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075" firstSheet="3" activeTab="3"/>
  </bookViews>
  <sheets>
    <sheet name="巫溪-1" sheetId="1" state="hidden" r:id="rId1"/>
    <sheet name="Sheet1" sheetId="5" state="hidden" r:id="rId2"/>
    <sheet name="巫溪-1 (打印)" sheetId="6" state="hidden" r:id="rId3"/>
    <sheet name="巫溪-1 (20231212晚11.23) " sheetId="7" r:id="rId4"/>
    <sheet name="导出计数_主管部门 (2)" sheetId="9" state="hidden" r:id="rId5"/>
    <sheet name="Sheet3" sheetId="10" state="hidden" r:id="rId6"/>
    <sheet name="Sheet2" sheetId="8" state="hidden" r:id="rId7"/>
    <sheet name="巫溪-1 (保留分配)" sheetId="4" state="hidden" r:id="rId8"/>
  </sheets>
  <externalReferences>
    <externalReference r:id="rId13"/>
    <externalReference r:id="rId14"/>
  </externalReferences>
  <definedNames>
    <definedName name="_xlnm._FilterDatabase" localSheetId="0" hidden="1">'巫溪-1'!$A$6:$BC$490</definedName>
    <definedName name="_xlnm._FilterDatabase" localSheetId="2" hidden="1">'巫溪-1 (打印)'!$B$6:$BE$469</definedName>
    <definedName name="_xlnm._FilterDatabase" localSheetId="3" hidden="1">'巫溪-1 (20231212晚11.23) '!$A$5:$AR$296</definedName>
    <definedName name="_xlnm._FilterDatabase" localSheetId="7" hidden="1">'巫溪-1 (保留分配)'!$A$6:$AH$277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项目">[1]勿删!$B$1:$N$1</definedName>
    <definedName name="_xlnm.Print_Titles" localSheetId="7">'巫溪-1 (保留分配)'!$3:$6</definedName>
    <definedName name="_xlnm.Print_Titles" localSheetId="2">'巫溪-1 (打印)'!$3:$6</definedName>
    <definedName name="_xlnm.Print_Titles" localSheetId="3">'巫溪-1 (20231212晚11.23) '!$2:$5</definedName>
    <definedName name="产业项目" localSheetId="4">#REF!</definedName>
    <definedName name="村公共服务" localSheetId="4">#REF!</definedName>
    <definedName name="村基础设施" localSheetId="4">#REF!</definedName>
    <definedName name="公益岗位" localSheetId="4">#REF!</definedName>
    <definedName name="健康扶贫" localSheetId="4">#REF!</definedName>
    <definedName name="教育扶贫" localSheetId="4">#REF!</definedName>
    <definedName name="金融扶贫" localSheetId="4">#REF!</definedName>
    <definedName name="就业扶贫" localSheetId="4">#REF!</definedName>
    <definedName name="生活条件改善" localSheetId="4">#REF!</definedName>
    <definedName name="危房改造" localSheetId="4">#REF!</definedName>
    <definedName name="项目管理费" localSheetId="4">#REF!</definedName>
    <definedName name="项目类型" localSheetId="4">#REF!</definedName>
    <definedName name="易地扶贫搬迁" localSheetId="4">#REF!</definedName>
    <definedName name="综合保障性扶贫" localSheetId="4">#REF!</definedName>
  </definedNames>
  <calcPr calcId="144525"/>
</workbook>
</file>

<file path=xl/comments1.xml><?xml version="1.0" encoding="utf-8"?>
<comments xmlns="http://schemas.openxmlformats.org/spreadsheetml/2006/main">
  <authors>
    <author>Unknown User</author>
    <author>Administrator</author>
  </authors>
  <commentList>
    <comment ref="G7" authorId="0">
      <text>
        <r>
          <rPr>
            <b/>
            <sz val="9"/>
            <color rgb="FF000000"/>
            <rFont val="宋体"/>
            <charset val="134"/>
          </rPr>
          <t>Master:</t>
        </r>
        <r>
          <rPr>
            <sz val="9"/>
            <color rgb="FF000000"/>
            <rFont val="宋体"/>
            <charset val="134"/>
          </rPr>
          <t xml:space="preserve">
建议体现衔接资金所用于的主要建设内容</t>
        </r>
        <r>
          <rPr>
            <sz val="10"/>
            <rFont val="宋体"/>
            <charset val="134"/>
          </rPr>
          <t xml:space="preserve">
  - 尤惠灵</t>
        </r>
      </text>
    </comment>
    <comment ref="J7" authorId="0">
      <text>
        <r>
          <rPr>
            <b/>
            <sz val="9"/>
            <color rgb="FF000000"/>
            <rFont val="宋体"/>
            <charset val="134"/>
          </rPr>
          <t>Master:</t>
        </r>
        <r>
          <rPr>
            <sz val="9"/>
            <color rgb="FF000000"/>
            <rFont val="宋体"/>
            <charset val="134"/>
          </rPr>
          <t xml:space="preserve">
绩效目标报告建设内容+实施后效果。可以简写但是要跟后续指标呼应，避免矛盾</t>
        </r>
        <r>
          <rPr>
            <sz val="10"/>
            <rFont val="宋体"/>
            <charset val="134"/>
          </rPr>
          <t xml:space="preserve">
  - 尤惠灵绩效目标要量化，通过建设***项目内容，项目实施后，可解决**村**户**人出行、生产难问题，受益群众**户，其中脱贫户和监测对象**人数；
</t>
        </r>
      </text>
    </comment>
    <comment ref="K7" authorId="0">
      <text>
        <r>
          <rPr>
            <b/>
            <sz val="9"/>
            <color rgb="FF000000"/>
            <rFont val="宋体"/>
            <charset val="134"/>
          </rPr>
          <t>Master:</t>
        </r>
        <r>
          <rPr>
            <sz val="9"/>
            <color rgb="FF000000"/>
            <rFont val="宋体"/>
            <charset val="134"/>
          </rPr>
          <t xml:space="preserve">
群众参与指项目选择时村民的参与情况，非实施参与情况。
利益联结机制是脱贫户监测户的受益形式，应该明确带动增收、收益分红、务工增收、支出补偿等</t>
        </r>
        <r>
          <rPr>
            <sz val="10"/>
            <rFont val="宋体"/>
            <charset val="134"/>
          </rPr>
          <t xml:space="preserve">
  - 尤惠灵</t>
        </r>
      </text>
    </comment>
    <comment ref="L7" authorId="0">
      <text>
        <r>
          <rPr>
            <b/>
            <sz val="9"/>
            <color rgb="FF000000"/>
            <rFont val="宋体"/>
            <charset val="134"/>
          </rPr>
          <t>Master:</t>
        </r>
        <r>
          <rPr>
            <sz val="9"/>
            <color rgb="FF000000"/>
            <rFont val="宋体"/>
            <charset val="134"/>
          </rPr>
          <t xml:space="preserve">
当年度能实施完成的项目，年度总目标与绩效目标格式内容一致；
不能当年实施完毕的，仅反映本年度内容</t>
        </r>
        <r>
          <rPr>
            <sz val="10"/>
            <rFont val="宋体"/>
            <charset val="134"/>
          </rPr>
          <t xml:space="preserve">
  - 尤惠灵</t>
        </r>
      </text>
    </comment>
    <comment ref="AA50" authorId="1">
      <text>
        <r>
          <rPr>
            <b/>
            <sz val="9"/>
            <rFont val="宋体"/>
            <charset val="134"/>
          </rPr>
          <t>Administrator:</t>
        </r>
        <r>
          <rPr>
            <sz val="9"/>
            <rFont val="宋体"/>
            <charset val="134"/>
          </rPr>
          <t xml:space="preserve">
100</t>
        </r>
      </text>
    </comment>
  </commentList>
</comments>
</file>

<file path=xl/comments2.xml><?xml version="1.0" encoding="utf-8"?>
<comments xmlns="http://schemas.openxmlformats.org/spreadsheetml/2006/main">
  <authors>
    <author>Administrator</author>
  </authors>
  <commentList>
    <comment ref="AB51" authorId="0">
      <text>
        <r>
          <rPr>
            <b/>
            <sz val="9"/>
            <rFont val="宋体"/>
            <charset val="134"/>
          </rPr>
          <t>Administrator:</t>
        </r>
        <r>
          <rPr>
            <sz val="9"/>
            <rFont val="宋体"/>
            <charset val="134"/>
          </rPr>
          <t xml:space="preserve">
100</t>
        </r>
      </text>
    </comment>
  </commentList>
</comments>
</file>

<file path=xl/comments3.xml><?xml version="1.0" encoding="utf-8"?>
<comments xmlns="http://schemas.openxmlformats.org/spreadsheetml/2006/main">
  <authors>
    <author>Administrator</author>
  </authors>
  <commentList>
    <comment ref="Z74" authorId="0">
      <text>
        <r>
          <rPr>
            <b/>
            <sz val="9"/>
            <rFont val="宋体"/>
            <charset val="134"/>
          </rPr>
          <t>Administrator:</t>
        </r>
        <r>
          <rPr>
            <sz val="9"/>
            <rFont val="宋体"/>
            <charset val="134"/>
          </rPr>
          <t xml:space="preserve">
100</t>
        </r>
      </text>
    </comment>
  </commentList>
</comments>
</file>

<file path=xl/comments4.xml><?xml version="1.0" encoding="utf-8"?>
<comments xmlns="http://schemas.openxmlformats.org/spreadsheetml/2006/main">
  <authors>
    <author>Unknown User</author>
    <author>Administrator</author>
  </authors>
  <commentList>
    <comment ref="G7" authorId="0">
      <text>
        <r>
          <rPr>
            <b/>
            <sz val="9"/>
            <color rgb="FF000000"/>
            <rFont val="宋体"/>
            <charset val="134"/>
          </rPr>
          <t>Master:</t>
        </r>
        <r>
          <rPr>
            <sz val="9"/>
            <color rgb="FF000000"/>
            <rFont val="宋体"/>
            <charset val="134"/>
          </rPr>
          <t xml:space="preserve">
建议体现衔接资金所用于的主要建设内容</t>
        </r>
        <r>
          <rPr>
            <sz val="10"/>
            <rFont val="宋体"/>
            <charset val="134"/>
          </rPr>
          <t xml:space="preserve">
  - 尤惠灵</t>
        </r>
      </text>
    </comment>
    <comment ref="J7" authorId="0">
      <text>
        <r>
          <rPr>
            <b/>
            <sz val="9"/>
            <color rgb="FF000000"/>
            <rFont val="宋体"/>
            <charset val="134"/>
          </rPr>
          <t>Master:</t>
        </r>
        <r>
          <rPr>
            <sz val="9"/>
            <color rgb="FF000000"/>
            <rFont val="宋体"/>
            <charset val="134"/>
          </rPr>
          <t xml:space="preserve">
绩效目标报告建设内容+实施后效果。可以简写但是要跟后续指标呼应，避免矛盾</t>
        </r>
        <r>
          <rPr>
            <sz val="10"/>
            <rFont val="宋体"/>
            <charset val="134"/>
          </rPr>
          <t xml:space="preserve">
  - 尤惠灵</t>
        </r>
      </text>
    </comment>
    <comment ref="K7" authorId="0">
      <text>
        <r>
          <rPr>
            <b/>
            <sz val="9"/>
            <color rgb="FF000000"/>
            <rFont val="宋体"/>
            <charset val="134"/>
          </rPr>
          <t>Master:</t>
        </r>
        <r>
          <rPr>
            <sz val="9"/>
            <color rgb="FF000000"/>
            <rFont val="宋体"/>
            <charset val="134"/>
          </rPr>
          <t xml:space="preserve">
群众参与指项目选择时村民的参与情况，非实施参与情况。
利益联结机制是脱贫户监测户的受益形式，应该明确带动增收、收益分红、务工增收、支出补偿等</t>
        </r>
        <r>
          <rPr>
            <sz val="10"/>
            <rFont val="宋体"/>
            <charset val="134"/>
          </rPr>
          <t xml:space="preserve">
  - 尤惠灵</t>
        </r>
      </text>
    </comment>
    <comment ref="L7" authorId="0">
      <text>
        <r>
          <rPr>
            <b/>
            <sz val="9"/>
            <color rgb="FF000000"/>
            <rFont val="宋体"/>
            <charset val="134"/>
          </rPr>
          <t>Master:</t>
        </r>
        <r>
          <rPr>
            <sz val="9"/>
            <color rgb="FF000000"/>
            <rFont val="宋体"/>
            <charset val="134"/>
          </rPr>
          <t xml:space="preserve">
当年度能实施完成的项目，年度总目标与绩效目标格式内容一致；
不能当年实施完毕的，仅反映本年度内容</t>
        </r>
        <r>
          <rPr>
            <sz val="10"/>
            <rFont val="宋体"/>
            <charset val="134"/>
          </rPr>
          <t xml:space="preserve">
  - 尤惠灵</t>
        </r>
      </text>
    </comment>
    <comment ref="W48" authorId="1">
      <text>
        <r>
          <rPr>
            <b/>
            <sz val="9"/>
            <rFont val="宋体"/>
            <charset val="134"/>
          </rPr>
          <t>Administrator:</t>
        </r>
        <r>
          <rPr>
            <sz val="9"/>
            <rFont val="宋体"/>
            <charset val="134"/>
          </rPr>
          <t xml:space="preserve">
100</t>
        </r>
      </text>
    </comment>
  </commentList>
</comments>
</file>

<file path=xl/sharedStrings.xml><?xml version="1.0" encoding="utf-8"?>
<sst xmlns="http://schemas.openxmlformats.org/spreadsheetml/2006/main" count="44133" uniqueCount="8772">
  <si>
    <t xml:space="preserve"> 附件</t>
  </si>
  <si>
    <t>删徐家特色100，加牛肉干300</t>
  </si>
  <si>
    <t>巫溪县2024年财政衔接推进乡村振兴补助资金项目计划表</t>
  </si>
  <si>
    <t>抽查</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</si>
  <si>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</si>
  <si>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</si>
  <si>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</si>
  <si>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</si>
  <si>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</si>
  <si>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</si>
  <si>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</si>
  <si>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</si>
  <si>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</si>
  <si>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</si>
  <si>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</si>
  <si>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</si>
  <si>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</si>
  <si>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</si>
  <si>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</si>
  <si>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</si>
  <si>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</si>
  <si>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</si>
  <si>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</si>
  <si>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</si>
  <si>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</si>
  <si>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</si>
  <si>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</si>
  <si>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</si>
  <si>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</si>
  <si>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提前批资金安排建议</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</si>
  <si>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</si>
  <si>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</si>
  <si>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</si>
  <si>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</si>
  <si>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</si>
  <si>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</si>
  <si>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</si>
  <si>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</si>
  <si>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</si>
  <si>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</si>
  <si>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</si>
  <si>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</si>
  <si>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</si>
  <si>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</si>
  <si>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</si>
  <si>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</si>
  <si>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</si>
  <si>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</si>
  <si>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调整金额</t>
  </si>
  <si>
    <t>巩固拓展脱贫攻坚成果和乡村振兴任务</t>
  </si>
  <si>
    <t>少数民族发展任务</t>
  </si>
  <si>
    <t>以工代赈任务</t>
  </si>
  <si>
    <t>欠发达国有林场巩固提升任务</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</si>
  <si>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</si>
  <si>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</si>
  <si>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</si>
  <si>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</si>
  <si>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</si>
  <si>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</si>
  <si>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</si>
  <si>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</si>
  <si>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</si>
  <si>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</si>
  <si>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中央资金</t>
  </si>
  <si>
    <t>市级资金</t>
  </si>
  <si>
    <t>市级资金(供水保障)</t>
  </si>
  <si>
    <t>0</t>
  </si>
  <si>
    <t>合计</t>
  </si>
  <si>
    <t>1.群众参与：**人参与前期项目确定会议、决议，**人参与入库项目选择，**人参与项目实施过程中监督。2.利益联结机制内容为：通过发展**项目，增加产出**，受益群众**户左右。每户增收收入约**元/年。</t>
  </si>
  <si>
    <t>年度总目标要量化，建议表述成通过**方式，达到**效果。</t>
  </si>
  <si>
    <t>成本指标未具体到单位成本</t>
  </si>
  <si>
    <t>2023年已纳入年度计划实施尚未安排资金</t>
  </si>
  <si>
    <t>巫溪县通城镇2023年中兴村至清泉村连接道路建设工程</t>
  </si>
  <si>
    <t>乡村建设行动</t>
  </si>
  <si>
    <t>农村基础设施（含产业配套基础设施）</t>
  </si>
  <si>
    <t>农村道路建设（通村路、通户路、小型桥梁等）</t>
  </si>
  <si>
    <t>硬化公路长3公里，宽4.5米，C25混凝土厚0.2米，含挡土墙1000立方米，边沟，涵洞等。</t>
  </si>
  <si>
    <t>改扩建、新建</t>
  </si>
  <si>
    <t>巫溪县通城镇中兴村、清泉村</t>
  </si>
  <si>
    <t>通过扩建道路3公里，建成后可改善1022人（其中脱贫人口254人）出行条件。</t>
  </si>
  <si>
    <t>12人参与前期项目确定会议、决议，15人参与入库项目的选择，10人参与项目实施过程中施工质量和资金使用的监督；通过扩建道路3公里，建成后可改善1022人（其中脱贫人口254人）出行条件。</t>
  </si>
  <si>
    <t>硬化公路长3公里</t>
  </si>
  <si>
    <t>项目验收合格率100%</t>
  </si>
  <si>
    <t>项目（工程）完成及时率100%</t>
  </si>
  <si>
    <t>补助标准90万元/公里</t>
  </si>
  <si>
    <t>无</t>
  </si>
  <si>
    <t>受益脱贫人口≥254人</t>
  </si>
  <si>
    <t>项目设计使用年限≥5年</t>
  </si>
  <si>
    <t>受益脱贫人口满意度≥95%</t>
  </si>
  <si>
    <t>巫溪县交通局</t>
  </si>
  <si>
    <t>巫溪县通城镇人民政府</t>
  </si>
  <si>
    <t>是</t>
  </si>
  <si>
    <t>否</t>
  </si>
  <si>
    <t>冉国权</t>
  </si>
  <si>
    <t>巫溪县2023年通城镇槐花坪至刘家垭子段公路改建工程</t>
  </si>
  <si>
    <t>分两段实施：A段为改扩建，起点为槐花坪附近与现状公路平交，终点在兰英大峡谷入口处与原有道路相接，路线长度为2.155公里，路基宽度6.5米；B段为原路加铺路段，起点为槐花坪，终点接巫山，路线全长0.696公里。</t>
  </si>
  <si>
    <t>改扩建</t>
  </si>
  <si>
    <t>巫溪县通城镇长红村</t>
  </si>
  <si>
    <t>通过改扩建道路2.847公里，可改善500人（其中脱贫人口80人）出行问题，同时可带动周边产业发展；项目实施过程中可吸纳群众临时务工15人以上，人均务工收入增加1500元以上</t>
  </si>
  <si>
    <t>6人参与前期项目确定会议、决议，6人参与入库项目的选择，3人参与项目实施过程中施工质量和资金使用的监督，通过道路改扩建道路，可改善500人（其中脱贫人口80人）出行问题，同时可带动周边产业发展；项目实施过程中可吸纳群众临时务工15人以上，人均务工收入增加1500元以上</t>
  </si>
  <si>
    <t>改扩建道路长2.851km</t>
  </si>
  <si>
    <t>项目完工及时率100%</t>
  </si>
  <si>
    <t>改建公路补助110万元/公里</t>
  </si>
  <si>
    <t>项目过程中可吸纳群众临时务工15人以上，人均务工收入增加1500元以上</t>
  </si>
  <si>
    <t>受益脱贫人口数≥80人</t>
  </si>
  <si>
    <t>工程设计使用年限≥5年</t>
  </si>
  <si>
    <t>受益巩固脱贫人口满意度≥95%</t>
  </si>
  <si>
    <t>张丕建</t>
  </si>
  <si>
    <t>纳入到2024年</t>
  </si>
  <si>
    <t>巫溪县古路镇2023年稻渔综合种养示范基地建设项目</t>
  </si>
  <si>
    <t>产业发展</t>
  </si>
  <si>
    <t>生产项目</t>
  </si>
  <si>
    <t>养殖业基地</t>
  </si>
  <si>
    <t>建设稻渔综合种养内循环生态养殖基地500亩，总养殖水体1530m³。主要建设高位养鱼池、设备房、提水工程、沉淀池、植物净化塘、低位池等生产设施，购置田园综合体打造所需设施设备。</t>
  </si>
  <si>
    <t>新建</t>
  </si>
  <si>
    <t>巫溪县古路镇</t>
  </si>
  <si>
    <t>项目建成后，预计年产水稻250吨以上、水产品75吨以上，可实现养殖水体种养结合内循环。可带动农户450人，其中脱贫户120人，预计可实现年均增收1000元以上。</t>
  </si>
  <si>
    <t>11名群众参与项目选择、实施和监督，项目建成后，预计年产水稻250吨以上、水产品75吨以上，可实现养殖水体种养结合内循环。可带动农户450人，其中脱贫户120人，预计可实现年均增收1000元以上。</t>
  </si>
  <si>
    <t>循环生态养殖基地500亩，养殖水体1530m³。</t>
  </si>
  <si>
    <t>高位池建设12.5万元/个，稻田改造0.25元/亩。</t>
  </si>
  <si>
    <t>特色产业带动脱贫（监测）农户增加收入≥1000元</t>
  </si>
  <si>
    <t>受益脱贫人口≥120人</t>
  </si>
  <si>
    <t>项目可持续≥5年</t>
  </si>
  <si>
    <t>巫溪县农业农村委员会</t>
  </si>
  <si>
    <t>巫溪县古路镇人民政府</t>
  </si>
  <si>
    <t>按不低于6%分红壮大村集体经济</t>
  </si>
  <si>
    <t>杨亚</t>
  </si>
  <si>
    <t>巫溪县2023年度徐家镇大宝村人居环境整治项目</t>
  </si>
  <si>
    <t>人居环境整治</t>
  </si>
  <si>
    <t>村容村貌提升</t>
  </si>
  <si>
    <t>道路整治提升1100米，配套完善人行道、排水沟、护栏等基础设施。</t>
  </si>
  <si>
    <t>巫溪县徐家镇大宝村</t>
  </si>
  <si>
    <t>通过道路提升1100米，配套完善人行道、排水沟、护栏等基础设施，提升大宝村村容村貌，改善1200余人（其中脱贫人口350人）生产生活条件。</t>
  </si>
  <si>
    <t>10人参与前期项目确定会议、决议，10人参与入库项目的选择，3人参与项目实施过程中施工质量和资金使用的监督，通过道路提升1100米，配套完善人行道、排水沟、护栏等基础设施，提升大宝村村容村貌，改善1200余人（其中脱贫人口350人）生产生活条件。</t>
  </si>
  <si>
    <t>道路整治提升数量1100米</t>
  </si>
  <si>
    <t>道路整治提升300万元/公里</t>
  </si>
  <si>
    <t>受益脱贫人口≥350人</t>
  </si>
  <si>
    <t>工程设计使用年限≥10年</t>
  </si>
  <si>
    <t>受益农户满意度≥95%</t>
  </si>
  <si>
    <t>巫溪县发展和改革委员会</t>
  </si>
  <si>
    <t>巫溪县徐家镇人民政府</t>
  </si>
  <si>
    <t>胡建华</t>
  </si>
  <si>
    <t>18223618591</t>
  </si>
  <si>
    <t>剩余资金调整到2024年</t>
  </si>
  <si>
    <t>巫溪县鱼鳞乡五宋村2023年产业道路改造项目</t>
  </si>
  <si>
    <t>产业路、资源路、旅游路建设</t>
  </si>
  <si>
    <t>改扩建道路2.6公里，完善边沟、挡墙等基础设施。</t>
  </si>
  <si>
    <t>巫溪县鱼鳞乡五宋村</t>
  </si>
  <si>
    <t>通过升级改造道路2.6公里，为五宋村200余亩烤烟产业发展提供便利条件；带动夫妻神树旅游景点乡村旅游发展；方便215人（其中脱贫人口65人）出行。</t>
  </si>
  <si>
    <t>11人参与前期项目确定会议、决议，11人参与入库项目的选择，2人参与项目实施过程中施工质量和资金使用的监督，项目建成后，为五宋村200余亩烤烟产业发展提供便利条件；带动夫妻神树旅游景点乡村旅游发展；方便215人（其中脱贫人口65人）出行。</t>
  </si>
  <si>
    <t>通过升级改造主公路2.6公里，为五宋村200余亩烤烟产业发展提供便利条件；带动夫妻神树旅游景点乡村旅游发展；方便215人（其中脱贫人口65人）出行。</t>
  </si>
  <si>
    <t>升级改造公路数量2.6公里</t>
  </si>
  <si>
    <t>道路升级改造115万元/公里</t>
  </si>
  <si>
    <t>受益脱贫人口≥65人</t>
  </si>
  <si>
    <t>项目可持续性≥10年</t>
  </si>
  <si>
    <t>项目受益群众满意度≥95%</t>
  </si>
  <si>
    <t>巫溪县鱼鳞乡人民政府</t>
  </si>
  <si>
    <t>唐大荣</t>
  </si>
  <si>
    <t>13594701988</t>
  </si>
  <si>
    <t>巫溪县2023年峰灵镇为农服务中心建设项目</t>
  </si>
  <si>
    <t>加工流通项目</t>
  </si>
  <si>
    <t>农产品仓储保鲜冷链基础设施建设</t>
  </si>
  <si>
    <t>新建测土配方中心及农资储存中心860㎡，购置测土配方设备1套；购置仓储气调设备3套，桃类初加工清洗机、切片机各1台；新建仓储冷链库1座，规格12m*12m*4m，配备手工叉车；“巫溪冬桃”产品SC认证。</t>
  </si>
  <si>
    <t>巫溪县峰灵镇</t>
  </si>
  <si>
    <t>通过新建测土配方中心及农资储存中心860㎡，以及完善配套设施，加大与村集体经济组织联合力度，强化经营主体带动作用，带动超过300户农户（其中脱贫户及监测对象125户375人）户年均增收3000元以上。</t>
  </si>
  <si>
    <t>41人参与前期项目确定会议、决议，41人参与入库项目的选择，8人参与资金使用的监督，通过新建测土配方中心及农资储存中心860㎡，以及完善配套设施，加大与村集体经济组织联合力度，强化经营主体带动作用，带动超过300户农户（其中脱贫户及监测对象125户375人）户年均增收3000元以上。</t>
  </si>
  <si>
    <t>新建测土配方中心及农资储存中心面积860㎡；购置气调设备3套，桃类清洗机1套，切片机1套；新建仓储冷链库1座；测土配方肥270吨；办理SC认证</t>
  </si>
  <si>
    <t>项目工程验收合格率100%</t>
  </si>
  <si>
    <t>建测土配方中心及农资储存中心1200元/㎡；设施设备1万元/套，SC认证5万元</t>
  </si>
  <si>
    <t>特色产业带动增加脱贫人口收入（总收入）≥90万元</t>
  </si>
  <si>
    <t>受益脱贫人口及监测对象≥375人</t>
  </si>
  <si>
    <t>受益脱贫人口满意度≥90%</t>
  </si>
  <si>
    <t>巫溪县供销合作社</t>
  </si>
  <si>
    <t>向勇</t>
  </si>
  <si>
    <t>巫溪县2023年中药材产业发展项目</t>
  </si>
  <si>
    <t>种植业基地</t>
  </si>
  <si>
    <t>支持培育中药材种植、加工的经营主体8个以上，提升中药材种植及加工能力，新建、整修厂房，购买加工设备以及配套设施设备，支持开展产品研发、质量提升、质量检测等方面。</t>
  </si>
  <si>
    <t>巫溪县尖山镇工业园区、凤凰镇工业园区及中药材种植部分乡镇</t>
  </si>
  <si>
    <t>通过项目实施，中药材初加工能力达到1000吨以上，年综合产值5000万元以上；带动农户400人，其中脱贫人口50人，增收500元。</t>
  </si>
  <si>
    <t>10人参与前期项目确定会议、决议，5人参与入库项目的选择，5人参与项目实施过程中施工质量和资金使用的监督，通过项目实施，中药材初加工能力达到1000吨以上，年综合产值5000万元以上；带动农户400人，其中脱贫人口50人，增收500元。</t>
  </si>
  <si>
    <t>支持培育中药材种植、加工的经营主体8个以上。</t>
  </si>
  <si>
    <t>项目（工程）验收合格率100%</t>
  </si>
  <si>
    <t>补贴资金在规定时间内支付到位率100%</t>
  </si>
  <si>
    <t>68.75万元/个</t>
  </si>
  <si>
    <t>特色产业带动脱贫（监测）农户增加务工收入≥500元</t>
  </si>
  <si>
    <t>受益脱贫人口≥100人</t>
  </si>
  <si>
    <t>项目可持续≥1年</t>
  </si>
  <si>
    <t>受益人口满意度≥95%</t>
  </si>
  <si>
    <t>陈永春</t>
  </si>
  <si>
    <t>巫溪县2023年马铃薯优质商品薯基地建设项目</t>
  </si>
  <si>
    <t>推广37000亩优质商品薯基地所需脱毒种薯3750000公斤，采购药物，开展马铃薯晚疫病统防统治示范10000亩，新增供电设备1套，采购新型马铃薯储藏托盘1000块，设备设施1套，生产商品薯基地核心种源原原种500万粒。</t>
  </si>
  <si>
    <t>巫溪县尖山镇、朝阳镇等乡镇</t>
  </si>
  <si>
    <t>通过推广37000亩优质商品薯种薯，开展马铃薯晚疫病统防统治示范10000亩，新增供电设备1套，采购新型马铃薯储藏托盘1000块，设备设施1套，生产商品薯基地核心种源原原种500万粒，项目达产达效后，年产马铃薯5.5万吨，带动3万农户，其中脱贫人口5000人，薯农通过种植马铃薯实现增收，户均增收500元。减少薯农晚疫病防控成本。</t>
  </si>
  <si>
    <t>10名群众参与项目选择、实施和监督，项目达产达效后，年产马铃薯5.5万吨，带动3万农户，其中脱贫户5000人，薯农通过种植马铃薯实现增收，户均增收500元。减少薯农晚疫病防控成本。</t>
  </si>
  <si>
    <t>通过推广37000亩优质商品薯种薯，开展马铃薯晚疫病统防统治示范10000亩，新增供电设备1套，采购新型马铃薯储藏托盘1000块，设备设施1套，生产商品薯基地核心种源原原种500万粒，项目达产达效后，年产马铃薯5.5万吨，带动3万农户，其中脱贫户5000人，薯农通过种植马铃薯实现增收，户均增收500元。减少薯农晚疫病防控成本。</t>
  </si>
  <si>
    <t>推广37000亩优质商品薯基地所需脱毒种薯3750000公斤，采购药物，开展马铃薯晚疫病统防统治示范5000亩，新增供电设备1套，采购新型马铃薯储藏托盘1000块，设备设施1套，生产商品薯基地核心种源原原种500万粒</t>
  </si>
  <si>
    <t>项目完成及时率100%</t>
  </si>
  <si>
    <t>供应脱毒种薯3750000公斤，3.2元/公斤（项目补贴1.6元/公斤，剩余农户自筹1.6元/公斤），合计600万元；采购药物晚疫病统防统治示范300元/亩，合计150万元；安装供电设备10万元/套；采购专家大院设备实施1套，10万元/套；藏托盘300元/块，合计50万元；生产原原种500万粒，补助0.1元/粒，合计50万元；总计850万元。</t>
  </si>
  <si>
    <t>特色产业带动脱贫（监测）农户增加收入≥500元</t>
  </si>
  <si>
    <t>受益脱贫人口≥5000人</t>
  </si>
  <si>
    <t>受益群众满意度≥90%</t>
  </si>
  <si>
    <t>巫溪县薯光农业科技开发有限公司</t>
  </si>
  <si>
    <t>蔡宇</t>
  </si>
  <si>
    <t>巫溪县2023年通城镇青梅村晚李示范基地建设项目</t>
  </si>
  <si>
    <t>建设标准化晚李基地300亩。其中，清杂及补植补造55亩；新建宽3米道路750米，新建宽0.8米道路415米；硬化道路80米；新修水池2口等配套设施及其他附属设施。</t>
  </si>
  <si>
    <t>巫溪县通城镇青梅村</t>
  </si>
  <si>
    <t>通过实施晚李示范基地项目，清杂及补植补造55亩；新建宽3米道路750米，新建宽0.8米道路415米；硬化道路80米；新修水池2口等配套设施及其他附属设施。提高晚李产业品质达到增产增量的效果，增加群众100人（其中脱贫人口10人）收入年增不低于500元。</t>
  </si>
  <si>
    <t>15人参与前期项目确定会议、决议，15人参与入库项目的选择，3人参与项目实施过程中施工质量和资金使用的监督，通过实施晚李示范基地项目，提高晚李产业品质达到增产增量的效果，增加群众100人（其中脱贫人口10人）收入年增不低于1000元。</t>
  </si>
  <si>
    <t>通过实施晚李示范基地项目，提高晚李产业品质达到增产增量的效果，增加群众100人（其中脱贫人口10人）收入年增不低于1000元。</t>
  </si>
  <si>
    <t>晚李基地清杂及补植补造55亩；新建道路宽3m长750m，新建道路宽0.8m长415m；硬化道路80m，新修水池2个</t>
  </si>
  <si>
    <t>财政补助361万元</t>
  </si>
  <si>
    <t>年收入增加不低于1000元。</t>
  </si>
  <si>
    <t>受益脱贫人口数≥10人</t>
  </si>
  <si>
    <t>项目可持续性≥1年</t>
  </si>
  <si>
    <t>巫溪县乡村振兴局</t>
  </si>
  <si>
    <t>巫溪县2023年通城镇通城村辣椒加工厂建设项目</t>
  </si>
  <si>
    <t>加工业</t>
  </si>
  <si>
    <t>建设辣椒加工厂房1980平方米，完善配套设施。</t>
  </si>
  <si>
    <t>巫溪县通城镇通城村</t>
  </si>
  <si>
    <t>通过建设辣椒加工厂房1980平方米，完善配套设施。项目实施后，可增加辣椒的销售渠道，增加农户收入，受益人口200人（其中脱贫人口50人），户均年收入1000元以上。</t>
  </si>
  <si>
    <t>9人参与前期项目确定会议、决议， 9人参与入库项目的选择，3人参与项目实施过程中施工质量和资金使用的监督， 项目实施后，可增加辣椒的销售渠道，增加农户收入，受益人口600人（其中脱贫人口100人），农户年收入不低于1500元。</t>
  </si>
  <si>
    <t>辣椒加工厂房2700平方米等。</t>
  </si>
  <si>
    <t>财政补助450万元</t>
  </si>
  <si>
    <t>农户年收入不低于1500元。</t>
  </si>
  <si>
    <t>受益脱贫人口数≥100人</t>
  </si>
  <si>
    <t>可持续效益≥3年</t>
  </si>
  <si>
    <t>巫溪县2023年土城镇魔芋加工厂配套基础设施建设项目</t>
  </si>
  <si>
    <t>配套设施项目</t>
  </si>
  <si>
    <t>产业园（区）</t>
  </si>
  <si>
    <t>新建周转场、晾晒场2600㎡，新建魔芋堆码场970㎡，新建蓄水池2个，魔芋加工厂出入护坎加固整治160米，围墙206.2米，排水沟105米，室外排水工程DN300波纹管46.8米，地磅及地磅房各1套。</t>
  </si>
  <si>
    <t>巫溪县土城镇</t>
  </si>
  <si>
    <t>通过新建周转场、晾晒场2600㎡，新建魔芋堆码场970㎡，新建蓄水池2个，魔芋加工厂出入护坎加固整治160米，围墙206.2米，排水沟105米，室外排水工程DN300波纹管46.8米，地磅及地磅房各1套。解决魔芋加工厂生产必备条件，完善其基础设施，为魔芋加工厂有序生产创收提供有力保障。受益总人口80人，其中脱贫人口和监测对象20人。</t>
  </si>
  <si>
    <t>8名群众参与项目选择、实施和监督。通过新建周转场、晾晒场2600㎡，新建魔芋堆码场970㎡，新建蓄水池2个，魔芋加工厂出入护坎加固整治160米，围墙206.2米，排水沟105米，室外排水工程DN300波纹管46.8米，地磅及地磅房各1套，解决魔芋加工厂生产必备条件，完善其基础设施，为魔芋加工厂有序生产创收提供有力保障。受益总人口80人，其中脱贫人口和监测对象20人。</t>
  </si>
  <si>
    <t>通过新建周转场、晾晒场2600㎡，新建魔芋堆码场970㎡，新建蓄水池2个，魔芋加工厂出入护坎加固整治160米，围墙206.2米，排水沟105米，室外排水工程DN300波纹管46.8米，地磅及地磅房各1套，解决魔芋加工厂生产必备条件，完善其基础设施，为魔芋加工厂有序生产创收提供有力保障。受益总人口80人，其中脱贫人口和监测对象20人。</t>
  </si>
  <si>
    <t>新建周转场、晾晒场2600㎡，新建魔芋堆码场970㎡，新建蓄水池2个，魔芋加工厂出入护坎加固整治160米，围墙206.2米，排水沟105米，室外排水工程DN300波纹管46.8米，地磅及地磅房各1套</t>
  </si>
  <si>
    <t>硬化地面140元/平方米；钢棚架堆场  700元/平方米，蓄水池700元/立方米</t>
  </si>
  <si>
    <t>受益脱贫人口≥20人。</t>
  </si>
  <si>
    <t>巫溪县土城镇人民政府</t>
  </si>
  <si>
    <t>陈昌海</t>
  </si>
  <si>
    <t>巫溪县2023年通城镇长安村范叙述门口至一社张自财猪场旁产业道路改建工程</t>
  </si>
  <si>
    <t>改扩建道路2108米，宽4.5米，C25砼（含路基、边沟、错车道、涵管等）。</t>
  </si>
  <si>
    <t>巫溪县通城镇长安村</t>
  </si>
  <si>
    <t>通过改扩建道路2108米，宽4.5米，可降低产业发展的运输成本，受益人口80人（脱贫人口10人）。</t>
  </si>
  <si>
    <t>10人参与前期项目确定会议、决议，9人参与入库项目的选择，6人参与项目实施过程中施工质量和资金使用的监督。通过改扩建道路2108米，宽4.5米，可降低产业发展的运输成本，受益人口80人（脱贫人口10人）。</t>
  </si>
  <si>
    <t>120万元/公里</t>
  </si>
  <si>
    <t>巫溪县2023年文峰镇思源村抗旱供水工程</t>
  </si>
  <si>
    <t>农村供水保障设施建设</t>
  </si>
  <si>
    <t>新建2m³集水池1口，100m³清水池1口，铺设输供水管网2270米。</t>
  </si>
  <si>
    <t>巫溪县文峰镇思源村</t>
  </si>
  <si>
    <t>通过新建2m³集水池1口，100m³清水池1口，铺设输供水管网2270米，可提升450人（其中脱贫人口32人）的安全供水保障水平</t>
  </si>
  <si>
    <t>6人参与入库项目的选择，2人参与项目实施过程中施工质量和资金使用的监督，通过新建新建2m³集水池1口，100m³清水池1口，铺设输供水管网2270米可提升450人其中脱贫人口32人的安全供水保障水平</t>
  </si>
  <si>
    <t>通过新建新建2m³集水池1口，100m³清水池1口，铺设输供水管网2270米，可提升450人（其中脱贫人口32人）的安全供水保障水平</t>
  </si>
  <si>
    <t>新建2m³集水池1口，100m³清水池1口，铺设输供水管网2270米</t>
  </si>
  <si>
    <t>饮水管道1.20万元/公里，蓄水池500元/方</t>
  </si>
  <si>
    <t>减少脱贫巩固户用水成本105元</t>
  </si>
  <si>
    <t>受益脱贫人口≥32人</t>
  </si>
  <si>
    <t>工程使用年限≥10年</t>
  </si>
  <si>
    <t>巫溪县水利局</t>
  </si>
  <si>
    <t>杨政</t>
  </si>
  <si>
    <t>巫溪县2023年土城水厂抗旱应急备用水源及排水工程</t>
  </si>
  <si>
    <t>新建取水坝1座，沉砂池1口，整治渠道35.5米，安装管道1060米，安装315排水管280米。</t>
  </si>
  <si>
    <t>巫溪县土城镇土城社区</t>
  </si>
  <si>
    <t>通过新建取水坝1座，沉砂池1口，整治渠道35.5米，安装管道1060米，安装315排水管280米，可提升3000人（其中脱贫人口223人）的安全供水保障水平</t>
  </si>
  <si>
    <t>4人参与入库项目的选择，2人参与项目实施过程中施工质量和资金使用的监督，通过新建新建取水坝1座，沉砂池1口，整治渠道35.5米，安装管道1060米，安装315排水管280米，可提升3000人（其中脱贫人口223人）的安全供水保障水平</t>
  </si>
  <si>
    <t>通过新建新建取水坝1座，沉砂池1口，整治渠道35.5米，安装管道1060米，安装315排水管280米，可提升3000人（其中脱贫人口223人）的安全供水保障水平</t>
  </si>
  <si>
    <t>新建取水坝1座，沉砂池1口，整治渠道35.5米，安装管道1060米，安装315排水管280米</t>
  </si>
  <si>
    <t>受益脱贫人口≥223人</t>
  </si>
  <si>
    <t>巫溪县水利水电事务中心</t>
  </si>
  <si>
    <t>巫溪县2023年古路镇大泉村冉家屋场蓄水池工程</t>
  </si>
  <si>
    <t>新建蓄水池1口500方，铺设各型供水管道给水管560米。</t>
  </si>
  <si>
    <t>巫溪县古路镇大泉村</t>
  </si>
  <si>
    <t>通过新建500方蓄水池1口，铺设各型供水管道给水管560米，可提升860人（其中脱贫人口150人）的安全供水保障水平</t>
  </si>
  <si>
    <t>3人参与入库项目的选择，2人参与项目实施过程中施工质量和资金使用的监督，通过新建500方蓄水池1口，铺设各型供水管道给水管560米，可提升860人（其中脱贫人口150人）的安全供水保障水平</t>
  </si>
  <si>
    <t>通过500方蓄水池1口，铺设各型供水管道给水管560米，可提升860人（其中脱贫人口150人）的安全供水保障水平</t>
  </si>
  <si>
    <t>500方蓄水池1口，管道560米</t>
  </si>
  <si>
    <t>工程完成及时率100%</t>
  </si>
  <si>
    <t>受益脱贫人口≥150人</t>
  </si>
  <si>
    <t>巫溪县2023年宁厂镇宝山村供水保障提升工程</t>
  </si>
  <si>
    <t>新建泵房3座，抽水设备6套（含防雷及自动化），新建线路1100米，1方减压池9口，10-100方蓄水池7口，过滤厂房1座（含进厂公路、场坪），低压浸没式设备1套（100吨/天）；铺设PE100级给水管（1.6Mpa）29.96公里，无缝钢管3.87公里，水表340只等。</t>
  </si>
  <si>
    <t>巫溪县宁厂镇宝山村</t>
  </si>
  <si>
    <t>通过新建泵房3座，抽水设备6套（含防雷及自动化），新建线路1100米，1方减压池9口，10-100方蓄水池7口，过滤厂房1座（含进厂公路、场坪），低压浸没式设备1套（100吨/天）；铺设PE100级给水管（1.6Mpa）29.96公里，无缝钢管3.87公里，水表340只等，可提升1200人其中脱贫人口145人安全供水保障水平</t>
  </si>
  <si>
    <t>3人参与入库项目的选择，2人参与项目实施过程中施工质量和资金使用的监督，通过新建泵房3座，抽水设备6套（含防雷及自动化），新建线路1100米，1方减压池9口，10-100方蓄水池7口，过滤厂房1座（含进厂公路、场坪），低压浸没式设备1套（100吨/天）；铺设PE100级给水管（1.6Mpa）29.96公里，无缝钢管3.87公里，水表340只等，可提升1200人其中脱贫人口145人安全供水保障水平</t>
  </si>
  <si>
    <t>新建泵房3座，抽水设备6套，新建线路1100m，1方减压池9口，10-100方蓄水池7口，过滤厂房1座，低压浸没式设备1套，铺设PE100级给水管29.96公里，水表340只</t>
  </si>
  <si>
    <t>受益脱贫人口≥145人</t>
  </si>
  <si>
    <t>巫溪县2023年城厢镇杨坪村1社蓄水池工程</t>
  </si>
  <si>
    <t>新建蓄水池1口1000立方米。</t>
  </si>
  <si>
    <t>巫溪县城厢镇杨坪村</t>
  </si>
  <si>
    <t>通过新建1000方蓄水池1口，可提升1000人（其中脱贫人口86人）的安全供水保障水平</t>
  </si>
  <si>
    <t>3人参与入库项目的选择，2人参与项目实施过程中施工质量和资金使用的监督，通过新建1000方蓄水池1口，可提升1000人（其中脱贫人口86人）的安全供水保障水平</t>
  </si>
  <si>
    <t>新建1000方蓄水池1口</t>
  </si>
  <si>
    <t>受益脱贫人口≥86人</t>
  </si>
  <si>
    <t>巫溪县2023年猫儿背林场供水保障工程</t>
  </si>
  <si>
    <t>整治水池2口300立方米，铺设φ40mm管道3000米，取水坝5米等</t>
  </si>
  <si>
    <t>巫溪县猫儿背林场打锣坪</t>
  </si>
  <si>
    <t>通过整治300方水池2口，40管道3000米，5米取水坝等，可提升800人（其中脱贫人口60人）的安全供水保障水平</t>
  </si>
  <si>
    <t>3名群众参与项目的实施与监督，通过群众参与项目的实施和监督，项目实施可提升800人，其中脱贫人口60人的安全供水保障水平。</t>
  </si>
  <si>
    <t>整治300方水池2口，40管道3000米，5米取水坝等</t>
  </si>
  <si>
    <t>受益脱贫人口≥60人</t>
  </si>
  <si>
    <t>巫溪县2023年鱼鳞乡长岗村抗旱供水工程</t>
  </si>
  <si>
    <t>新建蓄水池1口1000m³，新建蓄水池至多吉林牧有限公司的养牛场更换φ40mmPE管3000米、φ32mmPE管道1000米。</t>
  </si>
  <si>
    <t>巫溪县鱼鳞乡长岗村</t>
  </si>
  <si>
    <t>通过新建1000m³蓄水池1口，更换PE40管3000m、PE32管1000米，可提升500人（其中脱贫人口48人)的安全供水保障水平</t>
  </si>
  <si>
    <t>3人参与入库项目的选择，2人参与项目实施过程中施工质量和资金使用的监督，通过新建1000m³蓄水池1口，更换PE40管3000m、PE32管1000米，可提升500人（其中脱贫人口48人)的安全供水保障水平</t>
  </si>
  <si>
    <t>新建1000m³蓄水池1口，更换PE40管3000m、PE32管1000m。</t>
  </si>
  <si>
    <t>受益脱贫人口≥48人</t>
  </si>
  <si>
    <t>巫溪县2023年尖山镇白云村抗旱蓄水池工程</t>
  </si>
  <si>
    <t>白云村筲箕湾新建蓄水池1口800m³，集水池1口2m³，φ75PE100给水管200米，φ32PE100给水管5000米，7社马家湾整修蓄水池1口400m³，2社青草坪整修蓄水池1口800m³，沉砂池1口，φ40PE100给水管1000米，5社五保家园整修蓄水池1口100m³，3社整治李志银屋旁蓄水池1口250m³，李志银屋后蓄水池1口250m³（砂浆抹灰）。</t>
  </si>
  <si>
    <t>巫溪县尖山镇白云村</t>
  </si>
  <si>
    <t>通过新建800m³蓄水池1口，2m³集水池1口，φ75PE100给水管200米，φ32PE100给水管5000米，整修400m³蓄水池1口，2社青草坪整修800m³蓄水池1口，沉砂池1口，φ40PE100给水管1000米，5社五保家园整修100m³蓄水池1口，3社整治李志银屋旁250m³蓄水池1口，李志银屋后250m³蓄水池1口（砂浆抹灰）。可提升610人（其中脱贫人口59人）的安全供水保障水平</t>
  </si>
  <si>
    <t>3人参与入库项目的选择，2人参与项目实施过程中施工质量和资金使用的监督，项目实施可提升610人，其中脱贫人口59人的安全供水保障水平。</t>
  </si>
  <si>
    <t>新建800m³蓄水池1口，2m³集水池1口，φ75PE100给水管200米，φ32PE100给水管5000米，整修400m³蓄水池1口，2社青草坪整修800m³蓄水池1口，沉砂池1口，φ40PE100给水管1000米，5社五保家园整修100m³蓄水池1口，3社整治李志银屋旁250m³蓄水池1口，李志银屋后250m³蓄水池1口（砂浆抹灰）。</t>
  </si>
  <si>
    <t>受益脱贫人口≥59人</t>
  </si>
  <si>
    <t>巫溪县2023年双阳乡七龙村抗旱供水工程</t>
  </si>
  <si>
    <t>新建5m³蓄水池31口，共计155m³，整治杨清明屋后30m³蓄水池1口、新华30m³蓄水池1口。</t>
  </si>
  <si>
    <t>巫溪县双阳乡七龙村</t>
  </si>
  <si>
    <t>通过31口5m³蓄水池共计155m³蓄水池，整治杨清明屋后30m³蓄水池1口，整治新华30m³蓄水池1口，可提升750人（其中脱贫人口66人）的安全供水保障水平</t>
  </si>
  <si>
    <t>3人参与入库项目的选择，2人参与项目实施过程中施工质量和资金使用的监督，通过项目实施可提升750人，其中脱贫人口66人的安全供水保障水平。</t>
  </si>
  <si>
    <t>31口5m³蓄水池共计155m³蓄水池，整治杨清明屋后30m³蓄水池1口，整治新华30m³蓄水池1口</t>
  </si>
  <si>
    <t>受益脱贫人口≥66人</t>
  </si>
  <si>
    <t>巫溪县2023年宁厂镇供水保障提升工程</t>
  </si>
  <si>
    <t>新建Φ50PE管1000米，蓄水池整治7口等</t>
  </si>
  <si>
    <t>巫溪县宁厂镇</t>
  </si>
  <si>
    <t>通过新建Φ50PE管1000米，蓄水池整治7口等,可提升455人其中脱贫人口76人安全供水保障水平</t>
  </si>
  <si>
    <t>10人参与前期项目确定会议、决议，10人参与入库项目的选择，3人参与项目实施过程中施工质量和资金使用的监督，通过新建Φ50PE管1000米，蓄水池整治7口等,可提升455人其中脱贫人口76人安全供水保障水平，促进农业生产水平带动旅游发展。</t>
  </si>
  <si>
    <t>受益脱贫人口≥76人</t>
  </si>
  <si>
    <t>巫溪县2023年朝阳镇咸池村蓄水池工程</t>
  </si>
  <si>
    <t>整治100m³蓄水池1口，新建300方水池1口，铺设各型管道700米等</t>
  </si>
  <si>
    <t>巫溪县朝阳镇咸池村</t>
  </si>
  <si>
    <t>通过整治100m³蓄水池1口，新建300方水池1口，铺设各型管道700米等,可提升2600人其中脱贫人口433人安全供水保障水平</t>
  </si>
  <si>
    <t>9人参与入库项目的选择，2人参与项目实施过程中施工质量和资金使用的监督，通过群众参与项目的实施和监督，通过整治100m³蓄水池1口，新建300方水池1口，铺设各型管道700米等,可提升2600人其中脱贫人口433人安全供水保障水平</t>
  </si>
  <si>
    <t>受益脱贫人口≥433人</t>
  </si>
  <si>
    <t>巫溪县2023年朝阳镇朝阳水厂调蓄水池工程</t>
  </si>
  <si>
    <t>新建2000方调蓄水池1口，道路345.58米，新建400方清水池1口等</t>
  </si>
  <si>
    <t>巫溪县朝阳镇</t>
  </si>
  <si>
    <t>通过新建2000方调蓄水池1口，道路345.58米，新建400方清水池1口等，可提升8980人其中脱贫人口1497人安全供水保障水平</t>
  </si>
  <si>
    <t>5人参与入库项目的选择，2人参与项目实施过程中施工质量和资金使用的监督，通过新建2000方调蓄水池1口，道路345.58米，新建400m³清水池1口等,可提升8980人其中脱贫人口1497人安全供水保障水平</t>
  </si>
  <si>
    <t>通过新建2000方调蓄水池1口，道路345.58米，新建400m³清水池1口等,可提升8980人其中脱贫人口1497人安全供水保障水平</t>
  </si>
  <si>
    <t>新建2000方调蓄水池1口，道路380米等</t>
  </si>
  <si>
    <t>受益脱贫人口≥1497人</t>
  </si>
  <si>
    <t>巫溪县2023年朝阳镇松花村农村供水提水工程</t>
  </si>
  <si>
    <t>在朝阳水厂二级提灌处新建提水工程1处、抽水泵房1座、铺设各型输供水管道9300米等</t>
  </si>
  <si>
    <t>巫溪县朝阳镇松花村</t>
  </si>
  <si>
    <t>通过在朝阳水厂二级提灌处新建提水工程1处、抽水泵房1座、铺设各型输供水管道9300米等,可提升510人其中脱贫人口85人安全供水保障水平</t>
  </si>
  <si>
    <t>9人参与入库项目的选择，2人参与项目实施过程中施工质量和资金使用的监督，通过群众参与项目的实施和监督，通过在朝阳水厂二级提灌处新建提水工程1处、抽水泵房1座、铺设各型输供水管道9300米等,可提升510人其中脱贫人口85人安全供水保障水平</t>
  </si>
  <si>
    <t>新建提水工程1处、抽水泵房1座、铺设各型输供水管道9300米等</t>
  </si>
  <si>
    <t>受益脱贫人口≥85人</t>
  </si>
  <si>
    <t>巫溪县通城镇长红村大兴沟山坪塘补水工程</t>
  </si>
  <si>
    <t>新建Φ160PE管4000米等</t>
  </si>
  <si>
    <t>通过新建Φ160PE管4000米等,可提升600人其中脱贫人口100人安全供水保障水平</t>
  </si>
  <si>
    <t>3人参与入库项目的选择，2人参与项目实施过程中施工质量和资金使用的监督，通过群众参与项目的实施和监督，通过新建Φ160PE管4000米等,可提升600人其中脱贫人口100人安全供水保障水平</t>
  </si>
  <si>
    <t>巫溪县2023年兰英西安村、菱角桐岭村等供水净化设施建设工程</t>
  </si>
  <si>
    <t>兰英西安、菱角桐岭、文峰利民、凤凰双玉、兴旺等配备净化消毒设施5套等</t>
  </si>
  <si>
    <t>巫溪县</t>
  </si>
  <si>
    <t>通过兰英西安、菱角桐岭、文峰利民、凤凰双玉、兴旺等配备净化消毒设施5套等,可提升2100人其中脱贫人口350人安全供水保障水平</t>
  </si>
  <si>
    <t>2人参与入库项目的选择，2人参与项目实施过程中施工质量和资金使用的监督，通过群众参与项目的实施和监督，通过兰英西安、菱角桐岭、文峰利民、凤凰双玉、兴旺等配备净化消毒设施5套等,可提升2100人其中脱贫人口350人安全供水保障水平</t>
  </si>
  <si>
    <t>巫溪县2023年徐家镇安阳村老虎坪片饮水工程</t>
  </si>
  <si>
    <t>新建500方、200方水池各1口，铺设63管道4200米等</t>
  </si>
  <si>
    <t>巫溪县徐家镇安阳村</t>
  </si>
  <si>
    <t>通过新建500方、200方水池各1口，铺设63管道4200米等,可提升350人其中脱贫人口58人安全供水保障水平</t>
  </si>
  <si>
    <t>3人参与入库项目的选择，2人参与项目实施过程中施工质量和资金使用的监督，通过群众参与项目的实施和监督，通过新建500方、200方水池各1口，铺设63管道4200米等,可提升350人其中脱贫人口58人安全供水保障水平</t>
  </si>
  <si>
    <t>受益脱贫人口≥58人</t>
  </si>
  <si>
    <t>巫溪县2023年农村供水维修养护项目</t>
  </si>
  <si>
    <t>维修养护供水工程95处等</t>
  </si>
  <si>
    <t>巫溪县各乡镇</t>
  </si>
  <si>
    <t>通过维修养护供水工程95处等,可提升205000人其中脱贫人口34167人安全供水保障水平</t>
  </si>
  <si>
    <t>9人参与入库项目的选择，2人参与项目实施过程中施工质量和资金使用的监督，通过群众参与项目的实施和监督，通过维修养护供水工程95处等,可提升205000人其中脱贫人口34167人安全供水保障水平</t>
  </si>
  <si>
    <t>维修养护供水工程95处，收益人口20.5万人等</t>
  </si>
  <si>
    <t>受益脱贫人口≥34167人</t>
  </si>
  <si>
    <t>巫溪县2022年农村抽提水工程补贴项目</t>
  </si>
  <si>
    <t>补贴全县抽提水工程40余处等</t>
  </si>
  <si>
    <t>通过补贴全县抽提水工程40余处等，可提升13520人其中脱贫人口2240人安全供水保障水平</t>
  </si>
  <si>
    <t>9人参与入库项目的选择，2人参与项目实施过程中施工质量和资金使用的监督，通过群众参与项目的实施和监督，通过补贴全县抽提水工程40余处等，可提升13520人其中脱贫人口2240人安全供水保障水平</t>
  </si>
  <si>
    <t>受益脱贫人口≥2240人</t>
  </si>
  <si>
    <t>巫溪县2023年城厢镇渔渡村、酒泉村供水保障工程</t>
  </si>
  <si>
    <t>渔渡村：新建潜水泵站1座、新建200m³蓄水池1口、安装63PE管460m等。酒泉村：新建50m³蓄水池1口、安装φ40PE管1700m、φ25PE管3200m、φ20PE管1300m等</t>
  </si>
  <si>
    <t>巫溪县城厢镇</t>
  </si>
  <si>
    <t>通过渔渡村：新建潜水泵站1座、新建200m³蓄水池1口、安装63PE管460m等。酒泉村：新建50m³蓄水池1口、安装φ40PE管1700m、φ25PE管3200m、φ20PE管1300m等,可提升5135人其中脱贫人口856人安全供水保障水平</t>
  </si>
  <si>
    <t>4人参与入库项目的选择，2人参与项目实施过程中施工质量和资金使用的监督，通过群众参与项目的实施和监督，通过渔渡村：新建潜水泵站1座、新建200m³蓄水池1口、安装63PE管460m等。酒泉村：新建50m³蓄水池1口、安装φ40PE管1700m、φ25PE管3200m、φ20PE管1300m等,可提升5135人其中脱贫人口856人安全供水保障水平</t>
  </si>
  <si>
    <t>受益脱贫人口≥856人</t>
  </si>
  <si>
    <t>巫溪县2023年凤凰镇施家村农村供水保障提升工程</t>
  </si>
  <si>
    <t>新建抽水工程1处并配备管道4000米等</t>
  </si>
  <si>
    <t>巫溪县凤凰镇</t>
  </si>
  <si>
    <t>通过新建抽水工程1处并配备管道4000米等,可提升420人其中脱贫人口70人安全供水保障水平</t>
  </si>
  <si>
    <t>3人参与入库项目的选择，2人参与项目实施过程中施工质量和资金使用的监督，通过群众参与项目的实施和监督，通过新建抽水工程1处并配备管道4000米等,可提升420人其中脱贫人口70人安全供水保障水平</t>
  </si>
  <si>
    <t>受益脱贫人口≥70人</t>
  </si>
  <si>
    <t>巫溪县2023年徐家镇安阳村2社供水保障提升工程</t>
  </si>
  <si>
    <t>新建300方水池1口，铺设50管道5000米等</t>
  </si>
  <si>
    <t>通过新建300方水池1口，铺设50管道5000米等,可提升230人其中脱贫人口38人安全供水保障水平</t>
  </si>
  <si>
    <t>9人参与入库项目的选择，2人参与项目实施过程中施工质量和资金使用的监督，通过群众参与项目的实施和监督，通过新建300方水池1口，铺设50管道5000米等,可提升230人其中脱贫人口38人安全供水保障水平</t>
  </si>
  <si>
    <t>受益脱贫人口≥38人</t>
  </si>
  <si>
    <t>巫溪县2023年花台乡农坡村山坪塘整治工程</t>
  </si>
  <si>
    <t>新建1000方山坪塘1口，整治2口等</t>
  </si>
  <si>
    <t>巫溪县花台乡农坡村</t>
  </si>
  <si>
    <t>通过新建1000方山坪塘1口，整治2口等,可提升450人其中脱贫人口75人安全供水保障水平</t>
  </si>
  <si>
    <t>3人参与入库项目的选择，2人参与项目实施过程中施工质量和资金使用的监督，通过群众参与项目的实施和监督，通过新建1000方山坪塘1口，整治2口等,可提升450人其中脱贫人口75人安全供水保障水平</t>
  </si>
  <si>
    <t>新建1000方山坪塘1口，整治2口，受益450人</t>
  </si>
  <si>
    <t>受益脱贫人口≥75人</t>
  </si>
  <si>
    <t>巫溪县2023年文峰镇金盆村水源补充工程</t>
  </si>
  <si>
    <t>铺设63的管道13公里等</t>
  </si>
  <si>
    <t>巫溪县文峰镇金盆村</t>
  </si>
  <si>
    <t>通过铺设63的管道13公里等,可提升365人其中脱贫人口61人安全供水保障水平</t>
  </si>
  <si>
    <t>9人参与入库项目的选择，2人参与项目实施过程中施工质量和资金使用的监督，通过群众参与项目的实施和监督，通过铺设63的管道13公里等,可提升365人其中脱贫人口61人安全供水保障水平</t>
  </si>
  <si>
    <t>受益脱贫人口≥61人</t>
  </si>
  <si>
    <t>巫溪县2023年朝阳镇玉皇村蓄水池工程</t>
  </si>
  <si>
    <t>新建500方水池1口配套管道2000米等</t>
  </si>
  <si>
    <t>巫溪县朝阳镇玉皇村</t>
  </si>
  <si>
    <t>通过新建500方水池1口配套管道2000米等,可提升246人其中脱贫人口44人安全供水保障水平</t>
  </si>
  <si>
    <t>4人参与入库项目的选择，2人参与项目实施过程中施工质量和资金使用的监督，通过群众参与项目的实施和监督，通过新建500方水池1口配套管道2000米等,可提升246人其中脱贫人口44人安全供水保障水平</t>
  </si>
  <si>
    <t>受益脱贫人口≥44人</t>
  </si>
  <si>
    <t>巫溪县2023年文峰镇三星村供水保障提升工程</t>
  </si>
  <si>
    <t>新建300方水池1口配套管网1000米等</t>
  </si>
  <si>
    <t>巫溪县文峰镇三星村</t>
  </si>
  <si>
    <t>通过新建300方水池1口配套管网1000米等,可提升220人其中脱贫人口37人安全供水保障水平</t>
  </si>
  <si>
    <t>5人参与入库项目的选择，2人参与项目实施过程中施工质量和资金使用的监督，通过群众参与项目的实施和监督，通过新建300方水池1口配套管网1000米等,可提升220人其中脱贫人口37人安全供水保障水平</t>
  </si>
  <si>
    <t>受益脱贫人口≥37人</t>
  </si>
  <si>
    <t>巫溪县2023年乌龙乡水厂水源补给工程</t>
  </si>
  <si>
    <t>新建取水坝1座、100m³滤池1口、泵站1座（内设监控系统、管道泵两台-流量25m3/h，扬程50m等），De160-0.8MPaPE管道650m，De110-1.25MPaPE管道3000m等</t>
  </si>
  <si>
    <t>巫溪县乌龙乡</t>
  </si>
  <si>
    <t>通过新建取水坝1座、100m³滤池1口、泵站1座（内设监控系统、管道泵两台-流量25m3/h，扬程50m等），De160-0.8MPaPE管道650m，De110-1.25MPaPE管道3000m等,可提升566人其中脱贫人口94人安全供水保障水平</t>
  </si>
  <si>
    <t>4人参与入库项目的选择，2人参与项目实施过程中施工质量和资金使用的监督，通过群众参与项目的实施和监督，通过新建取水坝1座、100m³滤池1口、泵站1座（内设监控系统、管道泵两台-流量25m3/h，扬程50m等），De160-0.8MPaPE管道650m，De110-1.25MPaPE管道3000m等,可提升566人其中脱贫人口94人安全供水保障水平</t>
  </si>
  <si>
    <t>受益脱贫人口≥94人</t>
  </si>
  <si>
    <t>巫溪县2023年乌龙乡林场村供水保障改造提升工程</t>
  </si>
  <si>
    <t>村级供水改造1处，配备净水设备1套，安装管道10000米等</t>
  </si>
  <si>
    <t>巫溪县乌龙乡林场村</t>
  </si>
  <si>
    <t>通过村级供水改造1处，配备净水设备1套，安装管道10000米等,可提升388人其中脱贫人口65人安全供水保障水平</t>
  </si>
  <si>
    <t>9人参与入库项目的选择，2人参与项目实施过程中施工质量和资金使用的监督，通过群众参与项目的实施和监督，通过村级供水改造1处，配备净水设备1套，安装管道10000米等,可提升388人其中脱贫人口65人安全供水保障水平</t>
  </si>
  <si>
    <t>巫溪县火化殡仪馆及杨家寨陵园项目用水保障工程</t>
  </si>
  <si>
    <t>安装管道10公里等</t>
  </si>
  <si>
    <t>通过安装管道10公里等,可提升274人其中脱贫人口46人安全供水保障水平</t>
  </si>
  <si>
    <t>4人参与入库项目的选择，2人参与项目实施过程中施工质量和资金使用的监督，通过群众参与项目的实施和监督，通过安装管道10公里等,可提升274人其中脱贫人口46人安全供水保障水平</t>
  </si>
  <si>
    <t>受益脱贫人口≥46人</t>
  </si>
  <si>
    <t>巫溪县中梁乡星溪村2023年农村道路基础设施建设项目</t>
  </si>
  <si>
    <t>农村基础设施
（含产业配套基础设施）</t>
  </si>
  <si>
    <t>硬化公路星溪村三级电站至钟家屋场长3.75公里，宽3.5米，厚0.2米，C25砼。</t>
  </si>
  <si>
    <t>巫溪县中梁乡星溪村</t>
  </si>
  <si>
    <t>通过硬化道路3.75公里，可解决星溪村120人其中脱贫户58人交通出行条件。</t>
  </si>
  <si>
    <t>14人参与前期项目确定会议、决议，16人参与入库项目的选择，12人参与项目实施过程中施工质量和资金使用的监督；通过改善交通条件，方便120人其中脱贫户58人生活出行并降低农产品运输成本。</t>
  </si>
  <si>
    <t>通过硬化道路3.75公里，项目实施可解决星溪村120人（其中脱贫户58人）交通出行。</t>
  </si>
  <si>
    <t>通社公路硬化里程3.75公里</t>
  </si>
  <si>
    <r>
      <rPr>
        <sz val="11"/>
        <rFont val="宋体"/>
        <charset val="134"/>
      </rPr>
      <t>项目验收合格率</t>
    </r>
    <r>
      <rPr>
        <sz val="11"/>
        <rFont val="宋体"/>
        <charset val="0"/>
      </rPr>
      <t>100%</t>
    </r>
  </si>
  <si>
    <t>公路硬化80万元/公里</t>
  </si>
  <si>
    <t>受益脱贫人口数≥90人</t>
  </si>
  <si>
    <t>工程设计使用年限≥1年</t>
  </si>
  <si>
    <t>巫溪县中梁乡人民政府</t>
  </si>
  <si>
    <t>王和霖</t>
  </si>
  <si>
    <t>巫溪县白鹿镇兰蟒村、九营村2023年农村道路整治项目</t>
  </si>
  <si>
    <t>其他</t>
  </si>
  <si>
    <t>整治兰蟒村村级道路垮塌140米、宽4.5米、高10米；整治九营村村级道路堡坎垮塌250米、高4米</t>
  </si>
  <si>
    <t>巫溪县白鹿镇兰蟒村、九营村</t>
  </si>
  <si>
    <t>通过整治2处道路垮塌390米，可改善3000余人其中脱贫人口200人交通出行条件，项目实施过程中吸纳群众就业20人，人均增收2000元以上。</t>
  </si>
  <si>
    <t>12人参与前期项目确定会议、决议，12人参与入库项目的选择，10人参与项目实施过程中施工质量和资金使用的监督。通过道路整治，可吸纳群众就近务工20人，人均增收2000元；项目建成后，降低人均出行成本200元。</t>
  </si>
  <si>
    <t>通过整治2处道路垮塌，可改善3000余人其中脱贫人口200人交通出行条件，项目实施过程中吸纳群众就业20人。</t>
  </si>
  <si>
    <t>整治垮塌390米</t>
  </si>
  <si>
    <t>道路垮塌整治4500元/米</t>
  </si>
  <si>
    <t>降低出行成本200元/年/人</t>
  </si>
  <si>
    <t>受益脱贫人口≥200人</t>
  </si>
  <si>
    <t>项目设计使用年限≥10年</t>
  </si>
  <si>
    <t>受益人口满意度≥90%</t>
  </si>
  <si>
    <t>巫溪县白鹿镇人民政府</t>
  </si>
  <si>
    <t>刘勇</t>
  </si>
  <si>
    <t>巫溪县兰英乡2023年突发泥石流治理项目</t>
  </si>
  <si>
    <t>人工清淤700立方米，机械清淤1000立方米，机械清除危岩石方80立方米；新建拦砂坎37米，挡土墙15米；沟渠整治5米，整修涵洞一处，新建钢管围栏8.5米，安装雨水箅3米，破损地坪修补60平方米。</t>
  </si>
  <si>
    <t>巫溪县兰英乡高洞村</t>
  </si>
  <si>
    <t>通过人工清淤700立方米，机械清淤1000立方米，机械清除危岩石方80立方米；新建拦砂坎37米，挡土墙15米；沟渠整治5米，整修涵洞一处，新建钢管围栏8.5米，安装雨水箅3米，破损地坪修补60平方米。可解决排水泄洪问题，受益人口80人（其中脱贫人口21人），受益对象满意度达95%以上。</t>
  </si>
  <si>
    <t>20人参与前期项目确定会议、决议，25人参与入库项目的选择，5人参与项目实施过程中施工质量和资金使用的监督。通过人工清淤700立方米，机械清淤1000立方米，机械清除危岩石方80立方米；新建拦砂坎37米，挡土墙15米；沟渠整治5米，整修涵洞一处，新建钢管围栏8.5米，安装雨水箅3米，破损地坪修补60平方米。可解决排水泄洪问题，受益人口80人（其中脱贫人口21人），受益对象满意度达95%以上。</t>
  </si>
  <si>
    <t>清淤800元/立方米，挡墙450元/m³</t>
  </si>
  <si>
    <t>受益脱贫人口≥21人</t>
  </si>
  <si>
    <t>巫溪县兰英乡人民政府</t>
  </si>
  <si>
    <t>王斌</t>
  </si>
  <si>
    <t>巫溪县徐家镇2023年应急抢险项目</t>
  </si>
  <si>
    <t>整修双金村主路至轩亮养殖专业合作社道路3610米、安阳村道路100米，新修顺阳村九打处道路1030米；整治塘垭村至岔路村办公室水毁河堤及河道。</t>
  </si>
  <si>
    <t>巫溪县徐家镇双金村、安阳村、顺阳村、塘垭村</t>
  </si>
  <si>
    <t>通过整修公路3710米、新修道路1030米，达到解决该路段解决686户1224人（脱贫户425人）出行难问题，改善当地交通条件，提高运输能力，便利群众出行。整治水毁河堤及河道营造良好人居环境。</t>
  </si>
  <si>
    <t>12人参与前期项目确定会议、决议，12人参与入库项目的选择，4人参与项目实施过程中施工质量和资金使用的监督，通过整修公路3710米、新修道路1030米，解决该路段686户1224人（脱贫户425人）出行难问题，改善当地交通条件，提高运输能力，便利群众出行。</t>
  </si>
  <si>
    <t>通过整修公路3710米、新修道路1030米，解决该路段解决686户1224人（脱贫户425人）出行难问题，改善当地交通条件，提高运输能力。</t>
  </si>
  <si>
    <t>整修道路共3710米，新修道路1030米；整治水毁河堤河道、山洪沟。</t>
  </si>
  <si>
    <t>道路整修15万元/公里，新修道路40万元/公里，塌方20元/立方米</t>
  </si>
  <si>
    <t>受益脱贫人口数≥20人</t>
  </si>
  <si>
    <t>工程设计使用年限≥6年</t>
  </si>
  <si>
    <t>郑昌学</t>
  </si>
  <si>
    <t>13896211619</t>
  </si>
  <si>
    <t>巫溪县土城镇土城社区2023年产业道路整治项目</t>
  </si>
  <si>
    <t>整修因灾损毁产业道路120米，宽5.5米（涉及挖填方2000立方米；毛石混凝土700立方米。）</t>
  </si>
  <si>
    <t>土城镇土城社区</t>
  </si>
  <si>
    <t>通过120米产业道路建设，可解决100人（其中脱贫人口15人）交通出行条件，项目实施可覆盖50亩农田种植发展、产品流通，改善生产条件。</t>
  </si>
  <si>
    <t>9人参与前期项目确定会议、决议，5人参与入库项目的选择，5人参与项目实施过程中施工质量和资金使用的监督。通过120米产业道路建设，可解决100人（其中脱贫人口15人）交通出行条件，项目实施可覆盖50亩农田种植发展、产品流通，改善生产条件，解决群众安全出行及农产品运输难问题。</t>
  </si>
  <si>
    <t>整修因灾损毁产业道路120米，涉及挖填方2000立方米；毛石混凝土700立方米。</t>
  </si>
  <si>
    <t>产业路整修毛石混凝土600元/立方米；挖填方90元/立方米</t>
  </si>
  <si>
    <t>受益脱贫人口数≥15人</t>
  </si>
  <si>
    <t>可持续效益≥2年</t>
  </si>
  <si>
    <t>田光证</t>
  </si>
  <si>
    <t>巫溪县2023年通城镇清泉村沟渠整治项目</t>
  </si>
  <si>
    <t>整治沟渠2200m，宽度40cm-1m，宜宽则宽。</t>
  </si>
  <si>
    <t>巫溪县通城镇清泉村</t>
  </si>
  <si>
    <t>通过整治沟渠2200米，项目实施可解决农田灌溉及水土流失问题，起到增产增量的作用，受益人口120人，其中脱贫人口23人。</t>
  </si>
  <si>
    <t>7人参与前期项目确定会议、决议，7人参与入库项目的选择，3人参与项目实施过程中施工质量和资金使用的监督；通过整治沟渠2200米，项目实施可解决农田灌溉及水土流失问题，起到增产增量的作用，受益人口120人，其中脱贫人口23人。</t>
  </si>
  <si>
    <t>沟渠整治2200米</t>
  </si>
  <si>
    <t>沟渠整治45万元/公里</t>
  </si>
  <si>
    <t>受益脱贫人口数≥23人</t>
  </si>
  <si>
    <t>设计使用年限≥5年</t>
  </si>
  <si>
    <t xml:space="preserve">是 </t>
  </si>
  <si>
    <t>巫溪县下堡镇桔林村2023年通村道路扩建项目</t>
  </si>
  <si>
    <t>道路扩建714米，扩宽至5.5米-6米，整修路基并硬化，增设错车道。M7.5挡墙，边沟。</t>
  </si>
  <si>
    <t>巫溪县下堡镇桔林村</t>
  </si>
  <si>
    <t>通过扩建桔林村道路714米，项目实施可改善867人（其中脱贫人口185人）生产生活条件。</t>
  </si>
  <si>
    <t>20人参与前期项目确定会议、决议，15人参与入库项目的选择，8人参与项目实施过程中施工质量和资金使用的监督，过道路扩建714米，扩宽至5.5米-6米，整修路基并硬化，增设错车道。M7.5挡墙，边沟。改善867人其中脱贫户185人的生产条件条件</t>
  </si>
  <si>
    <t>通过道路扩建714米，扩宽至5.5米-6米，整修路基并硬化，增设错车道。M7.5挡墙，边沟，改善867人其中脱贫户185人的生产条件条件</t>
  </si>
  <si>
    <t>扩建桔林村通村道路714米，根据实际情况路原来的4米-4.5米扩宽为5.5米-6米。</t>
  </si>
  <si>
    <t>扩建通村道路700元/米</t>
  </si>
  <si>
    <t>带动脱贫户185人增收，促进桔林村400亩烟叶发展，减少脱贫户生产成本，烟叶每亩增收1000元以上。</t>
  </si>
  <si>
    <t>受益脱贫人口≥867人</t>
  </si>
  <si>
    <t>巫溪县下堡镇人民政府</t>
  </si>
  <si>
    <t>陈洋洲</t>
  </si>
  <si>
    <t>巫溪县田坝镇2023年农村公路水毁整治项目</t>
  </si>
  <si>
    <t>道路跨方整治：衬砌约900立方米，用M75浆砌，损毁路面重新硬化约400平方米，C25混凝土，20cm厚。清除跨方约1000立方米，浆砌片石挡土墙约15米，高2米</t>
  </si>
  <si>
    <t>巫溪县田坝镇</t>
  </si>
  <si>
    <t>通过实施水毁应急修复堡坎塌方900立方米，路面损毁约400平方米，可改善3000人，其中脱贫人口852人的出行安全。</t>
  </si>
  <si>
    <t>20人参与前期项目确定会议、决议，15人参与入库项目的选择，8人参与项目实施过程中施工质量和资金使用的监督，通过村劳务专业合作社参与工程劳务，增加集体经济收入，脱贫户参与务工，增收约4000元</t>
  </si>
  <si>
    <t>通过实施水毁应急修复堡坎塌方900立方米，路面损毁约400平方米等，可改善3000人，其中脱贫人口852人的出行安全。</t>
  </si>
  <si>
    <t>衬砌约900余方，用M75浆砌，损毁路面重新硬化约400平方米，C25混凝土，20cm厚。清除跨方约1000方，浆砌片石挡土墙约15米，高2米</t>
  </si>
  <si>
    <t>项目建设成本50万元</t>
  </si>
  <si>
    <t>增加集体经济收入，脱贫户参与务工，增收约4000元</t>
  </si>
  <si>
    <t>受益脱贫人口≥852人</t>
  </si>
  <si>
    <t>巫溪县田坝镇人民政府</t>
  </si>
  <si>
    <t>沈渝钧</t>
  </si>
  <si>
    <t>巫溪县文峰镇2023年暴雨洪灾损毁基础设施修复项目</t>
  </si>
  <si>
    <t>整修损毁道路10公里，沟渠1.2公里</t>
  </si>
  <si>
    <t>文峰镇</t>
  </si>
  <si>
    <t>通过整修损毁道路10公里，沟渠1.2公里，可改善300人出行问题，农田保护100亩</t>
  </si>
  <si>
    <t>7人参与前期项目确定会议、决议，7人参与入库项目的选择，7人参与项目实施过程中施工质量和资金使用的监督；通过实施整修损毁道路10公里，沟渠1.2公里,可改善300人出行难问题，其中脱贫人口50人出行难问题，保护良田100亩</t>
  </si>
  <si>
    <t>通过整修损毁道路10公里，沟渠1.2公里，项目实施可改善300人出行问题，农田保护100亩</t>
  </si>
  <si>
    <t>整修损毁道路10公里，沟渠1.2公里。</t>
  </si>
  <si>
    <t>道路整治4万元/公里，沟渠整治400元/方</t>
  </si>
  <si>
    <t>受益脱贫人口≥50人</t>
  </si>
  <si>
    <t>巫溪县文峰镇人民政府</t>
  </si>
  <si>
    <t>刘勋贵</t>
  </si>
  <si>
    <t>巫溪县古路镇黄阳村2023年排洪沟渠建设项目</t>
  </si>
  <si>
    <t>修建沟渠445米，挡墙2100方，夯底15公分C25砼450平。</t>
  </si>
  <si>
    <t>黄阳村</t>
  </si>
  <si>
    <t>通过修建沟渠445米，挡墙2100立方米。项目建成后，可使250亩土地消除洪涝安全隐患。带动80户450人产业发展。</t>
  </si>
  <si>
    <t>12人参与前期项目确定会议、决议，12人参与入库项目的选择，3人参与项目实施过程中施工质量和资金使用的监督；通过实施修建沟渠445米，挡墙2100方，夯底15公分C25砼450平，可消除250亩土地洪涝安全隐患。提升80户450人，其中脱贫人口80人产业发展，带动增收。</t>
  </si>
  <si>
    <t>修建沟渠445米，挡墙2100方</t>
  </si>
  <si>
    <t>挡墙450元/m³，沟渠整治400元/方</t>
  </si>
  <si>
    <t>受益脱贫人口≥80人</t>
  </si>
  <si>
    <t>陈俊</t>
  </si>
  <si>
    <t>巫溪县尖山镇2023年水毁修复工程项目</t>
  </si>
  <si>
    <t>浆砌片石、填方、挖方、混凝土浇筑等3000立方米。</t>
  </si>
  <si>
    <t>巫溪县尖山镇</t>
  </si>
  <si>
    <t>通过完成浆砌片石、填方、挖方、混凝土浇筑等3000m3，解决辖区24户60人因灾导致出行困难及消除风险隐患。</t>
  </si>
  <si>
    <t>12人参与前期项目确定会议、决议，12人参与入库项目的选择，3人参与项目实施过程中施工质量和资金使用的监督；通过完成该项目修复山体滑坡、路基垮塌、路面塌陷、群众房屋周围出现天坑等灾情，解决辖区24户60人因灾导致出行困难及消除风险隐患。</t>
  </si>
  <si>
    <t>浆砌片石、填方、挖方、混凝土浇筑等3000m3</t>
  </si>
  <si>
    <t>浆砌片石、填方、挖方、混凝土浇筑267元/方</t>
  </si>
  <si>
    <t>受益群众≥60人</t>
  </si>
  <si>
    <t>工程设计使用年限≥3年</t>
  </si>
  <si>
    <t>巫溪县尖山镇人民政府</t>
  </si>
  <si>
    <t>胡泽洪</t>
  </si>
  <si>
    <t>巩固“三保障”成果</t>
  </si>
  <si>
    <t>巫溪县宁河街道2024年非全日制公益性岗位补助</t>
  </si>
  <si>
    <t>就业项目</t>
  </si>
  <si>
    <t>公益性岗位</t>
  </si>
  <si>
    <t>开发乡村公益岗位14个（其中：农村道路维护岗3人，安全饮水管理岗5人，农村道路交通劝导员6人），补助时间为2024年1月至12月；开发临时性乡村公益岗位40个，补助时间为2024年7月-12月。</t>
  </si>
  <si>
    <t>巫溪县宁河街道</t>
  </si>
  <si>
    <t>通过开发乡村公益岗位54个，为脱贫人口提供就业岗位54个，保障54名脱贫人口稳定就业，获得月工资收入500元。</t>
  </si>
  <si>
    <t>5人参与前期项目确定会议、决议，5人参与入库项目的选择，通过开发乡村公益岗位54个，为脱贫人口提供就业岗位54个，保障54名脱贫人口稳定就业，获得月工资收入500元。</t>
  </si>
  <si>
    <t>享受公益性岗位补贴人数54人</t>
  </si>
  <si>
    <t>公益性岗位补贴发放准确率100%</t>
  </si>
  <si>
    <t>公益性岗位补贴月均标准500元/人</t>
  </si>
  <si>
    <t>获得月工资收入500元</t>
  </si>
  <si>
    <t>受益脱贫户（监测户）人口数≥54人</t>
  </si>
  <si>
    <t>项目可持续年限≥1年</t>
  </si>
  <si>
    <t>受益群众满意度≥95%</t>
  </si>
  <si>
    <t>巫溪县人力社保局</t>
  </si>
  <si>
    <t>巫溪县宁河街道办事处</t>
  </si>
  <si>
    <t>罗小芳</t>
  </si>
  <si>
    <t>巫溪县柏杨街道2024年非全日制公益性岗位补助</t>
  </si>
  <si>
    <t>开发乡村公益岗位10个（其中：农村道路维护岗1人，安全饮水管理岗5人，农村道路交通劝导员4人），补助时间为2024年1月至12月。</t>
  </si>
  <si>
    <t>巫溪县柏杨街道</t>
  </si>
  <si>
    <t>通过开发乡村公益岗位10个，为脱贫人口提供就业岗位10个，保障10名脱贫人口稳定就业，获得月工资收入500元。</t>
  </si>
  <si>
    <t>5人参与前期项目确定会议、决议，5人参与入库项目的选择，通过开发乡村公益岗位10个，为脱贫人口提供就业岗位10个，保障10名脱贫人口稳定就业，获得月工资收入500元。</t>
  </si>
  <si>
    <t>享受公益性岗位补贴人数10人</t>
  </si>
  <si>
    <t>受益脱贫户（监测户）人口数≥10人</t>
  </si>
  <si>
    <t>巫溪县柏杨街道办事处</t>
  </si>
  <si>
    <t>巫溪县上磺镇2024年非全日制公益性岗位补助</t>
  </si>
  <si>
    <t>开发乡村公益岗位150个（其中：农村道路维护岗46人，安全饮水管理岗40人，公共环境维护岗49人，农村道路交通劝导员15人），补助时间为2024年1月至12月；开发临时性乡村公益岗位81个，补助时间为2024年7月-12月。</t>
  </si>
  <si>
    <t>巫溪县上磺镇</t>
  </si>
  <si>
    <t>通过开发乡村公益岗位231个，为脱贫人口提供就业岗位231个，保障231名脱贫人口稳定就业，获得月工资收入500元。</t>
  </si>
  <si>
    <t>5人参与前期项目确定会议、决议，5人参与入库项目的选择，通过开发乡村公益岗位231个，为脱贫人口提供就业岗位231个，保障231名脱贫人口稳定就业，获得月工资收入500元。</t>
  </si>
  <si>
    <t>享受公益性岗位补贴人数231人</t>
  </si>
  <si>
    <t>受益脱贫户（监测户）人口数≥231人</t>
  </si>
  <si>
    <t>巫溪县上磺镇人民政府</t>
  </si>
  <si>
    <t>巫溪县塘坊镇2024年非全日制公益性岗位补助</t>
  </si>
  <si>
    <t>开发乡村公益岗位118个（其中：农村道路维护岗45人，安全饮水管理岗25人，公共环境维护岗41人，农村道路交通劝导员7人），补助时间为2024年1月至12月；开发临时性乡村公益岗位52个，补助时间为2024年7月-12月。</t>
  </si>
  <si>
    <t>巫溪县塘坊镇</t>
  </si>
  <si>
    <t>通过开发乡村公益岗位170个，为脱贫人口提供就业岗位170个，保障170名脱贫人口稳定就业，获得月工资收入500元。</t>
  </si>
  <si>
    <t>5人参与前期项目确定会议、决议，5人参与入库项目的选择，通过开发乡村公益岗位170个，为脱贫人口提供就业岗位170个，保障170名脱贫人口稳定就业，获得月工资收入500元。</t>
  </si>
  <si>
    <t>享受公益性岗位补贴人数170人</t>
  </si>
  <si>
    <t>受益脱贫户（监测户）人口数≥170人</t>
  </si>
  <si>
    <t>巫溪县塘坊镇人民政府</t>
  </si>
  <si>
    <t>巫溪县徐家镇2024年非全日制公益性岗位补助</t>
  </si>
  <si>
    <t>开发乡村公益岗位103个（其中：农村道路维护岗22人，安全饮水管理岗32人，公共环境维护岗38人，农村道路交通劝导员11人），补助时间为2024年1月至12月；开发临时性乡村公益岗位75个，补助时间为2024年7月-12月。</t>
  </si>
  <si>
    <t>巫溪县徐家镇</t>
  </si>
  <si>
    <t>通过开发乡村公益岗位178个，为脱贫人口提供就业岗位178个，保障178名脱贫人口稳定就业，获得月工资收入500元。</t>
  </si>
  <si>
    <t>5人参与前期项目确定会议、决议，5人参与入库项目的选择，通过开发乡村公益岗位178个，为脱贫人口提供就业岗位178个，保障178名脱贫人口稳定就业，获得月工资收入500元。</t>
  </si>
  <si>
    <t>享受公益性岗位补贴人数178人</t>
  </si>
  <si>
    <t>受益脱贫户（监测户）人口数≥178人</t>
  </si>
  <si>
    <t>巫溪县尖山镇2024年非全日制公益性岗位补助</t>
  </si>
  <si>
    <t>开发乡村公益岗位104个（其中：农村道路维护岗41人，安全饮水管理岗23人，公共环境维护岗34人，农村道路交通劝导员6人），补助时间为2024年1月至12月；开发临时性乡村公益岗位75个，补助时间为2024年7月-12月。</t>
  </si>
  <si>
    <t>通过开发乡村公益岗位179个，为脱贫人口提供就业岗位179个，保障179名脱贫人口稳定就业，获得月工资收入500元。</t>
  </si>
  <si>
    <t>5人参与前期项目确定会议、决议，5人参与入库项目的选择，通过开发乡村公益岗位179个，为脱贫人口提供就业岗位179个，保障179名脱贫人口稳定就业，获得月工资收入500元。</t>
  </si>
  <si>
    <t>享受公益性岗位补贴人数179人</t>
  </si>
  <si>
    <t>受益脱贫户（监测户）人口数≥179人</t>
  </si>
  <si>
    <t>巫溪县城厢镇2024年非全日制公益性岗位补助</t>
  </si>
  <si>
    <t>开发乡村公益岗位119个（其中：农村道路维护岗52人，安全饮水管理岗27人，公共环境维护岗26人，农村道路交通劝导员14人），补助时间为2024年1月至12月；开发临时性乡村公益岗位26个，补助时间为2024年7月-12月。</t>
  </si>
  <si>
    <t>通过开发乡村公益岗位145个，为脱贫人口提供就业岗位145个，保障145名脱贫人口稳定就业，获得月工资收入500元。</t>
  </si>
  <si>
    <t>5人参与前期项目确定会议、决议，5人参与入库项目的选择，通过开发乡村公益岗位145个，为脱贫人口提供就业岗位145个，保障145名脱贫人口稳定就业，获得月工资收入500元。</t>
  </si>
  <si>
    <t>享受公益性岗位补贴人数145人</t>
  </si>
  <si>
    <t>受益脱贫户（监测户）人口数≥145人</t>
  </si>
  <si>
    <t>巫溪县城厢镇人民政府</t>
  </si>
  <si>
    <t>巫溪县菱角镇2024年非全日制公益性岗位补助</t>
  </si>
  <si>
    <t>开发乡村公益岗位127个（其中：农村道路维护岗35人，安全饮水管理岗38人，公共环境维护岗41人，农村道路交通劝导员13人），补助时间为2024年1月至12月；开发临时性乡村公益岗位40个，补助时间为2024年7月-12月。</t>
  </si>
  <si>
    <t>巫溪县菱角镇</t>
  </si>
  <si>
    <t>通过开发乡村公益岗位167个，为脱贫人口提供就业岗位167个，保障167名脱贫人口稳定就业，获得月工资收入500元。</t>
  </si>
  <si>
    <t>5人参与前期项目确定会议、决议，5人参与入库项目的选择，通过开发乡村公益岗位167个，为脱贫人口提供就业岗位167个，保障167名脱贫人口稳定就业，获得月工资收入500元。</t>
  </si>
  <si>
    <t>享受公益性岗位补贴人数167人</t>
  </si>
  <si>
    <t>受益脱贫户（监测户）人口数≥167人</t>
  </si>
  <si>
    <t>巫溪县菱角镇人民政府</t>
  </si>
  <si>
    <t>巫溪县峰灵镇2024年非全日制公益性岗位补助</t>
  </si>
  <si>
    <t>开发乡村公益岗位109个（其中：农村道路维护岗30人，安全饮水管理岗30人，公共环境维护岗39人，农村道路交通劝导员10人），补助时间为2024年1月至12月；开发临时性乡村公益岗位23个，补助时间为2024年7月-12月。</t>
  </si>
  <si>
    <t>通过开发乡村公益岗位132个，为脱贫人口提供就业岗位132个，保障132名脱贫人口稳定就业，获得月工资收入500元。</t>
  </si>
  <si>
    <t>10人参与前期项目确定会议、决议，3人参与入库项目的选择，通过开发乡村公益岗位132个，为脱贫人口提供就业岗位132个，保障132名脱贫人口稳定就业，获得月工资收入500元。</t>
  </si>
  <si>
    <t>享受公益性岗位补贴人数132人</t>
  </si>
  <si>
    <t>受益脱贫户（监测户）人口数≥132人</t>
  </si>
  <si>
    <t>巫溪县峰灵镇人民政府</t>
  </si>
  <si>
    <t>巫溪县蒲莲镇2024年非全日制公益性岗位补助</t>
  </si>
  <si>
    <t>开发乡村公益岗位88个（其中：农村道路维护岗25人，安全饮水管理岗25人，公共环境维护岗30人，农村道路交通劝导员8人），补助时间为2024年1月至12月；开发临时性乡村公益岗位35个，补助时间为2024年7月-12月。</t>
  </si>
  <si>
    <t>巫溪县蒲莲镇</t>
  </si>
  <si>
    <t>通过开发乡村公益岗位123个，为脱贫人口提供就业岗位123个，保障123名脱贫人口稳定就业，获得月工资收入500元。</t>
  </si>
  <si>
    <t>10人参与前期项目确定会议、决议，3人参与入库项目的选择，通过开发乡村公益岗位123个，为脱贫人口提供就业岗位123个，保障123名脱贫人口稳定就业，获得月工资收入500元。</t>
  </si>
  <si>
    <t>享受公益性岗位补贴人数123人</t>
  </si>
  <si>
    <t>受益脱贫户（监测户）人口数≥123人</t>
  </si>
  <si>
    <t>巫溪县蒲莲镇人民政府</t>
  </si>
  <si>
    <t>巫溪县朝阳镇2024年非全日制公益性岗位补助</t>
  </si>
  <si>
    <t>开发乡村公益岗位97个（其中：农村道路维护岗32人，安全饮水管理岗19人，公共环境维护岗41人，农村道路交通劝导员5人），补助时间为2024年1月至12月；开发临时性乡村公益岗位50个，补助时间为2024年7月-12月。</t>
  </si>
  <si>
    <t>通过开发乡村公益岗位147个，为脱贫人口提供就业岗位147个，保障147名脱贫人口稳定就业，获得月工资收入500元。</t>
  </si>
  <si>
    <t>10人参与前期项目确定会议、决议，3人参与入库项目的选择，通过开发乡村公益岗位147个，为脱贫人口提供就业岗位147个，保障147名脱贫人口稳定就业，获得月工资收入500元。</t>
  </si>
  <si>
    <t>享受公益性岗位补贴人数147人</t>
  </si>
  <si>
    <t>受益脱贫户（监测户）人口数≥147人</t>
  </si>
  <si>
    <t>巫溪县朝阳镇人民政府</t>
  </si>
  <si>
    <t>巫溪县下堡镇2024年非全日制公益性岗位补助</t>
  </si>
  <si>
    <t>开发乡村公益岗位108个（其中：农村道路维护岗35人，安全饮水管理岗25人，公共环境维护岗39人，农村道路交通劝导员9人），补助时间为2024年1月至12月；开发临时性乡村公益岗位68个，补助时间为2024年7月-12月。</t>
  </si>
  <si>
    <t>巫溪县下堡镇</t>
  </si>
  <si>
    <t>通过开发乡村公益岗位176个，为脱贫人口提供就业岗位176个，保障176名脱贫人口稳定就业，获得月工资收入500元。</t>
  </si>
  <si>
    <t>10人参与前期项目确定会议、决议，3人参与入库项目的选择，通过开发乡村公益岗位176个，为脱贫人口提供就业岗位176个，保障176名脱贫人口稳定就业，获得月工资收入500元。</t>
  </si>
  <si>
    <t>享受公益性岗位补贴人数176人</t>
  </si>
  <si>
    <t>受益脱贫户（监测户）人口数≥176人</t>
  </si>
  <si>
    <t>巫溪县通城镇2024年非全日制公益性岗位补助</t>
  </si>
  <si>
    <t>开发乡村公益岗位189个（其中：农村道路维护岗61人，安全饮水管理岗44人，公共环境维护岗65人，农村道路交通劝导员19人）。补助时间为2024年1月至12月；开发临时性乡村公益岗位76个，补助时间为2024年7月-12月。</t>
  </si>
  <si>
    <t>巫溪县通城镇</t>
  </si>
  <si>
    <t>通过开发乡村公益岗位265个，为脱贫人口提供就业岗位265个，保障265名脱贫人口稳定就业，获得月工资收入500元。</t>
  </si>
  <si>
    <t>10人参与前期项目确定会议、决议，3人参与入库项目的选择，通过开发乡村公益岗位265个，为脱贫人口提供就业岗位265个，保障265名脱贫人口稳定就业，获得月工资收入500元。</t>
  </si>
  <si>
    <t>享受公益性岗位补贴人数265人</t>
  </si>
  <si>
    <t>受益脱贫户（监测户）人口数≥265人</t>
  </si>
  <si>
    <t>巫溪县宁厂镇2024年非全日制公益性岗位补助</t>
  </si>
  <si>
    <t>开发乡村公益岗位66个（其中：农村道路维护岗15人，安全饮水管理岗16人，公共环境维护岗27人，农村道路交通劝导员8人），补助时间为2024年1月至12月；开发临时性乡村公益岗位20个，补助时间为2024年7月-12月。</t>
  </si>
  <si>
    <t>通过开发乡村公益岗位86个，为脱贫人口提供就业岗位86个，保障86名脱贫人口稳定就业，获得月工资收入500元。</t>
  </si>
  <si>
    <t>10人参与前期项目确定会议、决议，3人参与入库项目的选择，通过开发乡村公益岗位86个，为脱贫人口提供就业岗位86个，保障86名脱贫人口稳定就业，获得月工资收入500元。</t>
  </si>
  <si>
    <t>享受公益性岗位补贴人数86人</t>
  </si>
  <si>
    <t>受益脱贫户（监测户）人口数≥86人</t>
  </si>
  <si>
    <t>巫溪县宁厂镇人民政府</t>
  </si>
  <si>
    <t>巫溪县田坝镇2024年非全日制公益性岗位补助</t>
  </si>
  <si>
    <t>开发乡村公益岗位134个（其中：农村道路维护岗37人，安全饮水管理岗39人，公共环境维护岗43人，农村道路交通劝导员15人），补助时间为2024年1月至12月；开发临时性乡村公益岗位24个，补助时间为2024年7月-12月。</t>
  </si>
  <si>
    <t>通过开发乡村公益岗位158个，为脱贫人口提供就业岗位158个，保障158名脱贫人口稳定就业，获得月工资收入500元。</t>
  </si>
  <si>
    <t>10人参与前期项目确定会议、决议，3人参与入库项目的选择，通过开发乡村公益岗位158个，为脱贫人口提供就业岗位158个，保障158名脱贫人口稳定就业，获得月工资收入500元。</t>
  </si>
  <si>
    <t>享受公益性岗位补贴人数158人</t>
  </si>
  <si>
    <t>受益脱贫户（监测户）人口数≥158人</t>
  </si>
  <si>
    <t>巫溪县土城镇2024年非全日制公益性岗位补助</t>
  </si>
  <si>
    <t>开发乡村公益岗位99个（其中：农村道路维护岗22人，安全饮水管理岗30人，公共环境维护岗37人，农村道路交通劝导员10人），补助时间为2024年1月至12月；开发临时性乡村公益岗位43个，补助时间为2024年7月-12月。</t>
  </si>
  <si>
    <t>通过开发乡村公益岗位142个，为脱贫人口提供就业岗位142个，保障142名脱贫人口稳定就业，获得月工资收入500元。</t>
  </si>
  <si>
    <t>10人参与前期项目确定会议、决议，3人参与入库项目的选择，通过开发乡村公益岗位142个，为脱贫人口提供就业岗位142个，保障142名脱贫人口稳定就业，获得月工资收入500元。</t>
  </si>
  <si>
    <t>享受公益性岗位补贴人数142人</t>
  </si>
  <si>
    <t>受益脱贫户（监测户）人口数≥142人</t>
  </si>
  <si>
    <t>巫溪县大河乡2024年非全日制公益性岗位补助</t>
  </si>
  <si>
    <t>开发乡村公益岗位88个（其中：农村道路维护岗20人，安全饮水管理岗27人，公共环境维护岗32人，农村道路交通劝导员9人），补助时间为2024年1月至12月；开发临时性乡村公益岗位78个，补助时间为2024年7月-12月。</t>
  </si>
  <si>
    <t>巫溪县大河乡</t>
  </si>
  <si>
    <t>通过开发乡村公益岗位166个，为脱贫人口提供就业岗位166个，保障166名脱贫人口稳定就业，获得月工资收入500元。</t>
  </si>
  <si>
    <t>10人参与前期项目确定会议、决议，3人参与入库项目的选择，通过开发乡村公益岗位166个，为脱贫人口提供就业岗位166个，保障166名脱贫人口稳定就业，获得月工资收入500元。</t>
  </si>
  <si>
    <t>享受公益性岗位补贴人数166人</t>
  </si>
  <si>
    <t>受益脱贫户（监测户）人口数≥166人</t>
  </si>
  <si>
    <t>巫溪县大河乡人民政府</t>
  </si>
  <si>
    <t>巫溪县天星乡2024年非全日制公益性岗位补助</t>
  </si>
  <si>
    <t>开发乡村公益岗位89个（其中：农村道路维护岗20人，安全饮水管理岗18人，公共环境维护岗44人，农村道路交通劝导员7人），补助时间为2024年1月至12月；开发临时性乡村公益岗位27个，补助时间为2024年7月-12月。</t>
  </si>
  <si>
    <t>巫溪县天星乡</t>
  </si>
  <si>
    <t>通过开发乡村公益岗位116个，为脱贫人口提供就业岗位116个，保障116名脱贫人口稳定就业，获得月工资收入500元。</t>
  </si>
  <si>
    <t>10人参与前期项目确定会议、决议，3人参与入库项目的选择，通过开发乡村公益岗位116个，为脱贫人口提供就业岗位116个，保障116名脱贫人口稳定就业，获得月工资收入500元。</t>
  </si>
  <si>
    <t>享受公益性岗位补贴人数116人</t>
  </si>
  <si>
    <t>受益脱贫户（监测户）人口数≥116人</t>
  </si>
  <si>
    <t>巫溪县天星乡人民政府</t>
  </si>
  <si>
    <t>巫溪县长桂乡2024年非全日制公益性岗位补助</t>
  </si>
  <si>
    <t>开发乡村公益岗位89个（其中：农村道路维护岗24人，安全饮水管理岗27人，公共环境维护岗30人，农村道路交通劝导员8人），补助时间为2024年1月至12月；开发临时性乡村公益岗位25个，补助时间为2024年7月-12月。</t>
  </si>
  <si>
    <t>巫溪县长桂乡</t>
  </si>
  <si>
    <t>通过开发乡村公益岗位114个，为脱贫人口提供就业岗位114个，保障114名脱贫人口稳定就业，获得月工资收入500元。</t>
  </si>
  <si>
    <t>10人参与前期项目确定会议、决议，3人参与入库项目的选择，通过开发乡村公益岗位114个，为脱贫人口提供就业岗位114个，保障114名脱贫人口稳定就业，获得月工资收入500元。</t>
  </si>
  <si>
    <t>享受公益性岗位补贴人数114人</t>
  </si>
  <si>
    <t>受益脱贫户（监测户）人口数≥114人</t>
  </si>
  <si>
    <t>巫溪县长桂乡人民政府</t>
  </si>
  <si>
    <t>巫溪县鱼鳞乡2024年非全日制公益性岗位补助</t>
  </si>
  <si>
    <t>开发乡村公益岗位66个（其中：农村道路维护岗14人，安全饮水管理岗13人，公共环境维护岗35人，农村道路交通劝导员4人），补助时间为2024年1月至12月；开发临时性乡村公益岗位35个，补助时间为2024年7月-12月。</t>
  </si>
  <si>
    <t>巫溪县鱼鳞乡</t>
  </si>
  <si>
    <t>通过开发乡村公益岗位101个，为脱贫人口提供就业岗位101个，保障101名脱贫人口稳定就业，获得月工资收入500元。</t>
  </si>
  <si>
    <t>10人参与前期项目确定会议、决议，3人参与入库项目的选择，通过开发乡村公益岗位101个，为脱贫人口提供就业岗位101个，保障101名脱贫人口稳定就业，获得月工资收入500元。</t>
  </si>
  <si>
    <t>享受公益性岗位补贴人数101人</t>
  </si>
  <si>
    <t>受益脱贫户（监测户）人口数≥101人</t>
  </si>
  <si>
    <t>巫溪县乌龙乡2024年非全日制公益性岗位补助</t>
  </si>
  <si>
    <t>开发乡村公益岗位85个（其中：农村道路维护岗21人，安全饮水管理岗23人，公共环境维护岗35人，农村道路交通劝导员6人），补助时间为2024年1月至12月；开发临时性乡村公益岗位65个，补助时间为2024年7月-12月。</t>
  </si>
  <si>
    <t>通过开发乡村公益岗位150个，为脱贫人口提供就业岗位150个，保障150名脱贫人口稳定就业，获得月工资收入500元。</t>
  </si>
  <si>
    <t>10人参与前期项目确定会议、决议，3人参与入库项目的选择，通过开发乡村公益岗位150个，为脱贫人口提供就业岗位150个，保障150名脱贫人口稳定就业，获得月工资收入500元。</t>
  </si>
  <si>
    <t>享受公益性岗位补贴人数150人</t>
  </si>
  <si>
    <t>受益脱贫户（监测户）人口数≥150人</t>
  </si>
  <si>
    <t>巫溪县乌龙乡人民政府</t>
  </si>
  <si>
    <t>巫溪县红池坝镇2024年非全日制公益性岗位补助</t>
  </si>
  <si>
    <t>开发乡村公益岗位123个（其中：农村道路维护岗44人，安全饮水管理岗37人，公共环境维护岗31人，农村道路交通劝导员11人），补助时间为2024年1月至12月；开发临时性乡村公益岗位30个，补助时间为2024年7月-12月。</t>
  </si>
  <si>
    <t>巫溪县红池坝镇</t>
  </si>
  <si>
    <t>通过开发乡村公益岗位153个，为脱贫人口提供就业岗位153个，保障153名脱贫人口稳定就业，获得月工资收入500元。</t>
  </si>
  <si>
    <t>10人参与前期项目确定会议、决议，3人参与入库项目的选择，通过开发乡村公益岗位153个，为脱贫人口提供就业岗位153个，保障153名脱贫人口稳定就业，获得月工资收入500元。</t>
  </si>
  <si>
    <t>享受公益性岗位补贴人数153人</t>
  </si>
  <si>
    <t>受益脱贫户（监测户）人口数≥153人</t>
  </si>
  <si>
    <t>巫溪县红池坝镇人民政府</t>
  </si>
  <si>
    <t>巫溪县兰英乡2024年非全日制公益性岗位补助</t>
  </si>
  <si>
    <t>开发乡村公益岗位31个（其中：农村道路维护岗12人，安全饮水管理岗10人，公共环境维护岗7人，农村道路交通劝导员2人），补助时间为2024年1月至12月；开发临时性乡村公益岗位18个，补助时间为2024年7月-12月。</t>
  </si>
  <si>
    <t>巫溪县兰英乡</t>
  </si>
  <si>
    <t>通过开发乡村公益岗位49个，为脱贫人口提供就业岗位49个，保障49名脱贫人口稳定就业，获得月工资收入500元。</t>
  </si>
  <si>
    <t>10人参与前期项目确定会议、决议，3人参与入库项目的选择，通过开发乡村公益岗位49个，为脱贫人口提供就业岗位49个，保障49名脱贫人口稳定就业，获得月工资收入500元。</t>
  </si>
  <si>
    <t>享受公益性岗位补贴人数49人</t>
  </si>
  <si>
    <t>受益脱贫户（监测户）人口数≥49人</t>
  </si>
  <si>
    <t>巫溪县双阳乡2024年非全日制公益性岗位补助</t>
  </si>
  <si>
    <t>开发乡村公益岗位48个（其中：农村道路维护岗10人，安全饮水管理岗11人，公共环境维护岗24人，农村道路交通劝导员3人），补助时间为2024年1月至12月；开发临时性乡村公益岗位16个，补助时间为2024年7月-12月。</t>
  </si>
  <si>
    <t>巫溪县双阳乡</t>
  </si>
  <si>
    <t>通过开发乡村公益岗位64个，为脱贫人口提供就业岗位64个，保障64名脱贫人口稳定就业，获得月工资收入500元。</t>
  </si>
  <si>
    <t>10人参与前期项目确定会议、决议，3人参与入库项目的选择，通过开发乡村公益岗位64个，为脱贫人口提供就业岗位64个，保障64名脱贫人口稳定就业，获得月工资收入500元。</t>
  </si>
  <si>
    <t>享受公益性岗位补贴人数64人</t>
  </si>
  <si>
    <t>受益脱贫户（监测户）人口数≥64人</t>
  </si>
  <si>
    <t>巫溪县双阳乡人民政府</t>
  </si>
  <si>
    <t>巫溪县中梁乡2024年非全日制公益性岗位补助</t>
  </si>
  <si>
    <t>开发乡村公益岗位72个（其中：农村道路维护岗11人，安全饮水管理岗18人，公共环境维护岗38人，农村道路交通劝导员5人），补助时间为2024年1月至12月；开发临时性乡村公益岗位33个，补助时间为2024年7月-12月。</t>
  </si>
  <si>
    <t>巫溪县中梁乡</t>
  </si>
  <si>
    <t>通过开发乡村公益岗位105个，为脱贫人口提供就业岗位105个，保障105名脱贫人口稳定就业，获得月工资收入500元。</t>
  </si>
  <si>
    <t>10人参与前期项目确定会议、决议，3人参与入库项目的选择，通过开发乡村公益岗位105个，为脱贫人口提供就业岗位105个，保障105名脱贫人口稳定就业，获得月工资收入500元。</t>
  </si>
  <si>
    <t>享受公益性岗位补贴人数105人</t>
  </si>
  <si>
    <t>受益脱贫户（监测户）人口数≥105人</t>
  </si>
  <si>
    <t>巫溪县天元乡2024年非全日制公益性岗位补助</t>
  </si>
  <si>
    <t>开发乡村公益岗位97个（其中：农村道路维护岗33人，安全饮水管理岗26人，公共环境维护岗31人，农村道路交通劝导员7人），补助时间为2024年1月至12月；开发临时性乡村公益岗位40个，补助时间为2024年7月-12月。</t>
  </si>
  <si>
    <t>巫溪县天元乡</t>
  </si>
  <si>
    <t>通过开发乡村公益岗位137个，为脱贫人口提供就业岗位137个，保障137名脱贫人口稳定就业，获得月工资收入500元。</t>
  </si>
  <si>
    <t>10人参与前期项目确定会议、决议，3人参与入库项目的选择，通过开发乡村公益岗位137个，为脱贫人口提供就业岗位137个，保障137名脱贫人口稳定就业，获得月工资收入500元。</t>
  </si>
  <si>
    <t>享受公益性岗位补贴人数137人</t>
  </si>
  <si>
    <t>受益脱贫户（监测户）人口数≥137人</t>
  </si>
  <si>
    <t>巫溪县天元乡人民政府</t>
  </si>
  <si>
    <t>巫溪县花台乡2024年非全日制公益性岗位补助</t>
  </si>
  <si>
    <t>开发乡村公益岗位60个（其中：农村道路维护岗10人，安全饮水管理岗12人，公共环境维护岗35人，农村道路交通劝导员3人），补助时间为2024年1月至12月；开发临时性乡村公益岗位26个，补助时间为2024年7月-12月。</t>
  </si>
  <si>
    <t>巫溪县花台乡</t>
  </si>
  <si>
    <t>巫溪县花台乡人民政府</t>
  </si>
  <si>
    <t>巫溪县胜利乡2024年非全日制公益性岗位补助</t>
  </si>
  <si>
    <t>开发乡村公益岗位95个（其中：农村道路维护岗32人，安全饮水管理岗24人，公共环境维护岗33人，农村道路交通劝导员6人），补助时间为2024年1月至12月；开发临时性乡村公益岗位25个，补助时间为2024年7月-12月。</t>
  </si>
  <si>
    <t>巫溪县胜利乡</t>
  </si>
  <si>
    <t>通过开发乡村公益岗位120个，为脱贫人口提供就业岗位120个，保障120名脱贫人口稳定就业，获得月工资收入500元。</t>
  </si>
  <si>
    <t>10人参与前期项目确定会议、决议，3人参与入库项目的选择，通过开发乡村公益岗位120个，为脱贫人口提供就业岗位120个，保障120名脱贫人口稳定就业，获得月工资收入500元。</t>
  </si>
  <si>
    <t>享受公益性岗位补贴人数120人</t>
  </si>
  <si>
    <t>受益脱贫户（监测户）人口数≥120人</t>
  </si>
  <si>
    <t>巫溪县胜利乡人民政府</t>
  </si>
  <si>
    <t>巫溪县凤凰镇2024年非全日制公益性岗位补助</t>
  </si>
  <si>
    <t>开发乡村公益岗位101个（其中：农村道路维护岗21人，安全饮水管理岗23人，公共环境维护岗48人，农村道路交通劝导员9人），补助时间为2024年1月至12月；开发临时性乡村公益岗位36个，补助时间为2024年7月-12月。</t>
  </si>
  <si>
    <t>巫溪县凤凰镇人民政府</t>
  </si>
  <si>
    <t>巫溪县古路镇2024年非全日制公益性岗位补助</t>
  </si>
  <si>
    <t>开发乡村公益岗位154个（其中：农村道路维护岗51人，安全饮水管理岗42人，公共环境维护岗46人，农村道路交通劝导员15人），补助时间为2024年1月至12月；开发临时性乡村公益岗位40个，补助时间为2024年7月-12月。</t>
  </si>
  <si>
    <t>通过开发乡村公益岗位194个，为脱贫人口提供就业岗位194个，保障194名脱贫人口稳定就业，获得月工资收入500元。</t>
  </si>
  <si>
    <t>10人参与前期项目确定会议、决议，3人参与入库项目的选择，通过开发乡村公益岗位194个，为脱贫人口提供就业岗位194个，保障194名脱贫人口稳定就业，获得月工资收入500元。</t>
  </si>
  <si>
    <t>享受公益性岗位补贴人数194人</t>
  </si>
  <si>
    <t>受益脱贫户（监测户）人口数≥194人</t>
  </si>
  <si>
    <t>巫溪县文峰镇2024年非全日制公益性岗位补助</t>
  </si>
  <si>
    <t>开发乡村公益岗位190个（其中：农村道路维护岗83人，安全饮水管理岗42人，公共环境维护岗50人，农村道路交通劝导员15人），补助时间为2024年1月至12月；开发临时性乡村公益岗位100个，补助时间为2024年7月-12月。</t>
  </si>
  <si>
    <t>巫溪县文峰镇</t>
  </si>
  <si>
    <t>通过开发乡村公益岗位290个，为脱贫人口提供就业岗位290个，保障290名脱贫人口稳定就业，获得月工资收入500元。</t>
  </si>
  <si>
    <t>10人参与前期项目确定会议、决议，3人参与入库项目的选择，通过开发乡村公益岗位290个，为脱贫人口提供就业岗位290个，保障290名脱贫人口稳定就业，获得月工资收入500元。</t>
  </si>
  <si>
    <t>享受公益性岗位补贴人数290人</t>
  </si>
  <si>
    <t>受益脱贫户（监测户）人口数≥290人</t>
  </si>
  <si>
    <t>巫溪县白鹿镇2024年非全日制公益性岗位补助</t>
  </si>
  <si>
    <t>开发乡村公益岗位107个（其中：农村道路维护岗29人，安全饮水管理岗30人，公共环境维护岗38人，农村道路交通劝导员10人），补助时间为2024年1月至12月；开发临时性乡村公益岗位84个，补助时间为2024年7月-12月。</t>
  </si>
  <si>
    <t>巫溪县白鹿镇</t>
  </si>
  <si>
    <t>通过开发乡村公益岗位191个，为脱贫人口提供就业岗位191个，保障191名脱贫人口稳定就业，获得月工资收入500元。</t>
  </si>
  <si>
    <t>10人参与前期项目确定会议、决议，5人参与入库项目的选择，通过开发乡村公益岗位191个，为脱贫人口提供就业岗位191个，保障191名脱贫人口稳定就业，获得月工资收入500元。</t>
  </si>
  <si>
    <t>享受公益性岗位补贴人数191人</t>
  </si>
  <si>
    <t>受益脱贫户（监测户）人口数≥191人</t>
  </si>
  <si>
    <t>巫溪县白鹿镇2024年跨区域交通补助项目</t>
  </si>
  <si>
    <t>务工补助</t>
  </si>
  <si>
    <t>交通费补助</t>
  </si>
  <si>
    <t>为934人发放跨区域交通补助</t>
  </si>
  <si>
    <t>通过为934名脱贫人口提供交通补助，促进转移就业，减少脱贫户人均外出务工交通费用200元</t>
  </si>
  <si>
    <t>10人参与前期项目确定会议、决议，5人参与入库项目的选择，通过为934名脱贫人口提供交通补助，促进转移就业，减少脱贫户人均外出务工交通费用200元</t>
  </si>
  <si>
    <t>发放跨区域交通补助934人</t>
  </si>
  <si>
    <t>跨区域交通补助发放准确率100%</t>
  </si>
  <si>
    <t>补助资金在规定时间内支付到位率100%</t>
  </si>
  <si>
    <t>市外交通补贴200元/人</t>
  </si>
  <si>
    <t>减少脱贫户人均外出务工交通费用200元</t>
  </si>
  <si>
    <t>受益脱贫人口数≥934人</t>
  </si>
  <si>
    <t>杜鹏</t>
  </si>
  <si>
    <t>巫溪县柏杨街道2024年跨区域交通补助项目</t>
  </si>
  <si>
    <t>为19人发放跨区域交通补助</t>
  </si>
  <si>
    <t>通过为19名脱贫人口提供交通补助，促进转移就业，减少脱贫户人均外出务工交通费用200元</t>
  </si>
  <si>
    <t>10人参与前期项目确定会议、决议，3人参与入库项目的选择，通过为19名脱贫人口提供交通补助，促进转移就业，减少脱贫户人均外出务工交通费用200元</t>
  </si>
  <si>
    <t>发放跨区域交通补助19人</t>
  </si>
  <si>
    <t>受益脱贫人口数≥19人</t>
  </si>
  <si>
    <t>巫溪县朝阳镇2024年跨区域交通补助项目</t>
  </si>
  <si>
    <t>为730人发放跨区域交通补助</t>
  </si>
  <si>
    <t>通过为730名脱贫人口提供交通补助，促进转移就业，减少脱贫户人均外出务工交通费用200元</t>
  </si>
  <si>
    <t>10人参与前期项目确定会议、决议，3人参与入库项目的选择，通过为730名脱贫人口提供交通补助，促进转移就业，减少脱贫户人均外出务工交通费用200元</t>
  </si>
  <si>
    <t>发放跨区域交通补助730人</t>
  </si>
  <si>
    <t>受益脱贫人口数≥730人</t>
  </si>
  <si>
    <t>巫溪县城厢镇2024年跨区域交通补助项目</t>
  </si>
  <si>
    <t>为906人发放跨区域交通补助</t>
  </si>
  <si>
    <t>通过为906名脱贫人口提供交通补助，促进转移就业，减少脱贫户人均外出务工交通费用200元</t>
  </si>
  <si>
    <t>5人参与前期项目确定会议、决议，5人参与入库项目的选择，通过为906名脱贫人口提供交通补助，促进转移就业，减少脱贫户人均外出务工交通费用200元</t>
  </si>
  <si>
    <t>发放跨区域交通补助906人</t>
  </si>
  <si>
    <t>受益脱贫人口数≥906人</t>
  </si>
  <si>
    <t>巫溪县大河乡2024年跨区域交通补助项目</t>
  </si>
  <si>
    <t>为635人发放跨区域交通补助</t>
  </si>
  <si>
    <t>通过为635名脱贫人口提供交通补助，促进转移就业，减少脱贫户人均外出务工交通费用200元</t>
  </si>
  <si>
    <t>10人参与前期项目确定会议、决议，3人参与入库项目的选择，通过为635名脱贫人口提供交通补助，促进转移就业，减少脱贫户人均外出务工交通费用200元</t>
  </si>
  <si>
    <t>发放跨区域交通补助635人</t>
  </si>
  <si>
    <t>受益脱贫人口数≥635人</t>
  </si>
  <si>
    <t>巫溪县峰灵镇2024年跨区域交通补助项目</t>
  </si>
  <si>
    <t>为1050人发放跨区域交通补助</t>
  </si>
  <si>
    <t>通过为1050名脱贫人口提供交通补助，促进转移就业，减少脱贫户人均外出务工交通费用200元</t>
  </si>
  <si>
    <t>10人参与前期项目确定会议、决议，3人参与入库项目的选择，通过为1050名脱贫人口提供交通补助，促进转移就业，减少脱贫户人均外出务工交通费用200元</t>
  </si>
  <si>
    <t>发放跨区域交通补助1050人</t>
  </si>
  <si>
    <t>受益脱贫人口数≥1050人</t>
  </si>
  <si>
    <t>巫溪县凤凰镇2024年跨区域交通补助项目</t>
  </si>
  <si>
    <t>为374人发放跨区域交通补助</t>
  </si>
  <si>
    <t>通过为374名脱贫人口提供交通补助，促进转移就业，减少脱贫户人均外出务工交通费用200元</t>
  </si>
  <si>
    <t>10人参与前期项目确定会议、决议，3人参与入库项目的选择，通过为374名脱贫人口提供交通补助，促进转移就业，减少脱贫户人均外出务工交通费用200元</t>
  </si>
  <si>
    <t>发放跨区域交通补助374人</t>
  </si>
  <si>
    <t>受益脱贫人口数≥374人</t>
  </si>
  <si>
    <t>巫溪县古路镇2024年跨区域交通补助项目</t>
  </si>
  <si>
    <t>为2639人发放跨区域交通补助</t>
  </si>
  <si>
    <t>10人参与前期项目确定会议、决议，3人参与入库项目的选择，通过为934名脱贫人口提供交通补助，促进转移就业，减少脱贫户人均外出务工交通费用200元</t>
  </si>
  <si>
    <t>发放跨区域交通补助2639人</t>
  </si>
  <si>
    <t>受益脱贫人口数≥2639人</t>
  </si>
  <si>
    <t>巫溪县红池坝镇2024年跨区域交通补助项目</t>
  </si>
  <si>
    <t>为1131人发放跨区域交通补助</t>
  </si>
  <si>
    <t>通过为1131名脱贫人口提供交通补助，促进转移就业，减少脱贫户人均外出务工交通费用200元</t>
  </si>
  <si>
    <t>10人参与前期项目确定会议、决议，3人参与入库项目的选择，通过为1131名脱贫人口提供交通补助，促进转移就业，减少脱贫户人均外出务工交通费用200元</t>
  </si>
  <si>
    <t>发放跨区域交通补助1131人</t>
  </si>
  <si>
    <t>受益脱贫人口数≥1131人</t>
  </si>
  <si>
    <t>巫溪县花台乡2024年跨区域交通补助项目</t>
  </si>
  <si>
    <t>为345人发放跨区域交通补助</t>
  </si>
  <si>
    <t>通过为345名脱贫人口提供交通补助，促进转移就业，减少脱贫户人均外出务工交通费用200元</t>
  </si>
  <si>
    <t>10人参与前期项目确定会议、决议，3人参与入库项目的选择，通过为345名脱贫人口提供交通补助，促进转移就业，减少脱贫户人均外出务工交通费用200元</t>
  </si>
  <si>
    <t>发放跨区域交通补助345人</t>
  </si>
  <si>
    <t>受益脱贫人口数≥345人</t>
  </si>
  <si>
    <t>巫溪县尖山镇2024年跨区域交通补助项目</t>
  </si>
  <si>
    <t>为1100人发放跨区域交通补助</t>
  </si>
  <si>
    <t>通过为1100名脱贫人口提供交通补助，促进转移就业，减少脱贫户人均外出务工交通费用200元</t>
  </si>
  <si>
    <t>10人参与前期项目确定会议、决议，3人参与入库项目的选择，通过为1100名脱贫人口提供交通补助，促进转移就业，减少脱贫户人均外出务工交通费用200元</t>
  </si>
  <si>
    <t>发放跨区域交通补助1100人</t>
  </si>
  <si>
    <t>受益脱贫人口数≥1100人</t>
  </si>
  <si>
    <t>巫溪县兰英乡2024年跨区域交通补助项目</t>
  </si>
  <si>
    <t>为149人发放跨区域交通补助</t>
  </si>
  <si>
    <t>通过为149名脱贫人口提供交通补助，促进转移就业，减少脱贫户人均外出务工交通费用200元</t>
  </si>
  <si>
    <t>10人参与前期项目确定会议、决议，3人参与入库项目的选择，通过为149名脱贫人口提供交通补助，促进转移就业，减少脱贫户人均外出务工交通费用200元</t>
  </si>
  <si>
    <t>发放跨区域交通补助149人</t>
  </si>
  <si>
    <t>受益脱贫人口数≥149人</t>
  </si>
  <si>
    <t>巫溪县菱角镇2024年跨区域交通补助项目</t>
  </si>
  <si>
    <t>为950人发放跨区域交通补助</t>
  </si>
  <si>
    <t>通过为950名脱贫人口提供交通补助，促进转移就业，减少脱贫户人均外出务工交通费用200元</t>
  </si>
  <si>
    <t>10人参与前期项目确定会议、决议，3人参与入库项目的选择，通过为950名脱贫人口提供交通补助，促进转移就业，减少脱贫户人均外出务工交通费用200元</t>
  </si>
  <si>
    <t>发放跨区域交通补助950人</t>
  </si>
  <si>
    <t>受益脱贫人口数≥950人</t>
  </si>
  <si>
    <t>巫溪县宁厂镇2024年跨区域交通补助项目</t>
  </si>
  <si>
    <t>为285人发放跨区域交通补助</t>
  </si>
  <si>
    <t>通过为285名脱贫人口提供交通补助，促进转移就业，减少脱贫户人均外出务工交通费用200元</t>
  </si>
  <si>
    <t>10人参与前期项目确定会议、决议，3人参与入库项目的选择，通过为285名脱贫人口提供交通补助，促进转移就业，减少脱贫户人均外出务工交通费用200元</t>
  </si>
  <si>
    <t>发放跨区域交通补助285人</t>
  </si>
  <si>
    <t>受益脱贫人口数≥285人</t>
  </si>
  <si>
    <t>巫溪县宁河街道办事处2024年跨区域交通补助项目</t>
  </si>
  <si>
    <t>为69人发放跨区域交通补助</t>
  </si>
  <si>
    <t>通过为69名脱贫人口提供交通补助，促进转移就业，减少脱贫户人均外出务工交通费用200元</t>
  </si>
  <si>
    <t>10人参与前期项目确定会议、决议，3人参与入库项目的选择，通过为69名脱贫人口提供交通补助，促进转移就业，减少脱贫户人均外出务工交通费用200元</t>
  </si>
  <si>
    <t>发放跨区域交通补助69人</t>
  </si>
  <si>
    <t>受益脱贫人口数≥69人</t>
  </si>
  <si>
    <t>巫溪县蒲莲镇2024年跨区域交通补助项目</t>
  </si>
  <si>
    <t>为572人发放跨区域交通补助</t>
  </si>
  <si>
    <t>通过为572名脱贫人口提供交通补助，促进转移就业，减少脱贫户人均外出务工交通费用200元</t>
  </si>
  <si>
    <t>10人参与前期项目确定会议、决议，3人参与入库项目的选择，通过为572名脱贫人口提供交通补助，促进转移就业，减少脱贫户人均外出务工交通费用200元</t>
  </si>
  <si>
    <t>发放跨区域交通补助572人</t>
  </si>
  <si>
    <t>受益脱贫人口数≥572人</t>
  </si>
  <si>
    <t>巫溪县上磺镇2024年跨区域交通补助项目</t>
  </si>
  <si>
    <t>为1931人发放跨区域交通补助</t>
  </si>
  <si>
    <t>通过为1931名脱贫人口提供交通补助，促进转移就业，减少脱贫户人均外出务工交通费用200元</t>
  </si>
  <si>
    <t>10人参与前期项目确定会议、决议，3人参与入库项目的选择，通过为1931名脱贫人口提供交通补助，促进转移就业，减少脱贫户人均外出务工交通费用200元</t>
  </si>
  <si>
    <t>发放跨区域交通补助1931人</t>
  </si>
  <si>
    <t>受益脱贫人口数≥1931人</t>
  </si>
  <si>
    <t>巫溪县胜利乡2024年跨区域交通补助项目</t>
  </si>
  <si>
    <t>为575人发放跨区域交通补助</t>
  </si>
  <si>
    <t>通过为575名脱贫人口提供交通补助，促进转移就业，减少脱贫户人均外出务工交通费用200元</t>
  </si>
  <si>
    <t>10人参与前期项目确定会议、决议，3人参与入库项目的选择，通过为575名脱贫人口提供交通补助，促进转移就业，减少脱贫户人均外出务工交通费用200元</t>
  </si>
  <si>
    <t>发放跨区域交通补助575人</t>
  </si>
  <si>
    <t>受益脱贫人口数≥575人</t>
  </si>
  <si>
    <t>巫溪县双阳乡2024年跨区域交通补助项目</t>
  </si>
  <si>
    <t>为230人发放跨区域交通补助</t>
  </si>
  <si>
    <t>通过为230名脱贫人口提供交通补助，促进转移就业，减少脱贫户人均外出务工交通费用200元</t>
  </si>
  <si>
    <t>10人参与前期项目确定会议、决议，3人参与入库项目的选择，通过为230名脱贫人口提供交通补助，促进转移就业，减少脱贫户人均外出务工交通费用200元</t>
  </si>
  <si>
    <t>发放跨区域交通补助230人</t>
  </si>
  <si>
    <t>受益脱贫人口数≥230人</t>
  </si>
  <si>
    <t>巫溪县塘坊镇2024年跨区域交通补助项目</t>
  </si>
  <si>
    <t>为1245人发放跨区域交通补助</t>
  </si>
  <si>
    <t>通过为1245名脱贫人口提供交通补助，促进转移就业，减少脱贫户人均外出务工交通费用200元</t>
  </si>
  <si>
    <t>10人参与前期项目确定会议、决议，3人参与入库项目的选择，通过为1245名脱贫人口提供交通补助，促进转移就业，减少脱贫户人均外出务工交通费用200元</t>
  </si>
  <si>
    <t>发放跨区域交通补助1245人</t>
  </si>
  <si>
    <t>受益脱贫人口数≥1245人</t>
  </si>
  <si>
    <t>巫溪县天星乡2024年跨区域交通补助项目</t>
  </si>
  <si>
    <t>为370人发放跨区域交通补助</t>
  </si>
  <si>
    <t>通过为370名脱贫人口提供交通补助，促进转移就业，减少脱贫户人均外出务工交通费用200元</t>
  </si>
  <si>
    <t>10人参与前期项目确定会议、决议，3人参与入库项目的选择，通过为370名脱贫人口提供交通补助，促进转移就业，减少脱贫户人均外出务工交通费用200元</t>
  </si>
  <si>
    <t>发放跨区域交通补助370人</t>
  </si>
  <si>
    <t>受益脱贫人口数≥370人</t>
  </si>
  <si>
    <t>巫溪县天元乡2024年跨区域交通补助项目</t>
  </si>
  <si>
    <t>为850人发放跨区域交通补助</t>
  </si>
  <si>
    <t>通过为850名脱贫人口提供交通补助，促进转移就业，减少脱贫户人均外出务工交通费用200元</t>
  </si>
  <si>
    <t>10人参与前期项目确定会议、决议，3人参与入库项目的选择，通过为850名脱贫人口提供交通补助，促进转移就业，减少脱贫户人均外出务工交通费用200元</t>
  </si>
  <si>
    <t>发放跨区域交通补助850人</t>
  </si>
  <si>
    <t>受益脱贫人口数≥850人</t>
  </si>
  <si>
    <t>巫溪县田坝镇2024年跨区域交通补助项目</t>
  </si>
  <si>
    <t>为852人发放跨区域交通补助</t>
  </si>
  <si>
    <t>通过为852名脱贫人口提供交通补助，促进转移就业，减少脱贫户人均外出务工交通费用200元</t>
  </si>
  <si>
    <t>10人参与前期项目确定会议、决议，3人参与入库项目的选择，通过为852名脱贫人口提供交通补助，促进转移就业，减少脱贫户人均外出务工交通费用200元</t>
  </si>
  <si>
    <t>发放跨区域交通补助852人</t>
  </si>
  <si>
    <t>受益脱贫人口数≥852人</t>
  </si>
  <si>
    <t>巫溪县通城镇2024年跨区域交通补助项目</t>
  </si>
  <si>
    <t>为754人发放跨区域交通补助</t>
  </si>
  <si>
    <t>通过为754名脱贫人口提供交通补助，促进转移就业，减少脱贫户人均外出务工交通费用200元</t>
  </si>
  <si>
    <t>10人参与前期项目确定会议、决议，3人参与入库项目的选择，通过为754名脱贫人口提供交通补助，促进转移就业，减少脱贫户人均外出务工交通费用200元</t>
  </si>
  <si>
    <t>发放跨区域交通补助754人</t>
  </si>
  <si>
    <t>受益脱贫人口数≥754人</t>
  </si>
  <si>
    <t>巫溪县土城镇2024年跨区域交通补助项目</t>
  </si>
  <si>
    <t>为650人发放跨区域交通补助</t>
  </si>
  <si>
    <t>通过为650名脱贫人口提供交通补助，促进转移就业，减少脱贫户人均外出务工交通费用200元</t>
  </si>
  <si>
    <t>10人参与前期项目确定会议、决议，3人参与入库项目的选择，通过为650名脱贫人口提供交通补助，促进转移就业，减少脱贫户人均外出务工交通费用200元</t>
  </si>
  <si>
    <t>发放跨区域交通补助650人</t>
  </si>
  <si>
    <t>受益脱贫人口数≥650人</t>
  </si>
  <si>
    <t>巫溪县文峰镇2024年跨区域交通补助项目</t>
  </si>
  <si>
    <t>为1676人发放跨区域交通补助</t>
  </si>
  <si>
    <t>通过为1676名脱贫人口提供交通补助，促进转移就业，减少脱贫户人均外出务工交通费用200元</t>
  </si>
  <si>
    <t>10人参与前期项目确定会议、决议，3人参与入库项目的选择，通过为1676名脱贫人口提供交通补助，促进转移就业，减少脱贫户人均外出务工交通费用200元</t>
  </si>
  <si>
    <t>发放跨区域交通补助1676人</t>
  </si>
  <si>
    <t>受益脱贫人口数≥1676人</t>
  </si>
  <si>
    <t>巫溪县乌龙乡2024年跨区域交通补助项目</t>
  </si>
  <si>
    <t>为535人发放跨区域交通补助</t>
  </si>
  <si>
    <t>通过为535名脱贫人口提供交通补助，促进转移就业，减少脱贫户人均外出务工交通费用200元</t>
  </si>
  <si>
    <t>10人参与前期项目确定会议、决议，3人参与入库项目的选择，通过为535名脱贫人口提供交通补助，促进转移就业，减少脱贫户人均外出务工交通费用200元</t>
  </si>
  <si>
    <t>发放跨区域交通补助535人</t>
  </si>
  <si>
    <t>受益脱贫人口数≥535人</t>
  </si>
  <si>
    <t>巫溪县下堡镇2024年跨区域交通补助项目</t>
  </si>
  <si>
    <t>为998人发放跨区域交通补助</t>
  </si>
  <si>
    <t>通过为998名脱贫人口提供交通补助，促进转移就业，减少脱贫户人均外出务工交通费用200元</t>
  </si>
  <si>
    <t>10人参与前期项目确定会议、决议，3人参与入库项目的选择，通过为998名脱贫人口提供交通补助，促进转移就业，减少脱贫户人均外出务工交通费用200元</t>
  </si>
  <si>
    <t>发放跨区域交通补助998人</t>
  </si>
  <si>
    <t>受益脱贫人口数≥998人</t>
  </si>
  <si>
    <t>巫溪县徐家镇2024年跨区域交通补助项目</t>
  </si>
  <si>
    <t>为678人发放跨区域交通补助</t>
  </si>
  <si>
    <t>通过为678名脱贫人口提供交通补助，促进转移就业，减少脱贫户人均外出务工交通费用200元</t>
  </si>
  <si>
    <t>10人参与前期项目确定会议、决议，3人参与入库项目的选择，通过为678名脱贫人口提供交通补助，促进转移就业，减少脱贫户人均外出务工交通费用200元</t>
  </si>
  <si>
    <t>发放跨区域交通补助678人</t>
  </si>
  <si>
    <t>受益脱贫人口数≥678人</t>
  </si>
  <si>
    <t>巫溪县鱼鳞乡2024年跨区域交通补助项目</t>
  </si>
  <si>
    <t>为416人发放跨区域交通补助</t>
  </si>
  <si>
    <t>通过为416名脱贫人口提供交通补助，促进转移就业，减少脱贫户人均外出务工交通费用200元</t>
  </si>
  <si>
    <t>10人参与前期项目确定会议、决议，3人参与入库项目的选择，通过为416名脱贫人口提供交通补助，促进转移就业，减少脱贫户人均外出务工交通费用200元</t>
  </si>
  <si>
    <t>发放跨区域交通补助416人</t>
  </si>
  <si>
    <t>受益脱贫人口数≥416人</t>
  </si>
  <si>
    <t>巫溪县长桂乡2024年跨区域交通补助项目</t>
  </si>
  <si>
    <t>为400人发放跨区域交通补助</t>
  </si>
  <si>
    <t>通过为400名脱贫人口提供交通补助，促进转移就业，减少脱贫户人均外出务工交通费用200元</t>
  </si>
  <si>
    <t>10人参与前期项目确定会议、决议，3人参与入库项目的选择，通过为400名脱贫人口提供交通补助，促进转移就业，减少脱贫户人均外出务工交通费用200元</t>
  </si>
  <si>
    <t>发放跨区域交通补助400人</t>
  </si>
  <si>
    <t>受益脱贫人口数≥400人</t>
  </si>
  <si>
    <t>巫溪县中梁乡2024年跨区域交通补助项目</t>
  </si>
  <si>
    <t>为300人发放跨区域交通补助</t>
  </si>
  <si>
    <t>通过为300名脱贫人口提供交通补助，促进转移就业，减少脱贫户人均外出务工交通费用200元</t>
  </si>
  <si>
    <t>10人参与前期项目确定会议、决议，3人参与入库项目的选择，通过为300名脱贫人口提供交通补助，促进转移就业，减少脱贫户人均外出务工交通费用200元</t>
  </si>
  <si>
    <t>发放跨区域交通补助300人</t>
  </si>
  <si>
    <t>受益脱贫人口数≥300人</t>
  </si>
  <si>
    <t>巫溪县2024年小额到户贷款贴息补助项目</t>
  </si>
  <si>
    <t>金融保险配套项目</t>
  </si>
  <si>
    <t>小额贷款贴息</t>
  </si>
  <si>
    <t>为全县符合贷款贴息的脱贫户在金融机构小额到户贷款约2亿元贴息</t>
  </si>
  <si>
    <t>通过对全县脱贫户在金融机构小额到户贷款2亿元贴息，保障全县产业发展需求的脱贫户，自主发展产业，解决13000人以上脱贫人口发展资金短缺现象，实现稳定脱贫增收。</t>
  </si>
  <si>
    <t>10人参与前期项目确定会议、决议，3人参与入库项目的选择，3人参与项目实施过程资金使用的监督,通过对全县脱贫户在金融机构小额到户贷款2亿元贴息，保障全县产业发展需求的脱贫户，自主发展产业，解决13000人以上脱贫人口发展资金短缺现象，实现稳定脱贫增收。</t>
  </si>
  <si>
    <t>为6000户小额信贷户发放贷款2亿元给予贴息</t>
  </si>
  <si>
    <t>小额信贷贴息利率4.35‰</t>
  </si>
  <si>
    <t>补助资金发放及时率100%</t>
  </si>
  <si>
    <t>按贷款利率一年期4.35‰、3.7‰进行贴息，一年期以上4.75‰进行贴息</t>
  </si>
  <si>
    <t>降低脱贫人口、监测对象农业生产成本（贴息）≥0.15万元</t>
  </si>
  <si>
    <t xml:space="preserve">受益脱贫人口数≥13000人 </t>
  </si>
  <si>
    <t>项目可持续效益≥1年</t>
  </si>
  <si>
    <t>倪艳</t>
  </si>
  <si>
    <t>特色产业-村集体经济</t>
  </si>
  <si>
    <t>巫溪县通城镇2024年村集体经济联合发展项目</t>
  </si>
  <si>
    <t>财政资金作为三个村的股金，入股到峰然食品加工厂建设冻库一座，面积2470平方米，库容约200吨，产权归村集体所有。</t>
  </si>
  <si>
    <t>巫溪县通城镇通城村等</t>
  </si>
  <si>
    <t>通过财政资金作为三个村的股金，入股到峰然食品加工厂建设冻库一座，面积2470平方米，库容约200吨，项目建成后可增加村集体经济收入2.5万元以上，带动农户务工收入1000元以上，受益人口75人，其中脱贫人口8人。</t>
  </si>
  <si>
    <t>13人参与前期项目确定会议、决议，13人参与入库项目的选择，3人参与项目实施过程中施工质量和资金使用的监督，通过实施该项目，可增加村集体经济收入不低于2.5万元，带动农户务工收入不低于1000元，受益人口75人。</t>
  </si>
  <si>
    <t>入股资金500万元</t>
  </si>
  <si>
    <t>项目验收合格率100%。</t>
  </si>
  <si>
    <t>项目建设成本≤2024元/平方米</t>
  </si>
  <si>
    <t>通过实施该项目，可增加村集体经济收入不低于2.5万元，带动农户务工收入不低于1000元，受益人口75人。</t>
  </si>
  <si>
    <t>受益脱贫人口数≥8人</t>
  </si>
  <si>
    <t>项目可持续年限≥3年</t>
  </si>
  <si>
    <t>特色产业-老鹰茶及茶叶</t>
  </si>
  <si>
    <t>巫溪县蒲莲镇中柱村2024年老鹰茶加工项目</t>
  </si>
  <si>
    <t>产地初加工和精深加工</t>
  </si>
  <si>
    <t>购买老鹰茶生产设备1套</t>
  </si>
  <si>
    <t>通过购买老鹰茶生产设备1套，项目建成后，年加工老鹰茶茶叶10吨，受益总人口40户180人，其中脱贫人口和监测对象12户20人，户均增收300元。</t>
  </si>
  <si>
    <t>13人参与前期项目确定会议、决议，13人参与入库项目的选择，3人参与项目实施过程中施工质量和资金使用的监督，通过购买老鹰茶生产设备1套，项目建成后，年加工老鹰茶茶叶10吨，受益总人口40户180人，其中脱贫人口和监测对象12户20人，户均增收300元。</t>
  </si>
  <si>
    <t>购买老鹰茶设备一套，年加工老鹰茶10吨</t>
  </si>
  <si>
    <t>项目验收合格率≥100%</t>
  </si>
  <si>
    <t>老鹰茶生产设备100万元/套</t>
  </si>
  <si>
    <t>特色产业带动脱贫农户增加收入≥2000元</t>
  </si>
  <si>
    <t>受益脱贫人口和监测对象人口数≥20人</t>
  </si>
  <si>
    <t>项目可持续性≥5年</t>
  </si>
  <si>
    <t>陈组泽</t>
  </si>
  <si>
    <t>巫溪县红池坝镇2024年茶叶产业发展项目</t>
  </si>
  <si>
    <t>1500亩产业园基地建设（密植移栽与品种改良、施肥、除草、修剪等）；茶园村集体茶厂（新茗茶业）扩建生产车间800㎡；新增蒸汽杀青设备、微波杀青设备、鲜叶萎凋设备、烘干设备、连接输送装置1套。 品牌打造与产品营销（建立“巫溪秀芽”有机茶叶产品质量认证行业标准、品牌宣传，举办“巫溪秀芽”茶叶文化节活动、茶叶博览会、推介活动等。</t>
  </si>
  <si>
    <t>通过1500亩茶叶产业园基地建设，茶园村集体茶厂（新茗茶业）扩建生产车间800㎡，新增蒸汽杀青设备、微波杀青设备、鲜叶萎凋设备、烘干设备、连接输送装置1套。项目建成投产后，可带动红池坝镇3000人其中脱贫人口800人1500亩茶叶产业发展，带动户均茶叶茶叶增收2000元以上。</t>
  </si>
  <si>
    <t>5人参与前期项目确定会议、决议，5人参与入库项目的选择，3人参与项目实施过程中施工质量和资金使用的监督；通过1500亩茶叶产业园基地建设，茶园村集体茶厂（新茗茶业）扩建生产车间800㎡，新增蒸汽杀青设备、微波杀青设备、鲜叶萎凋设备、烘干设备、连接输送装置1套。项目建成投产后，可带动红池坝镇3000人其中脱贫人口800人1500亩茶叶产业发展，带动户均茶叶茶叶增收2000元以上。</t>
  </si>
  <si>
    <t>茶叶产业园基地建设1500亩，茶园村集体茶厂（新茗茶业）扩建生产车间800㎡，新增蒸汽杀青设备、微波杀青设备、鲜叶萎凋设备、烘干设备、连接输送装置1套。</t>
  </si>
  <si>
    <t>项目完工及时率100%，补助资金发放及时率100%</t>
  </si>
  <si>
    <t xml:space="preserve">茶叶基地建设1500元/亩。           扩建生产车间800㎡*2000元/㎡
蒸汽杀青机2台*20万元/台=40万元、微波杀青设备2台*10万元/台=20万元、鲜叶萎凋机15台*12000元/台=18万元、烘干面积30㎡烘干机1台10万元、连接输送装置根据安装生产线确定，预估10万元。  </t>
  </si>
  <si>
    <t>受益脱贫人口数≥800人</t>
  </si>
  <si>
    <t>项目可持续年限≥2年</t>
  </si>
  <si>
    <t>按照巫溪县农业农村委文件执行</t>
  </si>
  <si>
    <t>张锡定</t>
  </si>
  <si>
    <t>巫溪县通城镇龙池村老老鹰茶电商销售中心项目</t>
  </si>
  <si>
    <t>品牌打造和展销平台</t>
  </si>
  <si>
    <t>财政资金作为村集体入股资金，建设老鹰茶电商销售中心，室内面积120平方米，其中：销售展厅1个，品鉴室2个等配套设施。</t>
  </si>
  <si>
    <t>巫溪县通城镇龙池村</t>
  </si>
  <si>
    <t>通过入股资金，建设老鹰茶电商销售中心120平方米，实施项目可推广提高本镇老鹰茶产业销量，同时带动产业经济发展，增加村集体经济收入不低于5000元及带动临时务工人员不低于2人，受益户不低于100人，其中脱贫户10人。</t>
  </si>
  <si>
    <t>5人参与前期项目确定会议、决议，5人参与入库项目的选择，3人参与项目实施过程中施工质量和资金使用的监督；通过入股资金，建设老鹰茶电商销售中心120平方米，实施项目可推广提高本镇老鹰茶产业销量，同时带动产业经济发展，增加村集体经济收入不低于5000元及带动临时务工人员不低于2人，受益户不低于100人，其中脱贫户10人。</t>
  </si>
  <si>
    <t>老鹰茶电商销售中心120平方米</t>
  </si>
  <si>
    <t>电商销售中心5500元/平方米</t>
  </si>
  <si>
    <t>工程设计使用年限5年以上</t>
  </si>
  <si>
    <t>年增加村集体经济收入5000元以上</t>
  </si>
  <si>
    <t>特色产业-中药材</t>
  </si>
  <si>
    <t>巫溪县2024年中药材现代农业产业园区建设项目</t>
  </si>
  <si>
    <t>按照小规模大集群、小品种大产业、小区域大品牌的目标，围绕巫溪独活、太白贝母、大宁党参等道地中药材品种，新建种植基地1000亩，培育家庭农场家、专业合作社、企业等经营主体5个以上；支持庭院经济发展中药材；支持打造标准化示范基地、仓库、种子繁育基地建设，三峡道地药材试验基地建设，配套完善产地初加工设备、灌溉设施等产业基础设施建设。</t>
  </si>
  <si>
    <t>巫溪县田坝镇、红池坝镇、天元乡、土城镇、文峰镇、长桂乡等</t>
  </si>
  <si>
    <t>通过新建种植中药材基地1000亩，培育经营主体5个，打造标准化种植示范基地5个，项目实施后可实现产地初加工能力增加30000吨，仓储能力增加1000吨，带动农户100人其中脱贫人口20人以上务工，人均务工增收3000元以上。</t>
  </si>
  <si>
    <t>10人参与前期项目确定会议、决议，5人参与入库项目的选择，5人参与项目实施过程中施工质量和资金使用的监督。农户参与种植、通过务工、分红等方式参与产业发展获得收益。通过新建种植中药材基地1000亩，培育经营主体5个，打造标准化种植示范基地5个，项目实施后可实现产地初加工能力增加30000吨，仓储能力增加1000吨，带动农户100人其中脱贫人口20人以上务工，人均务工增收3000元以上。</t>
  </si>
  <si>
    <t>种植中药材基地1000亩，培育经营主体5个，打造标准化种植示范基地5个</t>
  </si>
  <si>
    <t>新建仓库补助不高于1500元/平方米，加工设备、种子种苗补助不超过实际成本50%。培训总费用不超过总投资5%。</t>
  </si>
  <si>
    <t>巫溪县2024年中药材有机农业示范县创建项目</t>
  </si>
  <si>
    <t>建立独活标准化种植示范基地，通过推广绿色高产种植技术20000亩，开展土壤、灌溉水、药材产品等质量检测200样次，建立产品溯源管理体系１套。开展有机农产品认定５个。支持有机产品认证、全国种植业“三品一标”基地认定等品牌培育与推介以及农产品质量监测。</t>
  </si>
  <si>
    <t>通过建立独活标准化种植示范基地20000亩，项目实施可提高我县中药材产业发展质量，项目实施可带动5000人其中脱贫人口200人发展中药材，可提供50人以上临时务工，人均务工增收2000元以上。</t>
  </si>
  <si>
    <t>20人参与前期项目确定会议、决议，15人参与入库项目的选择，10人参与项目实施过程中施工质量和资金使用的监督，农户参与种植、通过务工等方式参与产业发展获得收益，建立订单种植、产地代加工等多种利益链接机制。通过建立独活标准化种植示范基地20000亩，项目实施可提高我县中药材产业发展质量，项目实施可带动5000人其中脱贫人口200人发展中药材，可提供50人以上临时务工，人均务工增收2000元以上。</t>
  </si>
  <si>
    <t>独活标准化种植示范基地20000亩</t>
  </si>
  <si>
    <t>独活种植示范基地175元/亩</t>
  </si>
  <si>
    <t>受益脱贫人口数≥200人</t>
  </si>
  <si>
    <t>项目可持续效益≥5年</t>
  </si>
  <si>
    <t>巫溪县2024年仿野生淫羊藿种植基地建设</t>
  </si>
  <si>
    <t>仿野生种植淫羊藿1000亩，购买种苗60万株，新建种子种苗繁育基地1个。</t>
  </si>
  <si>
    <t>巫溪县双阳乡、兰英乡等</t>
  </si>
  <si>
    <t>通过种植淫羊藿1000亩，购买种苗60万株，建设种子种苗繁育基地1个，项目实施后，可带动淫羊藿产业发展1000亩以上，每亩产值可达3000元/年，可提供农户50人其中脱贫人口5人临时性务工，人均务工增收3000元以上。</t>
  </si>
  <si>
    <t>13人参与前期项目确定会议、决议，13人参与入库项目的选择，3人参与项目实施过程中施工质量和资金使用的监督，通过公司+基地+村集体经济组织+农户等多种多样模式，农户参与种植、通过务工、分红等方式参与产业发展获得收益，建立土地入股分红、订单种植、产地代加工等多种利益链接机制。通过种植淫羊藿1000亩，购买种苗60万株，建设种子种苗繁育基地1个，项目实施后，可带动淫羊藿产业发展1000亩以上，每亩产值可达3000元/年，可提供农户50人其中脱贫人口5人临时性务工，人均务工增收3000元以上。</t>
  </si>
  <si>
    <t>种植淫羊藿1000亩，购买种苗60万株，种子种苗繁育基地1个</t>
  </si>
  <si>
    <t>种苗2元/株；种子种苗繁育基地180万元/个</t>
  </si>
  <si>
    <t>特色产业带动脱贫人口增收3000元以上。</t>
  </si>
  <si>
    <t>受益脱贫人口数≥5人</t>
  </si>
  <si>
    <t>张德鑫</t>
  </si>
  <si>
    <t>巫溪县2024年独活基地科研项目</t>
  </si>
  <si>
    <t>建设独活GAP基地100亩，科研示范基地300亩，种质资源库及实验基地150亩，开发大健康产品2款，建立贝母高产种植试验示范基地20亩。</t>
  </si>
  <si>
    <t>巫溪县长桂乡、塘坊镇等乡镇</t>
  </si>
  <si>
    <t>通过建设独活GAP基地100亩，科研示范基地300亩，种质资源库及实验基地150亩，开发大健康产品2款，建立贝母高产种植试验示范基地20亩。项目实施后可提升我县中药材的影响力，解决了品种不纯和退化问题，可带动农户开展前端订单种植，项目实施过程中可可提供农户60人其中脱贫人口10人临时性务工，人均务工增收3000元以上。</t>
  </si>
  <si>
    <t>10人参与前期项目确定会议、决议，8人参与入库项目的选择，5人参与项目实施过程中施工质量和资金使用的监督。通过建设独活GAP基地100亩，科研示范基地300亩，种质资源库及实验基地150亩，开发大健康产品2款，建立贝母高产种植试验示范基地20亩。项目实施后可提升我县中药材的影响力，解决了品种不纯和退化问题，可带动农户开展前端订单种植，项目实施过程中可可提供农户60人其中脱贫人口10人临时性务工，人均务工增收3000元以上。</t>
  </si>
  <si>
    <t>建设独活GAP基地100亩，科研示范基地300亩，种质资源库及实验基地150亩，开发大健康产品2款，建立贝母高产种植试验示范基地20亩</t>
  </si>
  <si>
    <t>示范基地3000元/亩，开发大健康产品100万元/款，贝母高产种植试验示范基地3000元/亩</t>
  </si>
  <si>
    <t>中药材价格提升10%以上，大健康产品实现销售收入700万元/年以上</t>
  </si>
  <si>
    <t>巫溪县天星乡西流村2024年中药材种植基地建设项目</t>
  </si>
  <si>
    <t>在西流村枫竹坪新建1000亩云木香、大宁党参种植基地。1、新修5km泥结碎石路；2、采购种子及管护。</t>
  </si>
  <si>
    <t>巫溪县天星乡西流村</t>
  </si>
  <si>
    <t>通过新建1000亩云木香、大宁党参种植基地，修建5公里泥结碎石路，项目建成后可增加村集体经济收入10万元，可带动600人其中脱贫人口200人发展中药材，项目实施可提供5人以上务工，增加务工收入3000元/人。</t>
  </si>
  <si>
    <t>13人参与前期项目确定会议、决议，12人参与入库项目的选择，5人参与项目实施过程中施工质量和资金使用的监督。通过新建1000亩云木香、大宁党参种植基地，修建5公里泥结碎石路，项目建成后可增加村集体经济收入10万元，可带动600人其中脱贫人口200人发展中药材，项目实施可提供5人以上务工，增加务工收入3000元/人。</t>
  </si>
  <si>
    <t>新修5km泥结碎石路，新建1000亩云木香、大宁党参种植基地。</t>
  </si>
  <si>
    <t>云木香、大宁党参种植2500元/亩；泥结碎石路10万元/公里</t>
  </si>
  <si>
    <t>村集体经济收入10万元</t>
  </si>
  <si>
    <t>刘海军</t>
  </si>
  <si>
    <t>巫溪县2024年田坝镇七里坪万亩中药材园区续建项目</t>
  </si>
  <si>
    <t>新建中药材种植基地2000亩，厂房1000平方米，配备清洗、烘干设备、包装机等10台套；新建3.5米宽产业路4公里，安装中药材基地远程智能化监控1套。</t>
  </si>
  <si>
    <t>续建</t>
  </si>
  <si>
    <t>通过新种植中药材2000亩，厂房1000平方米，配备清洗、烘干设备、包装机等10台套；新建3.5米宽产业路4公里，安装中药材基地远程智能化监控1套。项目实施后可增加产值800万元，年烘干能力达500吨。带动农户100人，其中脱贫人口30人，人均增收500元以上。村集体经济组织年增收2万元。</t>
  </si>
  <si>
    <t>22人参与前期项目确定会议、决议，10人参与入库项目的选择，8人参与项目实施过程中施工质量和资金使用的监督。通过新种植中药材2000亩，厂房1000平方米，配备清洗、烘干设备、包装机等10台套；新建3.5米宽产业路4公里，安装中药材基地远程智能化监控1套。项目实施后可增加产值800万元，年烘干能力达500吨。带动农户100人，其中脱贫人口30人，人均增收500元以上。村集体经济组织年增收2万元。</t>
  </si>
  <si>
    <t>种植中药材2000亩，厂房1000平方米，配备清洗、烘干设备、包装机等10台套；新建3.5米宽产业路4公里，安装中药材基地远程智能化监控1套。</t>
  </si>
  <si>
    <t>中药材种植200元/亩。扩建生产车间2000元/㎡；产业路40万元/公里</t>
  </si>
  <si>
    <t>受益脱贫人口数≥30人</t>
  </si>
  <si>
    <t>村集体经济组织年增收2万元。</t>
  </si>
  <si>
    <t>谭仁斌</t>
  </si>
  <si>
    <t>巫溪县土城镇2024年中药材种植及配套基础设施建设项目</t>
  </si>
  <si>
    <t>1、种植中药材1500亩。2、蓄水池100立方一个。</t>
  </si>
  <si>
    <t>通过种植中药材1500亩，修建蓄水池100立方米，可带动本地脱贫人口务工就业，增加收入1500元以上，受益90人（其中脱贫人口40人）。</t>
  </si>
  <si>
    <t>9人参与前期项目确定会议、决议，5人参与入库项目的选择，5人参与项目实施过程中施工质量和资金使用的监督。通过种植中药材1500亩，修建蓄水池100立方米，可带动本地脱贫人口务工就业，增加收入1500元以上，受益90人（其中脱贫人口40人）。）。</t>
  </si>
  <si>
    <t>1、中药材种植200元/亩。2、蓄水池800元/立方。</t>
  </si>
  <si>
    <t>受益脱贫人口数≥40人</t>
  </si>
  <si>
    <t>冉龙滨</t>
  </si>
  <si>
    <t>巫溪县2024年中梁乡石坪村中药材基地建设项目</t>
  </si>
  <si>
    <t>发展500亩独活、党参等中药材，烘干房5座，500平方米库房，配备采收、耕作机械、清洗等设备设施，种植种苗补助。</t>
  </si>
  <si>
    <t>巫溪县中梁乡石坪村</t>
  </si>
  <si>
    <t>通过建设中药材基地1000亩，烘干房5座，500平方米库房建设，项目达产达效后，年产量可达200吨中药材，综合产值400余万元，带动140人以上的农户发展中药材。</t>
  </si>
  <si>
    <t>14人参与前期项目确定会议、决议，12人参与入库项目的选择，12人参与项目实施过程中施工质量和资金使用的监督；通过发展中药材基地1000亩，项目达产达效后，年产量可达20吨，预计实现综合产值200余万元，降低生产成本，带动140人以上农户发展中药材。</t>
  </si>
  <si>
    <t>建设中药材基地1000亩，烘干房5座，500平方米库房建设</t>
  </si>
  <si>
    <t>中药材补助500元/亩，产业路50万元/公里，炕房6.5万元/座，库房600元/平方，其他设备设施50万元</t>
  </si>
  <si>
    <t>受益脱贫人口数≥42人</t>
  </si>
  <si>
    <t>项目可持续年限≥5年</t>
  </si>
  <si>
    <t>黄晓俊</t>
  </si>
  <si>
    <t>巫溪县双阳乡白果村2024年集体经济中药材基地创建项目</t>
  </si>
  <si>
    <t>种植中药材500亩农用三轮3台，微耕机5台，新建生产用房1个，药材炕房5个。新建配套灌溉蓄水池1口500立方米，水管5000米。</t>
  </si>
  <si>
    <t>巫溪县双阳乡白果村</t>
  </si>
  <si>
    <t>完成中药材基地建设1500亩，微耕机5台，新建生产用房1个，药材炕房5个。新建配套灌溉蓄水池1口500立方米，水管5000米。项目实施可增加150个就业岗位，其中带动脱贫户50人就业，脱贫户人均增收1000元</t>
  </si>
  <si>
    <t>14人参与前期项目确定会议、决议，12人参与入库项目的选择，12人参与项目实施过程中施工质量和资金使用的监督；完成中药材基地建设1500亩，微耕机5台，新建生产用房1个，药材炕房5个。新建配套灌溉蓄水池1口500立方米，水管5000米。项目实施可增加150个就业岗位，其中带动脱贫户50人就业，脱贫户人均增收1000元</t>
  </si>
  <si>
    <t>通过中药材基地建设1500亩，微耕机5台，新建生产用房1个，药材炕房5个。新建配套灌溉蓄水池1口500立方米，水管5000米。项目实施可增加150个就业岗位，其中带动脱贫户50人就业，脱贫户人均增收1000元。</t>
  </si>
  <si>
    <t>农用三轮1.3万元/台；微耕机0.4万元/台；生产用房1个500平方米20万元；药材炕房6.5万元/座；新建蓄水池1口500立方米25万元，水管5000米，4元/米</t>
  </si>
  <si>
    <t>特色产业带动脱贫农户增加收入≥1000元</t>
  </si>
  <si>
    <t>受益脱贫人口数≥ 50人</t>
  </si>
  <si>
    <t>胡昌军</t>
  </si>
  <si>
    <t>特色产业-烤鱼及水产养殖产业</t>
  </si>
  <si>
    <t>巫溪县2024年上鹿村高位池养殖基地建设项目</t>
  </si>
  <si>
    <t>建设20套高位鱼池（含场坪、蓄水池、尾水处理、进排水、充氧、库房等设施设备，鱼苗及饲料）。</t>
  </si>
  <si>
    <t>巫溪县田坝镇上鹿村</t>
  </si>
  <si>
    <t>通过建设20套高位鱼池，项目建成后，可实施年产值15万元以上，村集体收入可增加2万元以上，解决2人以上就业（务工），人均务工年增收2000元以上。</t>
  </si>
  <si>
    <t>5名群众参与项目入库、产业项目管理和资金监管。通过建设20套高位鱼池，项目建成后，年产值15万元，村集体收入可增加2万元以上，解决2人以上就业（务工），人均务工年增收2000元以上。</t>
  </si>
  <si>
    <t>通过建设20套高位鱼池，项目建成后，年产值15万元，村集体收入可增加2万元以上，解决2人以上就业（务工），人均务工年增收2000元以上。</t>
  </si>
  <si>
    <t>建设高位鱼池数量20口。</t>
  </si>
  <si>
    <t>高位鱼池4万元/套</t>
  </si>
  <si>
    <t>村集体经济收入可增加2万元以上</t>
  </si>
  <si>
    <t>受益脱贫人口数≥45人</t>
  </si>
  <si>
    <t>巫溪县2024年乌龙乡大溪村高位池养殖基地建设项目</t>
  </si>
  <si>
    <t>建设40套高位鱼池（含场坪、蓄水池、尾水处理、进排水、充氧、库房等设施设备，鱼苗及饲料）。</t>
  </si>
  <si>
    <t>巫溪县乌龙乡大溪村</t>
  </si>
  <si>
    <t>通过建设40套高位鱼池，项目达产达效后，可实现年产值30万元以上，村集体收入可增加4万元以上，带动5人参与务工，人均务工年增收2000元以上，受益农户100人，其中脱贫户10人。</t>
  </si>
  <si>
    <t>13人参与前期项目确定会议、决议，10人参与入库项目的选择，9人参与项目实施过程中施工质量和资金使用的监督。通过建设40套高位鱼池，项目达产达效后，可实现年产值30万元以上，村集体收入可增加4万元以上，带动5人参与务工，人均务工年增收2000元以上，受益农户100人，其中脱贫户10人。</t>
  </si>
  <si>
    <t>建设高位鱼池数量40套。</t>
  </si>
  <si>
    <t>高位鱼池3.5万元/套</t>
  </si>
  <si>
    <t>特色产业带动增加村集体收入（总收入）≥4万元</t>
  </si>
  <si>
    <t>牟小华</t>
  </si>
  <si>
    <t>巫溪县下堡镇2024年高位池养殖建设项目</t>
  </si>
  <si>
    <t>1.鱼池18000立方米，主沟80米，支引水沟200米，饮水坝、φ160mm引水管道200米、φ110mm引水管道5000米、仓库560平方米、3.5米生产道路200米；2、建设池塘高位池圈养系统20套；3、尾水处理等辅助设施设备。4、鱼苗及饲料等；</t>
  </si>
  <si>
    <t>通过建设鱼池18000立方米，主沟80米，支引水沟200米，饮水坝、160#引水管道200米、110#引水管道5000米、仓库560平方米、3.5米生产道路200米；池塘高位池圈养系统20桶，尾水处理等辅助设施设备，鱼苗及饲料等；项目建成后可实现年产优质商品鱼100吨以上，可带动农户100人其中脱贫人口50人以上发展养鱼，人均增收500元以上。</t>
  </si>
  <si>
    <t>40人参与前期项目确定会议、决议，9人参与入库项目的选择，7人参与项目实施过程中施工质量和资金使用的监督,通过建设鱼池18000立方米，主沟80米，支引水沟200米，饮水坝、160#引水管道200米、110#引水管道5000米、仓库560平方米、3.5米生产道路200米；池塘高位池圈养系统20桶，尾水处理等辅助设施设备，鱼苗及饲料等；项目建成后可实现年产优质商品鱼100吨以上，可带动农户100人其中脱贫人口50人以上发展养鱼，人均增收500元以上。</t>
  </si>
  <si>
    <t>1、鱼池18000立方米，主沟80米，支引水沟200米，饮水坝、160#引水管道200米、110#引水管道5000米、生产用房及仓库560平方米、3.5米生产道路200米；2、建设池塘高位池圈养系统20套；3、尾水处理等辅助设施设备。4、鱼苗及饲料等；5、技术支撑</t>
  </si>
  <si>
    <t>1、鱼池700元/立方米，主沟300元/米，支排水沟200元/米，110#管道80元/米；生产用房及库房1000元/平方米，生产便道400元/米，池塘高位池3.5万元/套，尾水处理等辅助设施设备45万元/套等</t>
  </si>
  <si>
    <t>特色产业带动脱贫农户增加收入≥500元</t>
  </si>
  <si>
    <t>受益脱贫人口数≥50人</t>
  </si>
  <si>
    <t>村委参与实施，获得养殖收益</t>
  </si>
  <si>
    <t>巫溪县2024年中梁乡中梁水库生态鱼养殖基地建设项目</t>
  </si>
  <si>
    <t>新建起鱼平台500平方米；建设育苗基地1200平方米；捕鱼设备1套；制氧运输设备1套；投放鱼苗10万尾，购买水质检测等配套设施设备。</t>
  </si>
  <si>
    <t>巫溪县中梁乡双河村、河口村。</t>
  </si>
  <si>
    <t>通过新建起鱼平台500平方米，建设育苗基地1200平方米，捕鱼设备1套；制氧运输设备1套；投放鱼苗10万尾，购买水质检测等配套设施设备。项目建成后，可实现年产生态鱼25万斤以上，带动双河村、河口村的80户入股股民年收入增加500元以上，其中移民70户，脱贫户10户，同时带动外来钓鱼爱好者前来垂钓，带动库区周边农家乐实现增收。</t>
  </si>
  <si>
    <t>35人参与项目确定会议、决议，12人参与入库项目的选择，12人参与项目实施过程中施工质量和资金使用的监督；通过新建起鱼平台500平方米，建设育苗基地1200平方米，捕鱼设备1套；制氧运输设备1套；投放鱼苗10万尾，购买水质检测等配套设施设备。项目建成后，可实现年产生态鱼25万斤以上，带动双河村、河口村的80户入股股民年收入增加500元以上，其中移民70户，脱贫户10户，同时带动外来钓鱼爱好者前来垂钓，带动库区周边农家乐实现增收。</t>
  </si>
  <si>
    <t>起鱼平台2400元/㎡；育苗基地1500元/㎡；捕鱼设备30万元/套；制氧运输设备40万元/套；鱼苗平均20元/尾；水质检测配套设备30万元/套等</t>
  </si>
  <si>
    <t>受益脱贫人口数≥ 40人</t>
  </si>
  <si>
    <t>巫溪县2024年大河乡鲟鱼全产业链示范园建设项目</t>
  </si>
  <si>
    <t>分泉村、民主村、紫花村、红光村、红火村、鹅蛋村、瓦坪村、广安村、上游村、双村村各出100万元入股巫溪县华盛渔业有限公司，并享受每年固定分红。</t>
  </si>
  <si>
    <t>巫溪县大河乡分泉村</t>
  </si>
  <si>
    <t>通过入股1000万元到巫溪县华盛渔业有限公司，参与入股的村每年保底分红7万元，每年递增5万元，到每年120万元封顶持平。受益总人口2958户9786人，其中脱贫户634户2379人。</t>
  </si>
  <si>
    <t>各村10人参与前期项目确定会议、决议，3人参与入库项目的选择，8人参与项目实施过程中施工质量和资金使用的监督,参与入股的村每年保底分红7万元，每年递增5万元，到每年120万元封顶持平。受益总人口2958户9786人，其中脱贫户634户2379人。</t>
  </si>
  <si>
    <t>10个村入股企业。</t>
  </si>
  <si>
    <t>入股100万元/村</t>
  </si>
  <si>
    <t xml:space="preserve"> 通过项目实施，可增加全乡10个村集体经济收入。分泉村、民主村、紫花村、红光村、红火村、鹅蛋村、瓦坪村、广安村、上游村、双村村共10个村，各按100万元入股巫溪县华盛渔业有限公司，按入股资金的第一年7%、每年递增0.5个百分点至12%固定分红，合同期限为20年，共固定分红2125万元。</t>
  </si>
  <si>
    <t>受益脱贫人口数≥2379人</t>
  </si>
  <si>
    <t>按入股资金的第一年7%、每年递增0.5个百分点至12%固定分红</t>
  </si>
  <si>
    <t>辜仕涛</t>
  </si>
  <si>
    <t>巫溪县2024年尖山镇烤鱼预制菜生产加工线项目</t>
  </si>
  <si>
    <t>无菌车间装修3000㎡、化验室设备1套、小型冻库50m³、煮炸双用锅1台、多功能红外烤箱1台、双面真空包装机3台、不锈钢操作台10张、全自动封口机5台、电子秤10台、抽油烟机1台、双层杀菌锅1台、双开传递箱4个、制冷机1台、紫外线杀菌灯30盏、恒温腌制设备1套、双人双吹风淋室2座、全自动气泡清洗机1台。</t>
  </si>
  <si>
    <t>巫溪县尖山镇大包村</t>
  </si>
  <si>
    <t>通过烤鱼预制菜生产加工线的建设，可实现烤鱼年产量可达到400吨，年产值可达3000万以上，可解决30人以上人员就近务工，其中脱贫户6人，户均增收30000元。</t>
  </si>
  <si>
    <t>20人参与前期项目确定会议、决议，7人参与入库项目的选择，5人参与项目实施过程中施工质量和资金使用的监督。通过烤鱼预制菜生产加工线的建设，可实现烤鱼年产量可达到400吨，年产值可达3000万以上，可解决30人以上人员就近务工，其中脱贫户6人，户均增收3000</t>
  </si>
  <si>
    <t>无菌车间整修1000元/平方米 ，化验设备6万/套，冻库1600元/立方米，煮炸双用锅3万/台,多功能红外烤箱15万/台 ,双面真空包装机1.8万/台，不锈钢操作台1.5万/台,全自动封口机0.8万/台,电子秤0.1万/台,抽油烟机3万/台,双层杀菌锅3.5万/台,双开传递箱0.42万/台,制冷机20万/台，恒温腌制设备7万/台，全自动气泡清洗机24.77万/台等</t>
  </si>
  <si>
    <t>特色产业带动脱贫农户增加收入≥30000元</t>
  </si>
  <si>
    <t>受益脱贫人口数≥6人</t>
  </si>
  <si>
    <t>李美述</t>
  </si>
  <si>
    <t>特色产业-薯菜产业</t>
  </si>
  <si>
    <t>巫溪县2024年马铃薯产业园建设项目</t>
  </si>
  <si>
    <t>建设标准化商品薯基地20000亩，主要用于马铃薯晚疫病防控，化肥农药减量增效示范，马铃薯机械化技术推广、科技支撑和试验示范等，包括示范区土地宜机化改造、农机装备能力提升等，马铃薯加工产业链升级、改造、设备购置、相关标准认证等。</t>
  </si>
  <si>
    <t>巫溪县尖山、朝阳、塘坊、文峰、塘坊等乡镇</t>
  </si>
  <si>
    <t>通过建设标准化商品薯基地20000亩，带动1000农户，其中脱贫户100人发展马铃薯种植，户均增收500元以上。</t>
  </si>
  <si>
    <t>5人参与前期项目确定会议、决议，5人参与入库项目的选择，3人参与项目实施过程中施工质量和资金使用的监督；通过建设标准化商品薯基地20000亩，带动1000农户，其中脱贫户100人发展马铃薯种植，户均增收500元以上。</t>
  </si>
  <si>
    <t>通过建设标准化商品薯基地20000亩，带动1000农户，其中脱贫户100人发展马铃薯种植，提高马铃薯产量，户均增收500元以上。</t>
  </si>
  <si>
    <t>建设标准化商品薯基地20000亩</t>
  </si>
  <si>
    <t>马铃薯400元/亩</t>
  </si>
  <si>
    <t xml:space="preserve"> 巫溪县农业农村委员会</t>
  </si>
  <si>
    <t>周克友</t>
  </si>
  <si>
    <t>巫溪县2024年高山蔬菜带产业发展项目</t>
  </si>
  <si>
    <t>新建蔬菜大棚150000平方米以上，改建大棚37000平方米，同时完善排水沟、蓄水池、产业路等高山蔬菜带所需的附属设施设备。</t>
  </si>
  <si>
    <t>巫溪县胜利乡、塘坊镇、文峰镇尖山镇等乡镇</t>
  </si>
  <si>
    <t>通过新建蔬菜大棚150000平方米以上，改建大棚37000平方米，同时完善排水沟、蓄水池、产业路等高山蔬菜带所需的附属设施设备，项目实施后可以实现年产高山蔬菜1000吨以上，为当地群众提供就业岗位50人，并增加村集体收入50万元以上。受益总人口5000人，其中脱贫人口和监测对象500人.</t>
  </si>
  <si>
    <t>10人参与前期项目确定会议、决议，5人参与入库项目的选择，3人参与项目实施过程中施工质量和资金使用的监督。通过新建蔬菜大棚150000平方米以上，改建大棚37000平方米，同时完善排水沟、蓄水池、产业路等高山蔬菜带所需的附属设施设备，项目实施后可以实现年产高山蔬菜1000吨以上，为当地群众提供就业岗位50人，并增加村集体收入50万元以上。受益总人口5000人，其中脱贫人口和监测对象500人.</t>
  </si>
  <si>
    <t>新建蔬菜大棚130000平方米以上，改建大棚37000平方米</t>
  </si>
  <si>
    <t>新建蔬菜大棚90元/平方米，改建大棚40元/平方米</t>
  </si>
  <si>
    <t>受益脱贫人口和监测对象数≥500人</t>
  </si>
  <si>
    <t>增加村集体收入50万元以上</t>
  </si>
  <si>
    <t>巫溪县2024年保供蔬菜建设项目</t>
  </si>
  <si>
    <t>新建蔬菜大棚75000平方米、辣椒基地5000亩、甜玉米基地5000亩等基地，同时完善蔬菜基地水、路配套设施及蔬菜加工所需的厂房、设备等。</t>
  </si>
  <si>
    <t>巫溪县凤凰镇、城厢镇、古路镇、峰灵镇、尖山镇、通城镇等乡镇</t>
  </si>
  <si>
    <t>通过新建蔬菜大棚75000平方米、辣椒基地5000亩、甜玉米基地5000亩等基地，可以年产蔬菜1000吨以上，保障城镇菜篮子的安全，并增加村集体收入30万元以上。受益总人口10000人，其中脱贫人口和监测对象1000人。</t>
  </si>
  <si>
    <t>10人参与前期项目确定会议、决议，5人参与入库项目的选择，3人参与项目实施过程中施工质量和资金使用的监督。通过新建蔬菜大棚75000平方米、辣椒基地5000亩、甜玉米基地5000亩等基地，可以年产蔬菜1000吨以上，保障城镇菜篮子的安全，并增加村集体收入30万元以上。受益总人口10000人，其中脱贫人口和监测对象1000人。</t>
  </si>
  <si>
    <t>新建蔬菜大棚75000平方米、辣椒基地5000亩、甜玉米基地5000亩等基地</t>
  </si>
  <si>
    <t>新建蔬菜大棚90元/平方米，辣椒基地和甜玉米基地80元/亩。</t>
  </si>
  <si>
    <t>受益脱贫人口和监测对象数≥1000人</t>
  </si>
  <si>
    <t>增加村集体收入30万元以上</t>
  </si>
  <si>
    <t>巫溪县2024年薯菜产业经营主体培育项目</t>
  </si>
  <si>
    <t>发展薯菜基地10000亩以上，支持培育马铃薯、蔬菜等农作物种植、加工的经营主体20家以上，提升马铃薯、蔬菜等农作物种植及加工能力，新建、整修厂房，购买加工设备以及配套设施设备，支持开展产品销售研发、质量提升、质量检测等方面。</t>
  </si>
  <si>
    <t>通过发展薯菜基地10000亩以上，项目达效后可初加工农产品200吨，外销产品2000吨，带动农户500户农户增收2000元以上，受益农户1000户，其中脱贫户100户。</t>
  </si>
  <si>
    <t>10人参与前期项目确定会议、决议，5人参与入库项目的选择，3人参与项目实施过程中施工质量和资金使用的监督，通过发展薯菜基地10000亩以上，项目达效后可初加工农产品200吨，外销产品2000吨，带动农户500户农户增收2000元以上，受益农户1000户，其中脱贫户100户。</t>
  </si>
  <si>
    <t xml:space="preserve">支持培育马铃薯、蔬菜等农作物种植、加工的经营主体20家以上 10000亩                                                             </t>
  </si>
  <si>
    <t>薯菜基地1000元/亩</t>
  </si>
  <si>
    <t>带动务工人员增加收入≥1000元</t>
  </si>
  <si>
    <t>受益脱贫人数≥100户</t>
  </si>
  <si>
    <t>巫溪县2024年马铃薯脱毒种薯生产推广项目</t>
  </si>
  <si>
    <t>生产马铃薯脱毒试管苗200万株、原原种500万粒，推广马铃薯良种3500吨等。</t>
  </si>
  <si>
    <t>巫溪县文峰、塘坊等马铃薯主产乡镇。</t>
  </si>
  <si>
    <t>通过马铃薯脱毒试管苗200万株、原原种500万粒，推广马铃薯良种3500吨等。项目实施可带动3万多户薯农通过种植马铃薯脱毒种薯，户均增收300元以上，受益脱贫人口数1000人</t>
  </si>
  <si>
    <t>10人参与前期项目确定会议、决议，5人参与入库项目的选择，3人参与项目实施过程中施工质量和资金使用的监督，通过马铃薯脱毒试管苗200万株、原原种500万粒，推广马铃薯良种3500吨等。项目实施可带动3万多户薯农通过种植马铃薯脱毒种薯，户均增收300元以上，受益脱贫人口数1000人</t>
  </si>
  <si>
    <t>生产马铃薯脱毒试管苗200万株、原原种500万粒，推广马铃薯良种3500吨。</t>
  </si>
  <si>
    <t>马铃薯脱毒试管苗1600元/吨
原原种0.1元/粒</t>
  </si>
  <si>
    <t>带动马铃薯脱毒种薯种植户户均增收≥300元</t>
  </si>
  <si>
    <t>受益脱贫人口数≥1000人</t>
  </si>
  <si>
    <t>巫溪县2024年马铃薯绿色高产创建项目</t>
  </si>
  <si>
    <t>建设马铃薯绿色高产创建核心示范片1.5万亩。</t>
  </si>
  <si>
    <t>通过建设马铃薯绿色高产创建核心示范片1.5万亩，科收获马铃薯2万吨以上，开展晚疫病通防统治，配方肥示范、机械化种植，带动马铃薯产业发展，受益500人其中脱贫人口20人</t>
  </si>
  <si>
    <t>10人参与前期项目确定会议、决议，5人参与入库项目的选择，3人参与项目实施过程中施工质量和资金使用的监督，通过建设马铃薯绿色高产创建核心示范片1.5万亩，科收获马铃薯2万吨以上，开展晚疫病通防统治，配方肥示范、机械化种植，带动马铃薯产业发展，受益500人其中脱贫人口20人</t>
  </si>
  <si>
    <t>建设马铃薯绿色高质高效创建15000亩以上</t>
  </si>
  <si>
    <t>马铃薯200元/亩</t>
  </si>
  <si>
    <t>巫溪县种植业发展服务中心</t>
  </si>
  <si>
    <t>特色产业-特色小吃产业（酒业）发展</t>
  </si>
  <si>
    <t>巫溪县大河乡2024年苦荞全产业链项目</t>
  </si>
  <si>
    <t>10个小吃加工企业，30个小吃品类，种植荞麦200亩，加工车间500㎡、苦荞面加工车间350㎡、苦荞茶加工车间350㎡、苦荞酒地下储藏车间500平方米，新建苦荞酒、苦荞面、苦荞茶和饲料生产线各1条。</t>
  </si>
  <si>
    <t>通过开展10个小吃加工企业，30个小吃品类，种植荞麦200亩，加工车间500㎡、苦荞面加工车间350㎡、苦荞茶加工车间350㎡、苦荞酒地下储藏车间500平方米，新建苦荞酒、苦荞面、苦荞茶和饲料生产线各1条。项目达产达效后，年产苦荞35吨，苦荞酒10吨，苦荞面条和苦荞茶3吨，带动农户150户560人，其中脱贫户及监测户305人，户均增收1000元以上。</t>
  </si>
  <si>
    <t>10人参与前期项目确定会议、决议，3人参与入库项目的选择，5人参与项目实施过程中施工质量和资金使用的监督，通过开展10个小吃加工企业，30个小吃品类，种植荞麦200亩，加工车间500㎡、苦荞面加工车间350㎡、苦荞茶加工车间350㎡、苦荞酒地下储藏车间500平方米，新建苦荞酒、苦荞面、苦荞茶和饲料生产线各1条。项目达产达效后，年产苦荞35吨，苦荞酒10吨，苦荞面条和苦荞茶3吨，带动农户150户560人，其中脱贫户及监测户305人，户均增收1000元以上。</t>
  </si>
  <si>
    <t>建设苦荞种植基地200亩，新建加工厂房1700平方米；建苦荞酒、苦荞面、苦荞茶和饲料生产线各1条</t>
  </si>
  <si>
    <t>苦荞种植2000元/亩，加工厂房2000元/平方米；生产线600万元/套</t>
  </si>
  <si>
    <t>受益脱贫人口数≥ 305人</t>
  </si>
  <si>
    <t>村集体按照合同进行分红</t>
  </si>
  <si>
    <t>马井明</t>
  </si>
  <si>
    <t>特色产业-畜牧业产业发展</t>
  </si>
  <si>
    <t>巫溪县2024年畜禽产能保供基地建设项目</t>
  </si>
  <si>
    <t>新建或改扩建圈舍5000平方米以上，其它设施配套用房300平方米以上，新建化粪池1000立方米以上，支持家庭农场、专业合作社，涉农企业等涉农经营主体15个以上，其中新建或改扩建6个以上规模场，支持畜禽产品加工企业2家以上，完善5个以上养殖场的生物防控，完善年出栏700头生猪当量的规模场的粪污还田种养循环利用示范基地2个以上，建设大宁河鸡和板角山羊养殖示范小区个1个，支持大宁河鸡保种场（户）2个以上，板角山羊保种场（户）3个以上；开展动物疫病防控及强制免疫注射、防疫物资、应急处理等。</t>
  </si>
  <si>
    <t>通过新建或改扩建圈舍5000平方米，其它设施配套用房300平方米以上，新建化粪池1000立方米，支持家庭农场、专业合作社，涉农企业等涉农经营主体15个以上，项目实施后可年出栏生猪3万头，年出栏家禽4万只，年出栏山羊1.5万只，年出栏肉牛800头，在全县开展动物疫病防控，全县动物疫病强制免疫注射率达100%；可带动2000户农户增收，其中脱贫户500户，户均增收2000元以上。</t>
  </si>
  <si>
    <t>10人参与前期项目确定会议、决议，5人参与入库项目的选择，5人参与项目实施过程中施工质量和资金使用的监督，通过新建或改扩建圈舍5000平方米，其它设施配套用房300平方米以上，新建化粪池1000立方米，项目实施后可年出栏生猪3万头，年出栏家禽4万只，年出栏山羊1.5万只，年出栏肉牛800头，在全县开展动物疫病防控，全县动物疫病强制免疫注射率达100%；可带动2000户农户增收，其中脱贫户500户，户均增收2000元以上。</t>
  </si>
  <si>
    <t>通过新建或改扩建圈舍5000平方米，其它设施配套用房300平方米以上，新建化粪池1000立方米，项目实施后可年出栏生猪3万头，年出栏家禽4万只，年出栏山羊1.5万只，年出栏肉牛800头，在全县开展动物疫病防控，全县动物疫病强制免疫注射率达100%；可带动2000户农户增收，其中脱贫户500户，户均增收2000元以上。</t>
  </si>
  <si>
    <t>支持家庭农场、专业合作社，涉农企业等涉农经营主体15个以上</t>
  </si>
  <si>
    <t>圈舍1000元/平方米，其他设施配套用房650元/立方米,支持培育养殖经营主体40家以上，主要用于新建或扩建圈舍、及配套设施设备、生物防控、畜禽产品加工、资源保种等补助，每个经营主体0.2-200万元/个</t>
  </si>
  <si>
    <t>带动产业发展户均增收2000元以上</t>
  </si>
  <si>
    <t>受益脱贫户数≥300户。</t>
  </si>
  <si>
    <t>巫溪县畜牧兽医管理服务中心</t>
  </si>
  <si>
    <t>屈治权</t>
  </si>
  <si>
    <t>13668489696</t>
  </si>
  <si>
    <t>重点项目-（预制菜）加工</t>
  </si>
  <si>
    <t>巫溪县2024年农产品（预制菜）加工产业园区及配套基础设施工程</t>
  </si>
  <si>
    <t>总占地约65亩，建设以烤鱼为龙头休闲食品、中药材加工产业园的西部小镇之都，总建筑面积约2万平方米。</t>
  </si>
  <si>
    <t>通过厂房建设2万平方米，厂房建设期用工人数约300人次，建设完成后出租给预制菜、中药材加工等企业，带动周边就业约200人。</t>
  </si>
  <si>
    <t>10人参与前期项目确定会议、决议，5人参与入库项目的选择，3人参与项目实施过程中施工质量和资金使用的监督，厂房建设期用工人数约300人次，建设完成后出租给预制菜、中药材加工等企业，带动周边就业约200人，。</t>
  </si>
  <si>
    <t>完成建设厂房建设2万平方米</t>
  </si>
  <si>
    <t>项目验收合格率为100%</t>
  </si>
  <si>
    <t>项目完工及时率为100%</t>
  </si>
  <si>
    <t>厂房建设2000元/平方米</t>
  </si>
  <si>
    <t>建成后带来租金收益500万元/年</t>
  </si>
  <si>
    <t>带动就业人数≥200人</t>
  </si>
  <si>
    <t>项目可持续≥15年</t>
  </si>
  <si>
    <t>巫溪县国有资产监督管理中心</t>
  </si>
  <si>
    <t>巫溪县工业发展（集团）有限公司</t>
  </si>
  <si>
    <t>彭逢之</t>
  </si>
  <si>
    <t>重点项目业-冷链物流</t>
  </si>
  <si>
    <t>巫溪县2024年冷链物流中心基础设施建设项目</t>
  </si>
  <si>
    <t>主要建设内容包含土石方场坪工程约57亩。冻库、管理中心、冷链物流中心基础施工，完成建设面积约6000平方米。</t>
  </si>
  <si>
    <t>巫溪县柏杨街道丰益社区4组、宁河街道白鹅社区5组</t>
  </si>
  <si>
    <t>通过建设6000平方米冷链物流中心，项目实施后可提高本地农产品产地仓储冷藏保鲜能力，项目实施后可提供40人临时就业，增加务工收入2000元以上</t>
  </si>
  <si>
    <t>10人参与前期项目确定会议、决议，5人参与入库项目的选择，5人参与项目实施过程中施工质量和资金使用的监督，通过建设6000平方米冷链物流中心，项目实施后可提高本地农产品产地仓储冷藏保鲜能力，项目实施后可提供40人临时就业，增加务工收入2000元以上</t>
  </si>
  <si>
    <t>建设冷链物流中心6000平方米</t>
  </si>
  <si>
    <t>冷链物流中心建设8300元/平方米</t>
  </si>
  <si>
    <t>带动务工人员增加收入≥2000元</t>
  </si>
  <si>
    <t>特色产业-烟叶产业</t>
  </si>
  <si>
    <t>巫溪县通城镇中兴村2024年烟草产业发展烤房建设项目</t>
  </si>
  <si>
    <t>新建烤房8座</t>
  </si>
  <si>
    <t>巫溪县通城镇中兴村</t>
  </si>
  <si>
    <t>通过新建烟叶板式移动集群烤房8座，可解决11个（其中脱贫人口5人）以上临时务工人员临近就业，增加年务工收入2000元/人以上</t>
  </si>
  <si>
    <t>10人参与前期项目确定会议、决议，5人参与入库项目的选择，2人参与项目实施过程中施工质量和资金使用的监督，通过新建烟叶板式移动集群烤房8座，可解决11个（其中脱贫人口5人）以上临时务工人员临近就业，增加年务工收入2000元/人以上</t>
  </si>
  <si>
    <t>烤房3.6万元/座</t>
  </si>
  <si>
    <t>特色产业带动脱贫农户增加收入≥4000元</t>
  </si>
  <si>
    <t>受益脱贫人口数≥16人</t>
  </si>
  <si>
    <t>易兴林</t>
  </si>
  <si>
    <t>巫溪县通城镇长安村2024年烟草产业发展烤房建设项目</t>
  </si>
  <si>
    <t>新建烟叶板式移动集群烤房4座</t>
  </si>
  <si>
    <t>通过新建板式移动集群烤房4座，能解决4个以上临时务工人员临近就业，户均增收4000元。</t>
  </si>
  <si>
    <t>10人参与前期项目确定会议、决议，5人参与入库项目的选择，2人参与项目实施过程中施工质量和资金使用的监督。通过新建板式移动集群烤房4座，能解决4个以上临时务工人员临近就业，户均增收4000元。</t>
  </si>
  <si>
    <t>新建烤房4座</t>
  </si>
  <si>
    <t>受益脱贫人口数≥4人</t>
  </si>
  <si>
    <t>巫溪县通城镇通城村2024年烟草产业发展烤房建设项目</t>
  </si>
  <si>
    <t>新建烟叶板式移动集群烤房10座</t>
  </si>
  <si>
    <t>通过新建板式移动集群烤房10座，能解决19个以上临时务工人员临近就业，户均增收4000元。</t>
  </si>
  <si>
    <t>10人参与前期项目确定会议、决议，5人参与入库项目的选择，2人参与项目实施过程中施工质量和资金使用的监督。通过新建板式移动集群烤房10座，能解决19个以上临时务工人员临近就业，户均增收4000元。</t>
  </si>
  <si>
    <t>新建烤房10座</t>
  </si>
  <si>
    <t>巫溪县双阳乡七龙村2024年烟草产业发展烤房建设项目</t>
  </si>
  <si>
    <t>通过新建板式移动集群烤房4座，能解决8个以上临时务工人员临近就业，户均增收4000元。</t>
  </si>
  <si>
    <t>10人参与前期项目确定会议、决议，5人参与入库项目的选择，2人参与项目实施过程中施工质量和资金使用的监督。通过新建板式移动集群烤房4座，能解决8个以上临时务工人员临近就业，户均增收4000元。</t>
  </si>
  <si>
    <t>张超</t>
  </si>
  <si>
    <t>巫溪县兰英乡西安村2024年烟草产业发展烤房建设项目</t>
  </si>
  <si>
    <t>新建烟叶板式移动集群烤房6座</t>
  </si>
  <si>
    <t>巫溪县兰英乡西安村</t>
  </si>
  <si>
    <t>通过新建板式移动集群烤房6座，能解决16个以上临时务工人员临近就业，户均增收4000元。</t>
  </si>
  <si>
    <t>10人参与前期项目确定会议、决议，5人参与入库项目的选择，2人参与项目实施过程中施工质量和资金使用的监督。通过新建板式移动集群烤房6座，能解决16个以上临时务工人员临近就业，户均增收4000元。</t>
  </si>
  <si>
    <t>新建烤房6座</t>
  </si>
  <si>
    <t>曾凡明</t>
  </si>
  <si>
    <t>巫溪县乌龙乡水浒村2024年烟草产业发展烤房建设项目</t>
  </si>
  <si>
    <t>新建烟叶板式移动集群烤房12座</t>
  </si>
  <si>
    <t>巫溪县乌龙乡水浒村</t>
  </si>
  <si>
    <t>通过新建板式移动集群烤房12座，能解决22个以上临时务工人员临近就业，户均增收4000元。</t>
  </si>
  <si>
    <t>10人参与前期项目确定会议、决议，5人参与入库项目的选择，2人参与项目实施过程中施工质量和资金使用的监督。通过新建板式移动集群烤房12座，能解决22个以上临时务工人员临近就业，户均增收4000元。</t>
  </si>
  <si>
    <t>新建烤房12座</t>
  </si>
  <si>
    <t>受益脱贫人口数≥22人</t>
  </si>
  <si>
    <t>曾毅</t>
  </si>
  <si>
    <t>巫溪县鱼鳞乡鱼东村2024年烟草产业发展烤房建设项目</t>
  </si>
  <si>
    <t>巫溪县鱼鳞乡鱼东村</t>
  </si>
  <si>
    <t>通过新建板式移动集群烤房6座，能解决14个以上临时务工人员临近就业，户均增收4000元。</t>
  </si>
  <si>
    <t>10人参与前期项目确定会议、决议，5人参与入库项目的选择，2人参与项目实施过程中施工质量和资金使用的监督。通过新建板式移动集群烤房6座，能解决14个以上临时务工人员临近就业，户均增收4000元。</t>
  </si>
  <si>
    <t>受益脱贫人口数≥14人</t>
  </si>
  <si>
    <t>巫溪县鱼鳞乡长仗村2024年烟草产业发展烤房建设项目</t>
  </si>
  <si>
    <t>巫溪县鱼鳞乡长仗村</t>
  </si>
  <si>
    <t>通过新建板式移动集群烤房6座，能解决22个以上临时务工人员临近就业，户均增收4000元。</t>
  </si>
  <si>
    <t>10人参与前期项目确定会议、决议，5人参与入库项目的选择，2人参与项目实施过程中施工质量和资金使用的监督。通过新建板式移动集群烤房6座，能解决22个以上临时务工人员临近就业，户均增收4000元。</t>
  </si>
  <si>
    <t>巫溪县下堡镇金狮村2024年烟草产业发展烤房建设项目</t>
  </si>
  <si>
    <t>巫溪县下堡镇金狮村</t>
  </si>
  <si>
    <t>谌友燕</t>
  </si>
  <si>
    <t>巫溪县宁厂镇邓家村2024年烟草产业发展烤房建设项目</t>
  </si>
  <si>
    <t>新建烟叶板式移动集群烤房8座</t>
  </si>
  <si>
    <t>巫溪县宁厂镇邓家村</t>
  </si>
  <si>
    <t>通过新建板式移动集群烤房8座，能解决14个以上临时务工人员临近就业，户均增收4000元。</t>
  </si>
  <si>
    <t>10人参与前期项目确定会议、决议，5人参与入库项目的选择，2人参与项目实施过程中施工质量和资金使用的监督。通过新建板式移动集群烤房8座，能解决14个以上临时务工人员临近就业，户均增收4000元。</t>
  </si>
  <si>
    <t>张家荣</t>
  </si>
  <si>
    <t>巫溪县白鹿镇大干村2024年烟草产业发展烤房建设项目</t>
  </si>
  <si>
    <t>巫溪县白鹿镇大干村</t>
  </si>
  <si>
    <t>张必松</t>
  </si>
  <si>
    <t>巫溪县白鹿镇香树村2024年烟草产业发展烤房建设项目</t>
  </si>
  <si>
    <t>巫溪县白鹿镇香树村</t>
  </si>
  <si>
    <t>巫溪县白鹿镇燕子村2024年烟草产业发展烤房建设项目</t>
  </si>
  <si>
    <t>巫溪县白鹿镇燕子村</t>
  </si>
  <si>
    <t>巫溪县中梁乡石坪村2024年烟草产业发展烤房建设项目</t>
  </si>
  <si>
    <t>夏忠魁</t>
  </si>
  <si>
    <t>巫溪县中梁乡星溪村2024年烟草产业发展烤房建设项目</t>
  </si>
  <si>
    <t>通过新建板式移动集群烤房12座，能解决20个以上临时务工人员临近就业，户均增收4000元。</t>
  </si>
  <si>
    <t>10人参与前期项目确定会议、决议，5人参与入库项目的选择，2人参与项目实施过程中施工质量和资金使用的监督。通过新建板式移动集群烤房12座，能解决20个以上临时务工人员临近就业，户均增收4000元。</t>
  </si>
  <si>
    <t>巫溪县中梁乡中梁村2024年烟草产业发展烤房建设项目</t>
  </si>
  <si>
    <t>新建烟叶单建烤房1座</t>
  </si>
  <si>
    <t>巫溪县中梁乡中梁村</t>
  </si>
  <si>
    <t>通过新建板式移动集群烤房1座，能解决3个以上临时务工人员临近就业，户均增收4000元.</t>
  </si>
  <si>
    <t>10人参与前期项目确定会议、决议，5人参与入库项目的选择，2人参与项目实施过程中施工质量和资金使用的监督。通过新建板式移动集群烤房1座，能解决3个以上临时务工人员临近就业，户均增收4000元.</t>
  </si>
  <si>
    <t>新建烤房1座</t>
  </si>
  <si>
    <t>受益脱贫人口数≥3人</t>
  </si>
  <si>
    <t>巫溪县长桂乡金桂村2024年烟草产业发展烤房建设项目</t>
  </si>
  <si>
    <t>巫溪县长桂乡金桂村</t>
  </si>
  <si>
    <t>陈光华</t>
  </si>
  <si>
    <t>巫溪县天星乡生基村2024年烟草产业发展烤房建设项目</t>
  </si>
  <si>
    <t>巫溪县天星乡生基村</t>
  </si>
  <si>
    <t>巫溪县天星乡西流村2024年烟草产业发展烤房建设项目</t>
  </si>
  <si>
    <t>通过新建板式移动集群烤房6座，能解决14个以上临时务工人员临近就业，户均增收4000元，产业发展可持续5年时间。</t>
  </si>
  <si>
    <t>10人参与前期项目确定会议、决议，5人参与入库项目的选择，2人参与项目实施过程中施工质量和资金使用的监督，通过新建板式移动集群烤房6座，可实现产业增收30万元，能解决14个以上临时务工人员临近就业，户均增收4000元，产业发展可持续5年时间。</t>
  </si>
  <si>
    <t>通过新建板式移动集群烤房6座，可实现产业增收30万元，能解决14个以上临时务工人员临近就业，户均增收4000元，产业发展可持续5年时间。</t>
  </si>
  <si>
    <t>巫溪县2024年古路镇龙泉村烟草产业发展烤房建设项目</t>
  </si>
  <si>
    <t>新建板式移动集群烤房6座</t>
  </si>
  <si>
    <t>巫溪县古路镇龙泉村彭家槽</t>
  </si>
  <si>
    <t>通过新建板式移动集群烤房6座，可实现产业增收30万元，能解决15个以上临时务工人员临近就业，其中脱贫户1户3人，户均增收0.6万元，产业发展可持续5年时间。</t>
  </si>
  <si>
    <t>10人参与前期项目确定会议、决议，5人参与入库项目的选择，2人参与项目实施过程中施工质量和资金使用的监督，通过新建6座板式移动集群烤房，项目建成后，可实现产业增收30万元，能解决15个以上临时务工人员临近就业，其中脱贫户1户3人，户均增收0.6万元，产业发展可持续至少5年时间。</t>
  </si>
  <si>
    <t>新建板式移动集群烟叶烤房6座</t>
  </si>
  <si>
    <t>江平</t>
  </si>
  <si>
    <t>巫溪县2024年古路镇金鱼村烟草产业发展烤房建设项目</t>
  </si>
  <si>
    <t>新建板式移动集群烤房2座</t>
  </si>
  <si>
    <t>巫溪县古路镇金鱼村马王口</t>
  </si>
  <si>
    <t>通过新建板式移动集群烤房2座，可实现产业增收10万元，能解决6个以上临时务工人员临近就业，其中脱贫户1户2人，户均增收0.4万元，产业发展可持续5年时间。</t>
  </si>
  <si>
    <t>10人参与前期项目确定会议、决议，5人参与入库项目的选择，1户参与此项目立项和实施过程中管理和监督，通过新建6座板式移动集群烤房，项目建成后，可实现产业增收10万元，能解决6个以上临时务工人员临近就业，其中脱贫户1户2人，户均增收0.4万元，产业发展可持续至少5年时间。</t>
  </si>
  <si>
    <t>新建板式移动集群烟叶烤房2座</t>
  </si>
  <si>
    <t>受益脱贫人口数≥2人</t>
  </si>
  <si>
    <t>巫溪县2024年峰灵镇双树村烟草产业发展烤房建设项目</t>
  </si>
  <si>
    <t>新建板式移动集群烤房12座</t>
  </si>
  <si>
    <t>巫溪县峰灵镇双树村茶厂</t>
  </si>
  <si>
    <t>通过新建板式移动集群烤房12座，可实现产业增收60万元，能解决25个以上临时务工人员临近就业，其中脱贫户3户9人，户均增收0.5万元，产业发展可持续5年时间。</t>
  </si>
  <si>
    <t>10人参与前期项目确定会议、决议，5人参与入库项目的选择，3户参与此项目立项和实施过程中管理和监督，通过新建12座板式移动集群烤房，项目建成后，可实现产业增收30万元，能解决25个以上临时务工人员临近就业，其中脱贫户3户9人，户均增收0.5万元，产业发展可持续至少5年时间。</t>
  </si>
  <si>
    <t>新建板式移动集群烟叶烤房12座</t>
  </si>
  <si>
    <t>特色产业带动脱贫农户增加收入≥5000元</t>
  </si>
  <si>
    <t>受益脱贫人口数≥9人</t>
  </si>
  <si>
    <t>陈涛斌</t>
  </si>
  <si>
    <t>巫溪县2024年上磺镇梨坪村烟草产业发展烤房建设项目</t>
  </si>
  <si>
    <t>巫溪县上磺镇梨坪村梨坪</t>
  </si>
  <si>
    <t>通过新建板式移动集群烤房12座，可实现产业增收60万元，能解决22个以上临时务工人员临近就业，其中脱贫户1户3人，户均增收0.7万元，产业发展可持续5年时间。</t>
  </si>
  <si>
    <t>10人参与前期项目确定会议、决议，5人参与入库项目的选择，1户参与此项目立项和实施过程中管理和监督，通过新建12座板式移动集群烤房，项目建成后，可实现产业增收60万元，能解决22个以上临时务工人员临近就业，其中脱贫户1户3人，户均增收0.7万元，产业发展可持续至少5年时间。</t>
  </si>
  <si>
    <t>特色产业带动脱贫农户增加收入≥7000元</t>
  </si>
  <si>
    <t>苏忠奎</t>
  </si>
  <si>
    <t>巫溪县2024年上磺镇严家村烟草产业发展烤房建设项目</t>
  </si>
  <si>
    <t>新建板式移动集群烤房10座</t>
  </si>
  <si>
    <t>巫溪县上磺镇严家村长槽</t>
  </si>
  <si>
    <t>通过新建板式移动集群烤房10座，可实现产业增收50万元，能解决15个以上临时务工人员临近就业，其中脱贫户2户6人，户均增收0.4万元，产业发展可持续5年时间。</t>
  </si>
  <si>
    <t>10人参与前期项目确定会议、决议，5人参与入库项目的选择，2户参与此项目立项和实施过程中管理和监督，通过新建10座板式移动集群烤房，项目建成后，可实现产业增收50万元，能解决15个以上临时务工人员临近就业，其中脱贫户2户6人，户均增收0.4万元，产业发展可持续至少5年时间。</t>
  </si>
  <si>
    <t>新建板式移动集群烟叶烤房10座</t>
  </si>
  <si>
    <t>巫溪县2024年文峰镇燕岭村烟草产业发展烤房建设项目</t>
  </si>
  <si>
    <t>巫溪县文峰镇燕岭村大中岭</t>
  </si>
  <si>
    <t>通过新建板式移动集群烤房12座，可实现产业增收60万元，能解决26个以上临时务工人员临近就业，其中脱贫户1户3人，户均增收0.6万元，产业发展可持续5年时间。</t>
  </si>
  <si>
    <t>10人参与前期项目确定会议、决议，5人参与入库项目的选择，1户参与此项目立项和实施过程中管理和监督，通过新建12座板式移动集群烤房，项目建成后，可实现产业增收60万元，能解决6个以上临时务工人员临近就业，其中脱贫户1户3人，户均增收0.6万元，产业发展可持续至少5年时间。</t>
  </si>
  <si>
    <t>特色产业带动脱贫农户增加收入≥6000元</t>
  </si>
  <si>
    <t>姚清</t>
  </si>
  <si>
    <t>19923230822</t>
  </si>
  <si>
    <t>巫溪县2024年文峰镇金盆村烟草产业发展烤房建设项目</t>
  </si>
  <si>
    <t>新建板式移动集群烤房16座</t>
  </si>
  <si>
    <t>巫溪县文峰镇金盆村古家坪</t>
  </si>
  <si>
    <t>通过新建板式移动集群烤房16座，可实现产业增收80万元，能解决55个以上临时务工人员临近就业，其中脱贫户4户11人，户均增收0.7万元，产业发展可持续5年时间。</t>
  </si>
  <si>
    <t>10人参与前期项目确定会议、决议，5人参与入库项目的选择，1户参与此项目立项和实施过程中管理和监督，通过新建16座板式移动集群烤房，项目建成后，可实现产业增收80万元，能解决55个以上临时务工人员临近就业，其中脱贫户4户11人，户均增收0.7万元，产业发展可持续至少5年时间。</t>
  </si>
  <si>
    <t>新建板式移动集群烟叶烤房16座</t>
  </si>
  <si>
    <t>受益脱贫人口数≥11人</t>
  </si>
  <si>
    <t>巫溪县2024年胜利乡堑场村烟草产业发展烤房建设项目</t>
  </si>
  <si>
    <t>巫溪县胜利乡堑场村邬家屋场、杨家屋场</t>
  </si>
  <si>
    <t>通过新建板式移动集群烤房10座，可实现产业增收50万元，能解决25个以上临时务工人员临近就业，其中脱贫户1户3人，户均增收0.6万元，产业发展可持续5年时间。</t>
  </si>
  <si>
    <t>10人参与前期项目确定会议、决议，5人参与入库项目的选择，1户参与此项目立项和实施过程中管理和监督，通过新建10座板式移动集群烤房，项目建成后，可实现产业增收50万元，能解决15个以上临时务工人员临近就业，其中脱贫户1户3人，户均增收0.6万元，产业发展可持续至少5年时间。</t>
  </si>
  <si>
    <t>谭国龙</t>
  </si>
  <si>
    <t>巫溪县2024年胜利乡洪仙村烟草产业发展烤房建设项目</t>
  </si>
  <si>
    <t>巫溪县胜利乡洪仙村向家湾</t>
  </si>
  <si>
    <t>通过新建板式移动集群烤房12座，可实现产业增收60万元，能解决28个以上临时务工人员临近就业，其中脱贫户2户6人，户均增收0.5万元，产业发展可持续5年时间。</t>
  </si>
  <si>
    <t>5人参与前期项目确定会议、决议，5人参与入库项目的选择，2户参与此项目立项和实施过程中管理和监督，通过新建6座板式移动集群烤房，项目建成后，可实现产业增收60万元，能解决28个以上临时务工人员临近就业，其中脱贫户2户6人，户均增收0.5万元，产业发展可持续至少5年时间。</t>
  </si>
  <si>
    <t>巫溪县2024年朝阳镇玉皇村烟草产业发展烤房建设项目</t>
  </si>
  <si>
    <t>巫溪县朝阳镇玉皇村骆家</t>
  </si>
  <si>
    <t>10人参与前期项目确定会议、决议，3人参与入库项目的选择，1户参与此项目立项和实施过程中管理和监督，通过新建6座板式移动集群烤房，项目建成后，可实现产业增收30万元，能解决15个以上临时务工人员临近就业，其中脱贫户1户3人，户均增收0.6万元，产业发展可持续至少5年时间。</t>
  </si>
  <si>
    <t>田耀渐</t>
  </si>
  <si>
    <t>15086732171</t>
  </si>
  <si>
    <t>巫溪县2024年尖山镇川山村烟草产业发展烤房建设项目</t>
  </si>
  <si>
    <t>巫溪县尖山镇川山村安坪、罗家屋场</t>
  </si>
  <si>
    <t>通过新建板式移动集群烤房12座，可实现产业增收60万元，能解决27个以上临时务工人员临近就业，其中脱贫户1户3人，户均增收0.7万元，产业发展可持续5年时间。</t>
  </si>
  <si>
    <t>5人参与前期项目确定会议、决议，5人参与入库项目的选择，1户参与此项目立项和实施过程中管理和监督，通过新建12座板式移动集群烤房，项目建成后，可实现产业增收30万元，能解决27个以上临时务工人员临近就业，其中脱贫户1户3人，户均增收0.7万元，产业发展可持续至少5年时间。</t>
  </si>
  <si>
    <t>向智勇</t>
  </si>
  <si>
    <t>13896341601</t>
  </si>
  <si>
    <t>巫溪县2024年尖山镇白云村烟草产业发展烤房建设项目</t>
  </si>
  <si>
    <t>巫溪县尖山镇白云村向家屋场</t>
  </si>
  <si>
    <t>通过新建板式移动集群烤房2座，可实现产业增收10万元，能解决8个以上临时务工人员临近就业，其中脱贫户1户3人，户均增收0.4万元，产业发展可持续5年时间。</t>
  </si>
  <si>
    <t>8人参与前期项目确定会议、决议，8人参与入库项目的选择，1户参与此项目立项和实施过程中管理和监督，通过新建2座板式移动集群烤房，项目建成后，可实现产业增收10万元，能解决8个以上临时务工人员临近就业，其中脱贫户1户3人，户均增收0.4万元，产业发展可持续至少5年时间。</t>
  </si>
  <si>
    <t>巫溪县2024年尖山镇尖山村烟草产业发展烤房建设项目</t>
  </si>
  <si>
    <t>新建板式移动集群烤房4座</t>
  </si>
  <si>
    <t>巫溪县尖山镇尖山村三股水</t>
  </si>
  <si>
    <t>通过新建板式移动集群烤房4座，可实现产业增收20万元，能解决15个以上临时务工人员临近就业，其中脱贫户1户3人，户均增收0.6万元，产业发展可持续5年时间。</t>
  </si>
  <si>
    <t>5人参与前期项目确定会议、决议，5人参与入库项目的选择，1户参与此项目立项和实施过程中管理和监督，通过新建4座板式移动集群烤房，项目建成后，可实现产业增收20万元，能解决15个以上临时务工人员临近就业，其中脱贫户1户3人，户均增收0.6万元，产业发展可持续至少5年时间。</t>
  </si>
  <si>
    <t>新建板式移动集群烟叶烤房4座</t>
  </si>
  <si>
    <t>巫溪县2024年田坝镇上鹿村烟草产业发展烤房建设项目</t>
  </si>
  <si>
    <t>巫溪县田坝镇上鹿村上坪</t>
  </si>
  <si>
    <t>8人参与前期项目确定会议、决议，8人参与入库项目的选择，1户参与此项目立项和实施过程中管理和监督，通过新建6座板式移动集群烤房，项目建成后，可实现产业增收30万元，能解决15个以上临时务工人员临近就业，其中脱贫户1户3人，户均增收0.6万元，产业发展可持续至少5年时间。</t>
  </si>
  <si>
    <t>余海成</t>
  </si>
  <si>
    <t>13896225665</t>
  </si>
  <si>
    <t>巫溪县2024年田坝镇岩湾村烟草产业发展烤房建设项目</t>
  </si>
  <si>
    <t>巫溪县田坝镇岩湾村廖家湾</t>
  </si>
  <si>
    <t>通过新建板式移动集群烤房4座，可实现产业增收20万元，能解决12个以上临时务工人员临近就业，其中脱贫户2户6人，户均增收0.4万元，产业发展可持续5年时间。</t>
  </si>
  <si>
    <t>5人参与前期项目确定会议、决议，5人参与入库项目的选择，2户参与此项目立项和实施过程中管理和监督，通过新建6座板式移动集群烤房，项目建成后，可实现产业增收20万元，能解决12个以上临时务工人员临近就业，其中脱贫户2户6人，户均增收0.4万元，产业发展可持续至少5年时间。</t>
  </si>
  <si>
    <t>巫溪县2024年田坝镇黄草村烟草产业发展烤房建设项目</t>
  </si>
  <si>
    <t>巫溪县田坝镇黄草村廖家湾</t>
  </si>
  <si>
    <t>通过新建板式移动集群烤房2座，可实现产业增收10万元，能解决7个以上临时务工人员临近就业，其中脱贫户1户3人，户均增收0.6万元，产业发展可持续5年时间。</t>
  </si>
  <si>
    <t>6人参与前期项目确定会议、决议，6人参与入库项目的选择，1户参与此项目立项和实施过程中管理和监督，通过新建2座板式移动集群烤房，项目建成后，可实现产业增收10万元，能解决7个以上临时务工人员临近就业，其中脱贫户1户3人，户均增收0.6万元，产业发展可持续至少5年时间。</t>
  </si>
  <si>
    <t>巫溪县峰灵镇2023年枣园村桃李果园建设项目(枣园村集体经济固定分红项目)</t>
  </si>
  <si>
    <t>①新建养殖围网2000米；②新建简易可移动养殖鸡棚400㎡，散养土鸡3000只；③泥结碎石道路路面整理及碾压2公里；④园内新修田间生产道路0.53公里，路宽3米，设2个错车道，铺碎石2公分，石头衬砌坎高0.6米0.53公里，无边沟；⑤沿主干道新建果园灌溉蓄水池9个约600方（其中灌浆4个约450方） 。</t>
  </si>
  <si>
    <t>巫溪县峰灵镇枣园村</t>
  </si>
  <si>
    <t>通过新建养殖围网2000米；新建简易可移动养殖鸡棚400㎡，散养土鸡3000只；泥结碎石道路2公里；新修田间生产道路0.53公里；新建灌溉蓄水池9个约600方；项目实施后，可新增就业岗位20个，推动枣园村产业发展，实现枣园村集体经济定额分红2万元，带动约80余户农户发展产业（其中：脱贫户及监测对象15户52人），依靠山林地租、就地务工等方式实现增收3000元以上。</t>
  </si>
  <si>
    <t>23人参与前期项目确定会议、决议，23人参与入库项目的选择，5人参与资金使用的监督，通过新建养殖围网2000米；新建简易可移动养殖鸡棚400㎡，散养土鸡3000只；泥结碎石道路2公里；新修田间生产道路0.53公里；新建灌溉蓄水池9个约600方；项目实施后，可新增就业岗位20个，推动枣园村产业发展，实现枣园村集体经济定额分红2万元，带动约80余户农户发展产业（其中：脱贫户及监测对象15户52人），依靠山林地租、就地务工等方式实现增收3000元以上。</t>
  </si>
  <si>
    <t>新建养殖围网2000米；新建简易可移动养殖鸡棚500㎡，散养土鸡3000只；碾压泥结碎石道路路面2公里；园内新修田间生产道路0.5公里，设2个错车道，石头衬砌坎高0.6米0.53公里；沿主干道新建果园灌溉蓄水池9个600方。</t>
  </si>
  <si>
    <t>新建养殖围网2000米10万；新建简易可移动养殖鸡棚400㎡，散养土鸡3000只7万；泥结碎石道路路面整理碾压2公里5万；园内新修田间生产道路0.5公里、碎石铺路、衬砌边坎30万；沿主干道新建果园灌溉蓄水池9个600方50万 ；总计102万。</t>
  </si>
  <si>
    <t>特色产业带动增加脱贫人口收入（总收入）≥30万元</t>
  </si>
  <si>
    <t>受益脱贫人口及监测对象数≥52人</t>
  </si>
  <si>
    <t>陈美琳</t>
  </si>
  <si>
    <t>巫溪县峰灵镇2024年枣园村生态果园建设项目(枣园村集体经济固定分红项目)</t>
  </si>
  <si>
    <r>
      <rPr>
        <sz val="11"/>
        <rFont val="宋体"/>
        <charset val="134"/>
      </rPr>
      <t>①散养大宁河鸡2000只[预算5万]；②园内新修田间生产道路0.6公里，路宽2.5米，设2 个错车道，铺碎石2公分，石头衬砌坎高60公分0.6公里，无边沟[预算30万]；③新建果园灌溉蓄水池2个1000方（灌浆）[预算80万]；④新建苹果、玉露香梨、柱状梨示范园共100亩</t>
    </r>
    <r>
      <rPr>
        <i/>
        <sz val="11"/>
        <rFont val="宋体"/>
        <charset val="134"/>
      </rPr>
      <t>[预算40万]</t>
    </r>
    <r>
      <rPr>
        <sz val="11"/>
        <rFont val="宋体"/>
        <charset val="134"/>
      </rPr>
      <t>；⑤桃李果园管护80亩[预算8万]⑥新修田间特色生态人行便道1000米[预算8万][</t>
    </r>
    <r>
      <rPr>
        <i/>
        <sz val="11"/>
        <rFont val="宋体"/>
        <charset val="134"/>
      </rPr>
      <t>预算总计171万]</t>
    </r>
  </si>
  <si>
    <t>通过散养大宁河鸡2000只；新修田间生产道路0.6公里；新建果园灌溉蓄水池2个1000方；新建苹果、玉露香梨、柱状梨示范园共100亩；桃李果园管护80亩；新修田间特色生态人行便道1000米；项目实施后，可新增就业岗位20个，推进农村产业发展，带动约80户农户（其中：脱贫户及监测对象14户45人）通过土地山林出租、就地务工等方式增收4000元以上。</t>
  </si>
  <si>
    <t>21人参与前期项目确定会议、决议，21人参与入库项目的选择，5人参与资金使用的监督，通过散养大宁河鸡2000只；新修田间生产道路0.6公里；新建果园灌溉蓄水池2个1000方；新建苹果、玉露香梨、柱状梨示范园共100亩；桃李果园管护80亩；新修田间特色生态人行便道1000米；项目实施后，可新增就业岗位20个，推进农村产业发展，带动约80户农户（其中：脱贫户及监测对象14户45人）通过土地山林出租、就地务工等方式增收4000元以上。</t>
  </si>
  <si>
    <t>散养大宁河鸡2000只；新修田间生产道路0.6公里，设2 个错车道，石头衬砌坎高60公分0.6公里；新建果园灌溉蓄水池2个1000方（灌浆）；新建苹果、玉露香梨、柱状梨示范园共100亩；桃李果园管护80亩新修田间特色生态人行便道1000米</t>
  </si>
  <si>
    <t>①散养大宁河鸡2000只[预算5万]；②园内新修田间生产道路0.6公里，路宽2.5米，设2 个错车道，铺碎石2公分，石头衬砌坎高60公分0.5公里，无边沟[预算30万]；③新建果园灌溉蓄水池2个1000方（灌浆）[预算80万]；④新建苹果、玉露香梨、柱状梨示范园共100亩[预算40万]；⑤桃李果园管护80亩[预算8万]⑥新修田间特色生态人行便道1000米[预算8万][预算总计171万]</t>
  </si>
  <si>
    <t>特色产业带动增加脱贫人口收入（总收入）≥40万元</t>
  </si>
  <si>
    <t>受益脱贫人口及监测对象数≥45人</t>
  </si>
  <si>
    <t>巫溪县2024年村集体经济产业发展项目</t>
  </si>
  <si>
    <t>支持30个村集体经济组织发展壮大村集体经济，补助标准70万元/村</t>
  </si>
  <si>
    <t>通过支持30个村发展新型农村集体经济，实现每村年集体经济收益达10万元以上，受益农户10000人，其中脱贫户1000人。</t>
  </si>
  <si>
    <t>21人参与前期项目确定会议、决议，21人参与入库项目的选择，5人参与资金使用的监督，通过支持30个村发展新型农村集体经济，实现每村年集体经济收益达10万元以上，受益农户10000人，其中脱贫户1000人。</t>
  </si>
  <si>
    <t>村集体经济组织30个。</t>
  </si>
  <si>
    <t>村集体经济产业发展补助70万元/村</t>
  </si>
  <si>
    <t>实现每村年集体经济收益达10万元以上。</t>
  </si>
  <si>
    <t>实现每村年集体经济收益达10万元以上</t>
  </si>
  <si>
    <t>李涛</t>
  </si>
  <si>
    <t>特色产业-产业融合贴息</t>
  </si>
  <si>
    <t>巫溪县2024年一二三产业融合贷款贴息建设项目</t>
  </si>
  <si>
    <t>新型经营主体贷款贴息</t>
  </si>
  <si>
    <t>一二三产业融合贷款贴息，以市农业担保公司提供的贷款名单为准，按银行贷款2024年基准利率（具体以2024年1月一年期贷款基础利率LPR为准）50%给予贴息。</t>
  </si>
  <si>
    <t>项目建成后，通过贴息降低100户企业融资成本，鼓进一步励企业带动农户增收，可带动200户农户增收，其中脱贫户50户。</t>
  </si>
  <si>
    <t>12人参与前期项目确定会议、决议，6人参与入库项目选择，2人参与项目实施过程中监督。项目建成后，通过贴息降低100户企业融资成本，鼓励企业带动农户增收，可带动200户农户增收，其中脱贫户50户。</t>
  </si>
  <si>
    <t>通过贴息降低100户企业融资成本，鼓进一步励企业带动农户增收，可带动200户农户增收，其中脱贫户50户。</t>
  </si>
  <si>
    <t>降低融资成本企业100家</t>
  </si>
  <si>
    <t>项目完工及时率100%，补助资金使用及时率100%</t>
  </si>
  <si>
    <t>具体以2024年1月一年期贷款基础利率LPR为准的50%给予贴息。</t>
  </si>
  <si>
    <t>降低农业生产成本≥250万元</t>
  </si>
  <si>
    <t>受益脱贫户数≥50户</t>
  </si>
  <si>
    <t>余长江</t>
  </si>
  <si>
    <t>特色产业-水果</t>
  </si>
  <si>
    <t>巫溪县蒲莲镇2024年柑桔社会化服务项目</t>
  </si>
  <si>
    <t>开展柑桔社会化服务3000亩。</t>
  </si>
  <si>
    <t>通过开展柑桔社会化服务3000亩，达产达效后，可带动400户1500人，其中脱贫人口和监测对象100户450人发展柑桔产业，带动农户户均增收200元以上。</t>
  </si>
  <si>
    <t>10人参与前期项目确定会议、决议，5人参与入库项目的选择，5人参与项目实施过程中施工质量和资金使用的监督，通过开展柑桔社会化服务3000亩，达产达效后，可带动400户1500人，其中脱贫人口和监测对象100户450人发展柑桔产业，带动农户户均增收200元以上。</t>
  </si>
  <si>
    <t>柑桔社会化服务3000亩。</t>
  </si>
  <si>
    <t>柑桔管护200元/亩</t>
  </si>
  <si>
    <t>带动农户户均增收200元以上</t>
  </si>
  <si>
    <t>受益脱贫户人口数≥450人</t>
  </si>
  <si>
    <t>任彩英</t>
  </si>
  <si>
    <t>巫溪县2024年大河乡柑橘产业示范基地建设项目</t>
  </si>
  <si>
    <t>①柑橘管护面积800亩，补植补造300亩。②采购安装太阳能杀虫灯120盏，污水泵6台，旋耕机、高压喷雾器、电动修枝剪等设备10套。③灌溉蓄水池300立方米，配套灌溉管网。④硬化产业便道1000米（宽3.5米，厚0.2米），新修并硬化产业耕作便道4500米（宽1.2米，厚0.1米）。</t>
  </si>
  <si>
    <t>巫溪县大河乡瓦坪村、红火村、双村村</t>
  </si>
  <si>
    <t>通过柑橘管护800亩，补植补助300亩，安装太阳能杀虫灯120盏，污水泵6台，修枝剪等设备10套，蓄水池300立方米，产业便道5500米建设，项目达产达效后，可带动农户149户437人，其中脱贫户32户112人发展柑橘产业，带动农户户均增收500元以上。</t>
  </si>
  <si>
    <t>10人参与前期项目确定会议、决议，3人参与入库项目的选择，5人参与项目实施过程中施工质量和资金使用的监督，施工过程中群众可参与务工。通过柑橘管护800亩，补植补助300亩，安装太阳能杀虫灯120盏，污水泵6台，修枝剪等设备10套，蓄水池300立方米，产业便道5500米建设，项目达产达效后，可带动农户149户437人，其中脱贫户32户112人发展柑橘产业，带动农户户均增收500元以上。</t>
  </si>
  <si>
    <t>柑橘管护800亩，补植补助300亩，安装太阳能杀虫灯120盏，污水泵6台，修枝剪等设备10套，蓄水池300立方米，产业便道3.5米宽1000米，产业便道1.2米宽4500米</t>
  </si>
  <si>
    <t>柑橘管护500元/亩；产业便道1.2米宽12万元/公里；产业便道3.5米宽45万元/公里；太阳能杀虫灯3000元/盏；蓄水池500元/方</t>
  </si>
  <si>
    <t>带动农户户均增收500元以上</t>
  </si>
  <si>
    <t>受益脱贫户人口数≥112人</t>
  </si>
  <si>
    <t>巫溪县2024年徐家镇枣树村青脆李配套设施建设项目</t>
  </si>
  <si>
    <t>小型农田水利设施建设</t>
  </si>
  <si>
    <t>建设水池子20个500方，安装直径32的管网9700米。</t>
  </si>
  <si>
    <t>巫溪县徐家镇枣树村</t>
  </si>
  <si>
    <t>通过建设水池子20个500方，安装直径32个管网9700米， 可改善500亩的李子基地缺水的问题，能让李子增收300吨以上，受益总人口100户300人，其中脱贫人口和监测对象40户120人，带动农户户均增收500元以上。</t>
  </si>
  <si>
    <t>10人参与前期项目确定会议、决议，5人参与入库项目的选择，5人参与项目实施过程中施工质量和资金使用的监督，施工过程中群众可参与务工。通过建设水池子20个500方，安装直径32个管网9700米， 可改善500亩的李子基地缺水的问题，能让李子增收300吨以上，受益总人口100户300人，其中脱贫人口和监测对象40户120人，带动农户户均增收500元以上。</t>
  </si>
  <si>
    <t>新建水池子20个500方，安装直径32的管网9700米。</t>
  </si>
  <si>
    <t>水池子1500元/方，直径32的管网6元/米</t>
  </si>
  <si>
    <t>受益总人口数≥120人</t>
  </si>
  <si>
    <t>夏云龙</t>
  </si>
  <si>
    <t>特色产业-其他</t>
  </si>
  <si>
    <t>巫溪县2024年大豆玉米带状复合种植项目</t>
  </si>
  <si>
    <t>大豆玉米带状复合种植面积1.2万亩。</t>
  </si>
  <si>
    <t>通过增种大豆1.2万亩，稳定我县粮食种植面积和产量。带动500人其中脱贫户20人以上增种一季大豆，户均增收500元以上。</t>
  </si>
  <si>
    <t>10人参与前期项目确定会议、决议，5人参与入库项目的选择，5人参与项目实施过程中施工质量和资金使用的监督。通过增种大豆1.2万亩，稳定我县粮食种植面积和产量。带动500人其中脱贫户20人以上增种一季大豆，户均增收500元以上。</t>
  </si>
  <si>
    <t>大豆玉米带状复合种植面积1.2万亩</t>
  </si>
  <si>
    <t>大豆种植补种200元/亩</t>
  </si>
  <si>
    <t>特色产业-其他（救灾）</t>
  </si>
  <si>
    <t>巫溪县2024年农业生产救灾项目</t>
  </si>
  <si>
    <t>开展农作物减灾技术推广面积3万亩，灾后补种1万亩等。</t>
  </si>
  <si>
    <t>通过开展农作物减灾技术推广面积3万亩，灾后补种1万亩等。项目建成后，降低农业灾害损失100万元以上；减少1000户脱贫户农业灾害损失，户均减少灾害损失500元以上，保障8万群众，其中脱贫人口3000人以上农业生产自救。</t>
  </si>
  <si>
    <t>10人参与前期项目确定会议、决议，5人参与入库项目的选择，5人参与项目实施过程中施工质量和资金使用的监督。项目建成后，降低农业灾害损失100万元以上；减少1000户脱贫户农业灾害损失，户均减少灾害损失500元以上，保障8万群众，其中脱贫人口3000人以上农业生产自救。</t>
  </si>
  <si>
    <t>开展农作物减灾技术推广面积3万亩，灾后补种面积1万亩。</t>
  </si>
  <si>
    <t>农业救灾补种200元/亩</t>
  </si>
  <si>
    <t>户均减少灾害损失500元以上</t>
  </si>
  <si>
    <t>受益脱贫人口数≥3000人</t>
  </si>
  <si>
    <t>乡村建设行动-高标准农田</t>
  </si>
  <si>
    <t>巫溪县2024年丘陵山区高标准农田改造提升示范项目</t>
  </si>
  <si>
    <t>建设高标准农田3万亩，其中新建面积1.2万亩，改造提升面积1.8万亩。</t>
  </si>
  <si>
    <t>巫溪县上璜镇、古路镇、塘坊镇、蒲莲镇、尖山镇、红池坝镇、白鹿镇、菱角镇</t>
  </si>
  <si>
    <t>通过建设高标准农田面积1.2万亩，改造提升面积1.8万亩，新增高效节水灌溉面积0.24万亩，提升粮食产能49万公斤，农田灌溉保证率在90%以上，农户5000人受益，其中脱贫户500人。</t>
  </si>
  <si>
    <t>10人参与前期项目确定会议、决议，5人参与入库项目的选择，5人参与项目实施过程中施工质量和资金使用的监督，施工过程群众参与务工。通过建设高标准农田面积1.2万亩，改造提升面积1.8万亩，新增高效节水灌溉面积0.24万亩，提升粮食产能49万公斤，农田灌溉保证率在90%以上，农户5000人受益，其中脱贫户500人。</t>
  </si>
  <si>
    <t>建设高标准农田数量3万亩，其中新建面积1.2万亩，改造提升面积1.8万亩。</t>
  </si>
  <si>
    <t>高标准农田建设800元/亩</t>
  </si>
  <si>
    <t>提升粮食产能49万公斤，农田灌溉保证率在90%以上，</t>
  </si>
  <si>
    <t>受益脱贫人口数≥500人。</t>
  </si>
  <si>
    <t>项目设计使用年限≥1年</t>
  </si>
  <si>
    <t>巫溪老鹰茶2024年品牌建设及宣传营销项目</t>
  </si>
  <si>
    <t>产业服务支撑项目</t>
  </si>
  <si>
    <t>科技服务</t>
  </si>
  <si>
    <t>开展巫溪老鹰茶有机食品、绿色食品等品牌农产品认证3个以上；组织巫溪老鹰茶参加茶博会、西部农交会等展会节会3次以上；打造中国老鹰茶高地，举办老鹰茶研究论坛、老鹰茶品茶会和茶艺大赛5次以上。</t>
  </si>
  <si>
    <t>通过开展老鹰茶品牌建设及宣传等，项目实施后可提供本地老鹰茶茶叶品牌力度，带动30000人其中脱贫人口2000人发展老鹰茶5000亩，增加老鹰茶收入2000元以上</t>
  </si>
  <si>
    <t>10人参与前期项目确定会议、决议，5人参与入库项目的选择，通过开展老鹰茶品牌建设及宣传等，项目实施后可提供本地老鹰茶茶叶品牌力度，带动30000人其中脱贫人口2000人发展老鹰茶5000亩，增加老鹰茶收入2000元以上</t>
  </si>
  <si>
    <t>老鹰茶品牌建设及宣传等</t>
  </si>
  <si>
    <t>老鹰茶品牌建设200万元</t>
  </si>
  <si>
    <t>特色产业带动增收2000元以上</t>
  </si>
  <si>
    <t>受益脱贫户人口数≥2000人</t>
  </si>
  <si>
    <t>巫溪县盛景旅游（集团）公司</t>
  </si>
  <si>
    <t>202401</t>
  </si>
  <si>
    <t>202412</t>
  </si>
  <si>
    <t>龚毅</t>
  </si>
  <si>
    <t>巫溪县天星乡2024年茶园基地及茶叶精加工项目</t>
  </si>
  <si>
    <t>新建400平方米茶叶加工房及茶叶精加工生产线一条，整治茶园60亩，管护茶园178亩（含整治的60亩），品牌及销售渠道建设。</t>
  </si>
  <si>
    <t>巫溪县天星乡生基村、江池村</t>
  </si>
  <si>
    <t>通过新建400平方米茶叶加工房及茶叶精加工生产线一条，整治茶园60亩，管护茶园178亩，项目实施后可实现年产茶叶800余斤，销售额约40万元，带动农户50余人参与务工，人均增收2000元，带动村集体经济收入增长约15万元。</t>
  </si>
  <si>
    <t>前期45人参与讨论决策，通过新建400平方米茶叶加工房及茶叶精加工生产线一条，整治茶园60亩，管护茶园178亩，项目实施后可实现年产茶叶800余斤，销售额约40万元，带动农户50余人参与务工，人均增收2000元，带动村集体经济收入增长约15万元。</t>
  </si>
  <si>
    <t>建设400平方米茶叶加工房，茶叶精加工生产线1条，整治茶园60亩，管护茶园178亩。</t>
  </si>
  <si>
    <t>整治茶园60亩，每亩6250元；管护茶叶178亩，每亩1000元。新建400平方米加工房，每平方1200元。茶叶精加工生产线设施设备一套35万。品牌及销售渠道建设20万元。</t>
  </si>
  <si>
    <t>项目建设中吸纳务工40余人，带动人均增收3000元。项目完工后，带动务工50余人，人均增收2000元；带动村集体经济收入增长约15万元。</t>
  </si>
  <si>
    <t>带动老百姓就近务工人数≥50人</t>
  </si>
  <si>
    <t>严格依照巫溪县村集体经济收入使用管理相关办法分配使用</t>
  </si>
  <si>
    <t>巫溪县2024年凤凰镇施家村水池水毁整治工程</t>
  </si>
  <si>
    <t>整治蓄水池1口，新建排水沟35米，新建挡墙8米等</t>
  </si>
  <si>
    <t>巫溪县凤凰镇施家村</t>
  </si>
  <si>
    <t>通过整治蓄水池1口，新建排水沟35米，新建挡墙8米，可提升1500人（其中脱贫人口310人）的安全供水保障水平</t>
  </si>
  <si>
    <t>10人参与前期项目确定会议、决议，5人参与入库项目的选择，群众参与项目的实施与监督，通过整治蓄水池1口，新建排水沟35米，新建挡墙8米，可提升1500人（其中脱贫人口310人）的安全供水保障水平</t>
  </si>
  <si>
    <t>减少脱贫户用水成本≤105元</t>
  </si>
  <si>
    <t>受益脱贫人口数≥310人</t>
  </si>
  <si>
    <t>唐思福</t>
  </si>
  <si>
    <t>巫溪县2024年宁厂镇花栗村1、2社供水保障提升项目</t>
  </si>
  <si>
    <t>新建2000³蓄水池1口，铺设管道2400米等</t>
  </si>
  <si>
    <t>巫溪县宁厂花栗村</t>
  </si>
  <si>
    <t>通过新建2000³蓄水池1口，铺设管道2400米，可提升463人（其中脱贫人口85人）的安全供水保障水平</t>
  </si>
  <si>
    <t>10人参与前期项目确定会议、决议，5人参与入库项目的选择，群众参与项目的实施与监督，通过新建2000³蓄水池1口，铺设管道2400米，可提升463人（其中脱贫人口85人）的安全供水保障水平</t>
  </si>
  <si>
    <t>受益脱贫人口数≥85人</t>
  </si>
  <si>
    <t>工程设计使用年限≥2年</t>
  </si>
  <si>
    <t>巫溪县2024年菱角镇水田、桐岭等村供水保障提升工程</t>
  </si>
  <si>
    <t>新建200m³清水池1口，安装净化设备1套，设备房1座，铺设各型管道4750米等。</t>
  </si>
  <si>
    <t>巫溪县菱角镇桐岭等村</t>
  </si>
  <si>
    <t>通过新建200m³清水池1口，安装净化设备1套，设备房1座，铺设各型管道4750米，可提升2637人（其中脱贫人口680人）的安全供水保障水平</t>
  </si>
  <si>
    <t>10人参与前期项目确定会议、决议，5人参与入库项目的选择，群众参与项目的实施与监督，通过新建200m³清水池1口，安装净化设备1套，设备房1座，铺设各型管道4750米，可提升2637人（其中脱贫人口680人）的安全供水保障水平</t>
  </si>
  <si>
    <t>受益脱贫人口数≥680人</t>
  </si>
  <si>
    <t>巫溪县2024年鱼鳞乡长丈村饮水提升建设项目</t>
  </si>
  <si>
    <t>新建1000m³蓄水池1口，安装净化设备1套，设备房1座，铺设各型管道23370米等</t>
  </si>
  <si>
    <t>巫溪县鱼鳞乡厂长丈村</t>
  </si>
  <si>
    <t>通过新建1000m³蓄水池1口，安装净化设备1套，设备房1座，铺设各型管道23370米等，可提升1875人（其中脱贫人口420人）的安全供水保障水平</t>
  </si>
  <si>
    <t>10人参与前期项目确定会议、决议，5人参与入库项目的选择，群众参与项目的实施与监督，通过新建1000m³蓄水池1口，安装净化设备1套，设备房1座，铺设各型管道23370米等，可提升1875人（其中脱贫人口420人）的安全供水保障水平</t>
  </si>
  <si>
    <t>受益脱贫人口数≥420人</t>
  </si>
  <si>
    <t>巫溪县2024年城厢镇长渡片区供水保障提升工程</t>
  </si>
  <si>
    <t>新建泵房2座，抽水设备4套（含防雷及自动化），新建300m³蓄水池1口，50m³蓄水池2口，整治蓄水池2口，过滤厂房1座，过滤设备1套，安装管道43.2公里等</t>
  </si>
  <si>
    <t>巫溪县城厢镇小井村、双城村</t>
  </si>
  <si>
    <t>通过新建泵房2座，抽水设备4套（含防雷及自动化），新建300m³蓄水池1口，50m³蓄水池2口，整治蓄水池2口，过滤厂房1座，过滤设备1套，安装管道43.2公里，可提升2833人（其中脱贫人口494人）的安全供水保障水平</t>
  </si>
  <si>
    <t>5人参与前期项目确定会议、决议，5人参与入库项目的选择，群众参与项目的实施与监督，通过新建泵房2座，抽水设备4套（含防雷及自动化），新建300m³蓄水池1口，50m³蓄水池2口，整治蓄水池2口，过滤厂房1座，过滤设备1套，安装管道43.2公里，可提升2833人（其中脱贫人口494人）的安全供水保障水平</t>
  </si>
  <si>
    <t>受益脱贫人口数≥494人</t>
  </si>
  <si>
    <t>巫溪县2024年城厢镇杨家村蓄水池及水质提升工程</t>
  </si>
  <si>
    <t>新建5000m³蓄水池1口，净化处理设备1套，钢立方1座，管理房1座等</t>
  </si>
  <si>
    <t>巫溪县城厢镇杨家村</t>
  </si>
  <si>
    <t>通过新建5000m³蓄水池1口，净化处理设备1套，钢立方1座，管理房1座等，可提升2300人（其中脱贫人口380人）的安全供水保障水平</t>
  </si>
  <si>
    <t>5人参与前期项目确定会议、决议，5人参与入库项目的选择，群众参与项目的实施与监督，通过新建5000m³蓄水池1口，净化处理设备1套，钢立方1座，管理房1座等，可提升2300人（其中脱贫人口380人）的安全供水保障水平</t>
  </si>
  <si>
    <t>受益脱贫人口数≥380人</t>
  </si>
  <si>
    <t>巫溪县2024年上磺镇青庄、龙门等村供水保障提升工程</t>
  </si>
  <si>
    <t>1、龙门村：新建200m³蓄水池1口，铺设输、供水管道800米等。
2、羊桥村新建10m³集水池1口，铺设输水管道1700米等。
3、平溪村新建60m³蓄水池1口，铺设抽水管道500米，安装潜水泵1套等
4、青庄新建拦水坝3座，1000m³蓄水池1口，铺设各型输、供水管道9900米等</t>
  </si>
  <si>
    <t>通过新建龙门村200m³蓄水池1口，铺设输、供水管道800米；羊桥村10m³集水池1口，铺设输水管道1700米；平溪村60m³蓄水池1口，铺设抽水管道500米，安装潜水泵1套；青庄村拦水坝3座，1000m³蓄水池1口，铺设各型输、供水管道9900米可提升1940人（其中脱贫人口550人）的安全供水保障水平</t>
  </si>
  <si>
    <t>10人参与前期项目确定会议、决议，5人参与入库项目的选择，群众参与项目的实施与监督，通过新建龙门村200m³蓄水池1口，铺设输、供水管道800米；羊桥村10m³集水池1口，铺设输水管道1700米；平溪村60m³蓄水池1口，铺设抽水管道500米，安装潜水泵1套；青庄村拦水坝3座，1000m³蓄水池1口，铺设各型输、供水管道9900米可提升1940人（其中脱贫人口550人）的安全供水保障水平</t>
  </si>
  <si>
    <t>受益脱贫人口数≥550人</t>
  </si>
  <si>
    <t>巫溪县2024年鱼鳞乡长岗村管道升级工程</t>
  </si>
  <si>
    <t>铺设各型管道20000米等</t>
  </si>
  <si>
    <t>通过铺设各型管道20000米等，可提升1500人（其中脱贫人口450人)的安全供水保障水平</t>
  </si>
  <si>
    <t>10人参与前期项目确定会议、决议，5人参与入库项目的选择，群众参与项目的实施与监督，通过铺设各型管道20000米等，可提升1500人（其中脱贫人口450人)的安全供水保障水平</t>
  </si>
  <si>
    <t>受益脱贫人口数≥450人</t>
  </si>
  <si>
    <t>巫溪县2024年宁厂镇薅坪村供水保障提升工程</t>
  </si>
  <si>
    <t>新建200³蓄水池1口，铺设各型管道4000米等</t>
  </si>
  <si>
    <t>巫溪县宁厂镇薅坪村</t>
  </si>
  <si>
    <t>通过新建200³蓄水池1口，铺设各型管道4000米。可提升90人（其中脱贫人口40人）的安全供水保障水平</t>
  </si>
  <si>
    <t>10人参与前期项目确定会议、决议，5人参与入库项目的选择，群众参与项目的实施与监督，通过新建200³蓄水池1口，铺设各型管道4000米。可提升90人（其中脱贫人口40人）的安全供水保障水平</t>
  </si>
  <si>
    <t>巫溪县2024年宁厂镇邓家村供水保障提升工程</t>
  </si>
  <si>
    <t>整治蓄水池6口、新建300m³蓄水池1口、铺设管道2000米等</t>
  </si>
  <si>
    <t>通过整治蓄水池6口、新建300m³蓄水池1口、铺设管道2000米，可提升850人（其中脱贫人口138人）的安全供水保障水平</t>
  </si>
  <si>
    <t>10人参与前期项目确定会议、决议，5人参与入库项目的选择，群众参与项目的实施与监督，通过整治蓄水池6口、新建300m³蓄水池1口、铺设管道2000米，可提升850人（其中脱贫人口138人）的安全供水保障水平</t>
  </si>
  <si>
    <t>受益脱贫人口数≥138人</t>
  </si>
  <si>
    <t>巫溪县2024年宁厂镇猫儿滩社区供水保障提升工程</t>
  </si>
  <si>
    <t>新建200³蓄水池1口，铺设各型管道3400米等</t>
  </si>
  <si>
    <t>巫溪县宁厂镇猫儿滩社区</t>
  </si>
  <si>
    <t>通过新建200³蓄水池1口，铺设各型管道3400米。 可提升120人（其中脱贫人口45人）的安全供水保障水平</t>
  </si>
  <si>
    <t>10人参与前期项目确定会议、决议，5人参与入库项目的选择，群众参与项目的实施与监督，通过新建200³蓄水池1口，铺设各型管道3400米。 可提升120人（其中脱贫人口45人）的安全供水保障水平</t>
  </si>
  <si>
    <t>巫溪县2024年田坝镇马坪、前坪片区供水保障提升工程</t>
  </si>
  <si>
    <t>天池村饮水管道防冻包裹7KM,从天池村安装32管道12KM经马坪村至前坪村，新建20方蓄水池1口等</t>
  </si>
  <si>
    <t>巫溪县田坝镇马坪村等</t>
  </si>
  <si>
    <t>通过天池村饮水管道防冻包裹7KM,从天池村安装32管道12KM经马坪村至前坪村，新建20方蓄水池1口。可提升1850人（其中脱贫人口355人）的安全供水保障水平</t>
  </si>
  <si>
    <t>10人参与前期项目确定会议、决议，5人参与入库项目的选择，群众参与项目的实施与监督，通过天池村饮水管道防冻包裹7KM,从天池村安装32管道12KM经马坪村至前坪村，新建20方蓄水池1口。可提升1850人（其中脱贫人口355人）的安全供水保障水平</t>
  </si>
  <si>
    <t>受益脱贫人口数≥355人</t>
  </si>
  <si>
    <t>巫溪县2024年田坝镇黄草、石堰岩湾片区供水保障提升工程</t>
  </si>
  <si>
    <t>新建300m³蓄水池1口，整治蓄水池5口，更换及新安装PE管道3km等</t>
  </si>
  <si>
    <t>巫溪县田坝镇黄草村等</t>
  </si>
  <si>
    <t>通过新建300m³蓄水池1口，整治蓄水池5口，更换及新安装PE管道3km。可提升235人（其中脱贫人口65人）的安全供水保障水平</t>
  </si>
  <si>
    <t>10人参与前期项目确定会议、决议，5人参与入库项目的选择，群众参与项目的实施与监督，通过新建300m³蓄水池1口，整治蓄水池5口，更换及新安装PE管道3km。可提升235人（其中脱贫人口65人）的安全供水保障水平</t>
  </si>
  <si>
    <t>受益脱贫人口数≥65人</t>
  </si>
  <si>
    <t>巫溪县2024年农村供水保障维修养护项目</t>
  </si>
  <si>
    <t>对全县32个乡镇（街道）水池整修4000m³，更换饮水管道250公里。</t>
  </si>
  <si>
    <t>通过对全县32个乡镇街道水利工程设施进行维修养护。可提升15000人（其中脱贫人口11030人）的安全供水保障水平</t>
  </si>
  <si>
    <t>10人参与前期项目确定会议、决议，5人参与入库项目的选择，群众参与项目的实施与监督，通过对全县32个乡镇街道水利工程设施进行维修养护。可提升15000人（其中脱贫人口11030人）的安全供水保障水平</t>
  </si>
  <si>
    <t>对全县32个乡镇街道水利工程设施进行维修养护</t>
  </si>
  <si>
    <t>受益脱贫人口数≥11030人</t>
  </si>
  <si>
    <t>巫溪县2024年年农村抽提水工程水价补贴项目</t>
  </si>
  <si>
    <t>通过补贴全县抽提水工程40余处等，可提升13520人（其中脱贫户2240人）的安全供水保障水平。</t>
  </si>
  <si>
    <t>10人参与前期项目确定会议、决议，5人参与入库项目的选择，群众参与项目的实施与监督，通过补贴全县抽提水工程40余处等，可提升13520人（其中脱贫户2240人）的安全供水保障水平。</t>
  </si>
  <si>
    <t>受益脱贫人口数≥2240人</t>
  </si>
  <si>
    <t>巫溪县2024年天星乡寒峰村蓄水池建设项目</t>
  </si>
  <si>
    <t>荆竹窝新建300方水池1口，铺设管道1000米等</t>
  </si>
  <si>
    <t>巫溪县天星乡寒峰村</t>
  </si>
  <si>
    <t>通过新建300方水池1口，铺设管道1000米，可提升369人（其中脱贫户35人）的安全供水保障水平。</t>
  </si>
  <si>
    <t>8人参与前期项目确定会议、决议，5人参与入库项目的选择，群众参与项目的实施与监督，通过新建300方水池1口，铺设管道1000米，可提升369人（其中脱贫户35人）的安全供水保障水平。</t>
  </si>
  <si>
    <t>受益脱贫人口数≥35人</t>
  </si>
  <si>
    <t>巫溪县2024年天星乡江池村供水保障工程建设项目</t>
  </si>
  <si>
    <t>新建水池2口，铺设管道5000米，水泵4套，泵房2座等</t>
  </si>
  <si>
    <t>巫溪县天星乡江池村</t>
  </si>
  <si>
    <t>通过新建水池2口，铺设管道5000米，水泵4套，泵房2座等，可提升520人（其中脱贫户43人）的安全供水保障水平。</t>
  </si>
  <si>
    <t>10人参与前期项目确定会议、决议，5人参与入库项目的选择，群众参与项目的实施与监督，通过新建水池2口，铺设管道5000米，水泵4套，泵房2座等，可提升520人（其中脱贫户43人）的安全供水保障水平。</t>
  </si>
  <si>
    <t>受益脱贫人口数≥43人</t>
  </si>
  <si>
    <t>巫溪县2024年天星乡吉王村饮用水池建设项目</t>
  </si>
  <si>
    <t>整治龙王井水池1口等</t>
  </si>
  <si>
    <t>巫溪县天星乡吉王村</t>
  </si>
  <si>
    <t>通过整治龙王井水池1口，可提升80人（其中脱贫户22人）的安全供水保障水平</t>
  </si>
  <si>
    <t>10人参与前期项目确定会议、决议，5人参与入库项目的选择，群众参与项目的实施与监督，通过整治龙王井水池1口，可提升80人（其中脱贫户22人）的安全供水保障水平</t>
  </si>
  <si>
    <t>巫溪县2024年鱼鳞乡鱼东村农村饮水提升项目建设</t>
  </si>
  <si>
    <t>铺设管道4000米等</t>
  </si>
  <si>
    <t>通过铺设管道4000米等，可提升1535人（其中脱贫人口112人）安全供水保障水平</t>
  </si>
  <si>
    <t>6人参与前期项目确定会议、决议，5人参与入库项目的选择，群众参与项目的实施与监督，通过铺设管道4000米等，可提升1535人（其中脱贫人口112人）安全供水保障水平</t>
  </si>
  <si>
    <t>受益脱贫人口数≥112人</t>
  </si>
  <si>
    <t>巫溪县2024年朝阳镇东桥村蓄水池建设工程</t>
  </si>
  <si>
    <t>新建500³蓄水池1口，铺设管道50米等</t>
  </si>
  <si>
    <t>巫溪县朝阳镇东桥村</t>
  </si>
  <si>
    <t>通过新建500³蓄水池1口，铺设管道50米,可提升380人其中脱贫人口75人安全供水保障水平</t>
  </si>
  <si>
    <t>7人参与前期项目确定会议、决议，5人参与入库项目的选择，群众参与项目的实施与监督，通过新建500³蓄水池1口，铺设管道50米,可提升380人其中脱贫人口75人安全供水保障水平</t>
  </si>
  <si>
    <t>受益脱贫人口数≥75人</t>
  </si>
  <si>
    <t>巫溪县2024年大河乡分泉村饮水工程</t>
  </si>
  <si>
    <t>新建300m³和100m³蓄水池各1口，铺设各型管道5600米等</t>
  </si>
  <si>
    <t>通过新建300m³和100m³蓄水池各1口，铺设各型管道5600米等,可提升420人其中脱贫人口90人安全供水保障水平</t>
  </si>
  <si>
    <t>10人参与前期项目确定会议、决议，3人参与入库项目的选择，群众参与项目的实施与监督，通过新建300m³和100m³蓄水池各1口，铺设各型管道5600米等,可提升420人其中脱贫人口90人安全供水保障水平</t>
  </si>
  <si>
    <t>巫溪县2024年大河乡上游村新建人畜饮水池项目</t>
  </si>
  <si>
    <t>新建200³蓄水池2口，铺设各型管道6100米等</t>
  </si>
  <si>
    <t>巫溪县大河乡上游村</t>
  </si>
  <si>
    <t>通过新建200³蓄水池2口，铺设各型管道6100米,可提升720其中脱贫人口187人安全供水保障水平</t>
  </si>
  <si>
    <t>6人参与前期项目确定会议、决议，5人参与入库项目的选择，群众参与项目的实施与监督，通过新建200³蓄水池2口，铺设各型管道6100米,可提升720其中脱贫人口187人安全供水保障水平</t>
  </si>
  <si>
    <t>受益脱贫人口数≥187人</t>
  </si>
  <si>
    <t>巫溪县2024年大河乡民主村人畜饮水巩固提升项目</t>
  </si>
  <si>
    <t>新建300³蓄水池1口，铺设各型管道11700米</t>
  </si>
  <si>
    <t>巫溪县大河乡民主村</t>
  </si>
  <si>
    <t>通过新建300³蓄水池1口，铺设各型管道11700米,可提升337人其中脱贫人口172人安全供水保障水平</t>
  </si>
  <si>
    <t>5人参与前期项目确定会议、决议，5人参与入库项目的选择，群众参与项目的实施与监督，通过新建300³蓄水池1口，铺设各型管道11700米,可提升337人其中脱贫人口172人安全供水保障水平</t>
  </si>
  <si>
    <t>受益脱贫人口数≥172人</t>
  </si>
  <si>
    <t>巫溪县2024年上磺镇望山村安全饮水项目</t>
  </si>
  <si>
    <t>新建拦水坝1座，2000m³蓄水池1口等</t>
  </si>
  <si>
    <t>巫溪县上磺镇望山村</t>
  </si>
  <si>
    <t>通过新建新建拦水坝1座，2000m³蓄水池1口,可提升1200人其中脱贫人口420人安全供水保障水平</t>
  </si>
  <si>
    <t>5人参与前期项目确定会议、决议，5人参与入库项目的选择，群众参与项目的实施与监督，通过新建新建拦水坝1座，2000m³蓄水池1口,可提升1200人其中脱贫人口420人安全供水保障水平</t>
  </si>
  <si>
    <t>巫溪县2024年红池坝至文峰、胜利、城厢片区引水保障工程</t>
  </si>
  <si>
    <t>新建水厂1座，规模15000吨/天，铺设管道71.494公里，新建隧洞4.3公里，新建水池9口消毒加氯房1座等</t>
  </si>
  <si>
    <t>通过新建水厂1座，规模15000吨/天，铺设管道71.494公里，新建隧洞4.3公里，新建水池9口消毒加氯房1座等,可提升187152人其中脱贫人口23550人安全供水保障水平</t>
  </si>
  <si>
    <t>5人参与前期项目确定会议、决议，5人参与入库项目的选择，群众参与项目的实施与监督，通过新建水厂1座，规模15000吨/天，铺设管道71.494公里，新建隧洞4.3公里，新建水池9口消毒加氯房1座等,可提升187152人其中脱贫人口23550人安全供水保障水平</t>
  </si>
  <si>
    <t>受益脱贫人口数≥23550人</t>
  </si>
  <si>
    <t>张家海</t>
  </si>
  <si>
    <t>巫溪县2024年上磺镇红岩村农村供水提升项目</t>
  </si>
  <si>
    <t>新建拦水坝3座，蓄水池3口，铺设管道20600米等</t>
  </si>
  <si>
    <t>巫溪县上磺镇红岩村</t>
  </si>
  <si>
    <t>通过新建拦水坝3座，蓄水池3口，铺设管道20600米等,可提升850人其中脱贫人口120人安全供水保障水平</t>
  </si>
  <si>
    <t>5人参与前期项目确定会议、决议，5人参与入库项目的选择，群众参与项目的实施与监督，通过新建拦水坝3座，蓄水池3口，铺设管道20600米等,可提升850人其中脱贫人口120人安全供水保障水平</t>
  </si>
  <si>
    <t>受益脱贫人口数≥120人</t>
  </si>
  <si>
    <t>巫溪县2024年脱贫户产业帮扶项目</t>
  </si>
  <si>
    <t>6325户脱贫户到户产业发展</t>
  </si>
  <si>
    <t>通过6325户脱贫户到户产业发展，可实现户均年增收2000元以上。</t>
  </si>
  <si>
    <t>5人参与前期项目确定会议、决议，5人参与入库项目的选择，群众参与项目选择、实施过程监督，通过6325户脱贫户到户产业发展，可实现户均年增收2000元以上。</t>
  </si>
  <si>
    <t>到户产业发展户数6325户</t>
  </si>
  <si>
    <t>到户补助发放及时率100%</t>
  </si>
  <si>
    <t>到户产业补助2000元/户</t>
  </si>
  <si>
    <t>脱贫户户均增加收入≥0.2万元</t>
  </si>
  <si>
    <t>受益脱贫人口数≥6325户</t>
  </si>
  <si>
    <t>张训钿</t>
  </si>
  <si>
    <t>巫溪县柏杨街道2024年到户产业发展项目</t>
  </si>
  <si>
    <t>46户脱贫户到户产业发展</t>
  </si>
  <si>
    <t>通过鼓励和引导46脱贫户到户产业发展，拓展增收来源，实现年增收2000元以上。</t>
  </si>
  <si>
    <t>5人参与前期项目确定会议、决议，5人参与入库项目的选择，通过鼓励和引导46脱贫户到户产业发展，拓展增收来源，实现年增收2000元以上。</t>
  </si>
  <si>
    <t>到户产业发展户数46户</t>
  </si>
  <si>
    <t>受益脱贫户增加收入≥0.2万元</t>
  </si>
  <si>
    <t>受益脱贫人口数≥133人</t>
  </si>
  <si>
    <t>周燕</t>
  </si>
  <si>
    <t>巫溪县宁河街道2024年监测对象产业帮扶项目</t>
  </si>
  <si>
    <t>2户未消除风险监测对象到户产业发展</t>
  </si>
  <si>
    <t>通过2户未消除风险监测对象到户产业发展，可实现户均年增收2000元以上。</t>
  </si>
  <si>
    <t>5人参与前期项目确定会议、决议，5人参与入库项目的选择，3人参与项目实施过程中资金使用的监督；通过2户未消除风险监测对象到户产业发展，可实现户均年增收2000元以上。</t>
  </si>
  <si>
    <t>到户产业发展户数2户</t>
  </si>
  <si>
    <t>防止返贫监测对象户均增加收入≥0.2万元</t>
  </si>
  <si>
    <t>未消除风险监测对象户数≥2户</t>
  </si>
  <si>
    <t>赵琴</t>
  </si>
  <si>
    <t>巫溪县城厢镇2024年监测对象产业帮扶项目</t>
  </si>
  <si>
    <t>46户未消除风险监测对象到户产业发展</t>
  </si>
  <si>
    <t>通过46户未消除风险监测对象到户产业发展，可实现户均年增收2000元以上。</t>
  </si>
  <si>
    <t>5人参与前期项目确定会议、决议，5人参与入库项目的选择，通过46户未消除风险监测对象，可实现户均年增收2000元以上。</t>
  </si>
  <si>
    <t>通过46户未消除风险监测对象，可实现户均年增收2000元以上。</t>
  </si>
  <si>
    <t>未消除风险监测对象户数≥46户</t>
  </si>
  <si>
    <t>雷音</t>
  </si>
  <si>
    <t>巫溪县凤凰镇2024年监测对象产业帮扶项目</t>
  </si>
  <si>
    <t>17户未消除风险监测对象到户产业发展</t>
  </si>
  <si>
    <t>通过对17户未消除风险监测对象到户产业发展，项目建成后，可实现户均年增收2000元以上。</t>
  </si>
  <si>
    <t>4人参与前期项目确定会议、决议，4人参与入库项目的选择，后期项目实施及资金监管。通过对17户未消除风险监测对象到户产业发展，项目建成后，可实现户均年增收2000元以上。</t>
  </si>
  <si>
    <t>到户产业发展户数17户</t>
  </si>
  <si>
    <t>未消除风险监测对象户数≥17户</t>
  </si>
  <si>
    <t>向巧玲</t>
  </si>
  <si>
    <t>巫溪县菱角镇2024年监测对象产业帮扶项目</t>
  </si>
  <si>
    <t>4人参与前期项目确定会议、决议，4人参与入库项目的选择，后期项目实施及资金监管。通过46户未消除风险监测对象到户产业发展，可实现户均年增收2000元以上。</t>
  </si>
  <si>
    <t>沈旭</t>
  </si>
  <si>
    <t>巫溪县胜利乡2024年监测对象产业帮扶项目</t>
  </si>
  <si>
    <t>41户未消除风险监测对象到户产业发展</t>
  </si>
  <si>
    <t>通过41户未消除风险监测对象到户产业发展，可实现户均年增收2000元以上。</t>
  </si>
  <si>
    <t>4人参与前期项目确定会议、决议，4人参与入库项目的选择，后期项目实施及资金监管。通过41户未消除风险监测对象到户产业发展，可实现户均年增收2000元以上。</t>
  </si>
  <si>
    <t>到户产业发展户数41户</t>
  </si>
  <si>
    <t>未消除风险监测对象户数≥41户</t>
  </si>
  <si>
    <t>杨雪秦</t>
  </si>
  <si>
    <t>巫溪县宁厂镇2024年监测对象产业帮扶项目</t>
  </si>
  <si>
    <t>5户未消除风险监测对象到户产业发展</t>
  </si>
  <si>
    <t>通过对5户未消除风险监测对象到户产业发展，项目建成后，可实现户均年增收2000元以上。</t>
  </si>
  <si>
    <t>6人参与前期项目确定会议、决议，6人参与入库项目的选择，通过对5户未消除风险监测对象到户产业发展，项目建成后，可实现户均年增收2000元以上。</t>
  </si>
  <si>
    <t>到户产业发展户数5户</t>
  </si>
  <si>
    <t>未消除风险监测对象户数≥5户</t>
  </si>
  <si>
    <t>陈炜</t>
  </si>
  <si>
    <t>巫溪县大河乡2024年监测对象产业帮扶项目</t>
  </si>
  <si>
    <t>31户未消除风险监测对象户到户产业发展</t>
  </si>
  <si>
    <t>通过对31户未消除风险监测对象到户产业发展，项目建成后，可使防止返贫监测对象户均增加收入2000元以上。</t>
  </si>
  <si>
    <t>6人参与前期项目确定会议、决议，6人参与入库项目的选择，通过对31户未消除风险监测对象到户产业发展，项目建成后，可使防止返贫监测对象户均增加收入2000元以上。</t>
  </si>
  <si>
    <t>到户产业发展户数31户</t>
  </si>
  <si>
    <t>未消除风险监测对象户数≥31户</t>
  </si>
  <si>
    <t>巫溪县天星乡2024年监测对象产业帮扶项目</t>
  </si>
  <si>
    <t>47户未消除风险监测对象户到户产业发展</t>
  </si>
  <si>
    <t>通过47户未消除风险监测对象户到户产业发展，可实现户均年增加产业收入2000元以上。</t>
  </si>
  <si>
    <t>4人参与前期项目确定会议、决议，4人参与入库项目的选择，后期项目实施及资金监管。通过47户未消除风险监测对象户到户产业发展，可实现户均年增加产业收入2000元以上。</t>
  </si>
  <si>
    <t>到户产业发展户数47户</t>
  </si>
  <si>
    <t>未消除风险监测对象户数≥47户</t>
  </si>
  <si>
    <t>巫溪县长桂乡2024年监测对象产业帮扶项目</t>
  </si>
  <si>
    <t>28户未消除风险监测对象到户产业发展</t>
  </si>
  <si>
    <t>通过28户未消除风险监测对象户到户产业发展，可实现户均年增收2000元以上。</t>
  </si>
  <si>
    <t>6人参与前期项目确定会议、决议，6人参与入库项目的选择，通过28户未消除风险监测对象户到户产业发展，可实现户均年增收2000元以上。</t>
  </si>
  <si>
    <t>到户产业发展户数28户</t>
  </si>
  <si>
    <t>未消除风险监测对象户数≥28户</t>
  </si>
  <si>
    <t>周恩奎</t>
  </si>
  <si>
    <t>巫溪县上磺镇2024年监测对象产业帮扶项目</t>
  </si>
  <si>
    <t>57户未消除风险监测对象到户产业发展</t>
  </si>
  <si>
    <t>通过57户未消除风险监测对象户到户产业发展，可实现户均年增收2000元以上。</t>
  </si>
  <si>
    <t>4人参与前期项目确定会议、决议，4人参与入库项目的选择，后期项目实施及资金监管。通过57户未消除风险监测对象到户产业发展，可实现户均年增收2000元以上。</t>
  </si>
  <si>
    <t>通过57户未消除风险监测对象到户产业发展，可实现户均年增收2000元以上。</t>
  </si>
  <si>
    <t>到户产业发展户数57户</t>
  </si>
  <si>
    <t>未消除风险监测对象户数≥57户</t>
  </si>
  <si>
    <t>陈懿</t>
  </si>
  <si>
    <t>巫溪县古路镇2024年监测对象产业帮扶项目</t>
  </si>
  <si>
    <t>53户未消除风险监测对象到户产业发展</t>
  </si>
  <si>
    <t>通过53户未消除风险监测对象到户产业发展，可实现户均年增收2000元以上。</t>
  </si>
  <si>
    <t>6人参与前期项目确定会议、决议，6人参与入库项目的选择，53户未消除风险监测对象到户产业发展，可实现户均年增收2000元以上。</t>
  </si>
  <si>
    <t>通过实施53户未消除风险监测对象到户产业发展，可实现户均年增收2000元以上。</t>
  </si>
  <si>
    <t>到户产业发展户数53户</t>
  </si>
  <si>
    <t>未消除风险监测对象户数≥53户</t>
  </si>
  <si>
    <t>巫溪县峰灵镇2024年监测对象到户产业帮扶项目</t>
  </si>
  <si>
    <t>56户未消除风险监测对象到户产业发展</t>
  </si>
  <si>
    <t>通过56户未消除风险监测对象到户产业发展，可使未消除风险监测对象56户，户均增加产业收入2000元以上</t>
  </si>
  <si>
    <t>4人参与前期项目确定会议、决议，4人参与入库项目的选择，后期项目实施及资金监管。通过56户未消除风险监测对象到户产业发展，可使未消除风险监测对象56户，户均增加产业收入2000元以上</t>
  </si>
  <si>
    <t>到户产业发展户数56户</t>
  </si>
  <si>
    <t>未消除风险监测对象户数≥56户</t>
  </si>
  <si>
    <t>张杨</t>
  </si>
  <si>
    <t>巫溪县蒲莲镇2024年监测对象产业帮扶项目</t>
  </si>
  <si>
    <t>40户未消除风险监测对象到户产业发展</t>
  </si>
  <si>
    <t>通过40户未消除风险监测对象到户产业发展，项目建成后，可实现户均年增收2000元以上。</t>
  </si>
  <si>
    <t>6人参与前期项目确定会议、决议，6人参与入库项目的选择，通过40户未消除风险监测对象到户产业发展，项目建成后，项目建成后，可实现户均年增收2000元以上。</t>
  </si>
  <si>
    <t>到户产业发展户数40户</t>
  </si>
  <si>
    <t>未消除风险监测对象户数≥40户</t>
  </si>
  <si>
    <t>但研</t>
  </si>
  <si>
    <t>巫溪县文峰镇2024年监测对象产业帮扶项目</t>
  </si>
  <si>
    <t>94户未消除风险监测对象到户产业发展</t>
  </si>
  <si>
    <t>通过94户未消除风险监测对象到户产业发展，可实现户均年增收2000元以上。</t>
  </si>
  <si>
    <t>6人参与前期项目确定会议、决议，6人参与入库项目的选择，通过94户未消除风险监测对象到户产业发展，可实现户均年增收2000元以上。</t>
  </si>
  <si>
    <t>到户产业发展户数94户</t>
  </si>
  <si>
    <t>未消除风险监测对象户数≥94户</t>
  </si>
  <si>
    <t>陈茂林</t>
  </si>
  <si>
    <t>巫溪县塘坊镇2024年监测对象产业帮扶项目</t>
  </si>
  <si>
    <t>80户未消除风险监测对象到户产业发展</t>
  </si>
  <si>
    <t>通过80户未消除风险监测对象到户产业发展，可实现户均年增收2000元以上。</t>
  </si>
  <si>
    <t>4人参与前期项目确定会议、决议，4人参与入库项目的选择，后期项目实施及资金监管。通过80户未消除风险监测对象到户产业发展，可实现户均年增收2000元以上。</t>
  </si>
  <si>
    <t>到户产业发展户数80户</t>
  </si>
  <si>
    <t>未消除风险监测对象户数≥80户</t>
  </si>
  <si>
    <t>陈权</t>
  </si>
  <si>
    <t>巫溪县朝阳镇2024年监测对象产业帮扶项目</t>
  </si>
  <si>
    <t>通过17户未消除风险监测对象到户产业发展，因户施策，降低风险，可实现户均年收入2000元以上。</t>
  </si>
  <si>
    <t>10人参与前期项目确定会议、决议，3人参与入库项目的选择，后期项目实施及资金监管。通过17户未消除风险监测对象到户产业发展，因户施策，降低风险，可实现户均年收入2000元以上。</t>
  </si>
  <si>
    <t>胡刚</t>
  </si>
  <si>
    <t>巫溪县徐家镇2024年监测对象产业帮扶项目</t>
  </si>
  <si>
    <t>通过94户未消除风险监测对象到户产业发展，提升户均收入2000元以上。</t>
  </si>
  <si>
    <t>6人参与前期项目确定会议、决议，6人参与入库项目的选择，通过94户未消除风险监测对象到户产业发展，提升户均收入2000元以上。</t>
  </si>
  <si>
    <t>巫溪县白鹿镇2024年监测对象产业帮扶项目</t>
  </si>
  <si>
    <t>138户未消除风险监测对象到户产业发展</t>
  </si>
  <si>
    <t>通过138户未消除风险监测对象到户产业发展，可实现户均年增收2000元以上。</t>
  </si>
  <si>
    <t>10人参与前期项目确定会议、决议，5人参与入库项目的选择，后期项目实施及资金监管。通过138户未消除风险监测对象到户产业发展，可实现户均年增收2000元以上。</t>
  </si>
  <si>
    <t>到户产业发展户数138户</t>
  </si>
  <si>
    <t>未消除风险监测对象户数≥138户</t>
  </si>
  <si>
    <t>巫溪县鱼鳞乡2024年监测对象产业帮扶项目</t>
  </si>
  <si>
    <t>38户未消除风险监测对象到户产业发展</t>
  </si>
  <si>
    <t>通过38户未消除风险监测对象到户产业发展，可使防止返贫监测对象户均增加产业收入2000元以上。</t>
  </si>
  <si>
    <t>4人参与前期项目确定会议、决议，4人参与入库项目的选择，后期项目实施及资金监管。通过38户未消除风险监测对象到户产业发展，可使防止返贫监测对象户均增加产业收入2000元以上。</t>
  </si>
  <si>
    <t>到户产业发展户数38户</t>
  </si>
  <si>
    <t>未消除风险监测对象户数≥38户</t>
  </si>
  <si>
    <t>方高升</t>
  </si>
  <si>
    <t>巫溪县乌龙乡2024年监测对象产业帮扶项目</t>
  </si>
  <si>
    <t>48户未消除风险监测对象到户产业发展</t>
  </si>
  <si>
    <t>通过48户未消除风险监测对象到户产业发展，可实现户均年增收2000元以上。</t>
  </si>
  <si>
    <t>6人参与前期项目确定会议、决议，6人参与入库项目的选择，通过48户未消除风险监测对象到户产业发展，可实现户均年增收2000元以上。</t>
  </si>
  <si>
    <t>到户产业发展户数48户</t>
  </si>
  <si>
    <t>未消除风险监测对象户数≥48户</t>
  </si>
  <si>
    <t>巫溪县尖山镇2024年监测对象产业帮扶项目</t>
  </si>
  <si>
    <t>49户未消除风险监测对象到户产业发展</t>
  </si>
  <si>
    <t>通过49户未消除风险监测对象到户产业发展，实现年增收2000元以上。</t>
  </si>
  <si>
    <t>6人参与前期项目确定会议、决议，6人参与入库项目的选择，，通过49户未消除风险监测对象到户产业发展，实现年增收2000元以上。</t>
  </si>
  <si>
    <t>通过49户未消除风险监测对象到户产业发展实现年增收2000元以上。</t>
  </si>
  <si>
    <t>到户产业发展户数49户</t>
  </si>
  <si>
    <t>未消除风险监测对象户数≥49户</t>
  </si>
  <si>
    <t>巫溪县红池坝镇2024年低收入脱贫户产业帮扶项目</t>
  </si>
  <si>
    <t>42户未消除风险监测对象到户产业发展</t>
  </si>
  <si>
    <t>通过42户未消除风险监测对象到户产业发展，项目实施后，可实现年户均增收2000元以上。</t>
  </si>
  <si>
    <t>5人参与前期项目确定会议、决议，5人参与入库项目的选择，3人参与项目实施过程中资金使用的监督；通过42户未消除风险监测对象到户产业发展，项目实施后，可实现年户均增收2000元以上。</t>
  </si>
  <si>
    <t>到户产业发展户数42户</t>
  </si>
  <si>
    <t>未消除风险监测对象户数≥42户</t>
  </si>
  <si>
    <t>李兴平</t>
  </si>
  <si>
    <t>巫溪县田坝镇2024年监测对象产业帮扶项目</t>
  </si>
  <si>
    <t>89户未消除风险监测对象到户产业发展</t>
  </si>
  <si>
    <t>通过89户未消除风险监测对象到户产业发展，项目建成后，可使户均增加产业收入2000元以上。</t>
  </si>
  <si>
    <t>4人参与前期项目确定会议、决议，4人参与入库项目的选择，后期项目实施及资金监管。通过89户未消除风险监测对象到户产业发展，项目建成后，可使户均增加产业收入2000元以上。</t>
  </si>
  <si>
    <t>到户产业发展户数89户</t>
  </si>
  <si>
    <t>未消除风险监测对象户数≥89户</t>
  </si>
  <si>
    <t>巫溪县通城镇2024年度监测对象及脱贫人口低收入产业帮扶项目</t>
  </si>
  <si>
    <t>47户未消除风险监测对象到户产业发展</t>
  </si>
  <si>
    <t>通过47户未消除风险监测对象到户产业发展，实现户均年增收2000元以上。</t>
  </si>
  <si>
    <t>6人参与前期项目确定会议、决议，6人参与入库项目的选择，通过47户未消除风险监测对象到户产业发展，实现户均年增收2000元以上。</t>
  </si>
  <si>
    <t>巫溪县兰英乡2024年监测对象产业帮扶项目</t>
  </si>
  <si>
    <t>16户未消除风险监测对象到户产业发展</t>
  </si>
  <si>
    <t>通过16户未消除风险监测对象到户产业发展，可实现户均年增收2000元以上。</t>
  </si>
  <si>
    <t>4人参与前期项目确定会议、决议，4人参与入库项目的选择，后期项目实施及资金监管。通过16户未消除风险监测对象到户产业发展，可实现户均年增收2000元以上。</t>
  </si>
  <si>
    <t>到户产业发展户数16户</t>
  </si>
  <si>
    <t>未消除风险监测对象户数≥16户</t>
  </si>
  <si>
    <t>巫溪县花台乡2024年监测对象产业帮扶项目</t>
  </si>
  <si>
    <t>12户未消除风险监测对象到户产业发展</t>
  </si>
  <si>
    <t>通过12户未消除风险监测对象到户产业发展，可实现户均年增收2000元以上。</t>
  </si>
  <si>
    <t>4人参与前期项目确定会议、决议，4人参与入库项目的选择，后期项目实施及资金监管。通过12户未消除风险监测对象到户产业发展，可实现户均年增收2000元以上。</t>
  </si>
  <si>
    <t>到户产业发展户数12户</t>
  </si>
  <si>
    <t>未消除风险监测对象户数≥12户</t>
  </si>
  <si>
    <t>李模</t>
  </si>
  <si>
    <t>巫溪县双阳乡2024年监测对象产业帮扶项目</t>
  </si>
  <si>
    <t>11户未消除风险监测对象到户产业发展</t>
  </si>
  <si>
    <t>通过11户未消除风险监测对象到户产业发展，可实现户均年增收2000元以上。</t>
  </si>
  <si>
    <t>6人参与前期项目确定会议、决议，6人参与入库项目的选择，通过11户未消除风险监测对象到户产业发展，可实现户均年增收2000元以上。</t>
  </si>
  <si>
    <t>到户产业发展户数11户</t>
  </si>
  <si>
    <t>未消除风险监测对象户数≥11户</t>
  </si>
  <si>
    <t>杨勇</t>
  </si>
  <si>
    <t>巫溪县下堡镇2024年监测对象产业帮扶项目</t>
  </si>
  <si>
    <t>20户未消除风险监测对象到户产业发展</t>
  </si>
  <si>
    <t>通过20户未消除风险监测对象到户产业发展，可实现户均年增收2000元以上。</t>
  </si>
  <si>
    <t>4人参与前期项目确定会议、决议，4人参与入库项目的选择，后期项目实施及资金监管。通过20户未消除风险监测对象到户产业发展，可实现户均年增收2000元以上。</t>
  </si>
  <si>
    <t>到户产业发展户数20户</t>
  </si>
  <si>
    <t>未消除风险监测对象户数≥20户</t>
  </si>
  <si>
    <t>颜从藩</t>
  </si>
  <si>
    <t>巫溪县天元乡2024年监测对象产业帮扶项目</t>
  </si>
  <si>
    <t>36户未消除风险监测对象到户产业发展</t>
  </si>
  <si>
    <t>通过36户未消除风险监测对象到户产业发展，可实现户均年增收2000元以上。</t>
  </si>
  <si>
    <t>6人参与前期项目确定会议、决议，6人参与入库项目的选择，通过36户未消除风险监测对象到户产业发展，可实现户均年增收2000元以上。</t>
  </si>
  <si>
    <t>到户产业发展户数36户</t>
  </si>
  <si>
    <t>未消除风险监测对象户数≥36户</t>
  </si>
  <si>
    <t>王海洋</t>
  </si>
  <si>
    <t>巫溪县中梁乡2024年监测对象到户产业帮扶项目</t>
  </si>
  <si>
    <t>38户未消除风险监测户到户产业发展</t>
  </si>
  <si>
    <t>通过38户未消除风险监测户到户产业发展，项目实施，可使户均年增加收入2000元以上。</t>
  </si>
  <si>
    <t>4人参与前期项目确定会议、决议，4人参与入库项目的选择，后期项目实施及资金监管。通过38户未消除风险监测户到户产业发展，项目实施，可使户均年增加收入2000元以上。</t>
  </si>
  <si>
    <t>李均伟</t>
  </si>
  <si>
    <t>巫溪县土城镇2024年监测对象及脱贫人口低收入产业帮扶项目</t>
  </si>
  <si>
    <t>32户未消除风险监测对象到户产业发展</t>
  </si>
  <si>
    <t>通过32户未消除风险监测对象到户产业发展，可实现户均年增收2000元以上。</t>
  </si>
  <si>
    <t>4人参与前期项目确定会议、决议，4人参与入库项目的选择，后期项目实施及资金监管。通过32户未消除风险监测对象到户产业发展，可实现户均年增收2000元以上。</t>
  </si>
  <si>
    <t>到户产业发展户数32户</t>
  </si>
  <si>
    <t>未消除风险监测对象户数≥32户</t>
  </si>
  <si>
    <t>邓合松</t>
  </si>
  <si>
    <t>巫溪县宁河街道2024年庭院经济项目</t>
  </si>
  <si>
    <t>150户农户庭院经济发展</t>
  </si>
  <si>
    <t>通过鼓励和引导150户农户，利用自有院落空间及资源资产，发展庭院经济，促进就地就近就业创业、发展乡村特色产业、拓展增收来源，实现年增收2000元以上。</t>
  </si>
  <si>
    <t>6人参与前期项目确定会议、决议，6人参与入库项目的选择，通过鼓励和引导150户农户，利用自有院落空间及资源资产，发展庭院经济，促进就地就近就业创业、发展乡村特色产业、拓展增收来源，实现年增收2000元以上。</t>
  </si>
  <si>
    <t>到户产业发展户数150户</t>
  </si>
  <si>
    <t>农户增加收入≥0.2万元</t>
  </si>
  <si>
    <t>受益农户户数≥150户</t>
  </si>
  <si>
    <t>陈洪森</t>
  </si>
  <si>
    <t>巫溪县城厢镇2024年庭院经济项目</t>
  </si>
  <si>
    <t>475户农户庭院经济发展</t>
  </si>
  <si>
    <t>通过鼓励和引导475户农户，利用自有院落空间及资源资产，发展庭院经济，促进就地就近就业创业、发展乡村特色产业、拓展增收来源，实现年增收2000元以上。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</si>
  <si>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475户农户，利用自有院落空间及资源资产，发展庭院经济，促进就地就近就业创业、发展乡村特色产业、拓展增收来源，实现年增收2000元以上。</t>
  </si>
  <si>
    <t>到户产业发展户数475户</t>
  </si>
  <si>
    <t>受益农户户数≥475户</t>
  </si>
  <si>
    <t>巫溪县凤凰镇2024年庭院经济发展项目</t>
  </si>
  <si>
    <t>450户农户庭院经济发展</t>
  </si>
  <si>
    <t>通过鼓励和引导450户农户，利用自有院落空间及资源资产，发展庭院经济，促进就地就近就业创业、发展乡村特色产业、拓展增收来源，实现年增收2000元以上。</t>
  </si>
  <si>
    <t>6人参与前期项目确定会议、决议，6人参与入库项目的选择，通过鼓励和引导450户农户，利用自有院落空间及资源资产，发展庭院经济，促进就地就近就业创业、发展乡村特色产业、拓展增收来源，实现年增收2000元以上。</t>
  </si>
  <si>
    <t>到户产业发展户数450户</t>
  </si>
  <si>
    <t>受益农户户数≥450户</t>
  </si>
  <si>
    <t>傅明名</t>
  </si>
  <si>
    <t>巫溪县菱角镇2024年庭院经济项目</t>
  </si>
  <si>
    <t>445户农户庭院经济发展</t>
  </si>
  <si>
    <t>通过鼓励和引导445户农户，利用自有院落空间及资源资产，发展庭院经济，促进就地就近就业创业、发展乡村特色产业、拓展增收来源，实现年增收2000元以上。</t>
  </si>
  <si>
    <t>6人参与前期项目确定会议、决议，6人参与入库项目的选择，通过鼓励和引导445户农户，利用自有院落空间及资源资产，发展庭院经济，促进就地就近就业创业、发展乡村特色产业、拓展增收来源，实现年增收2000元以上。</t>
  </si>
  <si>
    <t>到户产业发展户数445户</t>
  </si>
  <si>
    <t>受益农户户数≥445户</t>
  </si>
  <si>
    <t>胡怀斌</t>
  </si>
  <si>
    <t>巫溪县胜利乡2024年庭院经济项目</t>
  </si>
  <si>
    <t>625户农户庭院经济发展</t>
  </si>
  <si>
    <t>通过鼓励和引导625户农户，利用自有院落空间及资源资产，发展庭院经济，促进就地就近就业创业、发展乡村特色产业、拓展增收来源，实现年增收2000元以上。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</si>
  <si>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625户农户，利用自有院落空间及资源资产，发展庭院经济，促进就地就近就业创业、发展乡村特色产业、拓展增收来源，实现年增收2000元以上。</t>
  </si>
  <si>
    <t>到户产业发展户数625户</t>
  </si>
  <si>
    <t>受益农户户数≥625户</t>
  </si>
  <si>
    <t>巫溪县宁厂镇2024年庭院经济项目</t>
  </si>
  <si>
    <t>285户农户庭院经济发展</t>
  </si>
  <si>
    <t>通过鼓励和引导285户农户，利用自有院落空间及资源资产，发展庭院经济，促进就地就近就业创业、发展乡村特色产业、拓展增收来源，实现年增收2000元以上。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</si>
  <si>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285户农户，利用自有院落空间及资源资产，发展庭院经济，促进就地就近就业创业、发展乡村特色产业、拓展增收来源，实现年增收2000元以上。</t>
  </si>
  <si>
    <t>到户产业发展户数285户</t>
  </si>
  <si>
    <t>受益农户户数≥285户</t>
  </si>
  <si>
    <t>巫溪县大河乡2024年庭院经济项目</t>
  </si>
  <si>
    <t>390户农户庭院经济发展</t>
  </si>
  <si>
    <t>通过鼓励和引导390户农户，利用自有院落空间及资源资产，发展庭院经济，促进就地就近就业创业、发展乡村特色产业、拓展增收来源，实现年增收2000元以上。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</si>
  <si>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390户农户，利用自有院落空间及资源资产，发展庭院经济，促进就地就近就业创业、发展乡村特色产业、拓展增收来源，实现年增收2000元以上。</t>
  </si>
  <si>
    <t>到户产业发展户数390户</t>
  </si>
  <si>
    <t>受益农户户数≥390户</t>
  </si>
  <si>
    <t>陈鹤铭</t>
  </si>
  <si>
    <t>巫溪县天星乡2024年庭院经济项目</t>
  </si>
  <si>
    <t>425户农户庭院经济发展</t>
  </si>
  <si>
    <t>通过鼓励和引导425户农户，利用自有院落空间及资源资产，发展庭院经济，促进就地就近就业创业、发展乡村特色产业、拓展增收来源，实现年增收2000元以上。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</si>
  <si>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425户农户，利用自有院落空间及资源资产，发展庭院经济，促进就地就近就业创业、发展乡村特色产业、拓展增收来源，实现年增收2000元以上。</t>
  </si>
  <si>
    <t>到户产业发展户数425户</t>
  </si>
  <si>
    <t>受益农户户数≥425户</t>
  </si>
  <si>
    <t>巫溪县长桂乡2024年庭院经济项目</t>
  </si>
  <si>
    <t>巫溪县上磺镇2024年庭院经济项目</t>
  </si>
  <si>
    <t>700户农户庭院经济发展</t>
  </si>
  <si>
    <t>通过鼓励和引导700户农户，利用自有院落空间及资源资产，发展庭院经济，促进就地就近就业创业、发展乡村特色产业、拓展增收来源，实现年增收2000元以上。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</si>
  <si>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700户农户，利用自有院落空间及资源资产，发展庭院经济，促进就地就近就业创业、发展乡村特色产业、拓展增收来源，实现年增收2000元以上。</t>
  </si>
  <si>
    <t>到户产业发展户数700户</t>
  </si>
  <si>
    <t>受益农户户数≥700户</t>
  </si>
  <si>
    <t>巫溪县古路镇2024年庭院经济项目</t>
  </si>
  <si>
    <t>1500户农户庭院经济发展</t>
  </si>
  <si>
    <t>通过鼓励和引导1500户农户，利用自有院落空间及资源资产，发展庭院经济，促进就地就近就业创业、发展乡村特色产业、拓展增收来源，实现年增收2000元以上。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</si>
  <si>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1500户农户，利用自有院落空间及资源资产，发展庭院经济，促进就地就近就业创业、发展乡村特色产业、拓展增收来源，实现年增收2000元以上。</t>
  </si>
  <si>
    <t>到户产业发展户数1500户</t>
  </si>
  <si>
    <t>受益农户户数≥1500户</t>
  </si>
  <si>
    <t>巫溪县峰灵镇2024年庭院经济项目</t>
  </si>
  <si>
    <t>吴松</t>
  </si>
  <si>
    <t>巫溪县蒲莲镇2024年庭院经济项目</t>
  </si>
  <si>
    <t>125户农户庭院经济发展</t>
  </si>
  <si>
    <t>通过鼓励和引导125户农户，利用自有院落空间及资源资产，发展庭院经济，促进就地就近就业创业、发展乡村特色产业、拓展增收来源，实现年增收2000元以上。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</si>
  <si>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125户农户，利用自有院落空间及资源资产，发展庭院经济，促进就地就近就业创业、发展乡村特色产业、拓展增收来源，实现年增收2000元以上。</t>
  </si>
  <si>
    <t>到户产业发展户数125户</t>
  </si>
  <si>
    <t>受益农户户数≥125户</t>
  </si>
  <si>
    <t>巫溪县文峰镇2024年庭院经济项目</t>
  </si>
  <si>
    <t>825户农户庭院经济发展</t>
  </si>
  <si>
    <t>通过鼓励和引导825户农户，利用自有院落空间及资源资产，发展庭院经济，促进就地就近就业创业、发展乡村特色产业、拓展增收来源，实现年增收2000元以上。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</si>
  <si>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825户农户，利用自有院落空间及资源资产，发展庭院经济，促进就地就近就业创业、发展乡村特色产业、拓展增收来源，实现年增收2000元以上。</t>
  </si>
  <si>
    <t>到户产业发展户数825户</t>
  </si>
  <si>
    <t>受益农户户数≥825户</t>
  </si>
  <si>
    <t>巫溪县塘坊镇2024年庭院经济目</t>
  </si>
  <si>
    <t>490户农户庭院经济发展</t>
  </si>
  <si>
    <t>通过鼓励和引导490户农户，利用自有院落空间及资源资产，发展庭院经济，促进就地就近就业创业、发展乡村特色产业、拓展增收来源，实现年增收2000元以上。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</si>
  <si>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490户农户，利用自有院落空间及资源资产，发展庭院经济，促进就地就近就业创业、发展乡村特色产业、拓展增收来源，实现年增收2000元以上。</t>
  </si>
  <si>
    <t>到户产业发展户数490户</t>
  </si>
  <si>
    <t>受益农户户数≥490户</t>
  </si>
  <si>
    <t>巫溪县朝阳镇2024年庭院经济项目</t>
  </si>
  <si>
    <t>675户农户庭院经济发展</t>
  </si>
  <si>
    <t>通过鼓励和引导675户农户，利用自有院落空间及资源资产，发展庭院经济，促进就地就近就业创业、发展乡村特色产业、拓展增收来源，实现年增收2000元以上。</t>
  </si>
  <si>
    <t>10人参与前期项目确定会议、决议，3人参与入库项目的选择，3人参与项目实施过程中资金使用的监督；通过鼓励和引导675户农户，利用自有院落空间及资源资产，发展庭院经济，促进就地就近就业创业、发展乡村特色产业、拓展增收来源，实现年增收2000元以上。</t>
  </si>
  <si>
    <t>到户产业发展户数675户</t>
  </si>
  <si>
    <t>受益农户户数≥675户</t>
  </si>
  <si>
    <t>赵银河</t>
  </si>
  <si>
    <t>巫溪县徐家镇2024年庭院经济项目</t>
  </si>
  <si>
    <t>440户农户庭院经济发展</t>
  </si>
  <si>
    <t>通过鼓励和引导440户农户，利用自有院落空间及资源资产，发展庭院经济，促进就地就近就业创业、发展乡村特色产业、拓展增收来源，实现年增收2000元以上。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</si>
  <si>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440户农户，利用自有院落空间及资源资产，发展庭院经济，促进就地就近就业创业、发展乡村特色产业、拓展增收来源，实现年增收2000元以上。</t>
  </si>
  <si>
    <t>到户产业发展户数440户</t>
  </si>
  <si>
    <t>受益农户户数≥440户</t>
  </si>
  <si>
    <t>巫溪县白鹿镇2024年庭院经济项目</t>
  </si>
  <si>
    <t>10人参与前期项目确定会议、决议，5人参与入库项目的选择，3人参与项目实施过程中资金使用的监督；通过鼓励和引导490户农户，利用自有院落空间及资源资产，发展庭院经济，促进就地就近就业创业、发展乡村特色产业、拓展增收来源，实现年增收2000元以上。</t>
  </si>
  <si>
    <t>巫溪县鱼鳞乡2024年庭院经济项目</t>
  </si>
  <si>
    <t>420户农户庭院经济发展</t>
  </si>
  <si>
    <t>通过鼓励和引导420户农户，利用自有院落空间及资源资产，发展庭院经济，促进就地就近就业创业、发展乡村特色产业、拓展增收来源，实现年增收2000元以上。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</si>
  <si>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420户农户，利用自有院落空间及资源资产，发展庭院经济，促进就地就近就业创业、发展乡村特色产业、拓展增收来源，实现年增收2000元以上。</t>
  </si>
  <si>
    <t>到户产业发展户数420户</t>
  </si>
  <si>
    <t>受益农户户数≥420户</t>
  </si>
  <si>
    <t>巫溪县乌龙乡2024年庭院经济项目</t>
  </si>
  <si>
    <t>225户农户庭院经济发展</t>
  </si>
  <si>
    <t>通过鼓励和引导225户农户，利用自有院落空间及资源资产，发展庭院经济，促进就地就近就业创业、发展乡村特色产业、拓展增收来源，实现年增收2000元以上。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</si>
  <si>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225户农户，利用自有院落空间及资源资产，发展庭院经济，促进就地就近就业创业、发展乡村特色产业、拓展增收来源，实现年增收2000元以上。</t>
  </si>
  <si>
    <t>到户产业发展户数225户</t>
  </si>
  <si>
    <t>受益农户户数≥225户</t>
  </si>
  <si>
    <t>巫溪县尖山镇2024年庭院经济项目</t>
  </si>
  <si>
    <t>550户农户庭院经济发展</t>
  </si>
  <si>
    <t>通过鼓励和引导550户农户，利用自有院落空间及资源资产，发展庭院经济，促进就地就近就业创业、发展乡村特色产业、拓展增收来源，实现年增收2000元以上。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</si>
  <si>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550户农户，利用自有院落空间及资源资产，发展庭院经济，促进就地就近就业创业、发展乡村特色产业、拓展增收来源，实现年增收2000元以上。</t>
  </si>
  <si>
    <t>到户产业发展户数550户</t>
  </si>
  <si>
    <t>受益农户户数≥550户</t>
  </si>
  <si>
    <t>巫溪县红池坝镇2024年庭院经济项目</t>
  </si>
  <si>
    <t>刘铁城</t>
  </si>
  <si>
    <t>巫溪县田坝镇2024年庭院经济项目</t>
  </si>
  <si>
    <t>655户农户庭院经济发展</t>
  </si>
  <si>
    <t>通过鼓励和引导655户农户，利用自有院落空间及资源资产，发展庭院经济，促进就地就近就业创业、发展乡村特色产业、拓展增收来源，实现年增收2000元以上。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</si>
  <si>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655户农户，利用自有院落空间及资源资产，发展庭院经济，促进就地就近就业创业、发展乡村特色产业、拓展增收来源，实现年增收2000元以上。</t>
  </si>
  <si>
    <t>到户产业发展户数655户</t>
  </si>
  <si>
    <t>受益农户户数≥655户</t>
  </si>
  <si>
    <t>巫溪县通城镇2024年庭院经济项目</t>
  </si>
  <si>
    <t>750户农户庭院经济发展</t>
  </si>
  <si>
    <t>通过鼓励和引导750户农户，利用自有院落空间及资源资产，发展庭院经济，促进就地就近就业创业、发展乡村特色产业、拓展增收来源，实现年增收2000元以上。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</si>
  <si>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750户农户，利用自有院落空间及资源资产，发展庭院经济，促进就地就近就业创业、发展乡村特色产业、拓展增收来源，实现年增收2000元以上。</t>
  </si>
  <si>
    <t>到户产业发展户数750户</t>
  </si>
  <si>
    <t>受益农户户数≥750户</t>
  </si>
  <si>
    <t>巫溪县兰英乡2024年庭院经济项目</t>
  </si>
  <si>
    <t>230户农户庭院经济发展</t>
  </si>
  <si>
    <t>通过鼓励和引导230户农户，利用自有院落空间及资源资产，发展庭院经济，促进就地就近就业创业、发展乡村特色产业、拓展增收来源，实现年增收2000元以上。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</si>
  <si>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230户农户，利用自有院落空间及资源资产，发展庭院经济，促进就地就近就业创业、发展乡村特色产业、拓展增收来源，实现年增收2000元以上。</t>
  </si>
  <si>
    <t>到户产业发展户数230户</t>
  </si>
  <si>
    <t>受益农户户数≥230户</t>
  </si>
  <si>
    <t>巫溪县花台乡2024年庭院经济项目</t>
  </si>
  <si>
    <t>巫溪县双阳乡2024年庭院经济项目</t>
  </si>
  <si>
    <t>200户农户庭院经济发展</t>
  </si>
  <si>
    <t>通过鼓励和引导200户农户，利用自有院落空间及资源资产，发展庭院经济，促进就地就近就业创业、发展乡村特色产业、拓展增收来源，实现年增收2000元以上。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</si>
  <si>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200户农户，利用自有院落空间及资源资产，发展庭院经济，促进就地就近就业创业、发展乡村特色产业、拓展增收来源，实现年增收2000元以上。</t>
  </si>
  <si>
    <t>到户产业发展户数200户</t>
  </si>
  <si>
    <t>受益农户户数≥200户</t>
  </si>
  <si>
    <t>巫溪县下堡镇2024年庭院经济项目</t>
  </si>
  <si>
    <t>400户农户庭院经济发展</t>
  </si>
  <si>
    <t>通过鼓励和引导400户农户，利用自有院落空间及资源资产，发展庭院经济，促进就地就近就业创业、发展乡村特色产业、拓展增收来源，实现年增收2000元以上。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</si>
  <si>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400户农户，利用自有院落空间及资源资产，发展庭院经济，促进就地就近就业创业、发展乡村特色产业、拓展增收来源，实现年增收2000元以上。</t>
  </si>
  <si>
    <t>到户产业发展户数400户</t>
  </si>
  <si>
    <t>受益农户户数≥400户</t>
  </si>
  <si>
    <t>巫溪县天元乡2024年庭院经济项目</t>
  </si>
  <si>
    <t>5人参与前期项目确定会议、决议，5人参与入库项目的选择，3人参与项目实施过程中资金使用的监督；通过鼓励和引导450户农户，利用自有院落空间及资源资产，发展庭院经济，促进就地就近就业创业、发展乡村特色产业、拓展增收来源，实现年增收2000元以上。</t>
  </si>
  <si>
    <t>巫溪县中梁乡2024年庭院经济项目</t>
  </si>
  <si>
    <t>300户农户庭院经济发展</t>
  </si>
  <si>
    <t>通过鼓励和引导300户农户，利用自有院落空间及资源资产，发展庭院经济，促进就地就近就业创业、发展乡村特色产业、拓展增收来源，实现年增收2000元以上。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</si>
  <si>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300户农户，利用自有院落空间及资源资产，发展庭院经济，促进就地就近就业创业、发展乡村特色产业、拓展增收来源，实现年增收2000元以上。</t>
  </si>
  <si>
    <t>到户产业发展户数300户</t>
  </si>
  <si>
    <t>受益农户户数≥300户</t>
  </si>
  <si>
    <t>巫溪县土城镇2024年庭院经济项目</t>
  </si>
  <si>
    <t>375户农户庭院经济发展</t>
  </si>
  <si>
    <t>通过鼓励和引导375户农户，利用自有院落空间及资源资产，发展庭院经济，促进就地就近就业创业、发展乡村特色产业、拓展增收来源，实现年增收2000元以上。</t>
  </si>
  <si>
    <t>5人参与前期项目确定会议、决议，5人参与入库项目的选择，3人参与项目实施过程中资金使用的监督；通过鼓励和引导375户农户，利用自有院落空间及资源资产，发展庭院经济，促进就地就近就业创业、发展乡村特色产业、拓展增收来源，实现年增收2000元以上。</t>
  </si>
  <si>
    <t>到户产业发展户数375户</t>
  </si>
  <si>
    <t>受益农户户数≥375户</t>
  </si>
  <si>
    <t>廖贤春</t>
  </si>
  <si>
    <t>巫溪县2024年度城乡居民基本医疗保险参保资助项目</t>
  </si>
  <si>
    <t>巩固三保障成果</t>
  </si>
  <si>
    <t>健康</t>
  </si>
  <si>
    <t>参加城乡居民基本医疗保险</t>
  </si>
  <si>
    <t>9.6万名脱贫人口和0.5万名监测对象参加城乡居民基本医疗保险参保个人缴费部分资助</t>
  </si>
  <si>
    <t>通过对9.6万名脱贫人口和0.5万名监测对象参加城乡居民基本医疗保险参保个人缴费部分资助，可保障困难人群全面参保监测对象不因病致贫。</t>
  </si>
  <si>
    <t>13人参与前期项目确定会议、决议，7人参与入库项目选择，3人参与项目实施过程中监督。通过对9.6万名脱贫人口和0.5万名监测对象参加城乡居民基本医疗保险参保个人缴费部分资助，可保障困难人群全面参保监测对象不因病致贫。</t>
  </si>
  <si>
    <t>资助监测对象参加基本医疗保险人数≥10.1万人</t>
  </si>
  <si>
    <t>县域内监测人口医疗保险和医疗救助费用“一站式”结算率100%</t>
  </si>
  <si>
    <t>脱贫人口城乡居民基本医疗保险补助标准30元/人；监测对象城乡居民基本医疗保险补助标准266元/人</t>
  </si>
  <si>
    <t>降低监测人口基本医疗参保缴费≥0.01万元</t>
  </si>
  <si>
    <t>受益监测人口数≥10.1万人</t>
  </si>
  <si>
    <t>巫溪县2024年度就业帮扶车间建设项目</t>
  </si>
  <si>
    <t>就业</t>
  </si>
  <si>
    <t>帮扶车间（特色手工基地）建设</t>
  </si>
  <si>
    <t>新建就业帮扶车间5个</t>
  </si>
  <si>
    <t>通过新建5个就业帮扶车间，可为脱贫人口提供就业岗位30-50个，保障30-50名脱贫人口稳定就业，获得年工资收入6000元以上。</t>
  </si>
  <si>
    <t>5名以上群众参与项目选择，实施过程监督，脱贫户参与务工。项目实施可为脱贫人口提供就业岗位30-50个，保障30-50名脱贫人口稳定就业，获得年工资收入6000元。</t>
  </si>
  <si>
    <t>新建就业帮扶车间数量5个</t>
  </si>
  <si>
    <t>每个就业帮扶车间补贴建设补助≤50万元</t>
  </si>
  <si>
    <t>获得年工资收入≥0.6万元</t>
  </si>
  <si>
    <t>巫溪县2024年度市级示范基地校就业创业技能培训项目</t>
  </si>
  <si>
    <t>技能培训</t>
  </si>
  <si>
    <t>农村劳动力技能培训700名</t>
  </si>
  <si>
    <t>通过对700名农村劳动力开展技能培训，提升带动700余名农村劳动力就业创业技能，确保450名以上脱贫对象、监测帮扶对象能至少掌握一门专业技能，促进增收。</t>
  </si>
  <si>
    <t>13人参与前期项目确定会议、决议，7人参与入库项目选择，3人参与项目实施过程中监督。群众参与项目实施及监管。通过实施700名农村劳动力参与技能培训，通过对700名农村劳动力开展技能培训，提升带动700余名农村劳动力就业创业技能，确保450名以上脱贫对象、监测帮扶对象能至少掌握一门专业技能，促进增收。</t>
  </si>
  <si>
    <t>700名农村劳动力技能培训</t>
  </si>
  <si>
    <t>职业培训补贴人均标准6000元/人</t>
  </si>
  <si>
    <t>技能培训创业就业带动脱贫人口增收≥0.05万元/人</t>
  </si>
  <si>
    <t>戈虹智</t>
  </si>
  <si>
    <t>巫溪县2024年度就业创业技能培训项目</t>
  </si>
  <si>
    <t>就业创业技能培训300人次，乡村振兴人才培训1200人次，误工补助600人。</t>
  </si>
  <si>
    <t>通过开展就业创业技能培训300人次，乡村振兴人才培训1200人次，误工补助600人，可提升600名以上脱贫人口就业创业能力，促进增收和带动脱贫。</t>
  </si>
  <si>
    <t>13人参与前期项目确定会议、决议，7人参与入库项目选择，3人参与项目实施过程中监督。通过开展就业创业技能培训300人次，乡村振兴人才培训1200人次，误工补助600人，可提升600名以上脱贫人口就业创业能力，促进增收和带动脱贫。</t>
  </si>
  <si>
    <t>开展就业创业技能培训300人次，乡村振兴人才培训1200人次，误工补助600人。</t>
  </si>
  <si>
    <t>补贴发放准确率100%</t>
  </si>
  <si>
    <t>补贴人均标准6000元/人</t>
  </si>
  <si>
    <t>巫溪县2024年雨露计划中高等职业教育补助</t>
  </si>
  <si>
    <t>教育</t>
  </si>
  <si>
    <t>享受“雨露计划”职业教育补助</t>
  </si>
  <si>
    <t>符合条件的脱贫家庭（含监测帮扶对象家庭）接受高等职业教育在校学生教育资助，1500元/人·期。</t>
  </si>
  <si>
    <t>通过按1500元/人·期的标准补助到脱贫家庭（含监测帮扶对象家庭）接受中高等职业教育的学生，可使在教育方面达到有符合条件的脱贫家庭（含监测帮扶对象家庭）中高等职业教育学生（约1766名）不因家庭经济困难而失学。</t>
  </si>
  <si>
    <t>13人参与前期项目确定会议、决议，7人参与入库项目选择，3人参与项目实施过程中监督。通过对1766户符合条件的脱贫家庭（含监测帮扶对象家庭）接受中高等职业教育的学生，按1500元/人·期的标准补助，可使在教育方面达到有符合条件的脱贫家庭（含监测帮扶对象家庭）中高等职业教育学生（约1766名）不因家庭经济困难而失学。</t>
  </si>
  <si>
    <t>资助条件的脱贫家庭（含监测帮扶对象家庭）接受高等职业教育的学生约1766名</t>
  </si>
  <si>
    <t>资助标准达标率100%</t>
  </si>
  <si>
    <t>资助经费及时发放率100%</t>
  </si>
  <si>
    <t>1500元/人·期</t>
  </si>
  <si>
    <t>减少脱贫家庭（含监测帮扶对象家庭）支出≤1500元/人·期</t>
  </si>
  <si>
    <t>受益脱贫人口数≥1766人</t>
  </si>
  <si>
    <t>受助学生满意度100%</t>
  </si>
  <si>
    <t>2024</t>
  </si>
  <si>
    <t>巫溪县白鹿镇2024年度住房改造提升及老旧房拆除项目</t>
  </si>
  <si>
    <t>住房</t>
  </si>
  <si>
    <t>农村危房改造等农房改造</t>
  </si>
  <si>
    <t>住房改造提升及老旧住房拆除5户</t>
  </si>
  <si>
    <t>通过对5户住房改造提升及老旧住房拆除，改善12人，其中脱贫（监测）人口10人居住条件。</t>
  </si>
  <si>
    <t>3名群众参与项目规划入库，2人参与后期项目实施及资金监管。通过对5户住房改造提升及老旧住房拆除，改善12人，其中脱贫（监测）人口10人居住条件。</t>
  </si>
  <si>
    <t>0.5万元/户</t>
  </si>
  <si>
    <t>降低农户住房建设成本0.5万元/户</t>
  </si>
  <si>
    <t>改造后房屋保证安全期限≥5年</t>
  </si>
  <si>
    <t>巫溪县住房和城乡建设委员会</t>
  </si>
  <si>
    <t>2023.01</t>
  </si>
  <si>
    <t>2024. 12</t>
  </si>
  <si>
    <t>宋立明</t>
  </si>
  <si>
    <t>13452790045</t>
  </si>
  <si>
    <t>巫溪县白鹿镇2024年住房改造项目</t>
  </si>
  <si>
    <t>巫溪县朝阳镇2024年度住房改造提升及老旧房拆除项目</t>
  </si>
  <si>
    <t>住房改造提升及老旧住房拆除10户</t>
  </si>
  <si>
    <t>通过对10户住房改造提升及老旧住房拆除，改善18人，其中脱贫（监测）人口8人居住条件。</t>
  </si>
  <si>
    <t>3名群众参与项目规划入库，后期项目实施及资金监管。通过对10户住房改造提升及老旧住房拆除，改善18人，其中脱贫（监测）人口8人居住条件。</t>
  </si>
  <si>
    <t>巫溪县朝阳镇2024年住房改造项目</t>
  </si>
  <si>
    <t>巫溪县城厢镇2024年度住房改造提升及老旧房拆除项目</t>
  </si>
  <si>
    <t>住房改造提升及老旧住房拆除9户</t>
  </si>
  <si>
    <t>通过对9户住房改造提升及老旧住房拆除，改善35人，其中脱贫（监测）人口35人居住条件。</t>
  </si>
  <si>
    <t>2名群众参与项目规划入库，后期项目实施及资金监管。通过对9户住房改造提升及老旧住房拆除，改善35人，其中脱贫（监测）人口35人居住条件。</t>
  </si>
  <si>
    <t>巫溪县城厢镇2024年住房改造项目</t>
  </si>
  <si>
    <t>巫溪县大河乡2024年度住房改造提升及老旧房拆除项目</t>
  </si>
  <si>
    <t>住房改造提升及老旧住房拆除13户</t>
  </si>
  <si>
    <t>通过对13户住房改造提升及老旧住房拆除，改善47人，其中脱贫（监测）人口43人居住条件。</t>
  </si>
  <si>
    <t>2名群众参与项目规划入库，后期项目实施及资金监管。通过对13户住房改造提升及老旧住房拆除，改善47人，其中脱贫（监测）人口43人居住条件。</t>
  </si>
  <si>
    <t>巫溪县大河乡2024年住房改造项目</t>
  </si>
  <si>
    <t>巫溪县峰灵镇2024年度住房改造提升及老旧房拆除项目</t>
  </si>
  <si>
    <t>住房改造提升及老旧住房拆除12户</t>
  </si>
  <si>
    <t>通过对12户住房改造提升及老旧住房拆除，改善46人，其中脱贫（监测）人口44人居住条件。</t>
  </si>
  <si>
    <t>2名群众参与项目规划入库，后期项目实施及资金监管。通过对12户住房改造提升及老旧住房拆除，改善46人，其中脱贫（监测）人口44人居住条件。</t>
  </si>
  <si>
    <t>巫溪县峰灵镇2024年住房改造项目</t>
  </si>
  <si>
    <t>巫溪县凤凰镇2024年度住房改造提升及老旧房拆除项目</t>
  </si>
  <si>
    <t>通过对10户住房改造提升及老旧住房拆除，改善33人，其中脱贫（监测）人口24人居住条件。</t>
  </si>
  <si>
    <t>3名群众参与项目规划入库，后期项目实施及资金监管。通过对10户住房改造提升及老旧住房拆除，改善33人，其中脱贫（监测）人口24人居住条件。</t>
  </si>
  <si>
    <t>巫溪县古路镇2024年度住房改造提升及老旧房拆除项目</t>
  </si>
  <si>
    <t>住房改造提升及老旧住房拆除4户</t>
  </si>
  <si>
    <t>通过对4户住房改造提升及老旧住房拆除，改善5人，其中脱贫（监测）人口2人居住条件。</t>
  </si>
  <si>
    <t>2名群众参与项目规划入库，后期项目实施及资金监管。通过对4户住房改造提升及老旧住房拆除，改善5人，其中脱贫（监测）人口2人居住条件。</t>
  </si>
  <si>
    <t>巫溪县古路镇2024年住房改造项目</t>
  </si>
  <si>
    <t>巫溪县红池坝镇2024年度住房改造提升及老旧房拆除项目</t>
  </si>
  <si>
    <t>通过对5户住房改造提升及老旧住房拆除，改善21人，其中脱贫（监测）人口21人居住条件。</t>
  </si>
  <si>
    <t>2名群众参与项目规划入库，后期项目实施及资金监管。通过对5户住房改造提升及老旧住房拆除，改善21人，其中脱贫（监测）人口21人居住条件。</t>
  </si>
  <si>
    <t>巫溪县红池坝镇2024年住房改造项目</t>
  </si>
  <si>
    <t>巫溪县菱角镇2024年度住房改造提升及老旧房拆除项目</t>
  </si>
  <si>
    <t>住房改造提升及老旧住房拆除11户</t>
  </si>
  <si>
    <t>通过对11户住房改造提升及老旧住房拆除，改善32人，其中脱贫（监测）人口25人居住条件。</t>
  </si>
  <si>
    <t>2名群众参与项目规划入库，后期项目实施及资金监管。通过对11户住房改造提升及老旧住房拆除，改善32人，其中脱贫（监测）人口25人居住条件。</t>
  </si>
  <si>
    <t>巫溪县菱角镇2024年住房改造项目</t>
  </si>
  <si>
    <t>巫溪县宁厂镇2024年度住房改造提升及老旧房拆除项目</t>
  </si>
  <si>
    <t>住房改造提升及老旧住房拆除59户</t>
  </si>
  <si>
    <t>通过对59户住房改造提升及老旧住房拆除，改善225人，其中脱贫（监测）人口207人居住条件。</t>
  </si>
  <si>
    <t>5名群众参与项目规划入库，后期项目实施及资金监管。通过对59户住房改造提升及老旧住房拆除，改善225人，其中脱贫（监测）人口207人居住条件。</t>
  </si>
  <si>
    <t>巫溪县宁厂镇2024年住房改造项目</t>
  </si>
  <si>
    <t>巫溪县蒲莲镇2024年度住房改造提升及老旧房拆除项目</t>
  </si>
  <si>
    <t>通过对9户住房改造提升及老旧住房拆除，改善30人，其中脱贫（监测）人口24人居住条件。</t>
  </si>
  <si>
    <t>2名群众参与项目规划入库，后期项目实施及资金监管。通过对9户住房改造提升及老旧住房拆除，改善30人，其中脱贫（监测）人口24人居住条件。</t>
  </si>
  <si>
    <t>巫溪县上磺镇2024年度住房改造提升及老旧房拆除项目</t>
  </si>
  <si>
    <t>住房改造提升及老旧住房拆除1户</t>
  </si>
  <si>
    <t>通过对1户住房改造提升及老旧住房拆除，改善1人居住条件。</t>
  </si>
  <si>
    <t>1名群众参与项目规划入库，后期项目实施及资金监管。通过对1户住房改造提升及老旧住房拆除，改善1人居住条件。</t>
  </si>
  <si>
    <t>巫溪县上磺镇2024年住房改造项目</t>
  </si>
  <si>
    <t>巫溪县胜利乡2024年度住房改造提升及老旧房拆除项目</t>
  </si>
  <si>
    <t>通过对1户住房改造提升及老旧住房拆除，改善2人居住条件。</t>
  </si>
  <si>
    <t>1名群众参与项目规划入库，后期项目实施及资金监管。通过对1户住房改造提升及老旧住房拆除，改善2人居住条件。</t>
  </si>
  <si>
    <t>受益人口数≥2人</t>
  </si>
  <si>
    <t>巫溪县胜利乡2024年住房改造项目</t>
  </si>
  <si>
    <t>巫溪县双阳乡2024年度住房改造提升及老旧房拆除项目</t>
  </si>
  <si>
    <t>住房改造提升及老旧住房拆除44户</t>
  </si>
  <si>
    <t>通过对44户住房改造提升及老旧住房拆除，改善169人，其中脱贫（监测）人口144人居住条件。</t>
  </si>
  <si>
    <t>5名群众参与项目规划入库，后期项目实施及资金监管。通过对44户住房改造提升及老旧住房拆除，改善169人，其中脱贫（监测）人口144人居住条件。</t>
  </si>
  <si>
    <t>受益人口数≥169人</t>
  </si>
  <si>
    <t>巫溪县双阳乡2024年住房改造项目</t>
  </si>
  <si>
    <t>巫溪县天星乡2024年度住房改造提升及老旧房拆除项目</t>
  </si>
  <si>
    <t>通过对4户住房改造提升及老旧住房拆除，改善11人，其中脱贫（监测）人口11人居住条件。</t>
  </si>
  <si>
    <t>2名群众参与项目规划入库，后期项目实施及资金监管。通过对4户住房改造提升及老旧住房拆除，改善11人，其中脱贫（监测）人口11人居住条件。</t>
  </si>
  <si>
    <t>受益人口数≥11人</t>
  </si>
  <si>
    <t>巫溪县天星乡2024年住房改造项目</t>
  </si>
  <si>
    <t>巫溪县田坝镇2024年度住房改造提升及老旧房拆除项目</t>
  </si>
  <si>
    <t>住房改造提升及老旧住房拆除62户</t>
  </si>
  <si>
    <t>通过对62户住房改造提升及老旧住房拆除，改善149人，其中脱贫（监测）人口140人居住条件。</t>
  </si>
  <si>
    <t>4名群众参与项目规划入库，后期项目实施及资金监管。通过对62户住房改造提升及老旧住房拆除，改善149人，其中脱贫（监测）人口140人居住条件。</t>
  </si>
  <si>
    <t>受益人口数≥149人</t>
  </si>
  <si>
    <t>巫溪县田坝镇2024年住房改造项目</t>
  </si>
  <si>
    <t>巫溪县通城镇2024年度住房改造提升及老旧房拆除项目</t>
  </si>
  <si>
    <t>住房改造提升及老旧住房拆除7户</t>
  </si>
  <si>
    <t>通过对7户住房改造提升及老旧住房拆除，改善19人，其中脱贫（监测）人口17人居住条件。</t>
  </si>
  <si>
    <t>2名群众参与项目规划入库，后期项目实施及资金监管。通过对7户住房改造提升及老旧住房拆除，改善19人，其中脱贫（监测）人口17人居住条件。</t>
  </si>
  <si>
    <t>受益人口数≥19人</t>
  </si>
  <si>
    <t>巫溪县通城镇2024年住房改造项目</t>
  </si>
  <si>
    <t>巫溪县土城镇2024年度住房改造提升及老旧房拆除项目</t>
  </si>
  <si>
    <t>住房改造提升及老旧住房拆除27户</t>
  </si>
  <si>
    <t>通过对27户住房改造提升及老旧住房拆除，改善102人，其中脱贫（监测）人口97人居住条件。</t>
  </si>
  <si>
    <t>4名群众参与项目规划入库，后期项目实施及资金监管。通过对27户住房改造提升及老旧住房拆除，改善102人，其中脱贫（监测）人口97人居住条件。</t>
  </si>
  <si>
    <t>受益人口数≥102人</t>
  </si>
  <si>
    <t>巫溪县土城镇2024年住房改造项目</t>
  </si>
  <si>
    <t>巫溪县文峰镇2024年度住房改造提升及老旧房拆除项目</t>
  </si>
  <si>
    <t>住房改造提升及老旧住房拆除33户</t>
  </si>
  <si>
    <t>通过对33户住房改造提升及老旧住房拆除，改善81人，其中脱贫（监测）人口75人居住条件。</t>
  </si>
  <si>
    <t>3名群众参与项目规划入库，后期项目实施及资金监管。通过对33户住房改造提升及老旧住房拆除，改善81人，其中脱贫（监测）人口75人居住条件。</t>
  </si>
  <si>
    <t>受益人口数≥81人</t>
  </si>
  <si>
    <t>巫溪县文峰镇2024年住房改造项目</t>
  </si>
  <si>
    <t>巫溪县乌龙乡2024年度住房改造提升及老旧房拆除项目</t>
  </si>
  <si>
    <t>住房改造提升及老旧住房拆除37户</t>
  </si>
  <si>
    <t>通过对37户住房改造提升及老旧住房拆除，改善102人，其中脱贫（监测）人口95人居住条件。</t>
  </si>
  <si>
    <t>4名群众参与项目规划入库，后期项目实施及资金监管。通过对37户住房改造提升及老旧住房拆除，改善102人，其中脱贫（监测）人口95人居住条件。</t>
  </si>
  <si>
    <t>巫溪县乌龙乡2024年住房改造项目</t>
  </si>
  <si>
    <t>巫溪县下堡镇2024年度住房改造提升及老旧房拆除项目</t>
  </si>
  <si>
    <t>住房改造提升及老旧住房拆除2户</t>
  </si>
  <si>
    <t>通过对2户住房改造提升及老旧住房拆除，改善4人，其中脱贫（监测）人口3人居住条件。</t>
  </si>
  <si>
    <t>1名群众参与项目规划入库，后期项目实施及资金监管。群众参与项目规划入库，后期项目实施及资金监管。通过对2户住房改造提升及老旧住房拆除，改善4人，其中脱贫（监测）人口3人居住条件。</t>
  </si>
  <si>
    <t>巫溪县下堡镇2024年住房改造项目</t>
  </si>
  <si>
    <t>巫溪县徐家镇2024年度住房改造提升及老旧房拆除项目</t>
  </si>
  <si>
    <t>住房改造提升及老旧住房拆除56户</t>
  </si>
  <si>
    <t>通过对56户住房改造提升及老旧住房拆除，改善137人，其中脱贫（监测）人口115人居住条件。</t>
  </si>
  <si>
    <t>4名群众参与项目规划入库，后期项目实施及资金监管。通过对56户住房改造提升及老旧住房拆除，改善137人，其中脱贫（监测）人口115人居住条件。</t>
  </si>
  <si>
    <t>巫溪县徐家镇2024年住房改造项目</t>
  </si>
  <si>
    <t>巫溪县鱼鳞乡2024年度住房改造提升及老旧房拆除项目</t>
  </si>
  <si>
    <t>通过对10户住房改造提升及老旧住房拆除，改善30人，其中脱贫（监测）人口26人居住条件。</t>
  </si>
  <si>
    <t>2名群众参与项目规划入库，后期项目实施及资金监管。通过对10户住房改造提升及老旧住房拆除，改善30人，其中脱贫（监测）人口26人居住条件。</t>
  </si>
  <si>
    <t>巫溪县鱼鳞乡2024年住房改造项目</t>
  </si>
  <si>
    <t>巫溪县长桂乡2024年度住房改造提升及老旧房拆除项目</t>
  </si>
  <si>
    <t>通过对5户住房改造提升及老旧住房拆除，改善22人，其中脱贫（监测）人口22人居住条件。</t>
  </si>
  <si>
    <t>2名群众参与项目规划入库，后期项目实施及资金监管。通过对5户住房改造提升及老旧住房拆除，改善22人，其中脱贫（监测）人口22人居住条件。</t>
  </si>
  <si>
    <t>巫溪县长桂乡2024年住房改造项目</t>
  </si>
  <si>
    <t>巫溪县中梁乡2024年度住房改造提升及老旧房拆除项目</t>
  </si>
  <si>
    <t>住房改造提升及老旧住房拆除14户</t>
  </si>
  <si>
    <t>通过对14户住房改造提升及老旧住房拆除，改善43人，其中脱贫（监测）人口40人居住条件。</t>
  </si>
  <si>
    <t>3名群众参与项目规划入库，后期项目实施及资金监管。通过对14户住房改造提升及老旧住房拆除，改善43人，其中脱贫（监测）人口40人居住条件。</t>
  </si>
  <si>
    <t>巫溪县中梁乡2024年住房改造项目</t>
  </si>
  <si>
    <t>专项考核任务</t>
  </si>
  <si>
    <t>巫溪县长桂乡2024年老鹰茶基地建设和老鹰茶管护项目</t>
  </si>
  <si>
    <t>按标准在长桂乡50亩标准老鹰茶基地建设，6万株老鹰茶管护</t>
  </si>
  <si>
    <t>通过在长桂乡50亩标准老鹰茶基地建设，6万株老鹰茶管护，带动老鹰茶产业发展，提升产品质量，助推农户增收。</t>
  </si>
  <si>
    <t>5人参与前期项目确定会议、决议，5人参与入库项目的选择，3人参与项目实施过程中施工质量和资金使用的监督；项目实施可带动老鹰茶产业发展，提升产品质量，助推农户增收，可以带动大于30户农户每年增收1000元以上，村集体经济增收10000元。</t>
  </si>
  <si>
    <t>通过在长桂乡50亩标准老鹰茶基地建设，6万株老鹰茶管护，带动老鹰茶产业发展，提升产品质量，助推农户增收。带动大于30户农户每年增收1000元以上，村集体经济增收10000元。</t>
  </si>
  <si>
    <t>50亩标准老鹰茶基地，6万株老鹰茶管护</t>
  </si>
  <si>
    <t>项目工程完成及时率100%</t>
  </si>
  <si>
    <t>老鹰茶育苗基地建设补助6800元/亩，老鹰茶管护1元/株</t>
  </si>
  <si>
    <t>巫溪县民族宗教事务委员会</t>
  </si>
  <si>
    <t>苏雪辉</t>
  </si>
  <si>
    <t>巫溪县天元乡2024年水果产业提质增效项目</t>
  </si>
  <si>
    <t>对天元乡辖区1100亩冬桃、500亩晶翠梨开展病虫害防治、修枝整形等综合管护措施。</t>
  </si>
  <si>
    <t>通过对天元乡辖区1100亩冬桃、500亩晶翠梨开展病虫害防治、修枝整形等综合管护措施可提高冬桃、晶翠梨基地生产效率，带动冬桃产业、晶翠梨产业发展，提升产品质量，助推农户增收。</t>
  </si>
  <si>
    <t>5人参与前期项目确定会议、决议，5人参与入库项目的选择，3人参与项目实施过程中施工质量和资金使用的监督；项目实施可提高冬桃基地、晶翠梨基地生产效率，受益总户数100户，其中脱贫户45户，户均增收2000元。</t>
  </si>
  <si>
    <t>通过对天元乡辖区1100亩冬桃、500亩晶翠梨开展病虫害防治、修枝整形等综合管护措施可提高冬桃、晶翠梨基地生产效率，带动冬桃产业、晶翠梨产业发展，提升产品质量，助推农户增收。受益总户数100户，其中脱贫户45户，户均增收2000元。</t>
  </si>
  <si>
    <t>冬桃管护1100亩、晶翠梨管护500亩</t>
  </si>
  <si>
    <t>冬桃、晶翠梨管护500元/亩</t>
  </si>
  <si>
    <t>户均增收≥0.2万元。</t>
  </si>
  <si>
    <t>受益脱贫人数≥200人</t>
  </si>
  <si>
    <t>贺芝平</t>
  </si>
  <si>
    <t>巫溪县田坝镇2024年中鹿食用菌发展项目</t>
  </si>
  <si>
    <t>种植养殖加工服务业</t>
  </si>
  <si>
    <t>购买羊肚菌菌种6000袋、营养包75000袋，滚动种植羊肚菌30亩；购买多功能烘干机3台。</t>
  </si>
  <si>
    <t>巫溪县田坝镇中鹿村</t>
  </si>
  <si>
    <t>通过购买羊肚菌菌种6000袋、营养包75000袋，滚动种植羊肚菌30亩；购买多功能烘干机3台，项目建成，可实现村级集体经济年收入1.8万元，惠及1576人，带动20人就业增收，实现劳务收入3万元以上</t>
  </si>
  <si>
    <t>5人参与前期项目确定会议、决议，5人参与入库项目的选择，3人参与项目实施过程中施工质量和资金使用的监督；项目实施带动20人就业，实现劳务收入3万元以上，土地流转30亩，村集体经济收益</t>
  </si>
  <si>
    <t>羊肚菌菌种6000袋、营养包75000袋，滚动种植羊肚菌30亩；购买多功能烘干机3台</t>
  </si>
  <si>
    <t>羊肚菌种子12元/袋，羊肚菌营养包2元/袋，机器25000元/台</t>
  </si>
  <si>
    <t>村级集体经济净收益&gt;1.8万元</t>
  </si>
  <si>
    <t>带动就业人数&gt;20人</t>
  </si>
  <si>
    <t>村集体牵头自行实施，经济收入可增加1.8万元以上</t>
  </si>
  <si>
    <t>姚成</t>
  </si>
  <si>
    <t>巫溪县文峰镇三星村2024年农特产品加工厂建设项目</t>
  </si>
  <si>
    <t>建设农特产品加工厂房及营销房屋500平方米，配备农特产品加工设备</t>
  </si>
  <si>
    <t>通过建设农特产品加工厂房及营销房屋500平方米，配备农特产品加工设备，推动文峰镇三星村农特产品加工产业发展，带动10户农户户均增收1000元，村集体经济收入3万元。</t>
  </si>
  <si>
    <t>3人参与前期项目确定会议、5人参与入库项目的选择，2人参与项目实施过程中施工质量和资金使用的监督，通过建设农特产品加工厂房及营销房屋500平方米，配备农特产品加工设备，带动10户农户户均增收1000元，村集体经济收入3万元。</t>
  </si>
  <si>
    <t>采购一批农特产品加工设备，建设农特产品加工厂房及营销房屋500平方米</t>
  </si>
  <si>
    <t>加工厂房及营销房屋2600元/平方米</t>
  </si>
  <si>
    <t>受益户数≥100户</t>
  </si>
  <si>
    <t>巫溪县2024年官山林场林药产业基地建设项目</t>
  </si>
  <si>
    <t>产业项目</t>
  </si>
  <si>
    <t>特色产业</t>
  </si>
  <si>
    <t>建设华西银露梅（药王茶）种植资源保护地及母树林培育基地20亩，种植资源保存区5亩，种苗扩繁种植区2亩。（含改造产品展示房30平方米、巡护步道8000米，生产步道1000米，保护监控系统）等</t>
  </si>
  <si>
    <t>巫溪县官山林场</t>
  </si>
  <si>
    <t>建设华西银露梅（药王茶）种植资源保护地及母树林培育基地20亩，种植资源保存区5亩，种苗扩繁种植区2亩。</t>
  </si>
  <si>
    <t>农民就近务工可获得务工收入</t>
  </si>
  <si>
    <t>项目质量合格率≧100%</t>
  </si>
  <si>
    <t>当年任务完成率≧100%</t>
  </si>
  <si>
    <t>“华西银露梅（药王茶）种植资源保护地及母树林培育基地2000元/亩；种植资源保存区3000元/亩，种苗扩繁种植区5000元/亩，巡护步道40.00元/米；生产步道（块石步道）300元/米，保护监控系统20万元；产品展示房3000元/平方米</t>
  </si>
  <si>
    <t>获得务工收入≧10万元</t>
  </si>
  <si>
    <t>农民就近务工人次≧49</t>
  </si>
  <si>
    <t>产业的持续推广，带动乡村振兴产业发展</t>
  </si>
  <si>
    <t>≧90%</t>
  </si>
  <si>
    <t>巫溪县林业局</t>
  </si>
  <si>
    <t>上缴财政分配</t>
  </si>
  <si>
    <t>刘忠华</t>
  </si>
  <si>
    <t>巫溪县2024年白果林场林药产业基地建设项目</t>
  </si>
  <si>
    <t>种植养殖加工服务</t>
  </si>
  <si>
    <t>新建土壤墒情监系统、气象监测系统、智能无线灌溉系统、林区周边围栏建设及原有15亩基地林业产业基地管护</t>
  </si>
  <si>
    <t>巫溪县白果林场黄草坪管护站</t>
  </si>
  <si>
    <t>建设智慧农业覆盖林药产业基地15亩及管护原有贝母15亩</t>
  </si>
  <si>
    <t>通过村集体组织与林场合作，带动农民就近务工可获得务工收入</t>
  </si>
  <si>
    <t>项目质量合格率≥95%</t>
  </si>
  <si>
    <t>当年任务完成率≥90%</t>
  </si>
  <si>
    <t>每亩投入≤10万元</t>
  </si>
  <si>
    <t>获得务工收入≧30万元</t>
  </si>
  <si>
    <t>农民就近务工人次≧1000</t>
  </si>
  <si>
    <t>项目建成投产后，可获得长期稳定的收益</t>
  </si>
  <si>
    <t>巫溪县白果林场</t>
  </si>
  <si>
    <t>2024年</t>
  </si>
  <si>
    <t>2024年12月</t>
  </si>
  <si>
    <t>洪湖</t>
  </si>
  <si>
    <t>专项考核任务--易地搬迁</t>
  </si>
  <si>
    <t>拆分</t>
  </si>
  <si>
    <t>巫溪县红池坝镇茶山村2024年集中安置点后续扶持项目</t>
  </si>
  <si>
    <t>易地搬迁后扶</t>
  </si>
  <si>
    <t>“一站式”社区综合服务设施建设</t>
  </si>
  <si>
    <t>茶山至十二垭道路安全隐患整治22公里</t>
  </si>
  <si>
    <t>巫溪县红池坝镇茶山村</t>
  </si>
  <si>
    <t>通过对茶山至十二垭道路安全隐患整治22公里，可改善680人，其中脱贫人口168人交通出行条件，同时，带动辖区农旅融合发展，促进农户增收。</t>
  </si>
  <si>
    <t>4人参与前期项目确定会议、决议，3人参与入库项目的选择，2人参与项目实施过程中施工质量和资金使用的监督，通过对茶山至十二垭道路安全隐患整治22公里，可改善680人，其中脱贫人口168人交通出行条件，同时，带动辖区农旅融合发展，促进农户增收。</t>
  </si>
  <si>
    <t>道路整治22公里</t>
  </si>
  <si>
    <t>道路整治18万元/公里</t>
  </si>
  <si>
    <t>受益农户人口数≥300人</t>
  </si>
  <si>
    <t>受益巩固人口满意度≥95%</t>
  </si>
  <si>
    <t>巫溪县下堡镇桔林村2024年产业路扩建工程</t>
  </si>
  <si>
    <t>扩建桔林村产业路3.7公里，路基由4米-4.5米扩建为6.5米，并硬化。原有路面损毁约20%进行修补，局部路基病害治理。增设排水系统：管涵、箱涵、排水沟。M7.5挡墙，采用铺设20厘米厚手摆块石，+10cm碎石块垫层，20厘米厚，C25砼路面。原有护栏局部拆除后安装。</t>
  </si>
  <si>
    <t>通过扩建桔林村产业路3.7公里，可改善867人（其中脱贫人口185人）生产生活条件。</t>
  </si>
  <si>
    <t>20人参与前期项目确定会议、决议，15人参与入库项目的选择，8人参与项目实施过程中施工质量和资金使用的监督，通过扩建桔林村产业路3.7公里，可改善867人（其中脱贫人口185人）生产生活条件。</t>
  </si>
  <si>
    <t xml:space="preserve">扩建产业路3.7公里    </t>
  </si>
  <si>
    <t>道路整治176万元/公里</t>
  </si>
  <si>
    <t>受益脱贫人口数≥185人</t>
  </si>
  <si>
    <t>专项考核任务--以工代赈</t>
  </si>
  <si>
    <t>新增入库</t>
  </si>
  <si>
    <t>巫溪县朝阳镇2024年以工代赈项目</t>
  </si>
  <si>
    <t>朝阳镇玉皇村、绿坪村道路硬化7公里，宽3.5米。</t>
  </si>
  <si>
    <t>巫溪县朝阳镇玉皇村、绿坪村</t>
  </si>
  <si>
    <t>通过道路硬化7公里，可改善467人（其中脱贫人口115人）交通出行条件。</t>
  </si>
  <si>
    <t>4人参与前期项目确定会议、决议，3人参与入库项目的选择，2人参与项目实施过程中施工质量和资金使用的监督，通过道路硬化7公里，可改善467人（其中脱贫人口115人）交通出行条件。</t>
  </si>
  <si>
    <t>道路硬化7公里</t>
  </si>
  <si>
    <t>道路硬化60万元/公里</t>
  </si>
  <si>
    <t>受益脱贫人口数≥115人</t>
  </si>
  <si>
    <t>巫溪县白鹿镇2024年白鹿社区提档升级以工代赈项目</t>
  </si>
  <si>
    <t>将白鹿社区原2米宽拓宽至4.5米并硬化，长度1.4公里；修建公共厕所1座；新建宽1.5米的步道2公里；整治道路边沟3公里；改建树池100个；群众文化活动广场铺设地砖1100平方米。</t>
  </si>
  <si>
    <t>巫溪县白鹿镇白鹿社区</t>
  </si>
  <si>
    <t>通过道路硬化1.4公里，公厕1座，步道2公里，边沟正在3公里，树池改建100个，广场铺地砖1100平方米，可改善320人，其中脱贫人口68人生产生活条件。</t>
  </si>
  <si>
    <t>5人参与前期项目确定会议、决议，4人参与入库项目的选择，2人参与项目实施过程中施工质量和资金使用的监督，通过道路硬化1.4公里，公厕1座，步道2公里，边沟正在3公里，树池改建100个，广场铺地砖1100平方米，可改善320人，其中脱贫人口68人生产生活条件。</t>
  </si>
  <si>
    <t>道路硬化1.4公里，公厕1座，步道2公里，边沟正在3公里，树池改建100个，广场铺地砖1100平方米</t>
  </si>
  <si>
    <t>道路硬化80万元/公里，公厕30万元/座，步道60万元/公里，树池200元/个，铺砖500元/平方米，边沟20万元/公里</t>
  </si>
  <si>
    <t>巫溪县白鹿镇2024年下坝村人居环境整治以工代赈项目</t>
  </si>
  <si>
    <t>在白鹿镇下坝村硬化宽3.5米道路5.8公里。</t>
  </si>
  <si>
    <t>巫溪县白鹿镇下坝村</t>
  </si>
  <si>
    <t>通过道路硬化3.5公里，可改280人，其中脱贫人口59人生产生活条件。</t>
  </si>
  <si>
    <t>4人参与前期项目确定会议、决议，4人参与入库项目的选择，2人参与项目实施过程中施工质量和资金使用的监督，通过道路硬化3.5公里，可改280人，其中脱贫人口59人生产生活条件。</t>
  </si>
  <si>
    <t>道路硬化3.5公里</t>
  </si>
  <si>
    <t>道路硬化110万元/公里</t>
  </si>
  <si>
    <t>受益脱贫人口数≥59人</t>
  </si>
  <si>
    <t>巫溪县蒲莲镇2024年茶山柚谷产业道路整治提升以工代赈项目</t>
  </si>
  <si>
    <t>整治提升蒲莲镇茶山柚谷产业道路6公里。(其中硬化玉田村至百安村道路长5公里，宽4.5米。油化桐元村道路长1公里，宽5.5米)。</t>
  </si>
  <si>
    <t>巫溪县蒲莲镇玉田村、百安村</t>
  </si>
  <si>
    <t>通过道路整治6公里，可改善310人，其中脱贫人口62人生产生活条件。</t>
  </si>
  <si>
    <t>3人参与前期项目确定会议、决议，3人参与入库项目的选择，2人参与项目实施过程中施工质量和资金使用的监督，通过道路整治6公里，可改善310人，其中脱贫人口62人生产生活条件。</t>
  </si>
  <si>
    <t>道路整治6公里</t>
  </si>
  <si>
    <t>道路硬化80万元/公里</t>
  </si>
  <si>
    <t>受益脱贫人口数≥62人</t>
  </si>
  <si>
    <t>巫溪县峰灵镇2024年谭家村产业道路提升以工代赈项目</t>
  </si>
  <si>
    <t>整治谭家村冬桃产业园道路，拓宽原有3.5m宽道路拓宽至5.5m并油化，道路长度2.1km；油化6.5米宽原有产业路2.35km。</t>
  </si>
  <si>
    <t>巫溪县峰灵镇谭家村</t>
  </si>
  <si>
    <t>通过道路油化4.45公里，可改善260人，其中脱贫人口65人生产生活条件。</t>
  </si>
  <si>
    <t>3人参与前期项目确定会议、决议，2人参与入库项目的选择，2人参与项目实施过程中施工质量和资金使用的监督，通过道路油化4.45公里，可改善260人，其中脱贫人口65人生产生活条件。</t>
  </si>
  <si>
    <t>道路油化4.45公里</t>
  </si>
  <si>
    <t>道路油化130万元/公里</t>
  </si>
  <si>
    <t>拆分新增</t>
  </si>
  <si>
    <t>巫溪县尖山镇2024年大包村乡村旅游带提升市级财政以工代赈项目</t>
  </si>
  <si>
    <t>拓宽乡村旅游带道路由4.5米至5米，油化2.5公里。</t>
  </si>
  <si>
    <t>通过拓宽乡村旅游带道路由4.5米至5米，油化2.5公里。改善群众交通出行条件，项目实施过程中吸纳群众100人务工，可发放劳务报酬98余万元。</t>
  </si>
  <si>
    <t>8人参与前期项目确定会议、决议，8人参与入库项目的选择，2人参与项目实施过程中施工质量和资金使用的监督，通过拓宽乡村旅游带道路由4.5米至5米，油化2.5公里。改善群众交通出行条件，项目实施过程中吸纳群众100人务工，可发放劳务报酬98余万元。</t>
  </si>
  <si>
    <t>道路油化2.5公里</t>
  </si>
  <si>
    <t>道路油化120万元/公里</t>
  </si>
  <si>
    <t>受益人口数≥100人</t>
  </si>
  <si>
    <t>巫溪县尖山镇2024年太平村农旅融合产业园中央财政以工代赈项目</t>
  </si>
  <si>
    <t>拓宽并油化太平村农旅融合产业园4.5米宽道路3.9公里（其中485米道路由3.5米拓宽至4.5米）。</t>
  </si>
  <si>
    <t>巫溪县尖山镇太平村</t>
  </si>
  <si>
    <t>通过拓宽并油化太平村农旅融合产业园4.5米宽道路3.9公里。改善群众交通出行条件，项目实施过程中吸纳群众95人参与，可发放劳务报酬126万元以上。</t>
  </si>
  <si>
    <t>8人参与前期项目确定会议、决议，8人参与入库项目的选择，2人参与项目实施过程中施工质量和资金使用的监督，当地群众参与务工，直接增加收入，通过拓宽并油化太平村农旅融合产业园4.5米宽道路3.9公里。改善群众交通出行条件，项目实施过程中吸纳群众95人参与，可发放劳务报酬126万元以上。</t>
  </si>
  <si>
    <t>道路油化3.9公里</t>
  </si>
  <si>
    <t>道路油化100万元/公里</t>
  </si>
  <si>
    <t>受益人口数≥95人</t>
  </si>
  <si>
    <t>巫溪县徐家镇2024年安阳村人居环境整治提升中央财政以工代赈项目</t>
  </si>
  <si>
    <t>新修宽3.5米产业园区内道路4公里，新建村民活动广场500平方米，新建公共厕所1座。</t>
  </si>
  <si>
    <t>通过新修宽3.5米产业园区内道路4公里，新建村民活动广场500平方米，新建公共厕所1座。改善群众交通出行条件，项目实施过程中吸纳群众80名参与建设，可发放劳务报酬95万元以上。</t>
  </si>
  <si>
    <t>8人参与前期项目确定会议、决议，8人参与入库项目的选择，2人参与项目实施过程中施工质量和资金使用的监督，当地群众参与务工，直接增加收入，通过新修宽3.5米产业园区内道路4公里，新建村民活动广场500平方米，新建公共厕所1座。改善群众交通出行条件，项目实施过程中吸纳群众80名参与建设，可发放劳务报酬95万元以上。</t>
  </si>
  <si>
    <t>新修道路4公里，活动广场500平方米，公共厕所1座</t>
  </si>
  <si>
    <t>新修道路50万元/公里，活动广场1000元/平方米，公共厕所50万元/1座</t>
  </si>
  <si>
    <t>受益人口数≥80人</t>
  </si>
  <si>
    <t>巫溪县2024年农村公共厕所建设项目</t>
  </si>
  <si>
    <t>农村卫生厕所改造（户用、公共厕所）</t>
  </si>
  <si>
    <t>新建农村公共卫生厕所20座，完善相关配套设备设施。</t>
  </si>
  <si>
    <t>通过新建农村公共卫生厕所20座，完善相关配套设备设施，可改善20000人（其中脱贫人口2800人）居住环境，提升生活品质，带动乡村旅游发展。</t>
  </si>
  <si>
    <t>项目村群众代表5人参与前期项目确定会议、决议、3人在实施过程中施工质量和资金使用的监督；通过新建农村公共卫生厕所20座，完善相关配套设备设施，可改善20000人（其中脱贫人口2800人）居住环境，提升生活品质，带动乡村旅游发展。</t>
  </si>
  <si>
    <t>农村公共卫生厕所20座</t>
  </si>
  <si>
    <t>公共卫生厕所25万/座</t>
  </si>
  <si>
    <t>受益脱贫人口（监测人口）数≥2800人</t>
  </si>
  <si>
    <t>巫溪县乡村振兴局、巫溪县文化和旅游委员会</t>
  </si>
  <si>
    <t>巫溪县相关乡镇</t>
  </si>
  <si>
    <t>张蕾</t>
  </si>
  <si>
    <t>巫溪县2024年农村户用卫生厕所改造项目</t>
  </si>
  <si>
    <t>新（改）建农村户用卫生厕所2000户。</t>
  </si>
  <si>
    <t>通过新（改）建农村户用卫生厕所2000户，建成无蝇蛆、无臭味的卫生厕所，切实改善7000人（其中脱贫人口2500人）人居环境。</t>
  </si>
  <si>
    <t>项目村群众代表5人参与前期项目确定会议、决议、3人实施过程中施工质量和资金使用的监督；通过改造农村户厕2000户，建成无蝇蛆、无臭味的卫生厕所，切实提高7000人（其中脱贫人口2500人）生活品质，改善农村人居环境。</t>
  </si>
  <si>
    <t>新建2500元/户；改建卫生厕屋500元/户，三格式化粪池2000元/户</t>
  </si>
  <si>
    <t>受益脱贫人口数≥2500人</t>
  </si>
  <si>
    <t>巫溪县通城镇2024年农村生活垃圾治理项目</t>
  </si>
  <si>
    <t xml:space="preserve">人居环境整治 </t>
  </si>
  <si>
    <t>农村垃圾治理</t>
  </si>
  <si>
    <t>新建小型集中沤粪池8座；新建高标准智能化垃圾分类投放点5个；新建农村垃圾分类收集点8个。</t>
  </si>
  <si>
    <t>通过新建小型集中沤粪池、高标准智能化垃圾分类投放点、农村垃圾分类收集点，改善约500人的人居环境和生产生活条件。</t>
  </si>
  <si>
    <t>20人参与前期项目确定会议、决议，10人参与入库项目的选择，5人参与项目实施过程中施工质量和资金使用的监督，项目实施可改善约500人的人居环境和生产生活条件。</t>
  </si>
  <si>
    <t>新建小型集中沤粪池3万元/座；新建高标准智能化垃圾分类投放点6万元/点；新建农村垃圾分类收集点0.75万元/个。</t>
  </si>
  <si>
    <t>巫溪县城市管理局</t>
  </si>
  <si>
    <t>向梨</t>
  </si>
  <si>
    <t>巫溪县2024年垃圾分类厢房采购项目</t>
  </si>
  <si>
    <t>新建四分类垃圾厢房60个及附属配套设施等</t>
  </si>
  <si>
    <t>通过采购四分类垃圾厢房60个，提高垃圾分类的意识和环卫工人的工作效率，改善10万人，其中脱贫（含监测}人口500人生活环境。</t>
  </si>
  <si>
    <t>5人参与前期项目确定会议、决议，3人参与入库项目选择，2人参与项目实施过程中监督。通过建成四分类垃圾厢房60个及附属配套设施等项目，补强农村环卫设施设备短板，可实现垃圾分类整理，改善人居住环境。补强环卫设施设备短板，通过开展“垃圾分类行动”，教育引导市民爱护环境卫生。改善10万人，其中脱贫（含监测}人口500人生活环境。</t>
  </si>
  <si>
    <t>采购四分类垃圾厢房60个</t>
  </si>
  <si>
    <t>四分类垃圾厢房约5.83万元</t>
  </si>
  <si>
    <t>受益脱贫人口数≥500人</t>
  </si>
  <si>
    <t>邹勇</t>
  </si>
  <si>
    <t>巫溪县2024年四分类垃圾桶采购项目</t>
  </si>
  <si>
    <t>采购四分类垃圾桶1680个</t>
  </si>
  <si>
    <t>通过采购四分类垃圾厢房1680个，提高垃圾分类的意识和环卫工人的工作效率，改善10万人，其中脱贫（含监测}人口200人生活环境。</t>
  </si>
  <si>
    <t>5人参与前期项目确定会议、决议，3人参与入库项目选择，2人参与项目实施过程中监督。通过采购四分类垃圾厢房1680个，提高垃圾分类的意识和环卫工人的工作效率，改善10万人，其中脱贫（含监测}人口200人生活环境。</t>
  </si>
  <si>
    <t>240L四分类桶250元/个</t>
  </si>
  <si>
    <t>巫溪县2024年环卫冲洗设备采购项目</t>
  </si>
  <si>
    <t>采购环卫冲洗设备4套</t>
  </si>
  <si>
    <t>通过采购环卫冲洗设备4套，提高垃圾分类的意识和环卫工人的工作效率，改善10万人，其中脱贫（含监测}人口100人生活环境。</t>
  </si>
  <si>
    <t>5人参与前期项目确定会议、决议，3人参与入库项目选择，2人参与项目实施过程中监督。通通过采购环卫冲洗设备4套，提高垃圾分类的意识和环卫工人的工作效率，改善10万人，其中脱贫（含监测}人口100人生活环境。</t>
  </si>
  <si>
    <t>采购环卫冲洗设备7万元/套</t>
  </si>
  <si>
    <t>巫溪县2024年田坝镇天池村高山蔬菜种植基地配套基础设施建设项目</t>
  </si>
  <si>
    <t>新建配套冷藏库200立方米，仓库100平方米，蔬菜分装打包设备，硬化3米宽厚20cm的产业路3.5公里。</t>
  </si>
  <si>
    <t>巫溪县田坝镇天池村、大屋村</t>
  </si>
  <si>
    <t>通过400亩的蔬菜种植基地的配套基础设施的实施，利于蔬菜运输，减轻劳动力和运输成本，增加村集体经济10000元/年，菜农务工及参与种植增收4000元/户/年</t>
  </si>
  <si>
    <t>5人参与前期项目确定会议、决议，5人参与入库项目的选择，3人参与项目实施过程中施工质量和资金使用的监督；通过400亩的蔬菜种植基地的配套基础设施的实施，利于蔬菜运输，减轻劳动力和运输成本，增加村集体经济10000元/年，菜农务工及参与种植增收4000元/户/年</t>
  </si>
  <si>
    <t>冷藏库200立方米，仓库100平方米，3米宽厚20cm的产业路8公里</t>
  </si>
  <si>
    <t>冷藏库 500 元/立方米，仓库 700 元/平方米，蔬菜分装打包设备 5万元/套，产业路硬化 50万元/公里</t>
  </si>
  <si>
    <t>增加村集体经济≥10000元/年，菜农务工及参与种植增收≥4000元/户/年</t>
  </si>
  <si>
    <t>增加村集体经济10000元/年</t>
  </si>
  <si>
    <t>巫溪县2024年田坝镇肉牛养殖全产业链建设项目</t>
  </si>
  <si>
    <t>新建标准化肉牛繁育场300平方米，配套建设管理用房80平方米，冷藏库200立方米，仓库100平方米，改良肉牛品种80头，牧草种植300亩，硬化牧草基地产业道路2公里，宽3米，厚20cm。</t>
  </si>
  <si>
    <t>通过建标准化肉牛繁育场300平方米，配套建设管理用房80平方米，冷藏库200立方米，仓库100平方米，改良肉牛品种80头，牧草种植300亩，硬化牧草基地产业道路2公里，项目建成后，可增加村集体经济3万元/年，养殖户参与务工增收3500元/年。</t>
  </si>
  <si>
    <t>5人参与前期项目确定会议、决议，5人参与入库项目的选择，3人参与项目实施过程中施工质量和资金使用的监督；繁育场的修建及配套基础设施的实施，增加村集体经济3万元/年，养殖户参与务工增收3500元/年</t>
  </si>
  <si>
    <t>标准化肉牛繁育场500平方米，管理用房80平方米，仓库100平方米，改良肉牛品种80头，牧草种植300亩，硬化产业道路2公里，宽3米，厚20cm。</t>
  </si>
  <si>
    <t>肉牛繁育场 2000 元/平方米，管理用房 700 元/平方米，冷藏库 500 元/立方米，仓库 700 元/平方米，改良肉牛18000元/头，牧草种植500元/亩，硬化道路 50万元/公里</t>
  </si>
  <si>
    <t>增加村集体经济≥3万元/年，养殖户参与务工增收≥3500元/年</t>
  </si>
  <si>
    <t>受益脱贫人口数≥150人</t>
  </si>
  <si>
    <t>巫溪县2024年鱼鳞乡烤烟示范片建设项目</t>
  </si>
  <si>
    <t>①新修并硬化产业道路3公里，宽3.5米。②新修泥结碎石产业路6公里，宽3.5米。③撂荒地整治300亩。④新修5m³水池6口，铺设φ32mm水管3000米，φ25mm水管4000米。⑤硬化烤烟房基础地面1200平方米。</t>
  </si>
  <si>
    <t>鱼鳞乡长丈村</t>
  </si>
  <si>
    <t>项目建成后，可增加村集体经济年收入6万元以上，可提供就业岗位40个，其中脱贫人口10人，户均年增收2000元以上。</t>
  </si>
  <si>
    <t>11人参与前期项目确定会议、决议，11人参与入库项目的选择，2人参与项目实施过程中施工质量和资金使用的监督，项目建成后，可增加村集体经济年收入6万元以上，可提供就业岗位40个，其中脱贫人口10人，户均年增收2000元以上。</t>
  </si>
  <si>
    <t>①、新修并硬化产业道路3公里。②、实施土地撂荒整治300亩，建设高标准农田。③、新修5m³水池6口，铺设φ32mm水管3000m，φ25mm水管4000m。④、硬化烤烟房基础地面1200平方米。⑤、新修泥结碎石产业路6公里。</t>
  </si>
  <si>
    <t>项目建设补助标准397万元。</t>
  </si>
  <si>
    <t>特色产业带动每户增收2000元。</t>
  </si>
  <si>
    <t>受益脱贫人口≥10人</t>
  </si>
  <si>
    <t>项目建成后，租用给大户种植烤烟，年增加村集体经济收入6万元。</t>
  </si>
  <si>
    <t>巫溪县鱼鳞乡2024年长岗村1组过河大桥项目</t>
  </si>
  <si>
    <t>新建80m大桥一座。</t>
  </si>
  <si>
    <t>通过新建大桥一座，为长岗村4000余亩核桃、600余亩烤烟产业发展提供便利条件；方便1200人（其中脱贫人口380人）出行。</t>
  </si>
  <si>
    <t>11人参与前期项目确定会议、决议，11人参与入库项目的选择，2人参与项目实施过程中施工质量和资金使用的监督，项目建成后，为长岗村4000余亩核桃、600余亩烤烟产业发展提供便利条件；方便1200人（其中脱贫人口380人）出行。</t>
  </si>
  <si>
    <t>补贴资金在规定时间内支付到位率101%</t>
  </si>
  <si>
    <t>新建大桥6.25万元/米</t>
  </si>
  <si>
    <t>受益脱贫人口数≥275人</t>
  </si>
  <si>
    <t>张绍生</t>
  </si>
  <si>
    <t>乡村建设行动（救灾）</t>
  </si>
  <si>
    <t>巫溪县2024年水毁道路灾后重建项目</t>
  </si>
  <si>
    <t>农村水毁道路整治400公里。</t>
  </si>
  <si>
    <t>通过农村水毁道路整治400公里，项目建成后，降低农村公路水毁损失100万元以上；预计可改善2000户8000余人，其中脱贫户600余户1800余人安全出行。</t>
  </si>
  <si>
    <t>11人参与项目规划入库，3人后期项目实施及资金监管。项目建成后，降低农村公路水毁损失100万元以上；最低预计可改善2000户8000余人，其中脱贫户600余户1800余人安全出行。</t>
  </si>
  <si>
    <t>水毁道路整治400公里</t>
  </si>
  <si>
    <t>水毁道路整治3.75万元/公里</t>
  </si>
  <si>
    <t>受益脱贫人口数≥1800人</t>
  </si>
  <si>
    <t>巫溪县财政局</t>
  </si>
  <si>
    <t>巫溪县2024年安全饮水救灾项目</t>
  </si>
  <si>
    <t>农村安全饮水灾后管道维护50公里及水池整修2000方以上。</t>
  </si>
  <si>
    <t>通过及时修复农村安全饮水灾后管道维护50公里及水池整修2000方，预计保障10万群众，其中脱贫人口5000人以上农村饮水安全。</t>
  </si>
  <si>
    <t>10人参与项目规划入库，3人后期项目实施及资金监管。通过及时修复农村安全饮水灾后管道维护50公里及水池整修2000方，预计保障10万群众，其中脱贫人口5000人以上农村饮水安全。</t>
  </si>
  <si>
    <t>饮水管道维护50公里及水池整治2000方以上</t>
  </si>
  <si>
    <t>饮水管道维护18万元/公里，水池500元/m³</t>
  </si>
  <si>
    <t>受益脱贫人口数≥5000人</t>
  </si>
  <si>
    <t>特色产业-蚕桑</t>
  </si>
  <si>
    <t>巫溪县2024年通城镇千亩蚕桑产业基地建设及智能化蚕桑养殖项目</t>
  </si>
  <si>
    <t>打造标准化示范基地1000亩，新建桑园300亩，桑园补植提质增效700亩；新修人行便道 5公里，宽0.8m；新修产业道路1km，路面宽2.5米等；新修抗旱水池2口（1000方）并配备抗旱管道喷头（2公里）、杀虫灯30盏、除草机3台、微型翻耕机3台、电动枝剪20把、刷白喷雾机10台等配套设施；新建3.1智能养蚕生产线（含中蚕设备）两条。</t>
  </si>
  <si>
    <t>巫溪县通城镇凉风村</t>
  </si>
  <si>
    <t>通过打造标准化示范基地1000亩，新建桑园300亩，桑园补植提质增效700亩；新修人行便道 5公里，宽0.8m；新修产业道路1km，路面宽2.5米等；新修抗旱水池2口（1000方）并配备抗旱管道喷头（2公里）、杀虫灯30盏、除草机3台、微型翻耕机3台、电动枝剪20把、刷白喷雾机10台等配套设施；新建3.1智能养蚕生产线（含中蚕设备）两条。可提高产业发展增产增量，同时建设运输成本，拓展脱贫户增收渠道。实施期间可增加临时务工人员10人，增加临时务工人员收入不低于1000元/人，受益人口200人，其中脱贫户20人。</t>
  </si>
  <si>
    <t>12人参与前期项目确定会议、决议，10人参与入库项目的选择，5人参与项目实施过程中施工质量和资金使用的监督；实施该项目，可提高产业发展增产增量，同时建设运输成本，拓展脱贫户增收渠道。实施期间可增加临时务工人员10人，增加临时务工人员收入不低于1000元，受益人口200人，其中脱贫户20人。</t>
  </si>
  <si>
    <t>打造标准化示范基地1000亩，新建桑园300亩，桑园补植提质增效700亩；通过发展蚕桑产业1000亩，新修人行便道 5公里，宽0.8m；产业道路1  km，路面宽2.5米等。；抗旱水池2口（1000方）并配备抗旱管道喷头（2公里）、杀虫灯30盏、除草机3台、微型翻耕机3台、电动枝剪20把、刷白喷雾机10台等配套设施；3.0智能养蚕生产线（含中蚕设备）两条。</t>
  </si>
  <si>
    <t>标准化示范基地1000亩/40万元；10万元/公里/0.8m宽；50万元/公里/2.5m宽；管道、喷头/10万元/公里；1000方水池/70万元/口；其他设备10万元/套；生产线/150万元/套</t>
  </si>
  <si>
    <t>实施期间可增加临时务工人员10人，增加临时务工人员收入不低于1000元/人，受益人口200人，其中脱贫户20人。</t>
  </si>
  <si>
    <t xml:space="preserve"> </t>
  </si>
  <si>
    <t>财政资金作为入股资金，固定资产归村集体所有，通过将养蚕设备租赁给企业，租金收入归村集体。</t>
  </si>
  <si>
    <t>戴玉春</t>
  </si>
  <si>
    <t>巫溪县通城镇2024年辣椒产业发展项目</t>
  </si>
  <si>
    <t>全镇发展辣椒种植基地1500亩，通过“公司+村集体经济+农户”等运行模式，对辣椒种植户（农户、大户、企业）按照每亩 300元的标准补助，主要用于生产环节的农药、种苗、肥料及统防统治等。</t>
  </si>
  <si>
    <t>巫溪县通城镇通城村、清泉村、长安村、玉泉村、青梅村等村</t>
  </si>
  <si>
    <t>通过全镇发展辣椒种植基地1500亩，通过“公司+村集体经济+农户”等运行模式，对辣椒种植户（农户、大户、企业）按照每亩 300元的标准补助，主要用于生产环节的农药、种苗、肥料及统防统治等。实施该项目采用”企业＋合作社＋农户“的利益联结模式，企业与农户签订收购协议，户均增收1000元；受益人口150人，其中脱贫户15人。</t>
  </si>
  <si>
    <t>18人参与前期项目确定会议、决议，18人参与入库项目的选择，5人参与项目实施过程中施工质量和资金使用的监督；实施该项目采用”企业＋合作社＋农户“的利益联结模式，企业与农户签订收购协议，户均增收1000元；受益人口150人，其中脱贫户15人。</t>
  </si>
  <si>
    <t>辣椒种植基地1500亩</t>
  </si>
  <si>
    <t>补助标准300元/亩</t>
  </si>
  <si>
    <t>人均增收≥500元</t>
  </si>
  <si>
    <t>村集体养殖，销售，直接增加村集体收入。</t>
  </si>
  <si>
    <t>巫溪县通城镇2024年食用菌产业发展项目</t>
  </si>
  <si>
    <t>建设食用菌大棚10000m²，含菇架、喷淋等设备，建设400m²菌棒加工场及生产线1条等。</t>
  </si>
  <si>
    <t>巫溪县通城镇通城村、中兴村等村</t>
  </si>
  <si>
    <t>通过建设食用菌大棚10000 m²，含菇架、喷淋等设备，建设400m²菌棒加工场及生产线一条等。项目建成后可增加村集体经济收入1.5万元以上，受益人口450人，其中脱贫人口80人。</t>
  </si>
  <si>
    <t>25人参与前期项目确定会议、决议，25人参与入库项目的选择，11人参与项目实施过程中施工质量和资金使用的监督；财政资金作为村集体入股资金新建大棚及厂房，形成等额固定资产，产权归村集体所有。建设食用菌大棚10000 m²，含菇架、喷淋等设备，建设400m²菌棒加工场及生产线一条等。</t>
  </si>
  <si>
    <t>新建食用菌大棚10000平方米；新建菌棒加工场400平方米，菌棒加工生产线1条。</t>
  </si>
  <si>
    <t>食用菌大棚300元/㎡，建设菌棒加工场2500元/㎡</t>
  </si>
  <si>
    <t>增加村集体经济收入≥1.5万元</t>
  </si>
  <si>
    <t>财政资金作为村集体入股资金新建大棚及厂房，形成等额固定资产，产权归村集体所有。</t>
  </si>
  <si>
    <t>巫溪县通城镇2024年烟叶产业发展项目</t>
  </si>
  <si>
    <t>新打造标准化烟叶示范基地1000亩；新修2.5米宽产业路9公里、沟渠5公里；维修或新建5口（2500方）灌溉水池及配套管网等。</t>
  </si>
  <si>
    <t>巫溪县通城镇清泉村、青梅村、中兴村、长红村、玉泉村等村</t>
  </si>
  <si>
    <t>通过新打造标准化烟叶示范基地1000亩；新修2.5米宽产业路9公里、沟渠5公里；维修或新建5口（2500方）灌溉水池及配套管网等。项目实施可提高烟叶产量及产质，增加农户收入1000元以上，受益人口300人（其中脱贫人口60人）。</t>
  </si>
  <si>
    <t>25人参与前期项目确定会议、决议，25人参与入库项目的选择，11人参与项目实施过程中施工质量和资金使用的监督；通过新打造标准化烟叶示范基地1000亩；新修2.5米宽产业路9公里、沟渠5公里；维修或新建5口（2500方）灌溉水池及配套管网等。项目实施可提高烟叶产量及产质，增加农户收入1000元以上，受益人口300人（其中脱贫人口60人）。</t>
  </si>
  <si>
    <t>新建烟叶示范基地1000亩；新修2.5米宽产业路9公里、新修沟渠5公里；维修或新建灌溉水池2500立方米。</t>
  </si>
  <si>
    <t>标准化烟叶示范基地1240元/亩，新修2.5米宽产业路40万元/公里，沟渠18万元/公里，灌溉水池300元/立方米，配套管网10元/米</t>
  </si>
  <si>
    <t>增加农户收入≥1000元</t>
  </si>
  <si>
    <t>受益脱贫人口数≥60人</t>
  </si>
  <si>
    <t>巫溪县通城镇2024年晚李产业发展项目</t>
  </si>
  <si>
    <t>建设标准化示范基地5000亩，补植补造新品种晚李300亩，品种改良500亩；新建或维修灌溉水池5000方；建设产业道路、避雨栽培、太阳能杀虫频振灯、山地机械等农业设施；果品加工作坊、技术体系建设等。</t>
  </si>
  <si>
    <t>巫溪县通城镇云台村、楼门村、长桂村、青梅村、清泉村、龙池村、长安村、长红村等村</t>
  </si>
  <si>
    <t>通过打造标准化示范基地5000亩，补植补造新品种晚李300亩，品种改良500亩；新建或维修灌溉水池5000方；建设产业道路、避雨栽培、太阳能杀虫频振灯、山地机械等农业设施；果品加工作坊、技术体系建设等，可对晚李品质进行升级提高晚李产量，同时减少运输成本。受益人口800人，其中脱贫户120人。</t>
  </si>
  <si>
    <t>25人参与前期项目确定会议、决议，25人参与入库项目的选择，11人参与项目实施过程中施工质量和资金使用的监督；通过实施该项目，可对晚李品质进行升级提高晚李产量，同时减少运输成本。受益人口800人，其中脱贫户120人。</t>
  </si>
  <si>
    <t>晚李标准化示范基地5000亩，补植补造新品种晚李300亩，品种改良500亩；新建或维修灌溉水池5000立方米。</t>
  </si>
  <si>
    <t>标准化示范基地1250元/亩，补植补造新品种晚李1500元/亩，品种改良3000元/亩，灌溉水池300元/立方米，其他配套设施30万元</t>
  </si>
  <si>
    <t>总产值≥1500万元以上。</t>
  </si>
  <si>
    <t>受益脱贫人口数≥55人</t>
  </si>
  <si>
    <t>巫溪县通城镇青梅村2024年食品加工产业配套设施建设项目</t>
  </si>
  <si>
    <t>道路全长 2351m。线路实施起点蔡家垭口，止点邓万波屋场。路基宽度 3.5 米，路面宽 3.5 米，路面（Ⅰ型）为：C25 水泥混凝土面层(20cm)+5cm 厚石渣调平层+15cm厚片石底基层，含涵洞等。</t>
  </si>
  <si>
    <t>通过建设道路2351米，项目建成后，可减少食品加工产业发展运输成本，提高增产效益，直接受益人口25户90人（其中脱贫人口3户10人）。</t>
  </si>
  <si>
    <t>6人参与前期项目确定会议、决议，10人参与入库项目的选择，5人参与项目实施过程中施工质量和资金使用的监督；通过实施该项目，可减少食品加工产业发展运输成本，提高增产效益，受益人口25户90人（其中脱贫人口3户10人）。</t>
  </si>
  <si>
    <t>新建道路2.351公里</t>
  </si>
  <si>
    <t>补助标准115万元/公里</t>
  </si>
  <si>
    <t>向易航</t>
  </si>
  <si>
    <t>巫溪县通城镇2024年人居环境综合整治项目</t>
  </si>
  <si>
    <t>全镇实施280户人居环境综合整治，含坡屋顶、院坝、微田园、入户路等。</t>
  </si>
  <si>
    <t>通过实施280户人居环境综合整治，建成后可改善650人，其中脱贫人口50人居住条件，提高生活品质。</t>
  </si>
  <si>
    <t>23人参与前期项目确定会议、决议，23人参与入库项目的选择，6人参与项目实施过程中施工质量和资金使用的监督，过实施280户人居环境综合整治，建成后可改善650人，其中脱贫人口50人居住条件，提高生活品质。</t>
  </si>
  <si>
    <t>人居环境综合整治280户</t>
  </si>
  <si>
    <t>平均补助标准3.6万元/户</t>
  </si>
  <si>
    <t>巫溪县通城镇2024年饮水保障提升工程</t>
  </si>
  <si>
    <t>1.长红村：新建蓄水池5口（二社陈恩九老屋旁500方，三社徐家梁子500方，四社寨子垭口新修人蓄饮池500方，三社陈恩元屋后500方，四社夏国玖屋后500方），整修水池4口（发场湾2000方、巴渝民宿2000方、甘家湾2000方、丁家湾500方）。2.长桂村：新建蓄水池100立方米、 PE1.25Mpa DN80塑料管856.18米、PE1.25Mpa DN110塑料管7761米、提升泵1台、离心泵1台等相关设施。整修5社水池1口1200m3，铁棚加盖350㎡，铺设管道1000米。</t>
  </si>
  <si>
    <t>巫溪县通城镇长红村、长桂村、云台村</t>
  </si>
  <si>
    <t>通过新建蓄水池6口2600立方米，整修水池5口7700立方米。晚李示范基地2000亩，铺设管道8617.18米、提升泵、离心泵2台，c30混凝土水池底浇筑680㎡，铁棚加盖350㎡，可改善500人饮水条件，同时解决产业发展部分灌溉用水问题，受益人口230人（其中脱贫人口20人）。</t>
  </si>
  <si>
    <t>15人参与前期项目确定会议、决议，15人参与入库项目的选择，6人参与项目实施过程中施工质量和资金使用的监督，通过新建蓄水池6口2600立方米，整修水池5口7700立方米。晚李示范基地2000亩，铺设管道8617.18米、提升泵、离心泵2台，c30混凝土水池底浇筑680㎡，铁棚加盖350㎡，可改善500人饮水条件，同时解决产业发展部分灌溉用水问题，受益人口230人（其中脱贫人口20人）。</t>
  </si>
  <si>
    <t>新建蓄水池6口2600立方米，整修水池5口7700立方米。晚李示范基地2000亩，铺设管道8617.18米、提升泵、离心泵2台，c30混凝土水池底浇筑680㎡，铁棚加盖350㎡。</t>
  </si>
  <si>
    <t>新建蓄水池400元/立方米，整治蓄水池190元/立方米，晚李示范基地450元/亩，管道10元/米</t>
  </si>
  <si>
    <t>增加群众务工收入≥3000人/人</t>
  </si>
  <si>
    <t>特色产业-核桃</t>
  </si>
  <si>
    <t>巫溪县2024年通城镇核桃加工厂建设项目</t>
  </si>
  <si>
    <t>入股新引进核桃加工厂项目，建设厂房建筑面积不低于800平方米的核桃加工厂及配套基础设施等。财政资金作为村集体入股资金新建厂房及配套设施，形成等额固定资产，产权归村集体所有。</t>
  </si>
  <si>
    <t>通过财政资金入股建设厂房建筑面积不低于800平方米的核桃加工厂及配套基础设施等，项目建成后可增加村集体经济收入2万元以上，带动农户务工收入1000元以上，受益人口50人，其中脱贫人口12人。</t>
  </si>
  <si>
    <t>15人参与前期项目确定会议、决议，15人参与入库项目的选择，8人参与项目实施过程中施工质量和资金使用的监督，通过财政资金入股建设厂房建筑面积不低于800平方米的核桃加工厂及配套基础设施等，项目建成后可增加村集体经济收入2万元以上，带动农户务工收入1000元以上，受益人口50人，其中脱贫人口12人。</t>
  </si>
  <si>
    <t>建设核桃加工厂800平方米</t>
  </si>
  <si>
    <t>厂房建设3000元/平方米，配套基础设施10万元</t>
  </si>
  <si>
    <t>增加村集体经济收入≥2万元，带动农户务工收入≥1000元</t>
  </si>
  <si>
    <t>受益脱贫人口数≥12人</t>
  </si>
  <si>
    <t xml:space="preserve">财政资金作为村集体入股资金新建厂房及配套设施，形成等额固定资产，产权归村集体所有。 </t>
  </si>
  <si>
    <t>巫溪县2024年“和美家园”试点项目</t>
  </si>
  <si>
    <t>乡村治理和精神文明建设</t>
  </si>
  <si>
    <t>乡村治理</t>
  </si>
  <si>
    <t>开展乡村治理示范创建</t>
  </si>
  <si>
    <t>古路镇龙坪村、田坝镇百草村、峰灵镇大树村、兰英乡西安村、塘坊镇双塘村等50个村“和美家园”、庭院建设试点项目。</t>
  </si>
  <si>
    <t>通过实施古路镇龙坪村、田坝镇百草村、峰灵镇大树村、兰英乡西安村、塘坊镇双塘村等50个村“和美家园”、庭院建设试点项目。项目建成后可改善20000人其中脱贫人口2000人生产生活条件，项目实施过程中可提供30人临时务工，增加务工收入2000元以上。</t>
  </si>
  <si>
    <t>11人参与前期项目确定会议、决议，11人参与入库项目的选择，参与项目实施过程中施工质量和资金使用的监督，通过实施古路镇龙坪村、田坝镇百草村、峰灵镇大树村、兰英乡西安村、塘坊镇双塘村等50个村“和美家园”、庭院建设试点项目。项目建成后可改善20000人其中脱贫人口2000人生产生活条件，项目实施过程中可提供30人临时务工，增加务工收入2000元以上。</t>
  </si>
  <si>
    <t>和美家园试点50个村</t>
  </si>
  <si>
    <t>项目完工及时率100%，资金拨付及时率100%</t>
  </si>
  <si>
    <t>和美家园试点40万元/村</t>
  </si>
  <si>
    <t>受益脱贫人口数≥2000人</t>
  </si>
  <si>
    <t>刘琦</t>
  </si>
  <si>
    <t>巫溪县宁河街道2024年乡村治理示范创建文明积分兑换项目</t>
  </si>
  <si>
    <t>推进“积分制”“清单式”等管理方式</t>
  </si>
  <si>
    <t>开展乡村治理示范创建，推行“积分制”及农村精神文明建设，支持和带动村民，其中巩固脱贫人口584人、未消除风险监测对象2人提升自身发展动力，创造干净整洁、卫生健康的人居环境。</t>
  </si>
  <si>
    <t>通过开展“积分制”评比活动，带动村民，其中脱贫人口584人、未消除风险监测对象2人及其他低收入人口，主动参与产业发展、改善环境卫生。</t>
  </si>
  <si>
    <t>11人参与前期项目确定会议、决议，11人参与入库项目的选择，参与项目实施过程中施工质量和资金使用的监督，通过开展“积分制”评比活动，带动村民，其中巩固脱贫人口584人、未消除风险监测对象2人及其他低收入人口，主动参与产业发展、改善环境卫生</t>
  </si>
  <si>
    <t>开展乡村治理示范创建“积分制”带动人数≥586人</t>
  </si>
  <si>
    <t>乡村治理示范创建“积分制”项目完成及时完工率100%</t>
  </si>
  <si>
    <t>乡风文明积分兑换≤300元/户</t>
  </si>
  <si>
    <t>受益脱贫人口、监测对象人数≥586人</t>
  </si>
  <si>
    <t>巫溪县柏杨街道2024年乡村治理示范创建文明积分兑换项目</t>
  </si>
  <si>
    <t>开展乡村治理示范创建，推行“积分制”及农村精神文明建设，支持和带动村民，其中巩固脱贫人口133人提升自身发展动力，创造干净整洁、卫生健康的人居环境。</t>
  </si>
  <si>
    <t>通过开展“积分制”评比活动，带动村民，其中脱贫人口133人及其他低收入人口，主动参与产业发展、改善环境卫生。</t>
  </si>
  <si>
    <t>5人参与前期项目确定会议、决议，5人参与入库项目的选择，8人参与项目实施过程中施工质量和资金使用的监督，通过开展“积分制”评比活动，带动村民，其中巩固脱贫人口133人及其他低收入人口，主动参与产业发展、改善环境卫生。</t>
  </si>
  <si>
    <t>开展乡村治理示范创建“积分制”带动人数≥133人</t>
  </si>
  <si>
    <t>受益脱贫人口、监测对象人数≥133人</t>
  </si>
  <si>
    <t>李永华</t>
  </si>
  <si>
    <t>15023563566</t>
  </si>
  <si>
    <t>巫溪县城厢镇2024年乡村治理示范创建文明积分兑换项目</t>
  </si>
  <si>
    <t>开展乡村治理示范创建，推行“积分制”及农村精神文明建设，支持和带动村民，其中巩固脱贫人口3873人、未消除风险监测对象33人提升自身发展动力，创造干净整洁、卫生健康的人居环境。</t>
  </si>
  <si>
    <t>通过开展“积分制”评比活动，带动村民，其中脱贫人口3873人、未消除风险监测对象33人及其他低收入人口，主动参与产业发展、改善环境卫生。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</si>
  <si>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开展“积分制”评比活动，带动村民，其中巩固脱贫人口3873人、未消除风险监测对象33人及其他低收入人口，主动参与产业发展、改善环境卫生。。</t>
  </si>
  <si>
    <t>开展乡村治理示范创建“积分制”带动人数≥3906人</t>
  </si>
  <si>
    <t>受益脱贫人口、监测对象人数≥3906人</t>
  </si>
  <si>
    <t>舒森</t>
  </si>
  <si>
    <t>巫溪县凤凰镇2024年乡村治理示范创建文明积分兑换项目</t>
  </si>
  <si>
    <t>开展乡村治理示范创建，推行“积分制”及农村精神文明建设，支持和带动村民，其中巩固脱贫人口1816人、未消除风险监测对象8人提升自身发展动力，创造干净整洁、卫生健康的人居环境。</t>
  </si>
  <si>
    <t>通过开展“积分制”评比活动，带动村民，其中脱贫人口1816人、未消除风险监测对象8人及其他低收入人口，主动参与产业发展、改善环境卫生。</t>
  </si>
  <si>
    <t>22人参与前期项目确定会议、决议，22人参与入库项目的选择，25人参与项目实施过程中质量和资金使用的监督；通过开展“积分制”评比活动，带动村民，其中巩固脱贫人口1816人、未消除风险监测对象8人及其他低收入人口，主动参与产业发展、改善环境卫生。</t>
  </si>
  <si>
    <t>开展乡村治理示范创建“积分制”带动人数≥1824人</t>
  </si>
  <si>
    <t>受益脱贫人口、监测对象人数≥1824人</t>
  </si>
  <si>
    <t>张亚林</t>
  </si>
  <si>
    <t>巫溪县菱角镇2024年乡村治理示范创建文明积分兑换项目</t>
  </si>
  <si>
    <t>开展乡村治理示范创建，推行“积分制”及农村精神文明建设，支持和带动村民，其中巩固脱贫人口3857人、未消除风险监测对象26人提升自身发展动力，创造干净整洁、卫生健康的人居环境。</t>
  </si>
  <si>
    <t>通过开展“积分制”评比活动，带动村民，其中脱贫人口3857人、未消除风险监测对象26人及其他低收入人口，主动参与产业发展、改善环境卫生。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</si>
  <si>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开展“积分制”评比活动，带动村民，其中巩固脱贫人口3857人、未消除风险监测对象26人及其他低收入人口，主动参与产业发展、改善环境卫生。</t>
  </si>
  <si>
    <t>开展乡村治理示范创建“积分制”带动人数≥3883人</t>
  </si>
  <si>
    <t>受益脱贫人口、监测对象人数≥3883人</t>
  </si>
  <si>
    <t>巫溪县胜利乡2024年乡村治理示范创建文明积分兑换项目</t>
  </si>
  <si>
    <t>开展乡村治理示范创建，推行“积分制”及农村精神文明建设，支持和带动村民，其中巩固脱贫人口2410人、未消除风险监测对象10人提升自身发展动力，创造干净整洁、卫生健康的人居环境。</t>
  </si>
  <si>
    <t>通过开展“积分制”评比活动，带动村民，其中脱贫人口2410人、未消除风险监测对象10人及其他低收入人口，主动参与产业发展、改善环境卫生。</t>
  </si>
  <si>
    <t>9人参与前期项目确定会议、决议，15人参与入库项目的选择，16人参与项目实施过程中质量和资金使用的监督；通过开展“积分制”评比活动，带动村民，其中巩固脱贫人口2410人、未消除风险监测对象10人及其他低收入人口，主动参与产业发展、改善环境卫生。</t>
  </si>
  <si>
    <t>开展乡村治理示范创建“积分制”带动人数≥2420人</t>
  </si>
  <si>
    <t>受益脱贫人口、监测对象人数≥2420人</t>
  </si>
  <si>
    <t>15870466966</t>
  </si>
  <si>
    <t>巫溪县宁厂镇2024年乡村治理示范创建文明积分兑换项目</t>
  </si>
  <si>
    <t>开展乡村治理示范创建，推行“积分制”及农村精神文明建设，支持和带动村民，其中巩固脱贫人口1303人、未消除风险监测对象2人提升自身发展动力，创造干净整洁、卫生健康的人居环境。</t>
  </si>
  <si>
    <t>通过开展“积分制”评比活动，带动村民，其中脱贫人口1303人、未消除风险监测对象2人及其他低收入人口，主动参与产业发展、改善环境卫生。</t>
  </si>
  <si>
    <t>18人参与前期项目确定会议、决议，18人参与入库项目的选择，3人参与项目实施过程中施工质量和资金使用的监督。通过开展“积分制”评比活动，带动村民，其中巩固脱贫人口1303人、未消除风险监测对象2人及其他低收入人口，主动参与产业发展、改善环境卫生。</t>
  </si>
  <si>
    <t>开展乡村治理示范创建“积分制”带动人数≥1305人</t>
  </si>
  <si>
    <t>受益脱贫人口、监测对象人数≥1305人</t>
  </si>
  <si>
    <t>巫溪县大河乡2024年乡村治理示范创建文明积分兑换项目</t>
  </si>
  <si>
    <t>开展乡村治理示范创建，推行“积分制”及农村精神文明建设，支持和带动村民，其中巩固脱贫人口2411人、未消除风险监测对象23人提升自身发展动力，创造干净整洁、卫生健康的人居环境。</t>
  </si>
  <si>
    <t>通过开展“积分制”评比活动，带动村民，其中脱贫人口2411人、未消除风险监测对象23人及其他低收入人口，主动参与产业发展、改善环境卫生。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</si>
  <si>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633余户巩固脱贫户、监测对象30户提升自身发展动力，创造干净整洁、卫生健康的人居环境。</t>
  </si>
  <si>
    <t>开展乡村治理示范创建“积分制”带动人数≥2434人</t>
  </si>
  <si>
    <t>受益脱贫人口、监测对象人数≥2434人</t>
  </si>
  <si>
    <t>巫溪县天星乡2024年乡村治理示范创建文明积分兑换项目</t>
  </si>
  <si>
    <t>开展乡村治理示范创建，推行“积分制”及农村精神文明建设，支持和带动村民，其中巩固脱贫人口1724人、未消除风险监测对象27人提升自身发展动力，创造干净整洁、卫生健康的人居环境。</t>
  </si>
  <si>
    <t>通过开展“积分制”评比活动，带动村民，其中脱贫人口1724人、未消除风险监测对象27人及其他低收入人口，主动参与产业发展、改善环境卫生。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</si>
  <si>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467余户巩固脱贫户、监测对象34户提升自身发展动力，创造干净整洁、卫生健康的人居环境。</t>
  </si>
  <si>
    <t>开展乡村治理示范创建“积分制”带动人数≥1751人</t>
  </si>
  <si>
    <t>受益脱贫人口、监测对象人数≥1751人</t>
  </si>
  <si>
    <t>胡杰</t>
  </si>
  <si>
    <t>巫溪县长桂乡2024年乡村治理示范创建文明积分兑换项目</t>
  </si>
  <si>
    <t>开展乡村治理示范创建，推行“积分制”及农村精神文明建设，支持和带动村民，其中巩固脱贫人口1724人、未消除风险监测对象18人提升自身发展动力，创造干净整洁、卫生健康的人居环境。</t>
  </si>
  <si>
    <t>通过开展“积分制”评比活动，带动村民，其中脱贫人口1724人、未消除风险监测对象18人及其他低收入人口，主动参与产业发展、改善环境卫生。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</si>
  <si>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487余户巩固脱贫户、监测对象22户提升自身发展动力，创造干净整洁、卫生健康的人居环境。</t>
  </si>
  <si>
    <t>开展乡村治理示范创建“积分制”带动人数≥1742人</t>
  </si>
  <si>
    <t>受益脱贫人口、监测对象人数≥1742人</t>
  </si>
  <si>
    <t>巫溪县上磺镇2024年乡村治理示范创建文明积分兑换项目</t>
  </si>
  <si>
    <t>开展乡村治理示范创建，推行“积分制”及农村精神文明建设，支持和带动村民，其中巩固脱贫人口5946人、未消除风险监测对象48人提升自身发展动力，创造干净整洁、卫生健康的人居环境。</t>
  </si>
  <si>
    <t>通过开展“积分制”评比活动，带动村民，其中脱贫人口5946人、未消除风险监测对象48人及其他低收入人口，主动参与产业发展、改善环境卫生。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</si>
  <si>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1668余户巩固脱贫户、监测对象51户提升自身发展动力，创造干净整洁、卫生健康的人居环境。</t>
  </si>
  <si>
    <t>开展乡村治理示范创建“积分制”带动人数≥5994人</t>
  </si>
  <si>
    <t>受益脱贫人口、监测对象人数≥5994人</t>
  </si>
  <si>
    <t>吕贤平</t>
  </si>
  <si>
    <t>巫溪县古路镇2024年乡村治理示范创建文明积分兑换项目</t>
  </si>
  <si>
    <t>开展乡村治理示范创建，推行“积分制”及农村精神文明建设，支持和带动村民，其中巩固脱贫人口7708人、未消除风险监测对象4人提升自身发展动力，创造干净整洁、卫生健康的人居环境。</t>
  </si>
  <si>
    <t>通过开展“积分制”评比活动，带动村民，其中脱贫人口7708人、未消除风险监测对象4人及其他低收入人口，主动参与产业发展、改善环境卫生。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</si>
  <si>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2069余户巩固脱贫户、监测对象41户提升自身发展动力，创造干净整洁、卫生健康的人居环境。</t>
  </si>
  <si>
    <t>开展乡村治理示范创建“积分制”带动人数≥7712人</t>
  </si>
  <si>
    <t>受益脱贫人口、监测对象人数≥7712人</t>
  </si>
  <si>
    <t>巫溪县峰灵镇2024年乡村治理示范创建文明积分兑换项目</t>
  </si>
  <si>
    <t>开展乡村治理示范创建，推行“积分制”及农村精神文明建设，支持和带动村民，其中巩固脱贫人口3805人、未消除风险监测对象45人提升自身发展动力，创造干净整洁、卫生健康的人居环境。</t>
  </si>
  <si>
    <t>通过开展“积分制”评比活动，带动村民，其中脱贫人口3805人、未消除风险监测对象45人及其他低收入人口，主动参与产业发展、改善环境卫生。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</si>
  <si>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1038余户巩固脱贫户、监测对象47户提升自身发展动力，创造干净整洁、卫生健康的人居环境。</t>
  </si>
  <si>
    <t>开展乡村治理示范创建“积分制”带动人数≥3850人</t>
  </si>
  <si>
    <t>受益脱贫人口、监测对象人数≥3850人</t>
  </si>
  <si>
    <t>巫溪县蒲莲镇2024年乡村治理示范创建文明积分兑换项目</t>
  </si>
  <si>
    <t>开展乡村治理示范创建，推行“积分制”及农村精神文明建设，支持和带动村民，其中巩固脱贫人口3134人、未消除风险监测对象24人提升自身发展动力，创造干净整洁、卫生健康的人居环境。</t>
  </si>
  <si>
    <t>通过开展“积分制”评比活动，带动村民，其中脱贫人口3134人、未消除风险监测对象24人及其他低收入人口，主动参与产业发展、改善环境卫生。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</si>
  <si>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772余户巩固脱贫户、监测对象35户提升自身发展动力，创造干净整洁、卫生健康的人居环境。</t>
  </si>
  <si>
    <t>开展乡村治理示范创建“积分制”带动人数≥3158人</t>
  </si>
  <si>
    <t>受益脱贫人口、监测对象人数≥3158人</t>
  </si>
  <si>
    <t>巫溪县文峰镇2024年乡村治理示范创建文明积分兑换项目</t>
  </si>
  <si>
    <t>开展乡村治理示范创建，推行“积分制”及农村精神文明建设，支持和带动村民，其中巩固脱贫人口7291人、未消除风险监测对象17人提升自身发展动力，创造干净整洁、卫生健康的人居环境。</t>
  </si>
  <si>
    <t>通过开展“积分制”评比活动，带动村民，其中脱贫人口7291人、未消除风险监测对象17人及其他低收入人口，主动参与产业发展、改善环境卫生。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</si>
  <si>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开展“积分制”评比活动，带动村民，其中巩固脱贫人口7291人、未消除风险监测对象17人及其他低收入人口，主动参与产业发展、改善环境卫生。</t>
  </si>
  <si>
    <t>开展乡村治理示范创建“积分制”带动人数≥7308人</t>
  </si>
  <si>
    <t>受益脱贫人口、监测对象人数≥7308人</t>
  </si>
  <si>
    <t>巫溪县塘坊镇2024年乡村治理示范创建文明积分兑换项目</t>
  </si>
  <si>
    <t>开展乡村治理示范创建，推行“积分制”及农村精神文明建设，支持和带动村民，其中巩固脱贫人口3976人、未消除风险监测对象2人提升自身发展动力，创造干净整洁、卫生健康的人居环境。</t>
  </si>
  <si>
    <t>通过开展“积分制”评比活动，带动村民，其中脱贫人口3976人、未消除风险监测对象2人及其他低收入人口，主动参与产业发展、改善环境卫生。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</si>
  <si>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1136余户巩固脱贫户、监测对象59户提升自身发展动力，创造干净整洁、卫生健康的人居环境。</t>
  </si>
  <si>
    <t>开展乡村治理示范创建“积分制”带动人数≥3978人</t>
  </si>
  <si>
    <t>受益脱贫人口、监测对象人数≥3978人</t>
  </si>
  <si>
    <t>廖闲林</t>
  </si>
  <si>
    <t>巫溪县朝阳镇2024年乡村治理示范创建文明积分兑换项目</t>
  </si>
  <si>
    <t>开展乡村治理示范创建，推行“积分制”及农村精神文明建设，支持和带动村民，其中巩固脱贫人口2762人、未消除风险监测对象8人提升自身发展动力，创造干净整洁、卫生健康的人居环境。</t>
  </si>
  <si>
    <t>通过开展“积分制”评比活动，带动村民，其中脱贫人口2762人、未消除风险监测对象8人及其他低收入人口，主动参与产业发展、改善环境卫生。</t>
  </si>
  <si>
    <t>10人参与前期项目确定会议、决议，3人参与入库项目的选择，3人参与项目实施过程中施工质量和资金使用的监督；参与项目实施过程中施工质量和资金使用的监督，通过实施乡村治理示范创建，推行“积分制”及农村精神文明建设，可带动779余户巩固脱贫户、监测对象16户提升自身发展动力，创造干净整洁、卫生健康的人居环境。</t>
  </si>
  <si>
    <t>开展乡村治理示范创建“积分制”带动人数≥2770人</t>
  </si>
  <si>
    <t>受益脱贫人口、监测对象人数≥2770人</t>
  </si>
  <si>
    <t>巫溪县徐家镇2024年乡村治理示范创建文明积分兑换项目</t>
  </si>
  <si>
    <t>开展乡村治理示范创建，推行“积分制”及农村精神文明建设，支持和带动村民，其中巩固脱贫人口2877人、未消除风险监测对象40人提升自身发展动力，创造干净整洁、卫生健康的人居环境。</t>
  </si>
  <si>
    <t>通过开展“积分制”评比活动，带动村民，其中脱贫人口2877人、未消除风险监测对象40人及其他低收入人口，主动参与产业发展、改善环境卫生。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</si>
  <si>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792余户巩固脱贫户、监测对象87户提升自身发展动力，创造干净整洁、卫生健康的人居环境。</t>
  </si>
  <si>
    <t>开展乡村治理示范创建“积分制”带动人数≥2917人</t>
  </si>
  <si>
    <t>受益脱贫人口、监测对象人数≥2917人</t>
  </si>
  <si>
    <t>杜双双</t>
  </si>
  <si>
    <t>巫溪县白鹿镇2024年乡村治理示范创建文明积分兑换项目</t>
  </si>
  <si>
    <t>开展乡村治理示范创建，推行“积分制”及农村精神文明建设，支持和带动村民，其中巩固脱贫人口3700人、未消除风险监测对象10人提升自身发展动力，创造干净整洁、卫生健康的人居环境。</t>
  </si>
  <si>
    <t>通过开展“积分制”评比活动，带动村民，其中脱贫人口3700人、未消除风险监测对象10人及其他低收入人口，主动参与产业发展、改善环境卫生。</t>
  </si>
  <si>
    <t>10人参与前期项目确定会议、决议，5人参与入库项目的选择，12人参与项目实施过程中施工质量和资金使用的监督；通过实施乡村治理示范创建，推行“积分制”及农村精神文明建设，可带动1162余户巩固脱贫户、监测对象138户提升自身发展动力，创造干净整洁、卫生健康的人居环境。</t>
  </si>
  <si>
    <t>开展乡村治理示范创建“积分制”带动人数≥3710人</t>
  </si>
  <si>
    <t>受益脱贫人口、监测对象人数≥3710人</t>
  </si>
  <si>
    <t>巫溪县乌龙乡2024年乡村治理示范创建文明积分兑换项目</t>
  </si>
  <si>
    <t>开展乡村治理示范创建，推行“积分制”及农村精神文明建设，支持和带动村民，其中巩固脱贫人口1876人、未消除风险监测对象27人提升自身发展动力，创造干净整洁、卫生健康的人居环境。</t>
  </si>
  <si>
    <t>通过开展“积分制”评比活动，带动村民，其中脱贫人口1876人、未消除风险监测对象27人及其他低收入人口，主动参与产业发展、改善环境卫生。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</si>
  <si>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560余户巩固脱贫户、监测对象40户提升自身发展动力，创造干净整洁、卫生健康的人居环境。</t>
  </si>
  <si>
    <t>开展乡村治理示范创建“积分制”带动人数≥1903人</t>
  </si>
  <si>
    <t>受益脱贫人口、监测对象人数≥1903人</t>
  </si>
  <si>
    <t>巫溪县鱼鳞乡2024年乡村治理示范创建文明积分兑换项目</t>
  </si>
  <si>
    <t>开展乡村治理示范创建，推行“积分制”及农村精神文明建设，支持和带动村民，其中巩固脱贫人口1725人、未消除风险监测对象31人提升自身发展动力，创造干净整洁、卫生健康的人居环境。</t>
  </si>
  <si>
    <t>通过开展“积分制”评比活动，带动村民，其中脱贫人口1725人、未消除风险监测对象31人及其他低收入人口，主动参与产业发展、改善环境卫生。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</si>
  <si>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476余户巩固脱贫户、监测对象36户提升自身发展动力，创造干净整洁、卫生健康的人居环境。</t>
  </si>
  <si>
    <t>开展乡村治理示范创建“积分制”带动人数≥1756人</t>
  </si>
  <si>
    <t>受益脱贫人口、监测对象人数≥1756人</t>
  </si>
  <si>
    <t>薛华</t>
  </si>
  <si>
    <t>巫溪县红池坝镇2024年乡村治理示范创建文明积分兑换项目</t>
  </si>
  <si>
    <t>开展乡村治理示范创建，推行“积分制”及农村精神文明建设，支持和带动村民，其中巩固脱贫人口5020人、未消除风险监测对象17人提升自身发展动力，创造干净整洁、卫生健康的人居环境。</t>
  </si>
  <si>
    <t>通过开展“积分制”评比活动，带动村民，其中巩固脱贫人口5020人、未消除风险监测对象17人及其他低收入人口，主动参与产业发展、改善环境卫生。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</si>
  <si>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1337余户巩固脱贫户、监测对象38户提升自身发展动力，创造干净整洁、卫生健康的人居环境。</t>
  </si>
  <si>
    <t>开展乡村治理示范创建“积分制”带动人数≥5037人</t>
  </si>
  <si>
    <t>受益脱贫人口、监测对象人数≥5037人</t>
  </si>
  <si>
    <t>巫溪县尖山镇2024年乡村治理示范创建文明积分兑换项目</t>
  </si>
  <si>
    <t>开展乡村治理示范创建，推行“积分制”及农村精神文明建设，支持和带动村民，其中巩固脱贫人口4135人、未消除风险监测对象14人提升自身发展动力，创造干净整洁、卫生健康的人居环境。</t>
  </si>
  <si>
    <t>通过开展“积分制”评比活动，带动村民，其中脱贫人口4135人、未消除风险监测对象14人及其他低收入人口，主动参与产业发展、改善环境卫生。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</si>
  <si>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1149余户巩固脱贫户、监测对象45户提升自身发展动力，创造干净整洁、卫生健康的人居环境。</t>
  </si>
  <si>
    <t>开展乡村治理示范创建“积分制”带动人数≥4149人</t>
  </si>
  <si>
    <t>受益脱贫人口、监测对象人数≥4149人</t>
  </si>
  <si>
    <t>巫溪县田坝镇2024年乡村治理示范创建文明积分兑换项目</t>
  </si>
  <si>
    <t>开展乡村治理示范创建，推行“积分制”及农村精神文明建设，支持和带动村民，其中巩固脱贫人口2794人、未消除风险监测对象58人提升自身发展动力，创造干净整洁、卫生健康的人居环境。</t>
  </si>
  <si>
    <t>通过开展“积分制”评比活动，带动村民，其中脱贫人口2794人、未消除风险监测对象58人及其他低收入人口，主动参与产业发展、改善环境卫生。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</si>
  <si>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825余户巩固脱贫户、监测对象70户提升自身发展动力，创造干净整洁、卫生健康的人居环境。</t>
  </si>
  <si>
    <t>开展乡村治理示范创建“积分制”带动人数≥2852人</t>
  </si>
  <si>
    <t>受益脱贫人口、监测对象人数≥2852人</t>
  </si>
  <si>
    <t>巫溪县通城镇2024年乡村治理示范创建文明积分兑换项目</t>
  </si>
  <si>
    <t>全镇开展乡村治理示范创建，推行“积分制”及农村精神文明建设，支持和带动村民（其中1314余户巩固脱贫户、监测对象25户）提升自身发展动力，创造干净整洁、卫生健康的人居环境。</t>
  </si>
  <si>
    <t>通过实施乡村治理示范创建，推行“积分制”及农村精神文明建设，可带动脱贫户、未消除风险监测对象5000人提升自身发展动力，创造干净整洁、卫生健康的人居环境。</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</si>
  <si>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1314余户巩固脱贫户、监测对象25户提升自身发展动力，创造干净整洁、卫生健康的人居环境。</t>
  </si>
  <si>
    <t>推行“积分制”及农村精神文明建设5000人次</t>
  </si>
  <si>
    <t>受益脱贫人口、监测对象人数≥5000人</t>
  </si>
  <si>
    <t>巫溪县花台乡2024年乡村治理示范创建文明积分兑换项目</t>
  </si>
  <si>
    <t>开展乡村治理示范创建，推行“积分制”及农村精神文明建设，支持和带动村民，其中巩固脱贫人口1380人、未消除风险监测对象2人提升自身发展动力，创造干净整洁、卫生健康的人居环境。</t>
  </si>
  <si>
    <t>通过开展“积分制”评比活动，带动村民，其中脱贫人口1380人、未消除风险监测对象2人及其他低收入人口，主动参与产业发展、改善环境卫生。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</si>
  <si>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365余户巩固脱贫户、监测对象10户提升自身发展动力，创造干净整洁、卫生健康的人居环境。</t>
  </si>
  <si>
    <t>开展乡村治理示范创建“积分制”带动人数≥1382人</t>
  </si>
  <si>
    <t>受益脱贫人口、监测对象人数≥1382人</t>
  </si>
  <si>
    <t>巫溪县双阳乡2024年乡村治理示范创建文明积分兑换项目</t>
  </si>
  <si>
    <t>开展乡村治理示范创建，推行“积分制”及农村精神文明建设，支持和带动村民，其中巩固脱贫人口964人、未消除风险监测对象5人提升自身发展动力，创造干净整洁、卫生健康的人居环境。</t>
  </si>
  <si>
    <t>通过开展“积分制”评比活动，带动村民，其中脱贫人口964人、未消除风险监测对象5人及其他低收入人口，主动参与产业发展、改善环境卫生。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</si>
  <si>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311余户巩固脱贫户、监测对象6户提升自身发展动力，创造干净整洁、卫生健康的人居环境。</t>
  </si>
  <si>
    <t>开展乡村治理示范创建“积分制”带动人数≥969人</t>
  </si>
  <si>
    <t>受益脱贫人口、监测对象人数≥969人</t>
  </si>
  <si>
    <t>邓钊平</t>
  </si>
  <si>
    <t>巫溪县兰英乡2024年乡村治理示范创建文明积分兑换项目</t>
  </si>
  <si>
    <t>开展乡村治理示范创建，推行“积分制”及农村精神文明建设，支持和带动村民，其中巩固脱贫人口941人、未消除风险监测对象13人提升自身发展动力，创造干净整洁、卫生健康的人居环境。</t>
  </si>
  <si>
    <t>通过开展“积分制”评比活动，带动村民，其中脱贫人口941人、未消除风险监测对象13人及其他低收入人口，主动参与产业发展、改善环境卫生。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</si>
  <si>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272余户巩固脱贫户、监测对象14户提升自身发展动力，创造干净整洁、卫生健康的人居环境。</t>
  </si>
  <si>
    <t>开展乡村治理示范创建“积分制”带动人数≥954人</t>
  </si>
  <si>
    <t>受益脱贫人口、监测对象人数≥954人</t>
  </si>
  <si>
    <t>杨兵</t>
  </si>
  <si>
    <t>巫溪县下堡镇2024年乡村治理示范创建文明积分兑换项目</t>
  </si>
  <si>
    <t>开展乡村治理示范创建，推行“积分制”及农村精神文明建设，支持和带动村民，其中巩固脱贫人口3157人、未消除风险监测对象4人提升自身发展动力，创造干净整洁、卫生健康的人居环境。</t>
  </si>
  <si>
    <t>通过开展“积分制”评比活动，带动村民，其中脱贫人口3157人、未消除风险监测对象4人及其他低收入人口，主动参与产业发展、改善环境卫生。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</si>
  <si>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860余户巩固脱贫户、监测对象20户提升自身发展动力，创造干净整洁、卫生健康的人居环境。</t>
  </si>
  <si>
    <t>开展乡村治理示范创建“积分制”带动人数≥3161人</t>
  </si>
  <si>
    <t>受益脱贫人口、监测对象人数≥3161人</t>
  </si>
  <si>
    <t>巫溪县天元乡2024年乡村治理示范创建文明积分兑换项目</t>
  </si>
  <si>
    <t>开展乡村治理示范创建，推行“积分制”及农村精神文明建设，支持和带动村民，其中巩固脱贫人口2524人、未消除风险监测对象36人提升自身发展动力，创造干净整洁、卫生健康的人居环境。</t>
  </si>
  <si>
    <t>通过开展“积分制”评比活动，带动村民，其中脱贫人口2524人、未消除风险监测对象36人及其他低收入人口，主动参与产业发展、改善环境卫生。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</si>
  <si>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735余户巩固脱贫户、监测对象23户提升自身发展动力，创造干净整洁、卫生健康的人居环境。</t>
  </si>
  <si>
    <t>开展乡村治理示范创建“积分制”带动人数≥2560人</t>
  </si>
  <si>
    <t>受益脱贫人口、监测对象人数≥2560人</t>
  </si>
  <si>
    <t>巫溪县中梁乡2024年乡村治理示范创建文明积分兑换项目</t>
  </si>
  <si>
    <t>开展乡村治理示范创建，推行“积分制”及农村精神文明建设，支持和带动村民，其中巩固脱贫人口1463人、未消除风险监测对象23人提升自身发展动力，创造干净整洁、卫生健康的人居环境。</t>
  </si>
  <si>
    <t>通过开展“积分制”评比活动，带动村民，其中脱贫人口1463人、未消除风险监测对象23人及其他低收入人口，主动参与产业发展、改善环境卫生。</t>
  </si>
  <si>
    <t>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385余户巩固脱贫户、监测对象31户提升自身发展动力，创造干净整洁、卫生健康的人居环境。</t>
  </si>
  <si>
    <t>开展乡村治理示范创建“积分制”带动人数≥1486人</t>
  </si>
  <si>
    <t>受益脱贫人口、监测对象人数≥1486人</t>
  </si>
  <si>
    <t>巫溪县土城镇2024年乡村治理示范创建文明积分兑换项目</t>
  </si>
  <si>
    <t>开展乡村治理示范创建，推行“积分制”及农村精神文明建设，支持和带动村民，其中巩固脱贫人口2955人、未消除风险监测对象27人提升自身发展动力，创造干净整洁、卫生健康的人居环境。</t>
  </si>
  <si>
    <t>通过开展“积分制”评比活动，带动村民，其中脱贫人口2955人、未消除风险监测对象27人及其他低收入人口，主动参与产业发展、改善环境卫生。</t>
  </si>
  <si>
    <t>8人参与前期项目确定会议、决议，5人参与入库项目的选择，5人参与项目实施过程中施工质量和资金使用的监督，通过实施乡村治理示范创建，推行“积分制”及农村精神文明建设，可带动798余户巩固脱贫户、监测对象30户提升自身发展动力，创造干净整洁、卫生健康的人居环境。</t>
  </si>
  <si>
    <t>开展乡村治理示范创建“积分制”带动人数≥2982人</t>
  </si>
  <si>
    <t>受益脱贫人口、监测对象人数≥2982人</t>
  </si>
  <si>
    <t>13996639812</t>
  </si>
  <si>
    <t>巫溪县“十三五”期间易地搬迁融资贷款2024年度贴息补助项目</t>
  </si>
  <si>
    <t>易地扶贫搬迁贷款债券贴息补助</t>
  </si>
  <si>
    <t>“十三五”易地搬迁2772万元融资贷款贴息</t>
  </si>
  <si>
    <t>通过“十三五”易地搬迁融资贷款，改善6840户23881人脱贫户住房条件，对十三五期间易地搬迁融资贷款贴息，降低住房改善及配套设施成本；同时通过配套基础设施建设，改善55个集中安置点的生产生活条件。</t>
  </si>
  <si>
    <t>8人参与前期项目确定会议、决议，5人参与入库项目选择，2人参与项目实施过程中监督。通过对“十三五”易地搬迁2772万元融资贷款贴息，可保障十三五期间6840户23881人脱贫户住房安全，通过配套基础设施建设，改善55个集中安置点的生产生活条件。</t>
  </si>
  <si>
    <t>通过对“十三五”易地搬迁2772万元融资贷款贴息，可保障十三五期间6840户23881人脱贫户住房安全，通过配套基础设施建设，改善55个集中安置点的生产生活条件。</t>
  </si>
  <si>
    <t>易地搬迁融资贷款贴息额67657.8万元</t>
  </si>
  <si>
    <t>贷款贴息利率≤4.9%</t>
  </si>
  <si>
    <t>融资贷款及时发放率100%</t>
  </si>
  <si>
    <t>贴息693万元/季度</t>
  </si>
  <si>
    <t>受益脱贫人口数≥23881人</t>
  </si>
  <si>
    <t>巫溪县信德资产运营有限责任公司</t>
  </si>
  <si>
    <t>李世荣</t>
  </si>
  <si>
    <t>巫溪县2024年度项目管理费</t>
  </si>
  <si>
    <t>项目管理费</t>
  </si>
  <si>
    <t>开展衔接资金审计调查1次，组织开展衔接资金及涉农整合资金项目管理使用培训2期200人次，开展衔接资金过程跟踪检查核查1次，2023-2024年衔接资金约300余个项目验收、结算审核费用。</t>
  </si>
  <si>
    <t>通过开展衔接资金审计调查1次，组织开展衔接资金及涉农整合资金项目管理使用培训2期200人次，开展衔接资金过程跟踪检查核查1次，2023-2024年衔接资金约300余个项目验收、结算审核，推进项目前期，规范项目资金管理，保障巩固脱贫攻坚项目顺利推进。</t>
  </si>
  <si>
    <t>13人参与前期项目确定会议、决议，7人参与入库项目选择，5人参与项目实施过程中监督。通过开展衔接资金审计调查1次，组织开展衔接资金及涉农整合资金项目管理使用培训2期200人次，开展衔接资金过程跟踪检查核查1次，2023-2024年衔接资金约300余个项目验收、结算审核，推进项目前期，规范项目资金管理，保障巩固脱贫攻坚项目顺利推进。</t>
  </si>
  <si>
    <t>安排年度项目管理费300万元</t>
  </si>
  <si>
    <t>年度使用项目管理费300万元</t>
  </si>
  <si>
    <t>服务对象满意度≥90%</t>
  </si>
  <si>
    <t>巫溪县蒲莲镇2024年老鹰茶全产业链发展项目</t>
  </si>
  <si>
    <t>建设300亩老鹰茶种植示范基地，主要包括标准厂房2100平方米建设，仪器设备采购，林地清理、整地、栽植、抚育管理和病虫害防治等，采取集体经济加庭院经济模式。</t>
  </si>
  <si>
    <t>巫溪县蒲莲镇桐元村、莲花村、桐元社区、兴鹿村</t>
  </si>
  <si>
    <t>通过建设300亩老鹰茶种植示范基地，主要包括标准厂房2100平方米建设，仪器设备采购，林地清理、整地、栽植、抚育管理和病虫害防治等，采取集体经济加庭院经济模式。项目实施可带动3个村集体和周边1897户5138人持续增收致富，不断夯实“中国老鹰茶名镇”建设基础。为脱贫户提供就业岗位300个，增加工资性收入 10000 元/人/年。增加辖区内种植老鹰茶的脱贫户（监测户）以及村民经营性收入 3000 元/人/年</t>
  </si>
  <si>
    <t>5人参与前期项目确定会议、决议，5人参与入库项目的选择，3人参与项目实施过程中施工质量和资金使用的监督；通过建设300亩老鹰茶种植示范基地，主要包括标准厂房2100平方米建设，仪器设备采购，林地清理、整地、栽植、抚育管理和病虫害防治等，采取集体经济加庭院经济模式。项目实施可带动3个村集体和周边1897户5138人持续增收致富，不断夯实“中国老鹰茶名镇”建设基础。为脱贫户提供就业岗位300个，增加工资性收入 10000 元/人/年。增加辖区内种植老鹰茶的脱贫户（监测户）以及村民经营性收入 3000 元/人/年</t>
  </si>
  <si>
    <t>老鹰茶种植示范基地300亩</t>
  </si>
  <si>
    <t>成活率≥85%，项目验收合格率≥90%</t>
  </si>
  <si>
    <t>苗木单价≤5元/株，人行便道≤120元/米</t>
  </si>
  <si>
    <t>就近就业人员务工收入≥20万元。</t>
  </si>
  <si>
    <t>受益脱贫人口和监测对象人数≥10人。</t>
  </si>
  <si>
    <t>原上报225+126，修改为2000</t>
  </si>
  <si>
    <t>修改项目名称</t>
  </si>
  <si>
    <t>巫溪县2024年老鹰茶种苗基地建设项目</t>
  </si>
  <si>
    <t>新建老鹰茶种苗基地60亩（含土地整治、道路、水池沟渠、大棚等建设）。</t>
  </si>
  <si>
    <t>巫溪县蒲莲镇等乡镇</t>
  </si>
  <si>
    <t>通过新建老鹰茶种苗基地60亩（含土地整治、道路、水池沟渠、大棚等建设），项目建成后受益人口≥20人，其中脱贫人口和监测对象人数≥5人，项目建设期能增加就近就业人员务工≥1000人次，劳务总收入≥15万元以上。</t>
  </si>
  <si>
    <t>5人参与前期项目确定会议、决议，5人参与入库项目的选择，3人参与项目实施过程中施工质量和资金使用的监督；参与项目实施过程中施工质量和资金使用的监督；项目建设有助于全县老鹰茶种苗品质保证和老鹰茶产业发展，项目建成后受益人口≥20人，其中脱贫人口和监测对象人数≥5人，项目建设期能增加就近就业人员务工≥1000人次，劳务总收入≥15万元以上。</t>
  </si>
  <si>
    <t>种苗基地面积≥60亩</t>
  </si>
  <si>
    <t>项目验收合格率≥90%</t>
  </si>
  <si>
    <t>土地租金≤400元/亩，蓄水池≤400元/立方米</t>
  </si>
  <si>
    <t>就近就业人员务工收入≥15万元。</t>
  </si>
  <si>
    <t>受益脱贫人口和监测对象人数≥5人。</t>
  </si>
  <si>
    <t>重庆巫溪林业开发有限公司</t>
  </si>
  <si>
    <t>杨清平</t>
  </si>
  <si>
    <t>巫溪县通城镇2024年老鹰茶抚育项目</t>
  </si>
  <si>
    <t>抚育管护在地老鹰茶18900株</t>
  </si>
  <si>
    <t>通过抚育管护在地老鹰茶18900株，项目建成后，可确保老鹰茶基地建设成效，项目达产后受益人口≥30人，其中脱贫人口和监测对象人数≥10人，项目建设期能增加就近就业人员务工≥200人次，劳务总收入≥3万元以上。</t>
  </si>
  <si>
    <t>5人参与前期项目确定会议、决议，5人参与入库项目的选择，3人参与项目实施过程中施工质量和资金使用的监督；参与项目实施过程中施工质量和资金使用的监督；项目建设可以确保老鹰茶基地建设成效，项目达产后受益人口≥30人，其中脱贫人口和监测对象人数≥10人，项目建设期能增加就近就业人员务工≥200人次，劳务总收入≥3万元以上。</t>
  </si>
  <si>
    <t>抚育株数≥18900株</t>
  </si>
  <si>
    <t>抚育≤7元/株</t>
  </si>
  <si>
    <t>就近就业人员务工收入≥3万元。</t>
  </si>
  <si>
    <t>受益脱贫人口和监测对象人数≥3人</t>
  </si>
  <si>
    <t>巫溪县大河乡2024年老鹰茶培育项目</t>
  </si>
  <si>
    <t>培育老鹰茶60000株</t>
  </si>
  <si>
    <t>通过培育老鹰茶60000株，项目达产后受益人口≥10人，其中脱贫人口和监测对象人数≥3人，项目建设期能增加就近就业人员务工≥1200人次，劳务总收入≥18万元以上。</t>
  </si>
  <si>
    <t>5人参与前期项目确定会议、决议，5人参与入库项目的选择，3人参与项目实施过程中施工质量和资金使用的监督；参与项目实施过程中施工质量和资金使用的监督；通过老鹰茶产业的发展，增加老鹰茶农户销售收入。</t>
  </si>
  <si>
    <t>培育株数≥60000株</t>
  </si>
  <si>
    <t>种苗单价≤5元/株</t>
  </si>
  <si>
    <t>就近就业人员务工收入≥18万元。</t>
  </si>
  <si>
    <t>受益脱贫人口和监测对象人数≥3人。</t>
  </si>
  <si>
    <t>张明勇</t>
  </si>
  <si>
    <t>巫溪县峰灵镇2024年老鹰茶培育项目</t>
  </si>
  <si>
    <t>培育老鹰茶36000株，抚育管护在地老鹰茶18000株。</t>
  </si>
  <si>
    <t>通过育老鹰茶36000株，抚育管护在地老鹰茶18000株。项目达产后受益人口≥80人，其中脱贫人口和监测对象人数≥15人，项目建设期能增加就近就业人员务工≥1000人次，劳务总收入≥15万元以上。</t>
  </si>
  <si>
    <t>培育株数≥36000株，抚育管护≥18000株。</t>
  </si>
  <si>
    <t>种苗单价≤5元/株，抚育≤7元/株。</t>
  </si>
  <si>
    <t>巫溪县凤凰镇2024年老鹰茶培育项目</t>
  </si>
  <si>
    <t>通过培育老鹰茶60000株，项目达产后受益人口≥60人，其中脱贫人口和监测对象人数≥10人，项目建设期能增加就近就业人员务工≥1200人次，劳务总收入≥18万元以上。</t>
  </si>
  <si>
    <t>巫溪县古路镇2024年老鹰茶培育项目</t>
  </si>
  <si>
    <t>培育老鹰茶48000株，抚育管护在地老鹰茶26400株</t>
  </si>
  <si>
    <t>通过培育老鹰茶48000株，抚育管护在地老鹰茶26400株，项目达产后受益人口≥15人，其中脱贫人口和监测对象人数≥3人，项目建设期能增加就近就业人员务工≥1300人次，劳务总收入≥20万元以上。</t>
  </si>
  <si>
    <t>培育株数≥48000株，抚育管护≥26400株</t>
  </si>
  <si>
    <t>胡江</t>
  </si>
  <si>
    <t>巫溪县尖山镇2024年老鹰茶培育项目</t>
  </si>
  <si>
    <t>培育老鹰茶48000株</t>
  </si>
  <si>
    <t>通过培育老鹰茶48000株，项目达产后受益人口≥60人，其中脱贫人口和监测对象人数≥10人，项目建设期能增加就近就业人员务工≥1000人次，劳务总收入≥15万元以上。</t>
  </si>
  <si>
    <t>培育株数≥48000株</t>
  </si>
  <si>
    <t>巫溪县徐家镇2024年老鹰茶培育项目</t>
  </si>
  <si>
    <t>培育老鹰茶66000株</t>
  </si>
  <si>
    <t>通过培育老鹰茶66000株，项目达产后受益人口≥80人，其中脱贫人口和监测对象人数≥10人，项目建设期能增加就近就业人员务工≥1300人次，劳务总收入≥20万元以上。</t>
  </si>
  <si>
    <t>培育株数≥66000株</t>
  </si>
  <si>
    <t>巫溪县鱼鳞乡2024年老鹰茶培育项目</t>
  </si>
  <si>
    <t>通过培育老鹰茶60000株，项目达产后受益人口≥80人，其中脱贫人口和监测对象人数≥10人，项目建设期能增加就近就业人员务工≥1200人次，劳务总收入≥18万元以上。</t>
  </si>
  <si>
    <t>巫溪县城厢镇2024年老鹰茶培育项目</t>
  </si>
  <si>
    <t>培育老鹰茶42000株，抚育管护36000株</t>
  </si>
  <si>
    <t>通过培育老鹰茶42000株，抚育管护36000株，项目达产后受益人口≥100人，其中脱贫人口和监测对象人数≥20人，项目建设期能增加就近就业人员务工≥1300人次，劳务总收入≥20万元以上。</t>
  </si>
  <si>
    <t>培育株数≥42000株，抚育管护≥36000株</t>
  </si>
  <si>
    <t>就近就业人员务工收入≥24万元。</t>
  </si>
  <si>
    <t>肖玲</t>
  </si>
  <si>
    <t>巫溪县乌龙乡2024年老鹰茶培育项目</t>
  </si>
  <si>
    <t>项成活率≥85%，目验收合格率≥90%</t>
  </si>
  <si>
    <t>巫溪县田坝镇2024年老鹰茶培育项目</t>
  </si>
  <si>
    <t>培育老鹰茶30000株</t>
  </si>
  <si>
    <t>通过培育老鹰茶30000株，项目达产后受益人口≥50人，其中脱贫人口和监测对象人数≥5人，项目建设期能增加就近就业人员务工≥600人次，劳务总收入≥9万元以上。</t>
  </si>
  <si>
    <t>培育株数≥30000株</t>
  </si>
  <si>
    <t>就近就业人员务工收入≥9万元。</t>
  </si>
  <si>
    <t>受益脱贫人口和监测对象人数≥2人。</t>
  </si>
  <si>
    <t>张华</t>
  </si>
  <si>
    <t>巫溪县天星乡2024年老鹰茶培育项目</t>
  </si>
  <si>
    <t>陈志强</t>
  </si>
  <si>
    <t>巫溪县上磺镇2024年老鹰茶培育项目</t>
  </si>
  <si>
    <t>培育老鹰茶30000株，抚育管护在地老鹰茶7500株。</t>
  </si>
  <si>
    <t>通过培育老鹰茶30000株，抚育管护在地老鹰茶7500株，项目达产后受益人口≥50人，其中脱贫人口和监测对象人数≥10人，项目建设期能增加就近就业人员务工≥700人次，劳务总收入≥10万元以上。</t>
  </si>
  <si>
    <t>培育株数≥30000株，抚育管护≥7500株。</t>
  </si>
  <si>
    <t>就近就业人员务工收入≥10.0万元。</t>
  </si>
  <si>
    <t>巫溪县长桂乡2024年老鹰茶种苗基地建设项目</t>
  </si>
  <si>
    <t>新建老鹰茶种苗基地20亩（含土地整治、道路、水池沟渠、大棚等建设）。</t>
  </si>
  <si>
    <t>通过新建老鹰茶种苗基地20亩，项目建成后受益人口≥10人，其中脱贫人口和监测对象人数≥3人，项目建设期能增加就近就业人员务工≥660人次，劳务总收入≥10万元以上。</t>
  </si>
  <si>
    <t>10人参与前期项目确定会议、决议，参与入库项目的选择，参与项目实施过程中施工质量和资金使用的监督；通过老鹰茶产业的发展，增加老鹰茶农户销售收入。</t>
  </si>
  <si>
    <t>种苗基地面积≥20亩</t>
  </si>
  <si>
    <t>土地租金≤800元/亩，蓄水池≤400元/立方米,大棚建设成本按实际造价核定。</t>
  </si>
  <si>
    <t>就近就业人员务工收入≥10万元。</t>
  </si>
  <si>
    <t>财政资金入股到企业，按出资比例进行分红</t>
  </si>
  <si>
    <t>陈东</t>
  </si>
  <si>
    <t>重点工程建设任务</t>
  </si>
  <si>
    <t>巫溪县2024年乡村旅游综合服务示范点建设</t>
  </si>
  <si>
    <t>休闲农业与乡村旅游</t>
  </si>
  <si>
    <t>①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②新建全域旅游基础设施厕所13个，包括红池坝片区4个（春申湾1个、扎鹿盘1个、场部外1个、春申湖1个）、思源村（胡家垭）1个、兰英乡（兰英村）3个、妙峡2个（八龙村1个、港口1个）、云台峰（接待中心）1个、宁厂古镇（衡家涧社区）1个及相关基础设施建设。</t>
  </si>
  <si>
    <t>巫溪县文峰镇、上磺镇、城厢镇、兰英乡、花台乡、通城镇，白鹿镇、宁厂镇、菱角镇</t>
  </si>
  <si>
    <t>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13个；项目实施后可改善30000人其中脱贫人口3000人的生产生活条件，项目实施过程中可提供15人临时务工，增加务工收入2000元以上。</t>
  </si>
  <si>
    <t>10人参与前期项目确定会议、决议，5人参与入库项目的选择，3人参与项目实施过程中施工质量和资金使用的监督，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13个；项目实施后可改善30000人其中脱贫人口3000人的生产生活条件，项目实施过程中可提供15人临时务工，增加务工收入2000元以上。</t>
  </si>
  <si>
    <t>人居环境整治点12个，新建旅游厕所13个</t>
  </si>
  <si>
    <t>厕所30万元/个；人居环境整治220万元/个</t>
  </si>
  <si>
    <t>增加务工收入2000元以上</t>
  </si>
  <si>
    <t>受益脱贫户人口数≥3000人</t>
  </si>
  <si>
    <t>巫溪县文化和旅游发展委员会</t>
  </si>
  <si>
    <t>夏大伟</t>
  </si>
  <si>
    <t>巫溪县2024年马铃薯区域重点实验室设备采购补助项目</t>
  </si>
  <si>
    <t>实验室实验器材购置1套</t>
  </si>
  <si>
    <t>巫溪县文峰镇三宝村</t>
  </si>
  <si>
    <t>通过对马铃薯实验室实验器材购置1套，可提高我县马铃薯品种改良，项目实施后可带动20人就业，年人均务工收入2000元以上。</t>
  </si>
  <si>
    <t>10人参与前期项目确定会议、决议，3人参与入库项目的选择，8人参与项目实施过程中施工质量和资金使用的监督,通过对马铃薯实验室实验器材购置1套，可提高我县马铃薯品种改良，项目实施后可带动20人就业，年人均务工收入2000元以上。</t>
  </si>
  <si>
    <t>实验室实验器材购置300万元/套</t>
  </si>
  <si>
    <t>巫溪县科技局</t>
  </si>
  <si>
    <t>巫溪县2024年胜利乡核桃产业发展项目</t>
  </si>
  <si>
    <t>核桃综合管护500亩等</t>
  </si>
  <si>
    <t>巫溪县胜利乡健农等村</t>
  </si>
  <si>
    <t>通过核桃综合管护500亩，质量合格率≥85%；当年任务完成率100%；综合管护≦250元/亩，受益人口25人（其中巩固脱贫人数5人以上），人均增收500元，满意度90%以上。</t>
  </si>
  <si>
    <t>10人参与前期项目确定会议、决议，5人参与入库项目的选择，2人参与项目实施过程中施工质量和资金使用的监督，核桃综合管护500亩，质量合格率≥85%；当年任务完成率100%；综合管护≦250元/亩，受益人口25人（其中巩固脱贫人数5人以上），人均增收500元，满意度90%以上。</t>
  </si>
  <si>
    <t>核桃综合管护500亩</t>
  </si>
  <si>
    <t>质量合格率≥85%.</t>
  </si>
  <si>
    <t>综合管护≦250元/亩</t>
  </si>
  <si>
    <t>巫溪县2024年白鹿镇核桃产业发展项目</t>
  </si>
  <si>
    <t>核桃综合管护1000亩，剥壳机1台</t>
  </si>
  <si>
    <t>巫溪县白鹿镇兰蟒、香树、燕子等村</t>
  </si>
  <si>
    <t>通过核桃综合管护1000亩，质量合格率≥85%；当年任务完成率100%；综合管护≦250元/亩，受益人口50人（其中巩固脱贫人数10人以上），人均增收500元，满意度90%以上。</t>
  </si>
  <si>
    <t>10人参与前期项目确定会议、决议，5人参与入库项目的选择，2人参与项目实施过程中施工质量和资金使用的监督，核桃综合管护1000亩，质量合格率≥85%；当年任务完成率100%；综合管护≦250元/亩，受益人口50人（其中巩固脱贫人数10人以上），人均增收500元，满意度90%以上。</t>
  </si>
  <si>
    <t>核桃综合管护1000亩</t>
  </si>
  <si>
    <t>张碧松</t>
  </si>
  <si>
    <t>巫溪县2024年朝阳镇核桃产业发展项目</t>
  </si>
  <si>
    <t>核桃综合管护800亩</t>
  </si>
  <si>
    <t>巫溪县朝阳镇咸池等村</t>
  </si>
  <si>
    <t>通过核桃综合管护800亩，质量合格率≥85%；当年任务完成率100%；综合管护≦250元/亩，受益人口40人（其中巩固脱贫人数8人以上），人均增收500元，满意度90%以上。</t>
  </si>
  <si>
    <t>10人参与前期项目确定会议、决议，3人参与入库项目的选择，2人参与项目实施过程中施工质量和资金使用的监督，核桃综合管护800亩，质量合格率≥85%；当年任务完成率100%；综合管护≦250元/亩，受益人口40人（其中巩固脱贫人数8人以上），人均增收500元，满意度90%以上。</t>
  </si>
  <si>
    <t>巫溪县2024年古路镇核桃产业发展项目</t>
  </si>
  <si>
    <t>核桃综合管护1500亩，完善核桃加工基础设施建设</t>
  </si>
  <si>
    <t>巫溪县古路镇得胜等村</t>
  </si>
  <si>
    <t>通过核桃综合管护1500亩，质量合格率≥85%；当年任务完成率100%；综合管护≦250元/亩，受益人口75人（其中巩固脱贫人数15人以上），人均增收500元，满意度90%以上。</t>
  </si>
  <si>
    <t>10人参与前期项目确定会议、决议，5人参与入库项目的选择，2人参与项目实施过程中施工质量和资金使用的监督，核桃综合管护1500亩，质量合格率≥85%；当年任务完成率100%；综合管护≦250元/亩，受益人口75人（其中巩固脱贫人数15人以上），人均增收500元，满意度90%以上。</t>
  </si>
  <si>
    <t>核桃综合管护1500亩</t>
  </si>
  <si>
    <t>巫溪县2024年田坝镇核桃产业发展项目</t>
  </si>
  <si>
    <t>核桃综合管护800亩，补植补造50亩</t>
  </si>
  <si>
    <t>巫溪县田坝镇田坝、黄草等村</t>
  </si>
  <si>
    <t>核桃综合管护800亩，质量合格率≥85%；当年任务完成率100%；综合管护≦250元/亩，受益人口40人（其中巩固脱贫人数8人以上），人均增收500元，满意度90%以上。</t>
  </si>
  <si>
    <t>10人参与前期项目确定会议、决议，5人参与入库项目的选择，2人参与项目实施过程中施工质量和资金使用的监督，核桃综合管护800亩，质量合格率≥85%；当年任务完成率100%；综合管护≦250元/亩，受益人口40人（其中巩固脱贫人数8人以上），人均增收500元，满意度90%以上。</t>
  </si>
  <si>
    <t>许诘明</t>
  </si>
  <si>
    <t>巫溪县2024年上磺镇核桃产业发展项目</t>
  </si>
  <si>
    <t>巫溪县上磺镇焦山等村</t>
  </si>
  <si>
    <t>核桃综合管护500亩，质量合格率≥85%；当年任务完成率100%；综合管护≦250元/亩，受益人口25人（其中巩固脱贫人数5人以上），人均增收500元，满意度90%以上。</t>
  </si>
  <si>
    <t>谭兴志</t>
  </si>
  <si>
    <t>巫溪县2024年塘坊镇核桃产业发展项目</t>
  </si>
  <si>
    <t>核桃综合管护400亩</t>
  </si>
  <si>
    <t>巫溪县塘坊镇安乐村</t>
  </si>
  <si>
    <t>核桃综合管护400亩，质量合格率≥85%；当年任务完成率100%；综合管护≦250元/亩，受益人口20人（其中巩固脱贫人数4人以上），人均增收500元，满意度90%以上。</t>
  </si>
  <si>
    <t>10人参与前期项目确定会议、决议，5人参与入库项目的选择，2人参与项目实施过程中施工质量和资金使用的监督，核桃综合管护400亩，质量合格率≥85%；当年任务完成率100%；综合管护≦250元/亩，受益人口20人（其中巩固脱贫人数4人以上），人均增收500元，满意度90%以上。</t>
  </si>
  <si>
    <t>廖贤林</t>
  </si>
  <si>
    <t>巫溪县2024年徐家镇核桃产业发展项目</t>
  </si>
  <si>
    <t>巫溪县徐家镇安阳、龙花等村</t>
  </si>
  <si>
    <t>核桃综合管护800亩，质量合格率≥85%；当年任务完成率100%；综合管护≦250元/亩，受益人口80人（其中巩固脱贫人数16人以上），人均增收500元，满意度90%以上。</t>
  </si>
  <si>
    <t>10人参与前期项目确定会议、决议，5人参与入库项目的选择，2人参与项目实施过程中施工质量和资金使用的监督，核桃综合管护800亩，质量合格率≥85%；当年任务完成率100%；综合管护≦250元/亩，受益人口80人（其中巩固脱贫人数16人以上），人均增收500元，满意度90%以上。</t>
  </si>
  <si>
    <t>巫溪县2024年土城镇核桃产业发展项目</t>
  </si>
  <si>
    <t>核桃综合管护200亩</t>
  </si>
  <si>
    <t>巫溪县土城镇和平村</t>
  </si>
  <si>
    <t>核桃综合管护200亩，质量合格率≥85%；当年任务完成率100%；综合管护≦250元/亩，受益人口20人（其中巩固脱贫人数5人以上），人均增收500元，满意度90%以上。</t>
  </si>
  <si>
    <t>10人参与前期项目确定会议、决议，5人参与入库项目的选择，2人参与项目实施过程中施工质量和资金使用的监督，核桃综合管护200亩，质量合格率≥85%；当年任务完成率100%；综合管护≦250元/亩，受益人口20人（其中巩固脱贫人数5人以上），人均增收500元，满意度90%以上。</t>
  </si>
  <si>
    <t>巫溪县2024年下堡镇核桃产业发展项目</t>
  </si>
  <si>
    <t>核桃综合管护300亩。剥壳机1台、晾晒设备1套。</t>
  </si>
  <si>
    <t>核桃综合管护300亩，质量合格率≥85%；当年任务完成率100%；综合管护≦250元/亩，收受人口15人（其中脱贫人口3人），人均增收500元以上，满意度90%以上。</t>
  </si>
  <si>
    <t>10人参与前期项目确定会议、决议，5人参与入库项目的选择，2人参与项目实施过程中施工质量和资金使用的监督，核桃综合管护300亩，质量合格率≥85%；当年任务完成率100%；综合管护≦250元/亩，收受人口15人（其中脱贫人口3人），人均增收500元以上，满意度90%以上。</t>
  </si>
  <si>
    <t>核桃综合管护300亩</t>
  </si>
  <si>
    <t>受益巩贫人口数≥6人</t>
  </si>
  <si>
    <t>136183
56711</t>
  </si>
  <si>
    <t>巫溪县2024年天元乡核桃产业发展项目</t>
  </si>
  <si>
    <t>核桃综合管护2000亩，剥壳机2台</t>
  </si>
  <si>
    <t>巫溪县天元乡新华、吉龙、新田等村</t>
  </si>
  <si>
    <t>核桃综合管护2000亩，质量合格率≥85%；当年任务完成率100%；综合管护≦250元/亩，收受人口100人（其中脱贫人口20人），人均增收500元以上，满意度90%以上。</t>
  </si>
  <si>
    <t>10人参与前期项目确定会议、决议，5人参与入库项目的选择，2人参与项目实施过程中施工质量和资金使用的监督，核桃综合管护2000亩，质量合格率≥85%；当年任务完成率100%；综合管护≦250元/亩，收受人口100人（其中脱贫人口20人），人均增收500元以上，满意度90%以上。</t>
  </si>
  <si>
    <t>核桃综合管护2000亩</t>
  </si>
  <si>
    <t>胡明生</t>
  </si>
  <si>
    <t>巫溪县2024年中梁乡核桃产业发展项目</t>
  </si>
  <si>
    <t>管护核桃1000亩</t>
  </si>
  <si>
    <t>巫溪县中梁乡石锣、双河、中梁、星溪等村</t>
  </si>
  <si>
    <t>核桃综合管护1000亩，质量合格率≥85%；当年任务完成率100%；综合管护≦250元/亩，收受人口50人（其中脱贫人口10人），人均增收500元以上，满意度90%以上。</t>
  </si>
  <si>
    <t>10人参与前期项目确定会议、决议，5人参与入库项目的选择，2人参与项目实施过程中施工质量和资金使用的监督，核桃综合管护1000亩，质量合格率≥85%；当年任务完成率100%；综合管护≦250元/亩，收受人口50人（其中脱贫人口10人），人均增收500元以上，满意度90%以上。</t>
  </si>
  <si>
    <t>巫溪县2024年长桂乡核桃产业发展项目</t>
  </si>
  <si>
    <t>核桃综合管护500亩，剥壳机1台，晾晒设备1套</t>
  </si>
  <si>
    <t>巫溪县长桂乡坪义等村</t>
  </si>
  <si>
    <t>巫溪县2024年天星乡核桃产业发展项目</t>
  </si>
  <si>
    <t>核桃综合管护、高接换优300亩</t>
  </si>
  <si>
    <t>核桃综合管护、高接换优300亩，质量合格率≥85%；当年任务完成率100%；综合管护、高接换优≦500元/亩，受益人口15人（其中巩固脱贫人数3人以上），人均增收500元，满意度90%以上。</t>
  </si>
  <si>
    <t>10人参与前期项目确定会议、决议，5人参与入库项目的选择，2人参与项目实施过程中施工质量和资金使用的监督，核桃综合管护、高接换优300亩，质量合格率≥85%；当年任务完成率100%；综合管护、高接换优≦500元/亩，受益人口15人（其中巩固脱贫人数3人以上），人均增收500元，满意度90%以上。</t>
  </si>
  <si>
    <t>综合管护≦500元/亩</t>
  </si>
  <si>
    <t>巫溪县2024年猫儿背林场核桃技术试验示范基地建设项目</t>
  </si>
  <si>
    <t>核桃技术试验示范建设185亩</t>
  </si>
  <si>
    <t>巫溪县猫儿背林场</t>
  </si>
  <si>
    <t>核桃技术试验示范185亩，质量合格率≥85%，当年任务完成率100%，技术试验示范≦20万元，满意度90%以上。</t>
  </si>
  <si>
    <t>10人参与前期项目确定会议、决议，5人参与入库项目的选择，2人参与项目实施过程中施工质量和资金使用的监督，核桃技术试验示范185亩，质量合格率≥85%，当年任务完成率100%，技术试验示范≦20万元，满意度90%以上。</t>
  </si>
  <si>
    <t>技术试验示范≦20万元</t>
  </si>
  <si>
    <t>崔海军</t>
  </si>
  <si>
    <t>巫溪县2024年胜利乡蚕桑产业发展项目</t>
  </si>
  <si>
    <t>新建桑园100亩；桑树管护800亩。</t>
  </si>
  <si>
    <t>巫溪县胜利乡双胜村、龙狮村</t>
  </si>
  <si>
    <t>通过新建桑园100亩，桑树管护800亩。项目的实施可增加320人次的劳务用工，实现5万元以上的务工总收入</t>
  </si>
  <si>
    <t>10人参与前期项目确定会议、决议，5人参与入库项目的选择，2人参与项目实施过程中施工质量和资金使用的监督，通过新建桑园100亩，桑树管护800亩。项目的实施可增加320人次的劳务用工，实现5万元以上的务工总收入</t>
  </si>
  <si>
    <t>蚕桑种植100亩；桑园管护800亩</t>
  </si>
  <si>
    <t>质量合格率≥90%.</t>
  </si>
  <si>
    <t>新栽桑园≦1000元/亩；桑园管护≤150元/亩</t>
  </si>
  <si>
    <t>总务工收入≥5万元</t>
  </si>
  <si>
    <t>巫溪县2024年上磺镇蚕桑产业发展项目</t>
  </si>
  <si>
    <t>桑园管护700亩</t>
  </si>
  <si>
    <t>巫溪县上磺镇龙门村</t>
  </si>
  <si>
    <t>通过桑园管护700亩，该项目的实施可增加230人次的劳务用工，实现3.5万元以上的务工总收入</t>
  </si>
  <si>
    <t>10人参与前期项目确定会议、决议，5人参与入库项目的选择，2人参与项目实施过程中施工质量和资金使用的监督，通过桑园管护700亩，该项目的实施可增加230人次的劳务用工，实现3.5万元以上的务工总收入</t>
  </si>
  <si>
    <t>桑园管护≤150元/亩</t>
  </si>
  <si>
    <t>总务工收入≥3.5万元</t>
  </si>
  <si>
    <t>巫溪县2024年塘坊镇蚕桑产业发展项目</t>
  </si>
  <si>
    <t>新建桑园600亩；桑园管护300亩</t>
  </si>
  <si>
    <t>巫溪县塘坊镇双塘村、双柏村</t>
  </si>
  <si>
    <t>通过新建桑园600亩；桑园管护300亩，该项目的实施可增加500人次的劳务用工，实现7.5万元以上的务工总收入</t>
  </si>
  <si>
    <t>10人参与前期项目确定会议、决议，5人参与入库项目的选择，2人参与项目实施过程中施工质量和资金使用的监督，通过新建桑园600亩；桑园管护300亩，该项目的实施可增加500人次的劳务用工，实现7.5万元以上的务工总收入</t>
  </si>
  <si>
    <t>新植桑园：1000元/亩，桑园管护≤150元/亩</t>
  </si>
  <si>
    <t>总务工收入≥7.5万元</t>
  </si>
  <si>
    <t>巫溪县2024年花台乡蚕桑产业发展项目</t>
  </si>
  <si>
    <t>管护桑园800亩</t>
  </si>
  <si>
    <t>巫溪县花台乡八龙村</t>
  </si>
  <si>
    <t>通过桑园管护800亩，该项目的实施可增加260人次的劳务用工，实现4万元以上的务工总收入</t>
  </si>
  <si>
    <t>10人参与前期项目确定会议、决议，5人参与入库项目的选择，2人参与项目实施过程中施工质量和资金使用的监督，通过桑园管护800亩，该项目的实施可增加260人次的劳务用工，实现4万元以上的务工总收入</t>
  </si>
  <si>
    <t>桑园管护800亩</t>
  </si>
  <si>
    <t>桑园管护150元/亩</t>
  </si>
  <si>
    <t>总务工收入≥4万元</t>
  </si>
  <si>
    <t>巫溪县2024年凤凰镇蚕桑产业发展项目</t>
  </si>
  <si>
    <t>新建粮桑套作桑园500亩。</t>
  </si>
  <si>
    <t>巫溪县凤凰镇兴旺村</t>
  </si>
  <si>
    <t>通过新建桑园500亩，该项目的实施可增加320人次的劳务用工，实现5万元以上的务工总收入</t>
  </si>
  <si>
    <t>10人参与前期项目确定会议、决议，5人参与入库项目的选择，2人参与项目实施过程中施工质量和资金使用的监督，通过新建桑园500亩，该项目的实施可增加320人次的劳务用工，实现5万元以上的务工总收入</t>
  </si>
  <si>
    <t>桑园新建500亩。</t>
  </si>
  <si>
    <t>桑园新建≤1000元/亩</t>
  </si>
  <si>
    <t>特色产业-消费帮扶</t>
  </si>
  <si>
    <t>巫溪县尖山镇2024为农服务中心建设项目</t>
  </si>
  <si>
    <t>新建仓储及厂房480㎡；农资测土配肥设备1套；农用无人机4台、机耕机播设备2套；蔬菜初加工设备生产线1条。</t>
  </si>
  <si>
    <t>通过新建仓储及厂房480㎡建设，农资测土配肥设备1套；农用无人机4台、机耕机播设备2套；蔬菜初加工设备生产线1条，可带动500人其中脱贫人口100人户均增收500元以上，项目实施中可吸纳20人临时务工，其中脱贫（监测）人口15人，务工收入1500元/人。</t>
  </si>
  <si>
    <t>21人参与前期项目确定会议、决议，21人参与入库项目的选择，5人参与资金使用的监督，通过新建仓储及厂房480㎡建设，农资测土配肥设备1套；农用无人机4台、机耕机播设备2套；蔬菜初加工设备生产线1条，可带动500人其中脱贫人口100人户均增收500元以上，项目实施中可吸纳20人临时务工，其中脱贫（监测）人口15人，务工收入1500元/人。</t>
  </si>
  <si>
    <t>1、新建仓储及厂房480㎡；2、农资测土配肥设备1套；3、农用无人机4台、机耕机播设备2套；4、蔬菜初加工设备生产线1条；</t>
  </si>
  <si>
    <t>建测土配方中心及农资储存中心1200元/㎡；设施设备1万元/套</t>
  </si>
  <si>
    <t>带动脱贫户户均增收500元以上</t>
  </si>
  <si>
    <t>受益脱贫户人口数≥100人</t>
  </si>
  <si>
    <t>李文灿</t>
  </si>
  <si>
    <t>51522118</t>
  </si>
  <si>
    <t>删除，指标无法量化</t>
  </si>
  <si>
    <t>巫溪县2024年消费帮扶-物流补贴项目</t>
  </si>
  <si>
    <t>市场建设和农村物流</t>
  </si>
  <si>
    <t>巫溪农产品销售到县外（不含山东）经营主体的物流补贴，按经营主体运输农产品到县外实际发生运输费或物流费用按最高不超过30%给予一次性补贴。</t>
  </si>
  <si>
    <t>通过通过对农产品销售到县外经营主体的物流补贴，可实现年销售额1000万元以上；带动农户500户年增收500元以上，其中巩固脱贫户200户户均年增收600元以上。</t>
  </si>
  <si>
    <t>5人参与前期项目确定会议、决议，3人参与入库项目的选择，2人参与项目实施过程中资金使用监督。通过对农产品销售到县外经营主体的物流补贴，可实现年销售额1000万元以上；带动农户500户年增收500元以上，其中巩固脱贫户200户户均年增收600元以上。</t>
  </si>
  <si>
    <t>补助带贫效益好，销售总额高的企业、合作社20家以上</t>
  </si>
  <si>
    <t>项目建设成本≤150万元</t>
  </si>
  <si>
    <t>脱贫户户均经济收入≥2000元</t>
  </si>
  <si>
    <t>受益脱贫户数≥500人</t>
  </si>
  <si>
    <t>巫溪县商务委</t>
  </si>
  <si>
    <t>李耀权</t>
  </si>
  <si>
    <t>巫溪县2024年消费帮扶-农特产品推介</t>
  </si>
  <si>
    <t>拓展销售市场，组织、参加开展农产品促销活动5次以上（经营主体参加各种产销对接、农产品展销活动，给予一次性补贴）</t>
  </si>
  <si>
    <t>通过拓展销售市场，组织、参加开展农产品促销活动5次以上（经营主体参加各种产销对接、农产品展销活动，给予一次性补贴），可实现年增收10万元以上；带动农户200户，其中巩固脱贫户100户，年户均增收500元以上。</t>
  </si>
  <si>
    <t>5人参与前期项目确定会议、决议，5人参与入库项目的选择，通过拓展销售市场，组织、参加开展农产品促销活动5次以上（经营主体参加各种产销对接、农产品展销活动，给予一次性补贴），可实现年增收10万元以上；带动农户200户，其中巩固脱贫户100户，年户均增收500元以上。</t>
  </si>
  <si>
    <t>参加产品推介活动5次以上</t>
  </si>
  <si>
    <t>项目建设成本≤30万元</t>
  </si>
  <si>
    <t>消费帮扶代销产品获得收入≥500元</t>
  </si>
  <si>
    <t>受益脱贫户数≥100户</t>
  </si>
  <si>
    <t>巫溪县2023-2024年通组公路建设工程（第一批）白鹿镇石堰村公路</t>
  </si>
  <si>
    <t>改建公路里程2.984公里，路基宽度4.5米。</t>
  </si>
  <si>
    <t>巫溪县白鹿镇石堰村</t>
  </si>
  <si>
    <t>通过改建公路2.984公里，项目实施可解决65人出行难，其中脱贫人口11人出行问题。</t>
  </si>
  <si>
    <t>10人参与前期项目确定会议、决议，5人参与入库项目的选择，10人参与项目实施过程中施工质量和资金使用的监督；通过改建公路2.984公里，项目实施可解决65人出行难，其中脱贫人口11人出行问题。</t>
  </si>
  <si>
    <t>改建公路里程数量2.984公里</t>
  </si>
  <si>
    <t>公路改建约66.4万元/公里</t>
  </si>
  <si>
    <t>赵进</t>
  </si>
  <si>
    <t>巫溪县2023-2024年通组公路建设工程（第一批）朝阳镇朝阳村公路</t>
  </si>
  <si>
    <t>改建公路里程2.4公里，路基宽度4.5米。</t>
  </si>
  <si>
    <t>巫溪县朝阳镇朝阳村</t>
  </si>
  <si>
    <t>通过改建公路2.4公里，项目实施可解决86人出行难，其中脱贫人口14人出行问题。</t>
  </si>
  <si>
    <t>10人参与前期项目确定会议、决议，3人参与入库项目的选择，3人参与项目实施过程中施工质量和资金使用的监督；通过改建公路2.4公里，项目实施可解决86人出行难，其中脱贫人口14人出行问题。</t>
  </si>
  <si>
    <t>改建公路里程数量2.4公里</t>
  </si>
  <si>
    <t>公路改建约62万元/公里</t>
  </si>
  <si>
    <t>巫溪县2023-2024年通组公路建设工程（第一批）峰灵镇堰坪村公路</t>
  </si>
  <si>
    <t>改建公路里程2.39公里，路基宽度4.5米。</t>
  </si>
  <si>
    <t>巫溪县峰灵镇堰坪村</t>
  </si>
  <si>
    <t>通过改建公路2.39公里，项目实施可解决74人出行难，其中脱贫人口12人出行问题。</t>
  </si>
  <si>
    <t>12人参与前期项目确定会议、决议，15人参与入库项目的选择，10人参与项目实施过程中施工质量和资金使用的监督；通过改建公路2.39公里，项目实施可解决74人出行难，其中脱贫人口12人出行问题。</t>
  </si>
  <si>
    <t>改建公路里程数量2.39公里</t>
  </si>
  <si>
    <t>公路改建约74万元/公里</t>
  </si>
  <si>
    <t>巫溪县2023-2024年通组公路建设工程（第一批）古路镇古路村公路</t>
  </si>
  <si>
    <t>改建公路里程0.679公里，路基宽度4.5-7米。</t>
  </si>
  <si>
    <t>巫溪县古路镇古路村</t>
  </si>
  <si>
    <t>通过改建公路0.679公里，项目实施可解决352人出行难，其中脱贫人口35人出行问题。</t>
  </si>
  <si>
    <t>12人参与前期项目确定会议、决议，15人参与入库项目的选择，10人参与项目实施过程中施工质量和资金使用的监督；通过改建公路0.679公里，项目实施可解决352人出行难，其中脱贫人口35人出行问题。</t>
  </si>
  <si>
    <t>改建公路里程数量0.679公里</t>
  </si>
  <si>
    <t>公路改建约120元/公里</t>
  </si>
  <si>
    <t>巫溪县2023-2024年通组公路建设工程（第一批）尖山镇百步村公路</t>
  </si>
  <si>
    <t>改建公路里程0.728公里，路基宽度4.5-7米。</t>
  </si>
  <si>
    <t>巫溪县尖山镇百步村</t>
  </si>
  <si>
    <t>通过改建公路0.728公里，项目实施可解决33人出行难，其中脱贫人口7人出行问题。</t>
  </si>
  <si>
    <t>12人参与前期项目确定会议、决议，15人参与入库项目的选择，10人参与项目实施过程中施工质量和资金使用的监督；通过改建公路0.728公里，项目实施可解决33人出行难，其中脱贫人口7人出行问题。</t>
  </si>
  <si>
    <t>改建公路里程数量0.728公里</t>
  </si>
  <si>
    <t>公路改建约96.2万元/公里</t>
  </si>
  <si>
    <t>受益脱贫人口数≥7人</t>
  </si>
  <si>
    <t>巫溪县2023-2024年通组公路建设工程（第一批）尖山镇大包村公路</t>
  </si>
  <si>
    <t>改建公路里程0.21公里，路基宽度4.5米。</t>
  </si>
  <si>
    <t>通过改建公路0.21公里，项目实施可解决19人出行难，其中脱贫人口4人出行问题。</t>
  </si>
  <si>
    <t>12人参与前期项目确定会议、决议，15人参与入库项目的选择，10人参与项目实施过程中施工质量和资金使用的监督；通过改建公路0.21公里，项目实施可解决19人出行难，其中脱贫人口4人出行问题。</t>
  </si>
  <si>
    <t>改建公路里程数量0.21公里</t>
  </si>
  <si>
    <t>公路改建约76.2万元/公里</t>
  </si>
  <si>
    <t>巫溪县2023-2024年通组公路建设工程（第一批）尖山镇尖山村公路</t>
  </si>
  <si>
    <t>改建公路里程1.162公里，路基宽度6米。</t>
  </si>
  <si>
    <t>巫溪县尖山镇尖山村</t>
  </si>
  <si>
    <t>通过改建公路1.162公里，项目实施可解决54人出行难，其中脱贫人口8人出行问题。</t>
  </si>
  <si>
    <t>12人参与前期项目确定会议、决议，15人参与入库项目的选择，10人参与项目实施过程中施工质量和资金使用的监督；通过改建公路1.162公里，项目实施可解决54人出行难，其中脱贫人口8人出行问题。</t>
  </si>
  <si>
    <t>改建公路里程数量1.162公里</t>
  </si>
  <si>
    <t>公路改建约78.3万元/公里</t>
  </si>
  <si>
    <t>巫溪县2023-2024年通组公路建设工程（第一批）菱角镇桐岭村公路</t>
  </si>
  <si>
    <t>改建公路里程4公里，路基宽度为6.5-7.5m。</t>
  </si>
  <si>
    <t>巫溪县菱角镇桐岭村</t>
  </si>
  <si>
    <t>通过改建公路4公里，项目实施可解决132人出行难，其中脱贫人口33人出行问题。</t>
  </si>
  <si>
    <t>12人参与前期项目确定会议、决议，15人参与入库项目的选择，10人参与项目实施过程中施工质量和资金使用的监督；通过改建公路4公里，项目实施可解决132人出行难，其中脱贫人口33人出行问题。</t>
  </si>
  <si>
    <t>改建公路里程数量4公里</t>
  </si>
  <si>
    <t>公路改建约91.3万元/公里</t>
  </si>
  <si>
    <t>受益脱贫人口数≥33人</t>
  </si>
  <si>
    <t>巫溪县2023-2024年通组公路建设工程（第一批）蒲莲镇兴鹿村、莲花村公路</t>
  </si>
  <si>
    <t>改建公路里程11.344公里，路基宽度6米。</t>
  </si>
  <si>
    <t>巫溪县蒲莲镇兴鹿村、莲花村</t>
  </si>
  <si>
    <t>通过改建公路11.344公里，项目实施可解决458人出行难，其中脱贫人口52人出行问题。</t>
  </si>
  <si>
    <t>12人参与前期项目确定会议、决议，15人参与入库项目的选择，10人参与项目实施过程中施工质量和资金使用的监督；通过改建公路11.344公里，项目实施可解决458人出行难，其中脱贫人口52人出行问题。</t>
  </si>
  <si>
    <t>改建公路里程数量11.344公里</t>
  </si>
  <si>
    <t>公路改建约154.9万元/公里</t>
  </si>
  <si>
    <t>受益脱贫人口数≥52人</t>
  </si>
  <si>
    <t>巫溪县2023-2024年通组公路建设工程（第一批）通城镇云台村公路</t>
  </si>
  <si>
    <t>改建公路里程3.808公里，路基宽度4.5米。</t>
  </si>
  <si>
    <t>巫溪县通城镇云台村</t>
  </si>
  <si>
    <t>通过改建公路3.808公里，项目实施可解决838人出行难，其中脱贫人口223人出行问题。</t>
  </si>
  <si>
    <t>12人参与前期项目确定会议、决议，15人参与入库项目的选择，10人参与项目实施过程中施工质量和资金使用的监督；通过改建公路3.808公里，项目实施可解决838人出行难，其中脱贫人口223人出行问题。</t>
  </si>
  <si>
    <t>改建公路里程数量3.808公里</t>
  </si>
  <si>
    <t>公路改建约16.8万元/公里</t>
  </si>
  <si>
    <t>受益脱贫人口数≥223人</t>
  </si>
  <si>
    <t>巫溪县2023-2024年通组公路建设工程（第一批）通城镇中兴村公路</t>
  </si>
  <si>
    <t>硬化公路长3.2km，宽4.5m，C25混凝土厚0.2m，含挡土墙1000m3，边沟，涵洞等。</t>
  </si>
  <si>
    <t>通过硬化公路3.2公里，项目实施可改善1022人，其中脱贫人口254人出行问题。</t>
  </si>
  <si>
    <t>12人参与前期项目确定会议、决议，15人参与入库项目的选择，10人参与项目实施过程中施工质量和资金使用的监督；通过改建公路3.2公里，项目实施可改善1022人，其中脱贫人口254人出行问题。</t>
  </si>
  <si>
    <t>改建公路里程数量3.2公里。</t>
  </si>
  <si>
    <t>项目验收合格率100 %</t>
  </si>
  <si>
    <t>公路改建约60万元/公里</t>
  </si>
  <si>
    <t>受益脱贫人口数≥254人</t>
  </si>
  <si>
    <t>巫溪县2023-2024年通组公路建设工程（第一批）乌龙乡林场村公路</t>
  </si>
  <si>
    <t>改建公路里程4.68公里，路基宽度4.5米。</t>
  </si>
  <si>
    <t>通过改建公路4.68公里，项目实施可解决135人出行难，其中脱贫人口22人出行问题。</t>
  </si>
  <si>
    <t>12人参与前期项目确定会议、决议，15人参与入库项目的选择，10人参与项目实施过程中施工质量和资金使用的监督；通过改建公路4.68公里，项目实施可解决135人出行难，其中脱贫人口22人出行问题。</t>
  </si>
  <si>
    <t>改建公路里程数量4.68公里</t>
  </si>
  <si>
    <t>公路改建约78万元/公里</t>
  </si>
  <si>
    <t>巫溪县2023-2024年通组公路建设工程（第一批）鱼鳞乡长岗村公路</t>
  </si>
  <si>
    <t>改建公路里程1.5公里，路基宽度为4.5m。</t>
  </si>
  <si>
    <t>通过改建公路1.5公里，项目实施可解决67人出行难，其中脱贫人口14人出行问题。</t>
  </si>
  <si>
    <t>12人参与前期项目确定会议、决议，15人参与入库项目的选择，10人参与项目实施过程中施工质量和资金使用的监督；通过改建公路1.5公里，项目实施可解决67人出行难，其中脱贫人口14人出行问题。</t>
  </si>
  <si>
    <t>改建公路里程数量1.5公里</t>
  </si>
  <si>
    <t>巫溪县2023-2024年通组公路建设工程（第一批）中梁乡中梁村公路</t>
  </si>
  <si>
    <t>改建公路里程2.758公里，路基宽度为4.5m。</t>
  </si>
  <si>
    <t>通过改建公路2.758公里，项目实施可解决76人出行难，其中脱贫人口12人出行问题。</t>
  </si>
  <si>
    <t>12人参与前期项目确定会议、决议，15人参与入库项目的选择，10人参与项目实施过程中施工质量和资金使用的监督；通过改建公路2.758公里，项目实施可解决76人出行难，其中脱贫人口12人出行问题。</t>
  </si>
  <si>
    <t>改建公路里程数量2.758公里</t>
  </si>
  <si>
    <t>公路改建约72.9万元/公里</t>
  </si>
  <si>
    <t>巫溪县2023-2024年通组公路建设工程（第一批）大河乡民主村公路</t>
  </si>
  <si>
    <t>改建公路里程7.217公里，路基宽度6米。</t>
  </si>
  <si>
    <t>通过改建公路7.217公里，项目实施可解决720人出行难，其中脱贫人口221人出行问题。</t>
  </si>
  <si>
    <t>12人参与前期项目确定会议、决议，15人参与入库项目的选择，10人参与项目实施过程中施工质量和资金使用的监督；通过改建公路7.217公里，项目实施可解决720人出行难，其中脱贫人口221人出行问题。</t>
  </si>
  <si>
    <t>改建公路里程数量7.217公里</t>
  </si>
  <si>
    <t>公路改建约136.5万元/公里</t>
  </si>
  <si>
    <t>受益脱贫人口数≥221人</t>
  </si>
  <si>
    <t>巫溪县2023-2024年通组公路建设工程（第一批）文峰镇思源村公路</t>
  </si>
  <si>
    <t>路基拓宽公路里程3.79公里，路基宽度5.5-6.5米。</t>
  </si>
  <si>
    <t>通过改建公路3.79里，项目实施可改善200人，其中脱贫人口70人出行问题。</t>
  </si>
  <si>
    <t>12人参与前期项目确定会议、决议，15人参与入库项目的选择，10人参与项目实施过程中施工质量和资金使用的监督；通过改建公路3.79里，项目实施可改善200人，其中脱贫人口70人出行问题。</t>
  </si>
  <si>
    <t>路基拓宽公路里程数量3.79公里</t>
  </si>
  <si>
    <t>公路改建约117.7元/公里</t>
  </si>
  <si>
    <t>受益脱贫人口数≥70人</t>
  </si>
  <si>
    <t>巫溪县2023-2024年通组公路建设工程（第一批）凤凰镇兴旺村、双玉村公路</t>
  </si>
  <si>
    <t>路基拓宽公路里程3.704公里，路基宽度5.5-6.5米。</t>
  </si>
  <si>
    <t>巫溪县凤凰镇兴旺村、双玉村</t>
  </si>
  <si>
    <t>通过改建公路3.704公里，项目实施可改善425人，其中脱贫人口35人出行问题。</t>
  </si>
  <si>
    <t>12人参与前期项目确定会议、决议，15人参与入库项目的选择，10人参与项目实施过程中施工质量和资金使用的监督；通过改建公路3.704公里，项目实施可改善425人，其中脱贫人口35人出行问题。</t>
  </si>
  <si>
    <t>路基拓宽公路里程数量3.704公里</t>
  </si>
  <si>
    <t>公路改建约48.3万元/公里</t>
  </si>
  <si>
    <t>巫溪县2023-2024年通组公路建设工程（第一批）田坝镇中鹿村公路</t>
  </si>
  <si>
    <t>路基拓宽公路里程3.844公里，路基宽度5.5米。</t>
  </si>
  <si>
    <t>通过改建公路3.844公里，项目实施可改善6000人，其中脱贫人口80人出行问题。</t>
  </si>
  <si>
    <t>12人参与前期项目确定会议、决议，15人参与入库项目的选择，10人参与项目实施过程中施工质量和资金使用的监督；通过改建公路3.844公里，项目实施可改善6000人，其中脱贫人口80人出行问题。</t>
  </si>
  <si>
    <t>路基拓宽公路里程数量3.844公里</t>
  </si>
  <si>
    <t>公路改建约30.17万元/公里</t>
  </si>
  <si>
    <t>巫溪县2023-2024年通组公路建设工程（第一批）古路镇龙泉村、中康村公路</t>
  </si>
  <si>
    <t>路基拓宽公路里程5.279公里，路基宽度5.5-6.5米。</t>
  </si>
  <si>
    <t>巫溪县古路镇龙泉村、中康村</t>
  </si>
  <si>
    <t>通过改建公路5.279公里，项目实施可改善1000人，其中脱贫人口80人出行问题。</t>
  </si>
  <si>
    <t>12人参与前期项目确定会议、决议，15人参与入库项目的选择，10人参与项目实施过程中施工质量和资金使用的监督；通过改建公路5.279公里，项目实施可改善1000人，其中脱贫人口80人出行问题。</t>
  </si>
  <si>
    <t>路基拓宽公路里程数量5.279公里</t>
  </si>
  <si>
    <t>公路改建约53.8万元/公里</t>
  </si>
  <si>
    <t>巫溪县2023-2024年通组公路建设工程（第一批）土城镇西坪村公路</t>
  </si>
  <si>
    <t>路基拓宽公路里程6.481公里，路基宽度5.5-6.5米。</t>
  </si>
  <si>
    <t>巫溪县土城镇西坪村、黄龙村</t>
  </si>
  <si>
    <t>通过改建公路6.481公里，项目实施可解决365人（其中脱贫人口52人）改善生产条件，涉及西坪村、黄龙村和五峰村三个村产业发展，增加经济收益，方便群众安全出行。</t>
  </si>
  <si>
    <t>12人参与前期项目确定会议、决议，15人参与入库项目的选择，10人参与项目实施过程中施工质量和资金使用的监督；通过改建公路6.481公里，项目实施可解决365人（其中脱贫人口52人）改善生产条件，涉及西坪村、黄龙村和五峰村三个村产业发展，增加经济收益，方便群众安全出行。</t>
  </si>
  <si>
    <t>路基拓宽公路里程数量6.481公里</t>
  </si>
  <si>
    <t>公路改建约23万元/公里</t>
  </si>
  <si>
    <t>巫溪县2023-2024年通组公路建设工程（第一批）上磺镇金鱼村界至破石垭公路</t>
  </si>
  <si>
    <t>改建公路里程4.168公里，路基宽度4.5米。</t>
  </si>
  <si>
    <t>巫溪县上磺镇金鱼村</t>
  </si>
  <si>
    <t>通过改建公路4.168公里，项目实施可改善295人，其中脱贫人口44人出行问题。</t>
  </si>
  <si>
    <t>12人参与前期项目确定会议、决议，15人参与入库项目的选择，10人参与项目实施过程中施工质量和资金使用的监督，项目实施过程中群众可参与务工；通过改建公路4.168公里，项目实施可改善295人，其中脱贫人口44人出行问题。</t>
  </si>
  <si>
    <t>改建公路里程数量4.168公里</t>
  </si>
  <si>
    <t>公路改建约74.1万元/公里</t>
  </si>
  <si>
    <t>受益脱贫人口数≥44人</t>
  </si>
  <si>
    <t>巫溪县蒲莲镇2024年桐元河大桥建设项目</t>
  </si>
  <si>
    <t>在蒲莲社区桐元河上新建一座大桥，长70米，宽10米。</t>
  </si>
  <si>
    <t>巫溪县蒲莲镇蒲莲社区</t>
  </si>
  <si>
    <t>通过新建70米长大桥一座，可连接桐元河两岸群众13000余人，有利于居民出行及相关产业发展，项目建成后，受益13000人，其中脱贫人口3142人。</t>
  </si>
  <si>
    <t>102人参与前期项目确定会议、决议，55人参与入库项目的选择，40人参与项目实施过程中施工质量和资金使用的监督，项目实施过程中群众可参与务工；通过新建70米长大桥一座，可连接桐元河两岸群众13000余人，有利于居民出行及相关产业发展，项目建成后，受益13000人，其中脱贫人口3142人。</t>
  </si>
  <si>
    <t>新建大桥一座70米长</t>
  </si>
  <si>
    <t>大桥修建7.14万元/米</t>
  </si>
  <si>
    <t>受益脱贫人口数≥3142人</t>
  </si>
  <si>
    <t>郑万山</t>
  </si>
  <si>
    <t>巫溪县2024年烤鱼二三产业发展项目</t>
  </si>
  <si>
    <t>创建巫溪泡菜品牌3个以上，培育20家企业收购农户产品加工泡菜，为巫溪烤鱼提供重要原材料；打造巫溪烤鱼配料预制菜加工。</t>
  </si>
  <si>
    <t>通过创建巫溪泡菜品牌，培育企业收购农户产品加工泡菜，为巫溪烤鱼提供重要原材料；打造巫溪烤鱼配料预制菜加工，可实现年增收1000万元以上；带动农户500人，其中巩固脱贫户200人年户均增收600元以上。</t>
  </si>
  <si>
    <t>5人参与前期项目确定会议、决议，3人参与入库项目的选择，2人参与项目实施过程中资金使用监督。通过创建巫溪泡菜品牌，培育企业收购农户产品加工泡菜，为巫溪烤鱼提供重要原材料；打造巫溪烤鱼配料预制菜加工，可实现年增收1000万元以上；带动农户500人，其中巩固脱贫户200人年户均增收600元以上。</t>
  </si>
  <si>
    <t>参加烤鱼二三产业发展项目500家以上</t>
  </si>
  <si>
    <t>项目建设成本≤1000万元</t>
  </si>
  <si>
    <t>受益脱贫户数≥200人</t>
  </si>
  <si>
    <t>张毅</t>
  </si>
  <si>
    <t>巫溪县2024年农村环境综合整治试点示范项目(污水治理)</t>
  </si>
  <si>
    <t>农村污水治理</t>
  </si>
  <si>
    <t>新建三格式联户化粪池和户用化粪池200个及污水收集管网建设；新建垃圾收集点20个和清理陈旧垃圾500方。</t>
  </si>
  <si>
    <t>通过新建三格式联户化粪池和户用化粪池200个及污水收集管网建设；新建垃圾收集点20个和清理陈旧垃圾500方。项目实施后可提升500人其中脱贫人口200人的生产生活条件，项目实施过程中可解决20人临时务工，人均务工增收1000元以上。</t>
  </si>
  <si>
    <t>20人参与项目规划入库，后期项目实施及资金监管。通过新建三格式联户化粪池和户用化粪池200个及污水收集管网建设；新建垃圾收集点20个和清理陈旧垃圾500方。项目实施后可提升500人其中脱贫人口200人的生产生活条件，项目实施过程中可解决20人临时务工，人均务工增收1000元以上。</t>
  </si>
  <si>
    <t>新建三格式联户化粪池和户用化粪池2500元/个；新建垃圾收集点10万元/个；清理陈旧垃圾2000元/方</t>
  </si>
  <si>
    <t>巫溪县生态环境局</t>
  </si>
  <si>
    <t>杨永凤</t>
  </si>
  <si>
    <t>巫溪县2024年预警信息发布平台升级及山地气候特色农业产业示范园建设</t>
  </si>
  <si>
    <t>智慧农业</t>
  </si>
  <si>
    <t>预警信息发布平台提档升级，在城厢镇新建1套X波段雷达监测系统。建立10000亩晚脆李、1200亩烤烟等特色农业气象大数据和特色农业产业气象灾害监测预警体系和风险智慧调控体系等。</t>
  </si>
  <si>
    <t>通过新建预警信息发布平台提档升级，在城厢镇新建1套X波段雷达监测系统。建立10000亩晚脆李、1200亩烤烟等特色农业气象大数据和特色农业产业气象灾害监测预警体系和风险智慧调控体系等。项目实施可提升巫溪县防灾减灾综合实力。 提升全县农业生产气象服务“能力，构建精准高效气象服务体系。 显著提升20000人其中脱贫人口100人农业生产能力，做到数据精准，生产高效。</t>
  </si>
  <si>
    <t>5人参与前期项目确定会议、决议，3人参与入库项目的选择，2人参与项目实施过程中资金使用监督。通过新建预警信息发布平台提档升级，在城厢镇新建1套X波段雷达监测系统。建立10000亩晚脆李、1200亩烤烟等特色农业气象大数据和特色农业产业气象灾害监测预警体系和风险智慧调控体系等。项目实施可提升巫溪县防灾减灾综合实力。 提升全县农业生产气象服务“能力，构建精准高效气象服务体系。 显著提升20000人其中脱贫人口100人农业生产能力，做到数据精准，生产高效。</t>
  </si>
  <si>
    <t>1.完成预警信息发布平台提档升级。
2.在城厢镇新建1套X波段雷达监测系统。
3.建立10000亩晚脆李、1200亩烤烟气象大数据、农业产业气象灾害监测预警体系、风险智慧调控体系1套。</t>
  </si>
  <si>
    <t>预警信息发布平台提档升级200万；X波段雷达监测系统100万元/套</t>
  </si>
  <si>
    <t>巫溪县气象局</t>
  </si>
  <si>
    <t>李富荣</t>
  </si>
  <si>
    <t>15178903976</t>
  </si>
  <si>
    <t>巫溪县金鱼水库工程</t>
  </si>
  <si>
    <t>工程包括水库枢纽工程和渠系工程两个部分，下坝轴线为混凝土重力坝，最大坝高46.8m。灌区供水管道工程由1条主干管和3条供水支管、2条灌溉支管组成，其中干管为供水工程和灌溉工程共同的上一级管线，本工程采用管道输水，灌溉和供水管道总长34.25km，其中干管23.83km。</t>
  </si>
  <si>
    <t>巫溪县上磺镇、古路镇</t>
  </si>
  <si>
    <t>通过修建水库枢纽工程和渠系工程，安装灌溉供水管道34.25公里，可改善周边2个乡镇的3000亩农田灌溉问题，项目实施过程中可提供20人临时务工，人均务工增收1000元以上。</t>
  </si>
  <si>
    <t>10人参与前期项目确定会议、决议，5人参与入库项目的选择，3人参与项目实施过程中施工质量和资金使用的监督，通过修建水库枢纽工程和渠系工程，安装灌溉供水管道34.25公里，可改善周边2个乡镇的3000亩农田灌溉问题，项目实施过程中可提供20人临时务工，人均务工增收1000元以上。</t>
  </si>
  <si>
    <t>修建水库枢纽工程坝高46.8米，安装灌溉供水管道34.25公里</t>
  </si>
  <si>
    <t>水库2500万元/座；灌溉管道10万元/公里；</t>
  </si>
  <si>
    <t>务工增收≥100元</t>
  </si>
  <si>
    <t>项目设计使用年限≥3年</t>
  </si>
  <si>
    <t>巫溪县宁之源建设开发（集团）有限公司</t>
  </si>
  <si>
    <t>贺学玲</t>
  </si>
  <si>
    <t>巫溪县2024年通城镇农村水网试点项目</t>
  </si>
  <si>
    <t>项目由水源工程、供水工程和灌溉工程三部分组成。水源工程：新建2座山坪塘及整治1座山坪塘。供水工程：新建取水坝1座，引水隧洞1.77km，新建水厂（3000m3/d）,管道33.52km。灌溉工程：南北干管及14条支管，总长44.91km。</t>
  </si>
  <si>
    <t>通过新建2座山坪塘及整治1座山坪塘，新建取水坝1座，引水隧洞1.77km，新建水厂（3000m3/d）,管道33.52km，灌溉管道44.91km，可改善通城镇全镇饮水问题，项目实施过程中可提供30人临时务工，人均务工增收1000元以上。</t>
  </si>
  <si>
    <t>10人参与前期项目确定会议、决议，5人参与入库项目的选择，3人参与项目实施过程中施工质量和资金使用的监督。通过新建2座山坪塘及整治1座山坪塘，新建取水坝1座，引水隧洞1.77km，新建水厂（3000m3/d）,管道33.52km，灌溉管道44.91km，可改善通城镇全镇饮水问题，项目实施过程中可提供30人临时务工，人均务工增收1000元以上。</t>
  </si>
  <si>
    <t>新建2座山坪塘及整治1座山坪塘，新建取水坝1座，引水隧洞1.77km，新建水厂（3000m3/d）,管道33.52km，灌溉管道44.91km</t>
  </si>
  <si>
    <t>山坪塘整修500元/f立方米；水厂1500元/立方米；灌溉管道10万元/公里，饮水管道6万元/公里</t>
  </si>
  <si>
    <t>巫溪县土城镇2024年渔业产业配套基础设施项目</t>
  </si>
  <si>
    <t>水产养殖业发展</t>
  </si>
  <si>
    <t>平阳村：新建河提700米，新建并硬化道路800米（其中6米宽有700米，4.5米宽有100米），新建引水渠1500米，（其中宽2米深1米的有1300米长；宽1米，深1米有200米长）。土城社区：新建并硬化公路长350米，宽6米；新建引水渠1000米，宽2米，深1.5米；新建取水拦坝50米长。</t>
  </si>
  <si>
    <t>巫溪县土城镇平阳村、土城社区</t>
  </si>
  <si>
    <t>通过新建河提700米，新建并硬化道路1150米，引水渠2500米，新建取水拦坝50米，助力发展冷水鱼养殖，改善基础设施建设，可受益10人（其中脱贫人口5人），户均增收500元以上。</t>
  </si>
  <si>
    <t>10人参与入库项目的选择，5人参与项目实施过程中施工质量和资金使用的监督；通过新建河提700米，新建并硬化道路1150米，引水渠2500米，新建取水拦坝50米，助力发展冷水鱼养殖，改善基础设施建设，可受益10人（其中脱贫人口5人），户均增收500元以上。</t>
  </si>
  <si>
    <t xml:space="preserve">
新建河提700米，新建并硬化道路1150米，引水渠2500米，新建取水拦坝50米
</t>
  </si>
  <si>
    <t>新建河提2000元/米，新建并硬化道路80万元/公里，引水渠800元/米，新建取水拦坝1200元/米</t>
  </si>
  <si>
    <t>特色产业带动增加脱贫人口户均收入≥500元</t>
  </si>
  <si>
    <t>巫溪县2024年老鹰茶提质增效关键技术研究及新产品开发项目</t>
  </si>
  <si>
    <t>委托第三方开展技术开发，包括老鹰茶物质成分研究、加工标准化体系构建、风味特性综合评价、核心健康功效研究、深度利用产品开发等。完成数据分析报告4份，研究论文2-3篇，提纯产品3-4个。</t>
  </si>
  <si>
    <t>通过识别巫溪老鹰茶物质构成，构建老鹰茶加工标准化体系；综合评价老鹰茶风味，实现老鹰茶风味全方位、数字化解读；挖掘老鹰茶功效亮点，为保健功效评价及新产品开发提供大数据支撑；丰富老鹰茶产品形态，实现老鹰茶深度开发利用，形成具有差异化、市场竞争力的巫溪老鹰茶，带动全县8000余人，其中脱贫人口1200人发展老鹰茶产业。</t>
  </si>
  <si>
    <t>5人参与前期项目确定会议、决议，3人参与入库项目的选择，2人参与项目实施过程中资金使用监督。通过技术开发；挖掘老鹰茶功效亮点，为保健功效评价及新产品开发提供大数据支撑；丰富老鹰茶产品形态，实现老鹰茶深度开发利用，形成具有差异化、市场竞争力的巫溪老鹰茶。带动全县8000余人，其中脱贫人口1200人发展老鹰茶产业。</t>
  </si>
  <si>
    <t>通过识别巫溪老鹰茶物质构成，构建老鹰茶加工标准化体系；综合评价老鹰茶风味，实现老鹰茶风味全方位、数字化解读；挖掘老鹰茶功效亮点，为保健功效评价及新产品开发提供大数据支撑；丰富老鹰茶产品形态，实现老鹰茶深度开发利用，形成具有差异化、市场竞争力的巫溪老鹰茶。带动全县8000余人，其中脱贫人口1200人发展老鹰茶产业。</t>
  </si>
  <si>
    <t>数据分析报告4份，研究论文2-3篇，提纯产品3-4个</t>
  </si>
  <si>
    <t>委托服务费150万元</t>
  </si>
  <si>
    <t>受益人口≥100人</t>
  </si>
  <si>
    <t>莫朝霞</t>
  </si>
  <si>
    <t>建议不纳入衔接资金安排</t>
  </si>
  <si>
    <t>专项考核任务新增入库</t>
  </si>
  <si>
    <t>巫溪县2024年巫溪烤鱼工劳务品牌建设项目</t>
  </si>
  <si>
    <t>特色手工基地建设技能培训</t>
  </si>
  <si>
    <t>1.巫溪烤鱼工标准建设，制定巫溪烤鱼工星级标准，撰写巫溪烤鱼工教材标本1套，印制教材300套； 2.巫溪烤鱼工技能和管理人员培训300人次；3.巫溪烤鱼工品牌认证300人；4.巫溪烤鱼工劳务品牌信息平台建设（开发小程序1个、就业网站1个，打造一只6人师资队伍）。</t>
  </si>
  <si>
    <t>通过实施巫溪烤鱼工劳务品牌建设，制定巫溪烤鱼工星级标准，撰写巫溪烤鱼工教材1套，印制教材300套，开展技能和管理人员培训300人次，开展巫溪烤鱼工品牌认证300人，建设巫溪烤鱼工劳务品牌信息平台等，项目建成后可吸纳群众就近就业100人，其中脱贫户和监测户50人，户均年增收3000元以上。</t>
  </si>
  <si>
    <t>13人参与前期项目确定会议、决议，13人参与入库项目选择，3人参与项目实施过程中监督。通过实施巫溪烤鱼工劳务品牌建设，制定巫溪烤鱼工星级标准，撰写巫溪烤鱼工教材1套，印制教材300套，开展技能和管理人员培训300人次，开展巫溪烤鱼工品牌认证300人，建设巫溪烤鱼工劳务品牌信息平台等，项目建成后可吸纳群众就近就业100人，其中脱贫户和监测户50人，户均年增收3000元以上。</t>
  </si>
  <si>
    <t>制定巫溪烤鱼工星级标准，撰写巫溪烤鱼工教材标本1套，印制教材300套，技能和管理人员培训5期300人次，   品牌认证300人，开发小程序1个，开发就业网站1个，打造一只6人师资队伍。</t>
  </si>
  <si>
    <t>巫溪烤鱼工标准建设 5万元/个；，撰写巫溪烤鱼工教材标本12.9万元/套，巫溪烤鱼工教材70元/套；技能和管理人员培训12万元/期；巫溪烤鱼工品牌认证300元/人；信息平台10万元/个。</t>
  </si>
  <si>
    <t>脱贫人口或监测对象获得年务工收入≧3000元</t>
  </si>
  <si>
    <t>农民就近务工人次≧100人</t>
  </si>
  <si>
    <t>巫溪县乡村振兴服务中心</t>
  </si>
  <si>
    <t>巫溪县2024年乌龙乡银洞连接桥梁建设项目</t>
  </si>
  <si>
    <t>新建1座宽8米、主跨40米车行桥，新建连接道路80米。</t>
  </si>
  <si>
    <t>巫溪县乌龙乡银洞社区</t>
  </si>
  <si>
    <t>通过新建1座宽8米、主跨40米车行桥，新建连接道路80米。项目建成后，可改善1500余人，其中：脱贫人口（含监测对象）703人交通出行条件</t>
  </si>
  <si>
    <t>6人参与前期项目确定会议、决议，5人参与入库项目的选择，群众参与项目的实施与监督，通过新建1座宽8米、主跨40米车行桥，新建连接道路80米。项目建成后，可改善1500余人，其中：脱贫人口（含监测对象）703人交通出行条件</t>
  </si>
  <si>
    <t>车行桥8米，连接道路80米</t>
  </si>
  <si>
    <t>桥梁340万元/座，道路50万元/公里</t>
  </si>
  <si>
    <t>受益脱贫人口数≥703人</t>
  </si>
  <si>
    <t>工程设计使用年限≥20年</t>
  </si>
  <si>
    <t>王均</t>
  </si>
  <si>
    <t>出库</t>
  </si>
  <si>
    <t>巫溪县2024年通城镇场镇供水提升项目</t>
  </si>
  <si>
    <t>新建3座山坪塘及整治1座山坪塘；供水工程为新建取水坝1座，引水隧洞1.77km，整治已成隧洞1km，新建夏布坪水厂（2000m3/d）,迁建通城水厂（3000m3/d），新建供水管道33.52km；灌溉工程为新建南北干管及14条支管，总长44.91km等</t>
  </si>
  <si>
    <t>通过新建3座山坪塘及整治1座山坪塘；供水工程为新建取水坝1座，引水隧洞1.77km，整治已成隧洞1km，新建夏布坪水厂（2000m3/d）,迁建通城水厂（3000m3/d），新建供水管道33.52km；灌溉工程为新建南北干管及14条支管，总长44.91km等,可提升13950人其中脱贫人口1890人安全供水保障水平</t>
  </si>
  <si>
    <t>10人参与前期项目确定会议、决议，5人参与入库项目的选择，群众参与项目的实施与监督，通过新建3座山坪塘及整治1座山坪塘；供水工程为新建取水坝1座，引水隧洞1.77km，整治已成隧洞1km，新建夏布坪水厂（2000m3/d）,迁建通城水厂（3000m3/d），新建供水管道33.52km；灌溉工程为新建南北干管及14条支管，总长44.91km等,可提升13950人其中脱贫人口1890人安全供水保障水平</t>
  </si>
  <si>
    <t>受益脱贫人口数≥1890人</t>
  </si>
  <si>
    <t>农作物灾后恢复重建10000亩，种子、种苗等补助，以及畜禽养殖100户以上等。</t>
  </si>
  <si>
    <t xml:space="preserve">新建 </t>
  </si>
  <si>
    <t>通过农作物灾后恢复重建10000亩，种子、种苗等补助，以及畜禽养殖100户以上等，降低农业灾害损失100万元以上；减少1000户脱贫户农业灾害损失，户均减少灾害损失500元以上，保障8万群众，其中脱贫人口3000人以上农业生产自救。</t>
  </si>
  <si>
    <t>11人参与项目规划入库，3人后期项目实施及资金监管。项目建成后，降低农业灾害损失100万元以上；减少1000户脱贫户农业灾害损失，户均减少灾害损失500元以上，保障8万群众，其中脱贫人口3000人以上农业生产自救。</t>
  </si>
  <si>
    <t>农作物灾后重建10000亩。畜禽养殖100户以上</t>
  </si>
  <si>
    <t>农作物灾后重建种源补助300元/亩；畜禽渔类补助200万元</t>
  </si>
  <si>
    <t>特色产业带动增加脱贫人口户均收入≥2000元</t>
  </si>
  <si>
    <t>重复，调整出库</t>
  </si>
  <si>
    <t>巫溪县2024年红池坝农旅融合产业示范基地项目</t>
  </si>
  <si>
    <t>①土地整治500亩建设形成的集中连片，种植黄花、马铃薯、向日葵等套种，实现农旅相结合，设施配套，高产稳产，生态良好，与现代农业生产和经营方式相适应的基本农田。②新建三级配水管网20公里；新增附属设施检修阀、排气阀、泄水阀及相应的相应的闸阀井等设施设备。③新建雨、污水排水管网15公里，配套建设检查井等，新建垃圾处理中转站、配套垃圾分类处理设施设备等。</t>
  </si>
  <si>
    <t>巫溪县文峰镇红池坝社区</t>
  </si>
  <si>
    <t>通过土地整治500亩，新建三级配水管网20公里，新建雨、污水排水管网15公里，项目实施后可形成的300亩的集中连片，种植黄花、马铃薯、向日葵等套种，实现农旅相结合，设施配套，高产稳产，生态良好，与现代农业生产和经营方式相适应的基本农田，提供农作物产量，项目实施过程中可解决20人临时务工，人均增加务工收入2000元以上。</t>
  </si>
  <si>
    <t>10人参与前期项目确定会议、决议，5人参与入库项目的选择，通过土地整治500亩，新建三级配水管网20公里，新建雨、污水排水管网15公里，项目实施后可形成的300亩的集中连片，种植黄花、马铃薯、向日葵等套种，实现农旅相结合，设施配套，高产稳产，生态良好，与现代农业生产和经营方式相适应的基本农田，提供农作物产量，项目实施过程中可解决20人临时务工，人均增加务工收入2000元以上。</t>
  </si>
  <si>
    <t>土地整治500亩，新建三级配水管网20公里，新建雨、污水排水管网15公里</t>
  </si>
  <si>
    <t>土地整治4000元/亩；配水管网10万元/公里，污水排水管网15万元/公里</t>
  </si>
  <si>
    <t>巫溪县花台乡2024年住房改造项目</t>
  </si>
  <si>
    <t>住房改造1户</t>
  </si>
  <si>
    <t>通过对1户住房改造提升，保障1户农户住房安全，改善1户农户居住条件。</t>
  </si>
  <si>
    <t>1户群众参与项目规划入库，后期项目实施及资金监管。通过对1户住房改造提升，保障1户农户住房安全，改善1户农户居住条件。</t>
  </si>
  <si>
    <t>C级危房改造0.75万元/户；D级危房改造3.5万元/户；旧房整治提升0.5万元/户</t>
  </si>
  <si>
    <t>受益农户户数≥1户</t>
  </si>
  <si>
    <t>张斌</t>
  </si>
  <si>
    <t>巫溪县尖山镇2024年住房改造项目</t>
  </si>
  <si>
    <t>住房改造11户</t>
  </si>
  <si>
    <t>通过对11户住房改造提升，保障11户农户住房安全，改善11户农户居住条件。</t>
  </si>
  <si>
    <t>11户群众参与项目规划入库，后期项目实施及资金监管。通过对11户住房改造提升，保障11户农户住房安全，改善11户农户居住条件。</t>
  </si>
  <si>
    <t>受益农户户数≥11户</t>
  </si>
  <si>
    <t>巫溪县天元乡2024年住房改造项目</t>
  </si>
  <si>
    <t>住房改造2户</t>
  </si>
  <si>
    <t>通过对2户住房改造提升，保障2户农户住房安全，改善2户农户居住条件。</t>
  </si>
  <si>
    <t>2户群众参与项目规划入库，后期项目实施及资金监管。通过对2户住房改造提升，保障2户农户住房安全，改善2户农户居住条件。</t>
  </si>
  <si>
    <t>受益农户户数≥2户</t>
  </si>
  <si>
    <t>巫溪县2024年白果林场转坪管护站道路整修项目</t>
  </si>
  <si>
    <t>击鼓坪至转坪原有道路整修8公里（含山洪排水治理、边坡治理、修复挡墙、路面治理、泥结碎石路面）</t>
  </si>
  <si>
    <t>巫溪县白果林场转坪管护站</t>
  </si>
  <si>
    <t>通过整修道路8公里（含山洪排水治理、边坡治理、修复挡墙、路面治理、泥结碎石路面），村集体组织与林场合作，带动农民就近务工可获得务工收入</t>
  </si>
  <si>
    <t>5人参与前期项目确定会议、决议，5人参与入库项目的选择，3人参与项目实施过程中施工质量和资金使用的监督；通过整修道路8公里（含山洪排水治理、边坡治理、修复挡墙、路面治理、泥结碎石路面），村集体组织与林场合作，带动农民就近务工可获得务工收入</t>
  </si>
  <si>
    <t>道路整修8公里</t>
  </si>
  <si>
    <t>道路质量合格率≥95%</t>
  </si>
  <si>
    <t>道路整修每公里≤30万元</t>
  </si>
  <si>
    <t>获得务工收入≧24万元</t>
  </si>
  <si>
    <t>农民就近务工人次≧500人次</t>
  </si>
  <si>
    <t>巫溪县2024年湖北海棠茶生态基地建设</t>
  </si>
  <si>
    <t>建设湖北海棠茶原产地保护基地50亩，灌溉、道路、病虫害防治等设施配套。抚育林区内湖北海棠，并筛选或培育茶用品种。建设茶晾晒场地200m2，巡护道路1000米，仓储质检等用房50 平方米，建烘烤50平方米。</t>
  </si>
  <si>
    <t>通过建设湖北海棠茶原产地保护基地50亩，灌溉、道路、病虫害防治等设施配套。抚育林区内湖北海棠，并筛选或培育茶用品种。建设茶晾晒场地200m2，巡护道路1000米，仓储质检等用房50 平方米，建烘烤50平方米。可推动发展特色产业，带动乡村振兴产业发展及农民务工可获得务工收入。</t>
  </si>
  <si>
    <t>5人参与前期项目确定会议、决议，5人参与入库项目的选择，3人参与项目实施过程中施工质量和资金使用的监督；通过建设湖北海棠茶原产地保护基地50亩，灌溉、道路、病虫害防治等设施配套。抚育林区内湖北海棠，并筛选或培育茶用品种。建设茶晾晒场地200m2，巡护道路1000米，仓储质检等用房50 平方米，建烘烤50平方米。可推动发展特色产业，带动乡村振兴产业发展及农民务工可获得务工收入。</t>
  </si>
  <si>
    <t>海棠茶原产地保护基地50亩，建设茶晾晒场地200m2，巡护道路1000米，仓储质检等用房50平方米，建烘烤50平方米。</t>
  </si>
  <si>
    <t>海棠茶原产地保护基地0.5万元/亩，茶晾晒场地1000元/平方米，巡护道路500元/米，仓储质检等用房3000元/平方米，烘烤3000元/平方米。</t>
  </si>
  <si>
    <t>农民就近务工人次≧100人次</t>
  </si>
  <si>
    <t>巫溪县2023年通城镇村落老旧弱电线路改造工程</t>
  </si>
  <si>
    <t>农村电网建设（通生产、生活用电、提高综合电压和供电可靠性）</t>
  </si>
  <si>
    <t>①存量沿街线路拆除约160公里（含光缆、吊线、电杆等），②新建线路约194公里（含含光缆、吊线、电杆、拉线、管道等）。</t>
  </si>
  <si>
    <t>改建</t>
  </si>
  <si>
    <t>巫溪县通城镇 通过线路拆除约160公里；新建线路约194公里，解决线路安全，改善强化用电保障。项目建设成受益人口200人，其中脱贫人口20人。</t>
  </si>
  <si>
    <t>8人参与前期项目确定会议、决议，8人参与入库项目的选择，3人参与项目实施过程中施工质量和资金使用的监督。巫溪县通城镇 通过线路拆除约160公里；新建线路约194公里，解决线路安全，改善强化用电保障。项目建设成受益人口200人，其中脱贫人口20人。</t>
  </si>
  <si>
    <t>存量沿街线路拆除树立160公里；新建线路数量194公里。</t>
  </si>
  <si>
    <t>通过线路拆除约160公里146.88万元；新建线路约194公里178.09万元</t>
  </si>
  <si>
    <t>受益巩固脱贫人口数≥20人</t>
  </si>
  <si>
    <t>可持续效益≥5年</t>
  </si>
  <si>
    <t>群众满意度≥95%</t>
  </si>
  <si>
    <t>18883235345</t>
  </si>
  <si>
    <t>巫溪县土城镇平安村2023年农村人居环境整治项目</t>
  </si>
  <si>
    <t>人居环境“五清五建”，包括：沟渠整治、沟渠加盖40米；新建污水管道200米；、综合整治2000米；入户道路硬化6000米及庭院改造等。</t>
  </si>
  <si>
    <t>巫溪县土城镇平安村</t>
  </si>
  <si>
    <t>通过沟渠整治、沟渠加盖40米；新建污水管道200米；、综合整治2000米；入户道路硬化6000米及庭院改造等，该项目实施可改善136人（其中脱贫人口32人）生产生活条件，助推乡村旅游发展，户均增收1000元以上。</t>
  </si>
  <si>
    <t>12人参与前期项目确定会议、决议，9人参与入库项目的选择，5人参与项目实施过程中施工质量和资金使用的监督；通过该项目实施可解决136人（其中脱贫人口32人）改善生产生活条件，助推乡村旅游发展，户均增收1000元以上。</t>
  </si>
  <si>
    <t>沟渠整治50米、沟渠加盖40米、新建污水管道200米、环境整治2000米、入户路硬化0.6千米</t>
  </si>
  <si>
    <t>1.沟渠整治30万元。2.沟渠加盖5万元。3.新建污水管道20万元。4、综合整治110万元，5.入户道路35万元</t>
  </si>
  <si>
    <t>受益农户满意度90%</t>
  </si>
  <si>
    <t>巫溪县徐家镇龙店村2023年农村人居环境整治项目</t>
  </si>
  <si>
    <t>入户路改造、庭院改造8000㎡（含院坝地面、护栏、排水沟、畜禽圈舍等）、微田园改造12000㎡（栅栏、瓜果架、生产便道、排水沟等）及部分屋顶改造和墙体修复等。</t>
  </si>
  <si>
    <t>巫溪县徐家镇龙店村</t>
  </si>
  <si>
    <t>通过入户路改造、庭院改造8000㎡（含院坝地面、护栏、排水沟、畜禽圈舍等）、微田园改造12000㎡（栅栏、瓜果架、生产便道、排水沟等）及部分屋顶改造和墙体修复等，改善360人，其中脱贫人口112人生产生活条件。</t>
  </si>
  <si>
    <t>9人参与前期项目确定会议、决议，5人参与入库项目的选择，3人参与项目实施过程中施工质量和资金使用的监督；通过入户路改造2公里、庭院8000㎡、微田园改造12000㎡等，改善360人，其中脱贫人口112人生产生活条件。</t>
  </si>
  <si>
    <t>入户路改造2公里、庭院8000㎡、微田园改造12000㎡</t>
  </si>
  <si>
    <t>入户道路45万元/公里；改造庭院、微田园改造55元/㎡。</t>
  </si>
  <si>
    <t>受益脱贫人口≥112人</t>
  </si>
  <si>
    <t>13896285399</t>
  </si>
  <si>
    <t>巫溪县大河乡民主村2023年农村人居环境整治项目</t>
  </si>
  <si>
    <t>人居环境“五清五建”，包括：入户路改造、庭院改造2250㎡（含院坝地面、围挡、污水沟、畜禽圈舍等）、微田园改造60处（围栏、生产便道、排水沟等）。</t>
  </si>
  <si>
    <t>通过入户路改造、庭院改造2250㎡（含院坝地面、围挡、污水沟、畜禽圈舍等）、微田园改造60处（围栏、生产便道、排水沟等），可改善128人，其中脱贫户37人居住条件。</t>
  </si>
  <si>
    <t>23人参与前期项目确定会议、决议，23人参与入库项目的选择，8人参与项目实施过程中施工质量和资金使用的监督，通过该项目实施可改善128人，其中脱贫户37人居住条件。</t>
  </si>
  <si>
    <t>入户路改造1km、改造庭院2250㎡、微田园改造60处。</t>
  </si>
  <si>
    <t>入户道路及院坝硬化成本150元/㎡；改造庭院300元/㎡；微田园改造5000元/处。</t>
  </si>
  <si>
    <t>巫溪县古路镇龙坪村2023年农村人居环境整治项目</t>
  </si>
  <si>
    <t>人居环境“五清五建”，包括：入户道路整治、农户废弃宅基地、茅草坡，改造小菜园、小果园约50处（清单计价）；改造庭院约100户。</t>
  </si>
  <si>
    <t>巫溪县古路镇龙坪村</t>
  </si>
  <si>
    <t>通过入户道路整治、农户废弃宅基地、茅草坡，改造小菜园、小果园约50处（清单计价）；改造庭院约100户，改善1500人（其中脱贫户400人）生产生活条件，促进乡村旅游发展</t>
  </si>
  <si>
    <t>12人参与前期项目确定会议、决议，6人参与入库项目的选择，6人参与项目实施过程中施工质量和资金使用的监督。通过入户道路整治、农户废弃宅基地、茅草坡，改造小菜园、小果园约50处（清单计价）；改造庭院约100户，改善1500人（其中脱贫户400人）生产生活条件，促进乡村旅游发展</t>
  </si>
  <si>
    <t>新修入户道路约500米，4.5米宽；整治龙坪桥至村办公室间农户废弃宅基地、茅草坡，改造小菜园、小果园约50处（清单计价）；改造庭院约100户。</t>
  </si>
  <si>
    <t>入户道路1500元/米，菜园、果园改造5000元/处；庭院改造10000元/户</t>
  </si>
  <si>
    <t>受益脱贫人口≥400人</t>
  </si>
  <si>
    <t>冉鹏</t>
  </si>
  <si>
    <t>巫溪县菱角镇桐岭村2023年农村人居环境整治项目</t>
  </si>
  <si>
    <t>人居环境“五清五建”，包括：入户道路整治、改造小菜园、小果园约、庭院约100户，完善相关配套设施。</t>
  </si>
  <si>
    <t>通过实施入户道路整治、改造小菜园、小果园约、庭院约100户，完善相关配套设施；可改善1954人，其中脱贫526人生产生活条件。</t>
  </si>
  <si>
    <t>8人参与前期项目确定会议、决议，5人参与入库项目的选择，2人参与项目实施过程中施工质量和资金使用的监督，通过新建垃圾中转站3个、垃圾桶120个，五清五建50户，完善相关配套设施；可改善1954人，其中脱贫526人生产生活条件。</t>
  </si>
  <si>
    <t>入户道路整治、改造小菜园、小果园约、庭院约100户</t>
  </si>
  <si>
    <t>垃圾中转站30万元/个、垃圾桶200元/个，五清五建2.2万元/户</t>
  </si>
  <si>
    <t>受益脱贫人口≥526人</t>
  </si>
  <si>
    <t>巫溪县胜利乡胜利村2023年农村人居环境整治项目</t>
  </si>
  <si>
    <t>人居环境“五清五建”，包括：入户道路整治、改造小菜园、小果园约、庭院约80户，完善相关配套设施。</t>
  </si>
  <si>
    <t>巫溪县胜利乡胜利村</t>
  </si>
  <si>
    <t>通过入户道路整治、改造小菜园、小果园约、庭院约80户，完善相关配套设施，可改善93户358人，其中脱贫户18户60人居住条件。</t>
  </si>
  <si>
    <t>5人参与前期项目确定会议、决议，5人参与入库项目的选择，2人参与项目实施过程中施工质量和资金使用的监督；通过项目实施，能解决10个以上临时务工人员（含脱贫户），可改善1。可改善93户358人，其中脱贫户18户60人居住条件。</t>
  </si>
  <si>
    <t>入户道路整治、改造小菜园、小果园约、庭院约80户</t>
  </si>
  <si>
    <t>受益脱贫人口（监测人口）≥60人</t>
  </si>
  <si>
    <t>巫溪县塘坊镇梓树村2023年农村人居环境整治项目</t>
  </si>
  <si>
    <t>人居环境“五清五建”，包括：新修田间耕作道3000米，田间堡坎300m³，庭园院坝整治35户，排水沟整治120米，圈舍整治20户，以及垃圾箱、地砖、石块、旧房拆除和加固等。</t>
  </si>
  <si>
    <t>巫溪县塘坊镇梓树村</t>
  </si>
  <si>
    <t>通过新修田间耕作道3000米，田间堡坎300m³，庭园院坝整治35户，排水沟整治120米，圈舍整治20户，以及垃圾箱、地砖、石块、旧房拆除和加固等，可改善800人（其中脱贫人口60人）生产生活条件。</t>
  </si>
  <si>
    <t>15人参与前期项目确定会议、决议，5人参与入库项目的选择，6人参与项目实施过程中施工质量和资金使用的监督。通过该项目实施，可改善800人（其中脱贫人口60人）生产生活条件。</t>
  </si>
  <si>
    <t>新修田间耕作道3000米，田间堡坎300m³，庭园院坝整治35户，排水沟整治120米，圈舍整治20户</t>
  </si>
  <si>
    <t>谭治泉</t>
  </si>
  <si>
    <t>巫溪县文峰镇2023年人居环境整治项目</t>
  </si>
  <si>
    <t>人居环境“五清五建”，包括：整治文峰村沿线庭院约50户，庭园建设50处；整治房屋墙体约6200平方米</t>
  </si>
  <si>
    <t>巫溪县文峰村、长沙村、思源村</t>
  </si>
  <si>
    <t>通过整治文峰村沿线庭院约50户3000平方米，庭园建设50处；整治房屋墙体约50户6200平方米，改善450人，其中脱贫人口50人生产生活条件。</t>
  </si>
  <si>
    <t>5人参与入库项目的选择，2人参与项目实施过程中施工质量和资金使用的监督群众参与项目实施，实施过程中参与务工，通过整治文峰村沿线庭院约50户3000平方米，庭园建设50处；整治房屋墙体约50户6200平方米，改善450人，其中脱贫人口50人生产生活条件。</t>
  </si>
  <si>
    <t>50户3000平方米，庭园建设50处；整治房屋墙体约50户6200平方米</t>
  </si>
  <si>
    <t>2万元/户</t>
  </si>
  <si>
    <t>受益脱贫人口（监测人口）≥50人</t>
  </si>
  <si>
    <t>巫溪县田坝镇2023年人居环境整治项目</t>
  </si>
  <si>
    <t>人居环境“五清五建”，包括：入户路改造1.5公里、庭院改造20处（含院坝地面、护栏、排水沟、畜禽圈舍等）、微田园改造30处（栅栏、瓜果架、生产便道、排水沟等）及部分屋顶改造和墙体修复等。</t>
  </si>
  <si>
    <t>通过改建入户路改造1.5公里、改造庭院20处、微田园改造30处，可改善380人，其中脱贫人口62人生产生活条件。</t>
  </si>
  <si>
    <t>6人参与入库项目的选择，2人参与项目实施过程中施工质量和资金使用的监督，实施过程中参与务工，通过改建入户路改造1.5公里、改造庭院20处、微田园改造30处，可改善380人，其中脱贫人口62人生产生活条件。</t>
  </si>
  <si>
    <t>入户路改造1.5公里、庭院改造20处、微田园改造30处</t>
  </si>
  <si>
    <t>入户道路40万元/公里；改造庭院、微田园改造55元/㎡。</t>
  </si>
  <si>
    <t>受益脱贫人口（监测人口）≥62人</t>
  </si>
  <si>
    <t>巫溪县2023年中梁乡石锣村农村人居环境整治项目</t>
  </si>
  <si>
    <t>庭院建设100户（院坝整修6000平方米，新建庭院堡坎100m³等配套设施）及其他人居环境整治所必须附属配套设施。</t>
  </si>
  <si>
    <t>巫溪县中梁乡石锣村</t>
  </si>
  <si>
    <t>通过对100户居民庭院改造及周边环境提升，配套垃圾收纳等必须附属配套设施，可改善100户368人（其中脱贫户29户87人）居住环境条件。</t>
  </si>
  <si>
    <t>15人参与前期项目确定会议、决议，15人参与入库项目的选择，12人参与项目实施过程中施工质量和资金使用的监督；通过对100户居民庭院改造及周边环境提升，配套垃圾收纳等必须附属配套设施，可改善100户368人（其中脱贫户29户87人）居住环境条件。</t>
  </si>
  <si>
    <t>人居环境整治100户，院坝整修6000平方米，新建庭院堡坎100m³</t>
  </si>
  <si>
    <t>整治补助标准3.5万元/户</t>
  </si>
  <si>
    <t>受益脱贫人口≥87人</t>
  </si>
  <si>
    <t>巫溪县蒲莲镇桐元村2023年农村人居环境整治项目</t>
  </si>
  <si>
    <t>房顶治理，建设坡屋顶4000平方米；微田园整治10亩（围栏、生产便道、排水沟等）；庭院建设40户（院坝、圈舍、柴屋、排水沟整修等）。</t>
  </si>
  <si>
    <t>巫溪县蒲莲镇桐元村</t>
  </si>
  <si>
    <t>通过建设坡屋顶4000平方米；微田园整治10亩（围栏、生产便道、排水沟等）；庭院建设40户（院坝、圈舍、柴屋、排水沟整修等），改善40户173人（其中脱贫人口7户25人）生产生活条件。</t>
  </si>
  <si>
    <t>12人参与前期项目确定会议、决议，5人参与入库项目的选择，9人参与项目实施过程中施工质量和资金使用的监督。通过建设坡屋顶4000平方米；微田园整治10亩（围栏、生产便道、排水沟等）；庭院建设40户（院坝、圈舍、柴屋、排水沟整修等），改善40户173人（其中脱贫人口7户25人）生产生活条件。</t>
  </si>
  <si>
    <t>完成40户人居环境整治，坡屋顶4000平方米，微田园整治10亩</t>
  </si>
  <si>
    <t>补助标准5万元/户</t>
  </si>
  <si>
    <t>受益巩固脱贫人口≥25人</t>
  </si>
  <si>
    <t>删除。已修改内容</t>
  </si>
  <si>
    <t>巫溪县2024年官山林场林药基地产业续建项目</t>
  </si>
  <si>
    <t>建设华西银露梅（药王茶）种植资源保护地及母树林培育基地10亩，种植资源保存区8亩，种苗扩繁种植区2亩，建2处推广种植示范点，每处示范种植面积0.5亩。（含改造产品展示房30平方米、巡护步道500米，生产便道150米、催芽棚100平方米）等</t>
  </si>
  <si>
    <t>通过建设华西银露梅（药王茶）种植资源保护地及母树林培育基地10亩，种植资源保存区8亩，种苗扩繁种植区2亩，建2处推广种植示范点，每处示范种植面积0.5亩。持续推广产业，带动乡村振兴产业发展及农民务工可获得务工收入。</t>
  </si>
  <si>
    <t>5人参与前期项目确定会议、决议，5人参与入库项目的选择，3人参与项目实施过程中施工质量和资金使用的监督；通过建设华西银露梅（药王茶）种植资源保护地及母树林培育基地10亩，种植资源保存区8亩，种苗扩繁种植区2亩，建2处推广种植示范点，每处示范种植面积0.5亩。持续推广产业，带动乡村振兴产业发展及农民务工可获得务工收入。</t>
  </si>
  <si>
    <t>建设华西银露梅（药王茶）种植资源保护地及母树林培育基地10亩，种植资源保存区8亩，种苗扩繁种植区2亩，建2处推广种植示范点，每处示范种植面积0.5亩，改造产品展示房30平方米、巡护步道500米，生产便道150米、催芽棚100平方米</t>
  </si>
  <si>
    <t>贝母基地1万元/亩，种植资源保存区6000元/亩，种苗扩繁种植区5000元/亩，产品展示房2000元/平方米，巡护步道80万元/公里，生产便道200元/米、催芽棚3000元/平方米</t>
  </si>
  <si>
    <t>农民就近务工人次≧49人次</t>
  </si>
  <si>
    <t>调整删除</t>
  </si>
  <si>
    <t>巫溪县尖山镇2024年以工代赈项目</t>
  </si>
  <si>
    <t>起点烂池子，终点九龙山，长4.5km（路宽5.5m）道路硬化</t>
  </si>
  <si>
    <t>通过道路硬化4.5km（路宽5.5m），改善群众交通出行条件，项目实施过程中吸纳群众就业，可发放劳务报酬75万元以上。</t>
  </si>
  <si>
    <t>8人参与前期项目确定会议、决议，8人参与入库项目的选择，2人参与项目实施过程中施工质量和资金使用的监督，当地群众参与务工，直接增加收入，通过道路硬化4.5km（路宽5.5m），改善群众交通出行条件，项目实施过程中吸纳群众就业，可发放劳务报酬75万元以上。</t>
  </si>
  <si>
    <t>道路硬化4.5km</t>
  </si>
  <si>
    <t>道路硬化约1111.11元/米</t>
  </si>
  <si>
    <t>获得务工收入≧75万元</t>
  </si>
  <si>
    <t>胡小强</t>
  </si>
  <si>
    <t>拆分删除</t>
  </si>
  <si>
    <t>巫溪县2024年易地扶贫搬迁后续扶持项目</t>
  </si>
  <si>
    <t>道路改建65公里，宽4.5米，20cmC25砼，完善边沟等配套设施。产业基地配套提升相关基础设施建设。</t>
  </si>
  <si>
    <t>通过道路改建65公里，宽4.5米，20cmC25砼，完善边沟等配套设施。产业基地配套提升相关基础设施建设。改善500人（其中脱贫人口165人）出行。带动产业发展。</t>
  </si>
  <si>
    <t>8人参与前期项目确定会议、决议，8人参与入库项目的选择，2人参与项目实施过程中施工质量和资金使用的监督，通过道路改建65公里，宽4.5米，20cmC25砼，完善边沟等配套设施。产业基地配套提升相关基础设施建设。改善500人（其中脱贫人口165人）出行。带动产业发展。</t>
  </si>
  <si>
    <t>道路改建65公里</t>
  </si>
  <si>
    <t>道路改建约14.6万元/公里</t>
  </si>
  <si>
    <t>受益脱贫人口数≥165人</t>
  </si>
  <si>
    <t>删除</t>
  </si>
  <si>
    <t>巫溪县朝阳镇松花村2024年2以工代赈项目</t>
  </si>
  <si>
    <t>拓宽并硬化道路3000m（路宽4.5m）;新修并硬化道路300m(路宽4.5米），扩建道路1500m（路宽6.5m）;山坪塘1口（200m3</t>
  </si>
  <si>
    <t>通过拓宽并硬化道路3000m（路宽4.5m）;新修并硬化道路300m(路宽4.5米），扩建道路1500m（路宽6.5m）;山坪塘1口（200m3），改善群众交通出行条件，项目实施过程中吸纳群众就业，可发放劳务报酬75万元以上。</t>
  </si>
  <si>
    <t>10人参与前期项目确定会议、决议，3人参与入库项目的选择，2人参与项目实施过程中施工质量和资金使用的监督，当地群众参与务工，直接增加收入，通过拓宽并硬化道路3000m（路宽4.5m）;新修并硬化道路300m(路宽4.5米），扩建道路1500m（路宽6.5m）;山坪塘1口（200m3），改善群众交通出行条件，项目实施过程中吸纳群众就业，可发放劳务报酬75万元以上。</t>
  </si>
  <si>
    <t>拓宽并硬化道路3000m;新修并硬化道路300m，扩建道路1500m;山坪塘1口（200m3）</t>
  </si>
  <si>
    <t>道路扩宽硬化1000元/米，山坪塘1000元/方</t>
  </si>
  <si>
    <t>巫溪县2024年老鹰茶加工园区建设项目</t>
  </si>
  <si>
    <t>1、新建老鹰茶加工园区厂房3500平方米；2、对老鹰茶产品研发、加工制作、产品包装销售、品鉴等一体化全产业链建设；3、建设老鹰茶延伸饮品加工生产线。</t>
  </si>
  <si>
    <t>巫溪县工业园区</t>
  </si>
  <si>
    <t>通过新建老鹰茶加工园区厂房3500平方米，开展对老鹰茶产品研发、加工制作、产品包装销售、品鉴等一体化全产业链建设；建设老鹰茶延伸饮品加工生产线。项目实施后可带动老鹰茶茶叶5000亩发展，提供产品质量，项目实施后可提供50人其中脱贫人口20人临时就业，增加人员务工收入2000元以上。</t>
  </si>
  <si>
    <t>5人参与前期项目确定会议、决议，5人参与入库项目的选择，3人参与项目实施过程中施工质量和资金使用的监督。通过新建老鹰茶加工园区厂房3500平方米，开展对老鹰茶产品研发、加工制作、产品包装销售、品鉴等一体化全产业链建设；建设老鹰茶延伸饮品加工生产线。项目实施后可带动老鹰茶茶叶5000亩发展，提供产品质量，项目实施后可提供50人其中脱贫人口20人临时就业，增加人员务工收入2000元以上。</t>
  </si>
  <si>
    <t>新建老鹰茶加工园区厂房3500平方米，开展对老鹰茶产品研发、加工制作、产品包装销售、品鉴等一体化全产业链建设；建设老鹰茶延伸饮品加工生产线</t>
  </si>
  <si>
    <t>厂房建设2000元/平方米，老鹰茶延伸饮品加工生产线2000万元/套</t>
  </si>
  <si>
    <t>巫溪县2024年红池坝林场朝阳坪管护站至百步梯防火道路工程</t>
  </si>
  <si>
    <t>对红池坝林场朝阳坪管护站至百步梯1.5km防火道路进行改建，进一步提升朝阳坪林区防火能力。</t>
  </si>
  <si>
    <t>巫溪县红池坝林场朝阳坪</t>
  </si>
  <si>
    <t>通过对红池坝林场朝阳坪管护站至百步梯1.5km防火道路进行改建，进一步提升朝阳坪林区防火能力。项目的建成将提高红池坝林场的林区管护能力，减少病虫害和灾害损失≥50万元/年，同时延伸红池坝景区的游览线路，增加游览区域，提高旅游综合收入≥500万元/年，通过道路的改建，改善道路通行条件，带动周边群众发展产业≥20人，有效保护林场动植物资源≥30种，促进项目生态环境及经济可持续发展。</t>
  </si>
  <si>
    <t>5人参与前期项目确定会议、决议，5人参与入库项目的选择，3人参与项目实施过程中施工质量和资金使用的监督；通过对红池坝林场朝阳坪管护站至百步梯1.5km防火道路进行改建，进一步提升朝阳坪林区防火能力。项目的建成将提高红池坝林场的林区管护能力，减少病虫害和灾害损失≥50万元/年，同时延伸红池坝景区的游览线路，增加游览区域，提高旅游综合收入≥500万元/年，通过道路的改建，改善道路通行条件，带动周边群众发展产业≥20人，有效保护林场动植物资源≥30种，促进项目生态环境及经济可持续发展。</t>
  </si>
  <si>
    <t>防火道1.5km</t>
  </si>
  <si>
    <t>项目建设质量达标率95%</t>
  </si>
  <si>
    <t>67万元/公里</t>
  </si>
  <si>
    <t>项目的建成将提高红池坝林场的林区管护能力，减少病虫害和灾害损失≥50万元/年，同时延伸红池坝景区的游览线路，增加游览区域，提高旅游综合收入≥500万元/年</t>
  </si>
  <si>
    <t>受益群众人数≥20人</t>
  </si>
  <si>
    <t>巫溪县红池坝
林场</t>
  </si>
  <si>
    <t>杨兴军</t>
  </si>
  <si>
    <t>巫溪县2024年度“渝快保”参保资助项目</t>
  </si>
  <si>
    <t>参加其他补充医疗保险</t>
  </si>
  <si>
    <t>全县93290名脱贫人口和1527名未消除风险监测对象“渝快保”参保资助</t>
  </si>
  <si>
    <t>通过对全县93290名脱贫人口和1527名未消除风险监测对象“渝快保”参保资助，引导脱贫人口和监测对象购买“渝快保”，完善防范化解因病致贫长效机制，降低因病返贫致贫风险，确保不发生规模性返贫。</t>
  </si>
  <si>
    <t>13人参与前期项目确定会议、决议，7人参与入库项目选择，3人参与项目实施过程中监督。通过对全县93290名脱贫人口和1527名未消除风险监测对象“渝快保”参保资助，引导脱贫人口和监测对象购买“渝快保”，完善防范化解因病致贫长效机制，降低因病返贫致贫风险，确保不发生规模性返贫。</t>
  </si>
  <si>
    <t>“渝快保”参保资助94817人</t>
  </si>
  <si>
    <t>购买保险及时率100%</t>
  </si>
  <si>
    <t>“渝快保”参保补助脱贫人口50元/人；监测对象补助150元/人</t>
  </si>
  <si>
    <t>受益人口数≥94817人</t>
  </si>
  <si>
    <t>彭厚覃</t>
  </si>
  <si>
    <r>
      <rPr>
        <sz val="11"/>
        <rFont val="方正黑体_GBK"/>
        <charset val="134"/>
      </rPr>
      <t>类别</t>
    </r>
  </si>
  <si>
    <r>
      <rPr>
        <sz val="11"/>
        <rFont val="方正黑体_GBK"/>
        <charset val="134"/>
      </rPr>
      <t>抽查</t>
    </r>
  </si>
  <si>
    <r>
      <rPr>
        <sz val="11"/>
        <rFont val="方正黑体_GBK"/>
        <charset val="134"/>
      </rPr>
      <t>序号</t>
    </r>
  </si>
  <si>
    <r>
      <rPr>
        <sz val="11"/>
        <rFont val="方正黑体_GBK"/>
        <charset val="134"/>
      </rPr>
      <t>项目名称</t>
    </r>
  </si>
  <si>
    <r>
      <rPr>
        <sz val="11"/>
        <rFont val="方正黑体_GBK"/>
        <charset val="134"/>
      </rPr>
      <t>项目类型</t>
    </r>
  </si>
  <si>
    <r>
      <rPr>
        <sz val="11"/>
        <rFont val="方正黑体_GBK"/>
        <charset val="134"/>
      </rPr>
      <t>二级项目类型</t>
    </r>
  </si>
  <si>
    <r>
      <rPr>
        <sz val="11"/>
        <rFont val="方正黑体_GBK"/>
        <charset val="134"/>
      </rPr>
      <t>项目子类型</t>
    </r>
  </si>
  <si>
    <r>
      <rPr>
        <sz val="11"/>
        <rFont val="方正黑体_GBK"/>
        <charset val="134"/>
      </rPr>
      <t>建设任务</t>
    </r>
  </si>
  <si>
    <r>
      <rPr>
        <sz val="11"/>
        <rFont val="方正黑体_GBK"/>
        <charset val="134"/>
      </rPr>
      <t>建设性质</t>
    </r>
  </si>
  <si>
    <r>
      <rPr>
        <sz val="11"/>
        <rFont val="方正黑体_GBK"/>
        <charset val="134"/>
      </rPr>
      <t>实施地点</t>
    </r>
  </si>
  <si>
    <r>
      <rPr>
        <sz val="11"/>
        <rFont val="方正黑体_GBK"/>
        <charset val="134"/>
      </rPr>
      <t>绩效目标</t>
    </r>
  </si>
  <si>
    <r>
      <rPr>
        <sz val="11"/>
        <rFont val="方正黑体_GBK"/>
        <charset val="134"/>
      </rPr>
      <t>群众参与和利益联结机制</t>
    </r>
  </si>
  <si>
    <r>
      <rPr>
        <sz val="11"/>
        <rFont val="方正黑体_GBK"/>
        <charset val="134"/>
      </rPr>
      <t>绩效目标申报</t>
    </r>
  </si>
  <si>
    <r>
      <rPr>
        <sz val="11"/>
        <rFont val="方正黑体_GBK"/>
        <charset val="134"/>
      </rPr>
      <t>实施单位</t>
    </r>
  </si>
  <si>
    <r>
      <rPr>
        <sz val="11"/>
        <rFont val="方正黑体_GBK"/>
        <charset val="134"/>
      </rPr>
      <t>规划年度</t>
    </r>
  </si>
  <si>
    <r>
      <rPr>
        <sz val="11"/>
        <rFont val="方正黑体_GBK"/>
        <charset val="134"/>
      </rPr>
      <t>是否纳入年度项目实施计划</t>
    </r>
  </si>
  <si>
    <r>
      <rPr>
        <sz val="11"/>
        <rFont val="方正黑体_GBK"/>
        <charset val="134"/>
      </rPr>
      <t>时间进度安排</t>
    </r>
  </si>
  <si>
    <r>
      <rPr>
        <sz val="11"/>
        <rFont val="方正黑体_GBK"/>
        <charset val="134"/>
      </rPr>
      <t>资金规模和筹资方式</t>
    </r>
  </si>
  <si>
    <r>
      <rPr>
        <sz val="11"/>
        <rFont val="方正黑体_GBK"/>
        <charset val="134"/>
      </rPr>
      <t>受益对象（人）</t>
    </r>
  </si>
  <si>
    <r>
      <rPr>
        <sz val="11"/>
        <rFont val="方正黑体_GBK"/>
        <charset val="134"/>
      </rPr>
      <t>是否以工代赈方式实施项目</t>
    </r>
  </si>
  <si>
    <r>
      <rPr>
        <sz val="11"/>
        <rFont val="方正黑体_GBK"/>
        <charset val="134"/>
      </rPr>
      <t>是否易地扶贫搬迁后扶项目</t>
    </r>
  </si>
  <si>
    <r>
      <rPr>
        <sz val="11"/>
        <rFont val="方正黑体_GBK"/>
        <charset val="134"/>
      </rPr>
      <t>项目归属</t>
    </r>
  </si>
  <si>
    <r>
      <rPr>
        <sz val="11"/>
        <rFont val="方正黑体_GBK"/>
        <charset val="134"/>
      </rPr>
      <t>是否贫困村提升工程</t>
    </r>
  </si>
  <si>
    <r>
      <rPr>
        <sz val="11"/>
        <rFont val="方正黑体_GBK"/>
        <charset val="134"/>
      </rPr>
      <t>是否资产收益</t>
    </r>
  </si>
  <si>
    <r>
      <rPr>
        <sz val="11"/>
        <rFont val="方正黑体_GBK"/>
        <charset val="134"/>
      </rPr>
      <t>是否增加村集体经济收入</t>
    </r>
  </si>
  <si>
    <r>
      <rPr>
        <sz val="11"/>
        <rFont val="方正黑体_GBK"/>
        <charset val="134"/>
      </rPr>
      <t>项目负责人</t>
    </r>
  </si>
  <si>
    <r>
      <rPr>
        <sz val="11"/>
        <rFont val="方正黑体_GBK"/>
        <charset val="134"/>
      </rPr>
      <t>联系电话</t>
    </r>
  </si>
  <si>
    <r>
      <rPr>
        <sz val="11"/>
        <rFont val="方正黑体_GBK"/>
        <charset val="134"/>
      </rPr>
      <t>提前批资金安排</t>
    </r>
  </si>
  <si>
    <r>
      <rPr>
        <sz val="11"/>
        <rFont val="方正黑体_GBK"/>
        <charset val="134"/>
      </rPr>
      <t>年度总目标</t>
    </r>
  </si>
  <si>
    <r>
      <rPr>
        <sz val="11"/>
        <rFont val="方正黑体_GBK"/>
        <charset val="134"/>
      </rPr>
      <t>产出指标</t>
    </r>
  </si>
  <si>
    <r>
      <rPr>
        <sz val="11"/>
        <rFont val="方正黑体_GBK"/>
        <charset val="134"/>
      </rPr>
      <t>效益指标</t>
    </r>
  </si>
  <si>
    <r>
      <rPr>
        <sz val="11"/>
        <rFont val="方正黑体_GBK"/>
        <charset val="134"/>
      </rPr>
      <t>满意度</t>
    </r>
  </si>
  <si>
    <r>
      <rPr>
        <sz val="11"/>
        <rFont val="方正黑体_GBK"/>
        <charset val="134"/>
      </rPr>
      <t>主管部门</t>
    </r>
  </si>
  <si>
    <r>
      <rPr>
        <sz val="11"/>
        <rFont val="方正黑体_GBK"/>
        <charset val="134"/>
      </rPr>
      <t>业主单位</t>
    </r>
  </si>
  <si>
    <r>
      <rPr>
        <sz val="11"/>
        <rFont val="方正黑体_GBK"/>
        <charset val="134"/>
      </rPr>
      <t>实施年月</t>
    </r>
  </si>
  <si>
    <r>
      <rPr>
        <sz val="11"/>
        <rFont val="方正黑体_GBK"/>
        <charset val="134"/>
      </rPr>
      <t>完工年月</t>
    </r>
  </si>
  <si>
    <r>
      <rPr>
        <sz val="11"/>
        <rFont val="方正黑体_GBK"/>
        <charset val="134"/>
      </rPr>
      <t>小计</t>
    </r>
    <r>
      <rPr>
        <sz val="11"/>
        <rFont val="Times New Roman"/>
        <charset val="134"/>
      </rPr>
      <t xml:space="preserve">
</t>
    </r>
    <r>
      <rPr>
        <sz val="11"/>
        <rFont val="方正黑体_GBK"/>
        <charset val="134"/>
      </rPr>
      <t>（万元）</t>
    </r>
  </si>
  <si>
    <r>
      <rPr>
        <sz val="11"/>
        <rFont val="方正黑体_GBK"/>
        <charset val="134"/>
      </rPr>
      <t>财政资金</t>
    </r>
  </si>
  <si>
    <r>
      <rPr>
        <sz val="11"/>
        <rFont val="方正黑体_GBK"/>
        <charset val="134"/>
      </rPr>
      <t>群众自筹等其他资金</t>
    </r>
  </si>
  <si>
    <r>
      <rPr>
        <sz val="11"/>
        <rFont val="方正黑体_GBK"/>
        <charset val="134"/>
      </rPr>
      <t>受益总人口数</t>
    </r>
  </si>
  <si>
    <r>
      <rPr>
        <sz val="11"/>
        <rFont val="方正黑体_GBK"/>
        <charset val="134"/>
      </rPr>
      <t>其中脱贫人口和监测对象人数</t>
    </r>
  </si>
  <si>
    <r>
      <rPr>
        <sz val="11"/>
        <rFont val="方正黑体_GBK"/>
        <charset val="134"/>
      </rPr>
      <t>解决</t>
    </r>
    <r>
      <rPr>
        <sz val="11"/>
        <rFont val="Times New Roman"/>
        <charset val="134"/>
      </rPr>
      <t>“</t>
    </r>
    <r>
      <rPr>
        <sz val="11"/>
        <rFont val="方正黑体_GBK"/>
        <charset val="134"/>
      </rPr>
      <t>两不愁三保障</t>
    </r>
    <r>
      <rPr>
        <sz val="11"/>
        <rFont val="Times New Roman"/>
        <charset val="134"/>
      </rPr>
      <t>”</t>
    </r>
    <r>
      <rPr>
        <sz val="11"/>
        <rFont val="方正黑体_GBK"/>
        <charset val="134"/>
      </rPr>
      <t>项目</t>
    </r>
  </si>
  <si>
    <r>
      <rPr>
        <sz val="11"/>
        <rFont val="Times New Roman"/>
        <charset val="134"/>
      </rPr>
      <t>“</t>
    </r>
    <r>
      <rPr>
        <sz val="11"/>
        <rFont val="方正黑体_GBK"/>
        <charset val="134"/>
      </rPr>
      <t>巩固提升类</t>
    </r>
    <r>
      <rPr>
        <sz val="11"/>
        <rFont val="Times New Roman"/>
        <charset val="134"/>
      </rPr>
      <t>”</t>
    </r>
    <r>
      <rPr>
        <sz val="11"/>
        <rFont val="方正黑体_GBK"/>
        <charset val="134"/>
      </rPr>
      <t>项目</t>
    </r>
  </si>
  <si>
    <r>
      <rPr>
        <sz val="11"/>
        <rFont val="方正黑体_GBK"/>
        <charset val="134"/>
      </rPr>
      <t>是否资产收益扶贫</t>
    </r>
  </si>
  <si>
    <r>
      <rPr>
        <sz val="11"/>
        <rFont val="方正黑体_GBK"/>
        <charset val="134"/>
      </rPr>
      <t>资产收益分配方案（简述）</t>
    </r>
  </si>
  <si>
    <r>
      <rPr>
        <sz val="11"/>
        <rFont val="方正黑体_GBK"/>
        <charset val="134"/>
      </rPr>
      <t>村集体经济收入分配方案（简述）</t>
    </r>
  </si>
  <si>
    <r>
      <rPr>
        <sz val="11"/>
        <rFont val="方正黑体_GBK"/>
        <charset val="134"/>
      </rPr>
      <t>调整金额</t>
    </r>
  </si>
  <si>
    <r>
      <rPr>
        <sz val="11"/>
        <rFont val="方正黑体_GBK"/>
        <charset val="134"/>
      </rPr>
      <t>数量指标</t>
    </r>
    <r>
      <rPr>
        <sz val="11"/>
        <rFont val="Times New Roman"/>
        <charset val="134"/>
      </rPr>
      <t xml:space="preserve">  </t>
    </r>
  </si>
  <si>
    <r>
      <rPr>
        <sz val="11"/>
        <rFont val="方正黑体_GBK"/>
        <charset val="134"/>
      </rPr>
      <t>质量指标</t>
    </r>
    <r>
      <rPr>
        <sz val="11"/>
        <rFont val="Times New Roman"/>
        <charset val="134"/>
      </rPr>
      <t xml:space="preserve"> </t>
    </r>
  </si>
  <si>
    <r>
      <rPr>
        <sz val="11"/>
        <rFont val="方正黑体_GBK"/>
        <charset val="134"/>
      </rPr>
      <t>时效指标</t>
    </r>
    <r>
      <rPr>
        <sz val="11"/>
        <rFont val="Times New Roman"/>
        <charset val="134"/>
      </rPr>
      <t xml:space="preserve"> </t>
    </r>
  </si>
  <si>
    <r>
      <rPr>
        <sz val="11"/>
        <rFont val="方正黑体_GBK"/>
        <charset val="134"/>
      </rPr>
      <t>成本指标</t>
    </r>
  </si>
  <si>
    <r>
      <rPr>
        <sz val="11"/>
        <rFont val="方正黑体_GBK"/>
        <charset val="134"/>
      </rPr>
      <t>经济效益</t>
    </r>
    <r>
      <rPr>
        <sz val="11"/>
        <rFont val="Times New Roman"/>
        <charset val="134"/>
      </rPr>
      <t xml:space="preserve"> </t>
    </r>
  </si>
  <si>
    <r>
      <rPr>
        <sz val="11"/>
        <rFont val="方正黑体_GBK"/>
        <charset val="134"/>
      </rPr>
      <t>社会效益</t>
    </r>
    <r>
      <rPr>
        <sz val="11"/>
        <rFont val="Times New Roman"/>
        <charset val="134"/>
      </rPr>
      <t xml:space="preserve"> </t>
    </r>
  </si>
  <si>
    <r>
      <rPr>
        <sz val="11"/>
        <rFont val="方正黑体_GBK"/>
        <charset val="134"/>
      </rPr>
      <t>可持续效益</t>
    </r>
  </si>
  <si>
    <r>
      <rPr>
        <sz val="11"/>
        <rFont val="方正黑体_GBK"/>
        <charset val="134"/>
      </rPr>
      <t>衔接资金</t>
    </r>
  </si>
  <si>
    <r>
      <rPr>
        <sz val="9"/>
        <rFont val="方正黑体_GBK"/>
        <charset val="134"/>
      </rPr>
      <t>其他涉农整合资金</t>
    </r>
  </si>
  <si>
    <r>
      <rPr>
        <sz val="11"/>
        <rFont val="方正黑体_GBK"/>
        <charset val="134"/>
      </rPr>
      <t>其他财政资金</t>
    </r>
  </si>
  <si>
    <r>
      <rPr>
        <b/>
        <sz val="11"/>
        <rFont val="宋体"/>
        <charset val="134"/>
      </rPr>
      <t>总计</t>
    </r>
  </si>
  <si>
    <r>
      <rPr>
        <b/>
        <sz val="11"/>
        <rFont val="Times New Roman"/>
        <charset val="134"/>
      </rPr>
      <t>2023</t>
    </r>
    <r>
      <rPr>
        <b/>
        <sz val="11"/>
        <rFont val="宋体"/>
        <charset val="134"/>
      </rPr>
      <t>年已纳入年度计划实施尚未安排资金</t>
    </r>
    <r>
      <rPr>
        <b/>
        <sz val="11"/>
        <rFont val="Times New Roman"/>
        <charset val="134"/>
      </rPr>
      <t xml:space="preserve"> </t>
    </r>
    <r>
      <rPr>
        <b/>
        <sz val="11"/>
        <rFont val="宋体"/>
        <charset val="134"/>
      </rPr>
      <t>汇总</t>
    </r>
  </si>
  <si>
    <r>
      <rPr>
        <sz val="11"/>
        <rFont val="Times New Roman"/>
        <charset val="134"/>
      </rPr>
      <t>2023</t>
    </r>
    <r>
      <rPr>
        <sz val="11"/>
        <rFont val="宋体"/>
        <charset val="134"/>
      </rPr>
      <t>年已纳入年度计划实施尚未安排资金</t>
    </r>
  </si>
  <si>
    <r>
      <rPr>
        <sz val="11"/>
        <rFont val="宋体"/>
        <charset val="134"/>
      </rPr>
      <t>巫溪县通城镇</t>
    </r>
    <r>
      <rPr>
        <sz val="11"/>
        <rFont val="Times New Roman"/>
        <charset val="134"/>
      </rPr>
      <t>2023</t>
    </r>
    <r>
      <rPr>
        <sz val="11"/>
        <rFont val="宋体"/>
        <charset val="134"/>
      </rPr>
      <t>年中兴村至清泉村连接道路建设工程</t>
    </r>
  </si>
  <si>
    <r>
      <rPr>
        <sz val="11"/>
        <rFont val="宋体"/>
        <charset val="134"/>
      </rPr>
      <t>乡村建设行动</t>
    </r>
  </si>
  <si>
    <r>
      <rPr>
        <sz val="11"/>
        <rFont val="宋体"/>
        <charset val="134"/>
      </rPr>
      <t>农村基础设施（含产业配套基础设施）</t>
    </r>
  </si>
  <si>
    <r>
      <rPr>
        <sz val="11"/>
        <rFont val="宋体"/>
        <charset val="134"/>
      </rPr>
      <t>农村道路建设（通村路、通户路、小型桥梁等）</t>
    </r>
  </si>
  <si>
    <r>
      <rPr>
        <sz val="11"/>
        <rFont val="宋体"/>
        <charset val="134"/>
      </rPr>
      <t>硬化公路长</t>
    </r>
    <r>
      <rPr>
        <sz val="11"/>
        <rFont val="Times New Roman"/>
        <charset val="134"/>
      </rPr>
      <t>3</t>
    </r>
    <r>
      <rPr>
        <sz val="11"/>
        <rFont val="宋体"/>
        <charset val="134"/>
      </rPr>
      <t>公里，宽</t>
    </r>
    <r>
      <rPr>
        <sz val="11"/>
        <rFont val="Times New Roman"/>
        <charset val="134"/>
      </rPr>
      <t>4.5</t>
    </r>
    <r>
      <rPr>
        <sz val="11"/>
        <rFont val="宋体"/>
        <charset val="134"/>
      </rPr>
      <t>米，</t>
    </r>
    <r>
      <rPr>
        <sz val="11"/>
        <rFont val="Times New Roman"/>
        <charset val="134"/>
      </rPr>
      <t>C25</t>
    </r>
    <r>
      <rPr>
        <sz val="11"/>
        <rFont val="宋体"/>
        <charset val="134"/>
      </rPr>
      <t>混凝土厚</t>
    </r>
    <r>
      <rPr>
        <sz val="11"/>
        <rFont val="Times New Roman"/>
        <charset val="134"/>
      </rPr>
      <t>0.2</t>
    </r>
    <r>
      <rPr>
        <sz val="11"/>
        <rFont val="宋体"/>
        <charset val="134"/>
      </rPr>
      <t>米，含挡土墙</t>
    </r>
    <r>
      <rPr>
        <sz val="11"/>
        <rFont val="Times New Roman"/>
        <charset val="134"/>
      </rPr>
      <t>1000</t>
    </r>
    <r>
      <rPr>
        <sz val="11"/>
        <rFont val="宋体"/>
        <charset val="134"/>
      </rPr>
      <t>立方米，边沟，涵洞等。</t>
    </r>
  </si>
  <si>
    <r>
      <rPr>
        <sz val="11"/>
        <rFont val="宋体"/>
        <charset val="134"/>
      </rPr>
      <t>改扩建、新建</t>
    </r>
  </si>
  <si>
    <r>
      <rPr>
        <sz val="11"/>
        <rFont val="宋体"/>
        <charset val="134"/>
      </rPr>
      <t>巫溪县通城镇中兴村、清泉村</t>
    </r>
  </si>
  <si>
    <r>
      <rPr>
        <sz val="11"/>
        <rFont val="宋体"/>
        <charset val="134"/>
      </rPr>
      <t>通过扩建道路</t>
    </r>
    <r>
      <rPr>
        <sz val="11"/>
        <rFont val="Times New Roman"/>
        <charset val="134"/>
      </rPr>
      <t>3</t>
    </r>
    <r>
      <rPr>
        <sz val="11"/>
        <rFont val="宋体"/>
        <charset val="134"/>
      </rPr>
      <t>公里，建成后可改善</t>
    </r>
    <r>
      <rPr>
        <sz val="11"/>
        <rFont val="Times New Roman"/>
        <charset val="134"/>
      </rPr>
      <t>1022</t>
    </r>
    <r>
      <rPr>
        <sz val="11"/>
        <rFont val="宋体"/>
        <charset val="134"/>
      </rPr>
      <t>人（其中脱贫人口</t>
    </r>
    <r>
      <rPr>
        <sz val="11"/>
        <rFont val="Times New Roman"/>
        <charset val="134"/>
      </rPr>
      <t>254</t>
    </r>
    <r>
      <rPr>
        <sz val="11"/>
        <rFont val="宋体"/>
        <charset val="134"/>
      </rPr>
      <t>人）出行条件。</t>
    </r>
  </si>
  <si>
    <r>
      <rPr>
        <sz val="11"/>
        <rFont val="Times New Roman"/>
        <charset val="134"/>
      </rP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人参与项目实施过程中施工质量和资金使用的监督；通过扩建道路</t>
    </r>
    <r>
      <rPr>
        <sz val="11"/>
        <rFont val="Times New Roman"/>
        <charset val="134"/>
      </rPr>
      <t>3</t>
    </r>
    <r>
      <rPr>
        <sz val="11"/>
        <rFont val="宋体"/>
        <charset val="134"/>
      </rPr>
      <t>公里，建成后可改善</t>
    </r>
    <r>
      <rPr>
        <sz val="11"/>
        <rFont val="Times New Roman"/>
        <charset val="134"/>
      </rPr>
      <t>1022</t>
    </r>
    <r>
      <rPr>
        <sz val="11"/>
        <rFont val="宋体"/>
        <charset val="134"/>
      </rPr>
      <t>人（其中脱贫人口</t>
    </r>
    <r>
      <rPr>
        <sz val="11"/>
        <rFont val="Times New Roman"/>
        <charset val="134"/>
      </rPr>
      <t>254</t>
    </r>
    <r>
      <rPr>
        <sz val="11"/>
        <rFont val="宋体"/>
        <charset val="134"/>
      </rPr>
      <t>人）出行条件。</t>
    </r>
  </si>
  <si>
    <r>
      <rPr>
        <sz val="11"/>
        <rFont val="宋体"/>
        <charset val="134"/>
      </rPr>
      <t>硬化公路长</t>
    </r>
    <r>
      <rPr>
        <sz val="11"/>
        <rFont val="Times New Roman"/>
        <charset val="134"/>
      </rPr>
      <t>3</t>
    </r>
    <r>
      <rPr>
        <sz val="11"/>
        <rFont val="宋体"/>
        <charset val="134"/>
      </rPr>
      <t>公里</t>
    </r>
  </si>
  <si>
    <r>
      <rPr>
        <sz val="11"/>
        <rFont val="宋体"/>
        <charset val="134"/>
      </rPr>
      <t>项目验收合格率</t>
    </r>
    <r>
      <rPr>
        <sz val="11"/>
        <rFont val="Times New Roman"/>
        <charset val="134"/>
      </rPr>
      <t>100%</t>
    </r>
  </si>
  <si>
    <r>
      <rPr>
        <sz val="11"/>
        <rFont val="宋体"/>
        <charset val="134"/>
      </rPr>
      <t>项目（工程）完成及时率</t>
    </r>
    <r>
      <rPr>
        <sz val="11"/>
        <rFont val="Times New Roman"/>
        <charset val="134"/>
      </rPr>
      <t>100%</t>
    </r>
  </si>
  <si>
    <r>
      <rPr>
        <sz val="11"/>
        <rFont val="宋体"/>
        <charset val="134"/>
      </rPr>
      <t>补助标准</t>
    </r>
    <r>
      <rPr>
        <sz val="11"/>
        <rFont val="Times New Roman"/>
        <charset val="134"/>
      </rPr>
      <t>90</t>
    </r>
    <r>
      <rPr>
        <sz val="11"/>
        <rFont val="宋体"/>
        <charset val="134"/>
      </rPr>
      <t>万元</t>
    </r>
    <r>
      <rPr>
        <sz val="11"/>
        <rFont val="Times New Roman"/>
        <charset val="134"/>
      </rPr>
      <t>/</t>
    </r>
    <r>
      <rPr>
        <sz val="11"/>
        <rFont val="宋体"/>
        <charset val="134"/>
      </rPr>
      <t>公里</t>
    </r>
  </si>
  <si>
    <r>
      <rPr>
        <sz val="11"/>
        <rFont val="宋体"/>
        <charset val="134"/>
      </rPr>
      <t>无</t>
    </r>
  </si>
  <si>
    <r>
      <rPr>
        <sz val="11"/>
        <rFont val="宋体"/>
        <charset val="134"/>
      </rPr>
      <t>受益脱贫人口</t>
    </r>
    <r>
      <rPr>
        <sz val="11"/>
        <rFont val="Times New Roman"/>
        <charset val="134"/>
      </rPr>
      <t>≥254</t>
    </r>
    <r>
      <rPr>
        <sz val="11"/>
        <rFont val="宋体"/>
        <charset val="134"/>
      </rPr>
      <t>人</t>
    </r>
  </si>
  <si>
    <r>
      <rPr>
        <sz val="11"/>
        <rFont val="宋体"/>
        <charset val="134"/>
      </rPr>
      <t>项目设计使用年限</t>
    </r>
    <r>
      <rPr>
        <sz val="11"/>
        <rFont val="Times New Roman"/>
        <charset val="134"/>
      </rPr>
      <t>≥5</t>
    </r>
    <r>
      <rPr>
        <sz val="11"/>
        <rFont val="宋体"/>
        <charset val="134"/>
      </rPr>
      <t>年</t>
    </r>
  </si>
  <si>
    <r>
      <rPr>
        <sz val="11"/>
        <rFont val="宋体"/>
        <charset val="134"/>
      </rPr>
      <t>受益脱贫人口满意度</t>
    </r>
    <r>
      <rPr>
        <sz val="11"/>
        <rFont val="Times New Roman"/>
        <charset val="134"/>
      </rPr>
      <t>≥95%</t>
    </r>
  </si>
  <si>
    <r>
      <rPr>
        <sz val="11"/>
        <rFont val="宋体"/>
        <charset val="134"/>
      </rPr>
      <t>巫溪县交通局</t>
    </r>
  </si>
  <si>
    <r>
      <rPr>
        <sz val="11"/>
        <rFont val="宋体"/>
        <charset val="134"/>
      </rPr>
      <t>巫溪县通城镇人民政府</t>
    </r>
  </si>
  <si>
    <r>
      <rPr>
        <sz val="11"/>
        <rFont val="宋体"/>
        <charset val="134"/>
      </rPr>
      <t>是</t>
    </r>
  </si>
  <si>
    <r>
      <rPr>
        <sz val="11"/>
        <rFont val="宋体"/>
        <charset val="134"/>
      </rPr>
      <t>否</t>
    </r>
  </si>
  <si>
    <r>
      <rPr>
        <sz val="11"/>
        <rFont val="宋体"/>
        <charset val="134"/>
      </rPr>
      <t>冉国权</t>
    </r>
  </si>
  <si>
    <r>
      <rPr>
        <sz val="11"/>
        <rFont val="宋体"/>
        <charset val="134"/>
      </rPr>
      <t>巫溪县</t>
    </r>
    <r>
      <rPr>
        <sz val="11"/>
        <rFont val="Times New Roman"/>
        <charset val="134"/>
      </rPr>
      <t>2023</t>
    </r>
    <r>
      <rPr>
        <sz val="11"/>
        <rFont val="宋体"/>
        <charset val="134"/>
      </rPr>
      <t>年通城镇槐花坪至刘家垭子段公路改建工程</t>
    </r>
  </si>
  <si>
    <r>
      <rPr>
        <sz val="11"/>
        <rFont val="宋体"/>
        <charset val="134"/>
      </rPr>
      <t>分两段实施：</t>
    </r>
    <r>
      <rPr>
        <sz val="11"/>
        <rFont val="Times New Roman"/>
        <charset val="134"/>
      </rPr>
      <t>A</t>
    </r>
    <r>
      <rPr>
        <sz val="11"/>
        <rFont val="宋体"/>
        <charset val="134"/>
      </rPr>
      <t>段为改扩建，起点为槐花坪附近与现状公路平交，终点在兰英大峡谷入口处与原有道路相接，路线长度为</t>
    </r>
    <r>
      <rPr>
        <sz val="11"/>
        <rFont val="Times New Roman"/>
        <charset val="134"/>
      </rPr>
      <t>2.155</t>
    </r>
    <r>
      <rPr>
        <sz val="11"/>
        <rFont val="宋体"/>
        <charset val="134"/>
      </rPr>
      <t>公里，路基宽度</t>
    </r>
    <r>
      <rPr>
        <sz val="11"/>
        <rFont val="Times New Roman"/>
        <charset val="134"/>
      </rPr>
      <t>6.5</t>
    </r>
    <r>
      <rPr>
        <sz val="11"/>
        <rFont val="宋体"/>
        <charset val="134"/>
      </rPr>
      <t>米；</t>
    </r>
    <r>
      <rPr>
        <sz val="11"/>
        <rFont val="Times New Roman"/>
        <charset val="134"/>
      </rPr>
      <t>B</t>
    </r>
    <r>
      <rPr>
        <sz val="11"/>
        <rFont val="宋体"/>
        <charset val="134"/>
      </rPr>
      <t>段为原路加铺路段，起点为槐花坪，终点接巫山，路线全长</t>
    </r>
    <r>
      <rPr>
        <sz val="11"/>
        <rFont val="Times New Roman"/>
        <charset val="134"/>
      </rPr>
      <t>0.696</t>
    </r>
    <r>
      <rPr>
        <sz val="11"/>
        <rFont val="宋体"/>
        <charset val="134"/>
      </rPr>
      <t>公里。</t>
    </r>
  </si>
  <si>
    <r>
      <rPr>
        <sz val="11"/>
        <rFont val="宋体"/>
        <charset val="134"/>
      </rPr>
      <t>改扩建</t>
    </r>
  </si>
  <si>
    <r>
      <rPr>
        <sz val="11"/>
        <rFont val="宋体"/>
        <charset val="134"/>
      </rPr>
      <t>巫溪县通城镇长红村</t>
    </r>
  </si>
  <si>
    <r>
      <rPr>
        <sz val="11"/>
        <rFont val="宋体"/>
        <charset val="134"/>
      </rPr>
      <t>通过改扩建道路</t>
    </r>
    <r>
      <rPr>
        <sz val="11"/>
        <rFont val="Times New Roman"/>
        <charset val="134"/>
      </rPr>
      <t>2.847</t>
    </r>
    <r>
      <rPr>
        <sz val="11"/>
        <rFont val="宋体"/>
        <charset val="134"/>
      </rPr>
      <t>公里，可改善</t>
    </r>
    <r>
      <rPr>
        <sz val="11"/>
        <rFont val="Times New Roman"/>
        <charset val="134"/>
      </rPr>
      <t>500</t>
    </r>
    <r>
      <rPr>
        <sz val="11"/>
        <rFont val="宋体"/>
        <charset val="134"/>
      </rPr>
      <t>人（其中脱贫人口</t>
    </r>
    <r>
      <rPr>
        <sz val="11"/>
        <rFont val="Times New Roman"/>
        <charset val="134"/>
      </rPr>
      <t>80</t>
    </r>
    <r>
      <rPr>
        <sz val="11"/>
        <rFont val="宋体"/>
        <charset val="134"/>
      </rPr>
      <t>人）出行问题，同时可带动周边产业发展；项目实施过程中可吸纳群众临时务工</t>
    </r>
    <r>
      <rPr>
        <sz val="11"/>
        <rFont val="Times New Roman"/>
        <charset val="134"/>
      </rPr>
      <t>15</t>
    </r>
    <r>
      <rPr>
        <sz val="11"/>
        <rFont val="宋体"/>
        <charset val="134"/>
      </rPr>
      <t>人以上，人均务工收入增加</t>
    </r>
    <r>
      <rPr>
        <sz val="11"/>
        <rFont val="Times New Roman"/>
        <charset val="134"/>
      </rPr>
      <t>1500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</si>
  <si>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t>
    </r>
    <r>
      <rPr>
        <sz val="11"/>
        <rFont val="Times New Roman"/>
        <charset val="134"/>
      </rPr>
      <t>3</t>
    </r>
    <r>
      <rPr>
        <sz val="11"/>
        <rFont val="宋体"/>
        <charset val="134"/>
      </rPr>
      <t>人参与项目实施过程中施工质量和资金使用的监督，通过道路改扩建道路，可改善</t>
    </r>
    <r>
      <rPr>
        <sz val="11"/>
        <rFont val="Times New Roman"/>
        <charset val="134"/>
      </rPr>
      <t>500</t>
    </r>
    <r>
      <rPr>
        <sz val="11"/>
        <rFont val="宋体"/>
        <charset val="134"/>
      </rPr>
      <t>人（其中脱贫人口</t>
    </r>
    <r>
      <rPr>
        <sz val="11"/>
        <rFont val="Times New Roman"/>
        <charset val="134"/>
      </rPr>
      <t>80</t>
    </r>
    <r>
      <rPr>
        <sz val="11"/>
        <rFont val="宋体"/>
        <charset val="134"/>
      </rPr>
      <t>人）出行问题，同时可带动周边产业发展；项目实施过程中可吸纳群众临时务工</t>
    </r>
    <r>
      <rPr>
        <sz val="11"/>
        <rFont val="Times New Roman"/>
        <charset val="134"/>
      </rPr>
      <t>15</t>
    </r>
    <r>
      <rPr>
        <sz val="11"/>
        <rFont val="宋体"/>
        <charset val="134"/>
      </rPr>
      <t>人以上，人均务工收入增加</t>
    </r>
    <r>
      <rPr>
        <sz val="11"/>
        <rFont val="Times New Roman"/>
        <charset val="134"/>
      </rPr>
      <t>1500</t>
    </r>
    <r>
      <rPr>
        <sz val="11"/>
        <rFont val="宋体"/>
        <charset val="134"/>
      </rPr>
      <t>元以上</t>
    </r>
  </si>
  <si>
    <r>
      <rPr>
        <sz val="11"/>
        <rFont val="宋体"/>
        <charset val="134"/>
      </rPr>
      <t>改扩建道路长</t>
    </r>
    <r>
      <rPr>
        <sz val="11"/>
        <rFont val="Times New Roman"/>
        <charset val="134"/>
      </rPr>
      <t>2.851km</t>
    </r>
  </si>
  <si>
    <r>
      <rPr>
        <sz val="11"/>
        <rFont val="宋体"/>
        <charset val="134"/>
      </rPr>
      <t>项目完工及时率</t>
    </r>
    <r>
      <rPr>
        <sz val="11"/>
        <rFont val="Times New Roman"/>
        <charset val="134"/>
      </rPr>
      <t>100%</t>
    </r>
  </si>
  <si>
    <r>
      <rPr>
        <sz val="11"/>
        <rFont val="宋体"/>
        <charset val="134"/>
      </rPr>
      <t>改建公路补助</t>
    </r>
    <r>
      <rPr>
        <sz val="11"/>
        <rFont val="Times New Roman"/>
        <charset val="134"/>
      </rPr>
      <t>110</t>
    </r>
    <r>
      <rPr>
        <sz val="11"/>
        <rFont val="宋体"/>
        <charset val="134"/>
      </rPr>
      <t>万元</t>
    </r>
    <r>
      <rPr>
        <sz val="11"/>
        <rFont val="Times New Roman"/>
        <charset val="134"/>
      </rPr>
      <t>/</t>
    </r>
    <r>
      <rPr>
        <sz val="11"/>
        <rFont val="宋体"/>
        <charset val="134"/>
      </rPr>
      <t>公里</t>
    </r>
  </si>
  <si>
    <r>
      <rPr>
        <sz val="11"/>
        <rFont val="宋体"/>
        <charset val="134"/>
      </rPr>
      <t>项目过程中可吸纳群众临时务工</t>
    </r>
    <r>
      <rPr>
        <sz val="11"/>
        <rFont val="Times New Roman"/>
        <charset val="134"/>
      </rPr>
      <t>15</t>
    </r>
    <r>
      <rPr>
        <sz val="11"/>
        <rFont val="宋体"/>
        <charset val="134"/>
      </rPr>
      <t>人以上，人均务工收入增加</t>
    </r>
    <r>
      <rPr>
        <sz val="11"/>
        <rFont val="Times New Roman"/>
        <charset val="134"/>
      </rPr>
      <t>1500</t>
    </r>
    <r>
      <rPr>
        <sz val="11"/>
        <rFont val="宋体"/>
        <charset val="134"/>
      </rPr>
      <t>元以上</t>
    </r>
  </si>
  <si>
    <r>
      <rPr>
        <sz val="11"/>
        <rFont val="宋体"/>
        <charset val="134"/>
      </rPr>
      <t>受益脱贫人口数</t>
    </r>
    <r>
      <rPr>
        <sz val="11"/>
        <rFont val="Times New Roman"/>
        <charset val="134"/>
      </rPr>
      <t>≥80</t>
    </r>
    <r>
      <rPr>
        <sz val="11"/>
        <rFont val="宋体"/>
        <charset val="134"/>
      </rPr>
      <t>人</t>
    </r>
  </si>
  <si>
    <r>
      <rPr>
        <sz val="11"/>
        <rFont val="宋体"/>
        <charset val="134"/>
      </rPr>
      <t>工程设计使用年限</t>
    </r>
    <r>
      <rPr>
        <sz val="11"/>
        <rFont val="Times New Roman"/>
        <charset val="134"/>
      </rPr>
      <t>≥5</t>
    </r>
    <r>
      <rPr>
        <sz val="11"/>
        <rFont val="宋体"/>
        <charset val="134"/>
      </rPr>
      <t>年</t>
    </r>
  </si>
  <si>
    <r>
      <rPr>
        <sz val="11"/>
        <rFont val="宋体"/>
        <charset val="134"/>
      </rPr>
      <t>受益巩固脱贫人口满意度</t>
    </r>
    <r>
      <rPr>
        <sz val="11"/>
        <rFont val="Times New Roman"/>
        <charset val="134"/>
      </rPr>
      <t>≥95%</t>
    </r>
  </si>
  <si>
    <r>
      <rPr>
        <sz val="11"/>
        <rFont val="宋体"/>
        <charset val="134"/>
      </rPr>
      <t>张丕建</t>
    </r>
  </si>
  <si>
    <r>
      <rPr>
        <sz val="11"/>
        <rFont val="宋体"/>
        <charset val="134"/>
      </rPr>
      <t>纳入到</t>
    </r>
    <r>
      <rPr>
        <sz val="11"/>
        <rFont val="Times New Roman"/>
        <charset val="134"/>
      </rPr>
      <t>2024</t>
    </r>
    <r>
      <rPr>
        <sz val="11"/>
        <rFont val="宋体"/>
        <charset val="134"/>
      </rPr>
      <t>年</t>
    </r>
  </si>
  <si>
    <r>
      <rPr>
        <sz val="11"/>
        <rFont val="宋体"/>
        <charset val="134"/>
      </rPr>
      <t>巫溪县古路镇</t>
    </r>
    <r>
      <rPr>
        <sz val="11"/>
        <rFont val="Times New Roman"/>
        <charset val="134"/>
      </rPr>
      <t>2023</t>
    </r>
    <r>
      <rPr>
        <sz val="11"/>
        <rFont val="宋体"/>
        <charset val="134"/>
      </rPr>
      <t>年稻渔综合种养示范基地建设项目</t>
    </r>
  </si>
  <si>
    <r>
      <rPr>
        <sz val="11"/>
        <rFont val="宋体"/>
        <charset val="134"/>
      </rPr>
      <t>产业发展</t>
    </r>
  </si>
  <si>
    <r>
      <rPr>
        <sz val="11"/>
        <rFont val="宋体"/>
        <charset val="134"/>
      </rPr>
      <t>生产项目</t>
    </r>
  </si>
  <si>
    <r>
      <rPr>
        <sz val="11"/>
        <rFont val="宋体"/>
        <charset val="134"/>
      </rPr>
      <t>养殖业基地</t>
    </r>
  </si>
  <si>
    <r>
      <rPr>
        <sz val="11"/>
        <rFont val="宋体"/>
        <charset val="134"/>
      </rPr>
      <t>建设稻渔综合种养内循环生态养殖基地</t>
    </r>
    <r>
      <rPr>
        <sz val="11"/>
        <rFont val="Times New Roman"/>
        <charset val="134"/>
      </rPr>
      <t>500</t>
    </r>
    <r>
      <rPr>
        <sz val="11"/>
        <rFont val="宋体"/>
        <charset val="134"/>
      </rPr>
      <t>亩，总养殖水体</t>
    </r>
    <r>
      <rPr>
        <sz val="11"/>
        <rFont val="Times New Roman"/>
        <charset val="134"/>
      </rPr>
      <t>1530m³</t>
    </r>
    <r>
      <rPr>
        <sz val="11"/>
        <rFont val="宋体"/>
        <charset val="134"/>
      </rPr>
      <t>。主要建设高位养鱼池、设备房、提水工程、沉淀池、植物净化塘、低位池等生产设施，购置田园综合体打造所需设施设备。</t>
    </r>
  </si>
  <si>
    <r>
      <rPr>
        <sz val="11"/>
        <rFont val="宋体"/>
        <charset val="134"/>
      </rPr>
      <t>新建</t>
    </r>
  </si>
  <si>
    <r>
      <rPr>
        <sz val="11"/>
        <rFont val="宋体"/>
        <charset val="134"/>
      </rPr>
      <t>巫溪县古路镇</t>
    </r>
  </si>
  <si>
    <r>
      <rPr>
        <sz val="11"/>
        <rFont val="宋体"/>
        <charset val="134"/>
      </rPr>
      <t>项目建成后，预计年产水稻</t>
    </r>
    <r>
      <rPr>
        <sz val="11"/>
        <rFont val="Times New Roman"/>
        <charset val="134"/>
      </rPr>
      <t>250</t>
    </r>
    <r>
      <rPr>
        <sz val="11"/>
        <rFont val="宋体"/>
        <charset val="134"/>
      </rPr>
      <t>吨以上、水产品</t>
    </r>
    <r>
      <rPr>
        <sz val="11"/>
        <rFont val="Times New Roman"/>
        <charset val="134"/>
      </rPr>
      <t>75</t>
    </r>
    <r>
      <rPr>
        <sz val="11"/>
        <rFont val="宋体"/>
        <charset val="134"/>
      </rPr>
      <t>吨以上，可实现养殖水体种养结合内循环。可带动农户</t>
    </r>
    <r>
      <rPr>
        <sz val="11"/>
        <rFont val="Times New Roman"/>
        <charset val="134"/>
      </rPr>
      <t>450</t>
    </r>
    <r>
      <rPr>
        <sz val="11"/>
        <rFont val="宋体"/>
        <charset val="134"/>
      </rPr>
      <t>人，其中脱贫户</t>
    </r>
    <r>
      <rPr>
        <sz val="11"/>
        <rFont val="Times New Roman"/>
        <charset val="134"/>
      </rPr>
      <t>120</t>
    </r>
    <r>
      <rPr>
        <sz val="11"/>
        <rFont val="宋体"/>
        <charset val="134"/>
      </rPr>
      <t>人，预计可实现年均增收</t>
    </r>
    <r>
      <rPr>
        <sz val="11"/>
        <rFont val="Times New Roman"/>
        <charset val="134"/>
      </rPr>
      <t>1000</t>
    </r>
    <r>
      <rPr>
        <sz val="11"/>
        <rFont val="宋体"/>
        <charset val="134"/>
      </rPr>
      <t>元以上。</t>
    </r>
  </si>
  <si>
    <r>
      <rPr>
        <sz val="11"/>
        <rFont val="Times New Roman"/>
        <charset val="134"/>
      </rPr>
      <t>11</t>
    </r>
    <r>
      <rPr>
        <sz val="11"/>
        <rFont val="宋体"/>
        <charset val="134"/>
      </rPr>
      <t>名群众参与项目选择、实施和监督，项目建成后，预计年产水稻</t>
    </r>
    <r>
      <rPr>
        <sz val="11"/>
        <rFont val="Times New Roman"/>
        <charset val="134"/>
      </rPr>
      <t>250</t>
    </r>
    <r>
      <rPr>
        <sz val="11"/>
        <rFont val="宋体"/>
        <charset val="134"/>
      </rPr>
      <t>吨以上、水产品</t>
    </r>
    <r>
      <rPr>
        <sz val="11"/>
        <rFont val="Times New Roman"/>
        <charset val="134"/>
      </rPr>
      <t>75</t>
    </r>
    <r>
      <rPr>
        <sz val="11"/>
        <rFont val="宋体"/>
        <charset val="134"/>
      </rPr>
      <t>吨以上，可实现养殖水体种养结合内循环。可带动农户</t>
    </r>
    <r>
      <rPr>
        <sz val="11"/>
        <rFont val="Times New Roman"/>
        <charset val="134"/>
      </rPr>
      <t>450</t>
    </r>
    <r>
      <rPr>
        <sz val="11"/>
        <rFont val="宋体"/>
        <charset val="134"/>
      </rPr>
      <t>人，其中脱贫户</t>
    </r>
    <r>
      <rPr>
        <sz val="11"/>
        <rFont val="Times New Roman"/>
        <charset val="134"/>
      </rPr>
      <t>120</t>
    </r>
    <r>
      <rPr>
        <sz val="11"/>
        <rFont val="宋体"/>
        <charset val="134"/>
      </rPr>
      <t>人，预计可实现年均增收</t>
    </r>
    <r>
      <rPr>
        <sz val="11"/>
        <rFont val="Times New Roman"/>
        <charset val="134"/>
      </rPr>
      <t>1000</t>
    </r>
    <r>
      <rPr>
        <sz val="11"/>
        <rFont val="宋体"/>
        <charset val="134"/>
      </rPr>
      <t>元以上。</t>
    </r>
  </si>
  <si>
    <r>
      <rPr>
        <sz val="11"/>
        <rFont val="宋体"/>
        <charset val="134"/>
      </rPr>
      <t>循环生态养殖基地</t>
    </r>
    <r>
      <rPr>
        <sz val="11"/>
        <rFont val="Times New Roman"/>
        <charset val="134"/>
      </rPr>
      <t>500</t>
    </r>
    <r>
      <rPr>
        <sz val="11"/>
        <rFont val="宋体"/>
        <charset val="134"/>
      </rPr>
      <t>亩，养殖水体</t>
    </r>
    <r>
      <rPr>
        <sz val="11"/>
        <rFont val="Times New Roman"/>
        <charset val="134"/>
      </rPr>
      <t>1530m³</t>
    </r>
    <r>
      <rPr>
        <sz val="11"/>
        <rFont val="宋体"/>
        <charset val="134"/>
      </rPr>
      <t>。</t>
    </r>
  </si>
  <si>
    <r>
      <rPr>
        <sz val="11"/>
        <rFont val="宋体"/>
        <charset val="134"/>
      </rPr>
      <t>高位池建设</t>
    </r>
    <r>
      <rPr>
        <sz val="11"/>
        <rFont val="Times New Roman"/>
        <charset val="134"/>
      </rPr>
      <t>12.5</t>
    </r>
    <r>
      <rPr>
        <sz val="11"/>
        <rFont val="宋体"/>
        <charset val="134"/>
      </rPr>
      <t>万元</t>
    </r>
    <r>
      <rPr>
        <sz val="11"/>
        <rFont val="Times New Roman"/>
        <charset val="134"/>
      </rPr>
      <t>/</t>
    </r>
    <r>
      <rPr>
        <sz val="11"/>
        <rFont val="宋体"/>
        <charset val="134"/>
      </rPr>
      <t>个，稻田改造</t>
    </r>
    <r>
      <rPr>
        <sz val="11"/>
        <rFont val="Times New Roman"/>
        <charset val="134"/>
      </rPr>
      <t>0.25</t>
    </r>
    <r>
      <rPr>
        <sz val="11"/>
        <rFont val="宋体"/>
        <charset val="134"/>
      </rPr>
      <t>元</t>
    </r>
    <r>
      <rPr>
        <sz val="11"/>
        <rFont val="Times New Roman"/>
        <charset val="134"/>
      </rPr>
      <t>/</t>
    </r>
    <r>
      <rPr>
        <sz val="11"/>
        <rFont val="宋体"/>
        <charset val="134"/>
      </rPr>
      <t>亩。</t>
    </r>
  </si>
  <si>
    <r>
      <rPr>
        <sz val="11"/>
        <rFont val="宋体"/>
        <charset val="134"/>
      </rPr>
      <t>特色产业带动脱贫（监测）农户增加收入</t>
    </r>
    <r>
      <rPr>
        <sz val="11"/>
        <rFont val="Times New Roman"/>
        <charset val="134"/>
      </rPr>
      <t>≥1000</t>
    </r>
    <r>
      <rPr>
        <sz val="11"/>
        <rFont val="宋体"/>
        <charset val="134"/>
      </rPr>
      <t>元</t>
    </r>
  </si>
  <si>
    <r>
      <rPr>
        <sz val="11"/>
        <rFont val="宋体"/>
        <charset val="134"/>
      </rPr>
      <t>受益脱贫人口</t>
    </r>
    <r>
      <rPr>
        <sz val="11"/>
        <rFont val="Times New Roman"/>
        <charset val="134"/>
      </rPr>
      <t>≥120</t>
    </r>
    <r>
      <rPr>
        <sz val="11"/>
        <rFont val="宋体"/>
        <charset val="134"/>
      </rPr>
      <t>人</t>
    </r>
  </si>
  <si>
    <r>
      <rPr>
        <sz val="11"/>
        <rFont val="宋体"/>
        <charset val="134"/>
      </rPr>
      <t>项目可持续</t>
    </r>
    <r>
      <rPr>
        <sz val="11"/>
        <rFont val="Times New Roman"/>
        <charset val="134"/>
      </rPr>
      <t>≥5</t>
    </r>
    <r>
      <rPr>
        <sz val="11"/>
        <rFont val="宋体"/>
        <charset val="134"/>
      </rPr>
      <t>年</t>
    </r>
  </si>
  <si>
    <r>
      <rPr>
        <sz val="11"/>
        <rFont val="宋体"/>
        <charset val="134"/>
      </rPr>
      <t>巫溪县农业农村委员会</t>
    </r>
  </si>
  <si>
    <r>
      <rPr>
        <sz val="11"/>
        <rFont val="宋体"/>
        <charset val="134"/>
      </rPr>
      <t>巫溪县古路镇人民政府</t>
    </r>
  </si>
  <si>
    <r>
      <rPr>
        <sz val="11"/>
        <rFont val="宋体"/>
        <charset val="134"/>
      </rPr>
      <t>按不低于</t>
    </r>
    <r>
      <rPr>
        <sz val="11"/>
        <rFont val="Times New Roman"/>
        <charset val="134"/>
      </rPr>
      <t>6%</t>
    </r>
    <r>
      <rPr>
        <sz val="11"/>
        <rFont val="宋体"/>
        <charset val="134"/>
      </rPr>
      <t>分红壮大村集体经济</t>
    </r>
  </si>
  <si>
    <r>
      <rPr>
        <sz val="11"/>
        <rFont val="宋体"/>
        <charset val="134"/>
      </rPr>
      <t>杨亚</t>
    </r>
  </si>
  <si>
    <r>
      <rPr>
        <sz val="11"/>
        <rFont val="宋体"/>
        <charset val="134"/>
      </rPr>
      <t>巫溪县</t>
    </r>
    <r>
      <rPr>
        <sz val="11"/>
        <rFont val="Times New Roman"/>
        <charset val="134"/>
      </rPr>
      <t>2023</t>
    </r>
    <r>
      <rPr>
        <sz val="11"/>
        <rFont val="宋体"/>
        <charset val="134"/>
      </rPr>
      <t>年度徐家镇大宝村人居环境整治项目</t>
    </r>
  </si>
  <si>
    <r>
      <rPr>
        <sz val="11"/>
        <rFont val="宋体"/>
        <charset val="134"/>
      </rPr>
      <t>人居环境整治</t>
    </r>
  </si>
  <si>
    <r>
      <rPr>
        <sz val="11"/>
        <rFont val="宋体"/>
        <charset val="134"/>
      </rPr>
      <t>村容村貌提升</t>
    </r>
  </si>
  <si>
    <r>
      <rPr>
        <sz val="11"/>
        <rFont val="宋体"/>
        <charset val="134"/>
      </rPr>
      <t>道路整治提升</t>
    </r>
    <r>
      <rPr>
        <sz val="11"/>
        <rFont val="Times New Roman"/>
        <charset val="134"/>
      </rPr>
      <t>1100</t>
    </r>
    <r>
      <rPr>
        <sz val="11"/>
        <rFont val="宋体"/>
        <charset val="134"/>
      </rPr>
      <t>米，配套完善人行道、排水沟、护栏等基础设施。</t>
    </r>
  </si>
  <si>
    <r>
      <rPr>
        <sz val="11"/>
        <rFont val="宋体"/>
        <charset val="134"/>
      </rPr>
      <t>巫溪县徐家镇大宝村</t>
    </r>
  </si>
  <si>
    <r>
      <rPr>
        <sz val="11"/>
        <rFont val="宋体"/>
        <charset val="134"/>
      </rPr>
      <t>通过道路提升</t>
    </r>
    <r>
      <rPr>
        <sz val="11"/>
        <rFont val="Times New Roman"/>
        <charset val="134"/>
      </rPr>
      <t>1100</t>
    </r>
    <r>
      <rPr>
        <sz val="11"/>
        <rFont val="宋体"/>
        <charset val="134"/>
      </rPr>
      <t>米，配套完善人行道、排水沟、护栏等基础设施，提升大宝村村容村貌，改善</t>
    </r>
    <r>
      <rPr>
        <sz val="11"/>
        <rFont val="Times New Roman"/>
        <charset val="134"/>
      </rPr>
      <t>1200</t>
    </r>
    <r>
      <rPr>
        <sz val="11"/>
        <rFont val="宋体"/>
        <charset val="134"/>
      </rPr>
      <t>余人（其中脱贫人口</t>
    </r>
    <r>
      <rPr>
        <sz val="11"/>
        <rFont val="Times New Roman"/>
        <charset val="134"/>
      </rPr>
      <t>350</t>
    </r>
    <r>
      <rPr>
        <sz val="11"/>
        <rFont val="宋体"/>
        <charset val="134"/>
      </rPr>
      <t>人）生产生活条件。</t>
    </r>
  </si>
  <si>
    <r>
      <rPr>
        <sz val="11"/>
        <rFont val="Times New Roman"/>
        <charset val="134"/>
      </rP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3</t>
    </r>
    <r>
      <rPr>
        <sz val="11"/>
        <rFont val="宋体"/>
        <charset val="134"/>
      </rPr>
      <t>人参与项目实施过程中施工质量和资金使用的监督，通过道路提升</t>
    </r>
    <r>
      <rPr>
        <sz val="11"/>
        <rFont val="Times New Roman"/>
        <charset val="134"/>
      </rPr>
      <t>1100</t>
    </r>
    <r>
      <rPr>
        <sz val="11"/>
        <rFont val="宋体"/>
        <charset val="134"/>
      </rPr>
      <t>米，配套完善人行道、排水沟、护栏等基础设施，提升大宝村村容村貌，改善</t>
    </r>
    <r>
      <rPr>
        <sz val="11"/>
        <rFont val="Times New Roman"/>
        <charset val="134"/>
      </rPr>
      <t>1200</t>
    </r>
    <r>
      <rPr>
        <sz val="11"/>
        <rFont val="宋体"/>
        <charset val="134"/>
      </rPr>
      <t>余人（其中脱贫人口</t>
    </r>
    <r>
      <rPr>
        <sz val="11"/>
        <rFont val="Times New Roman"/>
        <charset val="134"/>
      </rPr>
      <t>350</t>
    </r>
    <r>
      <rPr>
        <sz val="11"/>
        <rFont val="宋体"/>
        <charset val="134"/>
      </rPr>
      <t>人）生产生活条件。</t>
    </r>
  </si>
  <si>
    <r>
      <rPr>
        <sz val="11"/>
        <rFont val="宋体"/>
        <charset val="134"/>
      </rPr>
      <t>道路整治提升数量</t>
    </r>
    <r>
      <rPr>
        <sz val="11"/>
        <rFont val="Times New Roman"/>
        <charset val="134"/>
      </rPr>
      <t>1100</t>
    </r>
    <r>
      <rPr>
        <sz val="11"/>
        <rFont val="宋体"/>
        <charset val="134"/>
      </rPr>
      <t>米</t>
    </r>
  </si>
  <si>
    <r>
      <rPr>
        <sz val="11"/>
        <rFont val="宋体"/>
        <charset val="134"/>
      </rPr>
      <t>道路整治提升</t>
    </r>
    <r>
      <rPr>
        <sz val="11"/>
        <rFont val="Times New Roman"/>
        <charset val="134"/>
      </rPr>
      <t>300</t>
    </r>
    <r>
      <rPr>
        <sz val="11"/>
        <rFont val="宋体"/>
        <charset val="134"/>
      </rPr>
      <t>万元</t>
    </r>
    <r>
      <rPr>
        <sz val="11"/>
        <rFont val="Times New Roman"/>
        <charset val="134"/>
      </rPr>
      <t>/</t>
    </r>
    <r>
      <rPr>
        <sz val="11"/>
        <rFont val="宋体"/>
        <charset val="134"/>
      </rPr>
      <t>公里</t>
    </r>
  </si>
  <si>
    <r>
      <rPr>
        <sz val="11"/>
        <rFont val="宋体"/>
        <charset val="134"/>
      </rPr>
      <t>受益脱贫人口</t>
    </r>
    <r>
      <rPr>
        <sz val="11"/>
        <rFont val="Times New Roman"/>
        <charset val="134"/>
      </rPr>
      <t>≥350</t>
    </r>
    <r>
      <rPr>
        <sz val="11"/>
        <rFont val="宋体"/>
        <charset val="134"/>
      </rPr>
      <t>人</t>
    </r>
  </si>
  <si>
    <r>
      <rPr>
        <sz val="11"/>
        <rFont val="宋体"/>
        <charset val="134"/>
      </rPr>
      <t>工程设计使用年限</t>
    </r>
    <r>
      <rPr>
        <sz val="11"/>
        <rFont val="Times New Roman"/>
        <charset val="134"/>
      </rPr>
      <t>≥10</t>
    </r>
    <r>
      <rPr>
        <sz val="11"/>
        <rFont val="宋体"/>
        <charset val="134"/>
      </rPr>
      <t>年</t>
    </r>
  </si>
  <si>
    <r>
      <rPr>
        <sz val="11"/>
        <rFont val="宋体"/>
        <charset val="134"/>
      </rPr>
      <t>受益农户满意度</t>
    </r>
    <r>
      <rPr>
        <sz val="11"/>
        <rFont val="Times New Roman"/>
        <charset val="134"/>
      </rPr>
      <t>≥95%</t>
    </r>
  </si>
  <si>
    <r>
      <rPr>
        <sz val="11"/>
        <rFont val="宋体"/>
        <charset val="134"/>
      </rPr>
      <t>巫溪县发展和改革委员会</t>
    </r>
  </si>
  <si>
    <r>
      <rPr>
        <sz val="11"/>
        <rFont val="宋体"/>
        <charset val="134"/>
      </rPr>
      <t>巫溪县徐家镇人民政府</t>
    </r>
  </si>
  <si>
    <r>
      <rPr>
        <sz val="11"/>
        <rFont val="宋体"/>
        <charset val="134"/>
      </rPr>
      <t>胡建华</t>
    </r>
  </si>
  <si>
    <r>
      <rPr>
        <sz val="11"/>
        <rFont val="宋体"/>
        <charset val="134"/>
      </rPr>
      <t>剩余资金调整到</t>
    </r>
    <r>
      <rPr>
        <sz val="11"/>
        <rFont val="Times New Roman"/>
        <charset val="134"/>
      </rPr>
      <t>2024</t>
    </r>
    <r>
      <rPr>
        <sz val="11"/>
        <rFont val="宋体"/>
        <charset val="134"/>
      </rPr>
      <t>年</t>
    </r>
  </si>
  <si>
    <r>
      <rPr>
        <sz val="11"/>
        <rFont val="宋体"/>
        <charset val="134"/>
      </rPr>
      <t>巫溪县鱼鳞乡五宋村</t>
    </r>
    <r>
      <rPr>
        <sz val="11"/>
        <rFont val="Times New Roman"/>
        <charset val="134"/>
      </rPr>
      <t>2023</t>
    </r>
    <r>
      <rPr>
        <sz val="11"/>
        <rFont val="宋体"/>
        <charset val="134"/>
      </rPr>
      <t>年产业道路改造项目</t>
    </r>
  </si>
  <si>
    <r>
      <rPr>
        <sz val="11"/>
        <rFont val="宋体"/>
        <charset val="134"/>
      </rPr>
      <t>产业路、资源路、旅游路建设</t>
    </r>
  </si>
  <si>
    <r>
      <rPr>
        <sz val="11"/>
        <rFont val="宋体"/>
        <charset val="134"/>
      </rPr>
      <t>改扩建道路</t>
    </r>
    <r>
      <rPr>
        <sz val="11"/>
        <rFont val="Times New Roman"/>
        <charset val="134"/>
      </rPr>
      <t>2.6</t>
    </r>
    <r>
      <rPr>
        <sz val="11"/>
        <rFont val="宋体"/>
        <charset val="134"/>
      </rPr>
      <t>公里，完善边沟、挡墙等基础设施。</t>
    </r>
  </si>
  <si>
    <r>
      <rPr>
        <sz val="11"/>
        <rFont val="宋体"/>
        <charset val="134"/>
      </rPr>
      <t>巫溪县鱼鳞乡五宋村</t>
    </r>
  </si>
  <si>
    <r>
      <rPr>
        <sz val="11"/>
        <rFont val="宋体"/>
        <charset val="134"/>
      </rPr>
      <t>通过升级改造道路</t>
    </r>
    <r>
      <rPr>
        <sz val="11"/>
        <rFont val="Times New Roman"/>
        <charset val="134"/>
      </rPr>
      <t>2.6</t>
    </r>
    <r>
      <rPr>
        <sz val="11"/>
        <rFont val="宋体"/>
        <charset val="134"/>
      </rPr>
      <t>公里，为五宋村</t>
    </r>
    <r>
      <rPr>
        <sz val="11"/>
        <rFont val="Times New Roman"/>
        <charset val="134"/>
      </rPr>
      <t>200</t>
    </r>
    <r>
      <rPr>
        <sz val="11"/>
        <rFont val="宋体"/>
        <charset val="134"/>
      </rPr>
      <t>余亩烤烟产业发展提供便利条件；带动夫妻神树旅游景点乡村旅游发展；方便</t>
    </r>
    <r>
      <rPr>
        <sz val="11"/>
        <rFont val="Times New Roman"/>
        <charset val="134"/>
      </rPr>
      <t>215</t>
    </r>
    <r>
      <rPr>
        <sz val="11"/>
        <rFont val="宋体"/>
        <charset val="134"/>
      </rPr>
      <t>人（其中脱贫人口</t>
    </r>
    <r>
      <rPr>
        <sz val="11"/>
        <rFont val="Times New Roman"/>
        <charset val="134"/>
      </rPr>
      <t>65</t>
    </r>
    <r>
      <rPr>
        <sz val="11"/>
        <rFont val="宋体"/>
        <charset val="134"/>
      </rPr>
      <t>人）出行。</t>
    </r>
  </si>
  <si>
    <r>
      <rPr>
        <sz val="11"/>
        <rFont val="Times New Roman"/>
        <charset val="134"/>
      </rPr>
      <t>11</t>
    </r>
    <r>
      <rPr>
        <sz val="11"/>
        <rFont val="宋体"/>
        <charset val="134"/>
      </rPr>
      <t>人参与前期项目确定会议、决议，</t>
    </r>
    <r>
      <rPr>
        <sz val="11"/>
        <rFont val="Times New Roman"/>
        <charset val="134"/>
      </rPr>
      <t>11</t>
    </r>
    <r>
      <rPr>
        <sz val="11"/>
        <rFont val="宋体"/>
        <charset val="134"/>
      </rPr>
      <t>人参与入库项目的选择，</t>
    </r>
    <r>
      <rPr>
        <sz val="11"/>
        <rFont val="Times New Roman"/>
        <charset val="134"/>
      </rPr>
      <t>2</t>
    </r>
    <r>
      <rPr>
        <sz val="11"/>
        <rFont val="宋体"/>
        <charset val="134"/>
      </rPr>
      <t>人参与项目实施过程中施工质量和资金使用的监督，项目建成后，为五宋村</t>
    </r>
    <r>
      <rPr>
        <sz val="11"/>
        <rFont val="Times New Roman"/>
        <charset val="134"/>
      </rPr>
      <t>200</t>
    </r>
    <r>
      <rPr>
        <sz val="11"/>
        <rFont val="宋体"/>
        <charset val="134"/>
      </rPr>
      <t>余亩烤烟产业发展提供便利条件；带动夫妻神树旅游景点乡村旅游发展；方便</t>
    </r>
    <r>
      <rPr>
        <sz val="11"/>
        <rFont val="Times New Roman"/>
        <charset val="134"/>
      </rPr>
      <t>215</t>
    </r>
    <r>
      <rPr>
        <sz val="11"/>
        <rFont val="宋体"/>
        <charset val="134"/>
      </rPr>
      <t>人（其中脱贫人口</t>
    </r>
    <r>
      <rPr>
        <sz val="11"/>
        <rFont val="Times New Roman"/>
        <charset val="134"/>
      </rPr>
      <t>65</t>
    </r>
    <r>
      <rPr>
        <sz val="11"/>
        <rFont val="宋体"/>
        <charset val="134"/>
      </rPr>
      <t>人）出行。</t>
    </r>
  </si>
  <si>
    <r>
      <rPr>
        <sz val="11"/>
        <rFont val="宋体"/>
        <charset val="134"/>
      </rPr>
      <t>通过升级改造主公路</t>
    </r>
    <r>
      <rPr>
        <sz val="11"/>
        <rFont val="Times New Roman"/>
        <charset val="134"/>
      </rPr>
      <t>2.6</t>
    </r>
    <r>
      <rPr>
        <sz val="11"/>
        <rFont val="宋体"/>
        <charset val="134"/>
      </rPr>
      <t>公里，为五宋村</t>
    </r>
    <r>
      <rPr>
        <sz val="11"/>
        <rFont val="Times New Roman"/>
        <charset val="134"/>
      </rPr>
      <t>200</t>
    </r>
    <r>
      <rPr>
        <sz val="11"/>
        <rFont val="宋体"/>
        <charset val="134"/>
      </rPr>
      <t>余亩烤烟产业发展提供便利条件；带动夫妻神树旅游景点乡村旅游发展；方便</t>
    </r>
    <r>
      <rPr>
        <sz val="11"/>
        <rFont val="Times New Roman"/>
        <charset val="134"/>
      </rPr>
      <t>215</t>
    </r>
    <r>
      <rPr>
        <sz val="11"/>
        <rFont val="宋体"/>
        <charset val="134"/>
      </rPr>
      <t>人（其中脱贫人口</t>
    </r>
    <r>
      <rPr>
        <sz val="11"/>
        <rFont val="Times New Roman"/>
        <charset val="134"/>
      </rPr>
      <t>65</t>
    </r>
    <r>
      <rPr>
        <sz val="11"/>
        <rFont val="宋体"/>
        <charset val="134"/>
      </rPr>
      <t>人）出行。</t>
    </r>
  </si>
  <si>
    <r>
      <rPr>
        <sz val="11"/>
        <rFont val="宋体"/>
        <charset val="134"/>
      </rPr>
      <t>升级改造公路数量</t>
    </r>
    <r>
      <rPr>
        <sz val="11"/>
        <rFont val="Times New Roman"/>
        <charset val="134"/>
      </rPr>
      <t>2.6</t>
    </r>
    <r>
      <rPr>
        <sz val="11"/>
        <rFont val="宋体"/>
        <charset val="134"/>
      </rPr>
      <t>公里</t>
    </r>
  </si>
  <si>
    <r>
      <rPr>
        <sz val="11"/>
        <rFont val="宋体"/>
        <charset val="134"/>
      </rPr>
      <t>道路升级改造</t>
    </r>
    <r>
      <rPr>
        <sz val="11"/>
        <rFont val="Times New Roman"/>
        <charset val="134"/>
      </rPr>
      <t>115</t>
    </r>
    <r>
      <rPr>
        <sz val="11"/>
        <rFont val="宋体"/>
        <charset val="134"/>
      </rPr>
      <t>万元</t>
    </r>
    <r>
      <rPr>
        <sz val="11"/>
        <rFont val="Times New Roman"/>
        <charset val="134"/>
      </rPr>
      <t>/</t>
    </r>
    <r>
      <rPr>
        <sz val="11"/>
        <rFont val="宋体"/>
        <charset val="134"/>
      </rPr>
      <t>公里</t>
    </r>
  </si>
  <si>
    <r>
      <rPr>
        <sz val="11"/>
        <rFont val="宋体"/>
        <charset val="134"/>
      </rPr>
      <t>受益脱贫人口</t>
    </r>
    <r>
      <rPr>
        <sz val="11"/>
        <rFont val="Times New Roman"/>
        <charset val="134"/>
      </rPr>
      <t>≥65</t>
    </r>
    <r>
      <rPr>
        <sz val="11"/>
        <rFont val="宋体"/>
        <charset val="134"/>
      </rPr>
      <t>人</t>
    </r>
  </si>
  <si>
    <r>
      <rPr>
        <sz val="11"/>
        <rFont val="宋体"/>
        <charset val="134"/>
      </rPr>
      <t>项目可持续性</t>
    </r>
    <r>
      <rPr>
        <sz val="11"/>
        <rFont val="Times New Roman"/>
        <charset val="134"/>
      </rPr>
      <t>≥10</t>
    </r>
    <r>
      <rPr>
        <sz val="11"/>
        <rFont val="宋体"/>
        <charset val="134"/>
      </rPr>
      <t>年</t>
    </r>
  </si>
  <si>
    <r>
      <rPr>
        <sz val="11"/>
        <rFont val="宋体"/>
        <charset val="134"/>
      </rPr>
      <t>项目受益群众满意度</t>
    </r>
    <r>
      <rPr>
        <sz val="11"/>
        <rFont val="Times New Roman"/>
        <charset val="134"/>
      </rPr>
      <t>≥95%</t>
    </r>
  </si>
  <si>
    <r>
      <rPr>
        <sz val="11"/>
        <rFont val="宋体"/>
        <charset val="134"/>
      </rPr>
      <t>巫溪县鱼鳞乡人民政府</t>
    </r>
  </si>
  <si>
    <r>
      <rPr>
        <sz val="11"/>
        <rFont val="宋体"/>
        <charset val="134"/>
      </rPr>
      <t>唐大荣</t>
    </r>
  </si>
  <si>
    <r>
      <rPr>
        <sz val="11"/>
        <rFont val="宋体"/>
        <charset val="134"/>
      </rPr>
      <t>巫溪县</t>
    </r>
    <r>
      <rPr>
        <sz val="11"/>
        <rFont val="Times New Roman"/>
        <charset val="134"/>
      </rPr>
      <t>2023</t>
    </r>
    <r>
      <rPr>
        <sz val="11"/>
        <rFont val="宋体"/>
        <charset val="134"/>
      </rPr>
      <t>年峰灵镇为农服务中心建设项目</t>
    </r>
  </si>
  <si>
    <r>
      <rPr>
        <sz val="11"/>
        <rFont val="宋体"/>
        <charset val="134"/>
      </rPr>
      <t>加工流通项目</t>
    </r>
  </si>
  <si>
    <r>
      <rPr>
        <sz val="11"/>
        <rFont val="宋体"/>
        <charset val="134"/>
      </rPr>
      <t>农产品仓储保鲜冷链基础设施建设</t>
    </r>
  </si>
  <si>
    <r>
      <rPr>
        <sz val="11"/>
        <rFont val="宋体"/>
        <charset val="134"/>
      </rPr>
      <t>新建测土配方中心及农资储存中心</t>
    </r>
    <r>
      <rPr>
        <sz val="11"/>
        <rFont val="Times New Roman"/>
        <charset val="134"/>
      </rPr>
      <t>860</t>
    </r>
    <r>
      <rPr>
        <sz val="11"/>
        <rFont val="宋体"/>
        <charset val="134"/>
      </rPr>
      <t>㎡，购置测土配方设备</t>
    </r>
    <r>
      <rPr>
        <sz val="11"/>
        <rFont val="Times New Roman"/>
        <charset val="134"/>
      </rPr>
      <t>1</t>
    </r>
    <r>
      <rPr>
        <sz val="11"/>
        <rFont val="宋体"/>
        <charset val="134"/>
      </rPr>
      <t>套；购置仓储气调设备</t>
    </r>
    <r>
      <rPr>
        <sz val="11"/>
        <rFont val="Times New Roman"/>
        <charset val="134"/>
      </rPr>
      <t>3</t>
    </r>
    <r>
      <rPr>
        <sz val="11"/>
        <rFont val="宋体"/>
        <charset val="134"/>
      </rPr>
      <t>套，桃类初加工清洗机、切片机各</t>
    </r>
    <r>
      <rPr>
        <sz val="11"/>
        <rFont val="Times New Roman"/>
        <charset val="134"/>
      </rPr>
      <t>1</t>
    </r>
    <r>
      <rPr>
        <sz val="11"/>
        <rFont val="宋体"/>
        <charset val="134"/>
      </rPr>
      <t>台；新建仓储冷链库</t>
    </r>
    <r>
      <rPr>
        <sz val="11"/>
        <rFont val="Times New Roman"/>
        <charset val="134"/>
      </rPr>
      <t>1</t>
    </r>
    <r>
      <rPr>
        <sz val="11"/>
        <rFont val="宋体"/>
        <charset val="134"/>
      </rPr>
      <t>座，规格</t>
    </r>
    <r>
      <rPr>
        <sz val="11"/>
        <rFont val="Times New Roman"/>
        <charset val="134"/>
      </rPr>
      <t>12m*12m*4m</t>
    </r>
    <r>
      <rPr>
        <sz val="11"/>
        <rFont val="宋体"/>
        <charset val="134"/>
      </rPr>
      <t>，配备手工叉车；</t>
    </r>
    <r>
      <rPr>
        <sz val="11"/>
        <rFont val="Times New Roman"/>
        <charset val="134"/>
      </rPr>
      <t>“</t>
    </r>
    <r>
      <rPr>
        <sz val="11"/>
        <rFont val="宋体"/>
        <charset val="134"/>
      </rPr>
      <t>巫溪冬桃</t>
    </r>
    <r>
      <rPr>
        <sz val="11"/>
        <rFont val="Times New Roman"/>
        <charset val="134"/>
      </rPr>
      <t>”</t>
    </r>
    <r>
      <rPr>
        <sz val="11"/>
        <rFont val="宋体"/>
        <charset val="134"/>
      </rPr>
      <t>产品</t>
    </r>
    <r>
      <rPr>
        <sz val="11"/>
        <rFont val="Times New Roman"/>
        <charset val="134"/>
      </rPr>
      <t>SC</t>
    </r>
    <r>
      <rPr>
        <sz val="11"/>
        <rFont val="宋体"/>
        <charset val="134"/>
      </rPr>
      <t>认证。</t>
    </r>
  </si>
  <si>
    <r>
      <rPr>
        <sz val="11"/>
        <rFont val="宋体"/>
        <charset val="134"/>
      </rPr>
      <t>巫溪县峰灵镇</t>
    </r>
  </si>
  <si>
    <r>
      <rPr>
        <sz val="11"/>
        <rFont val="宋体"/>
        <charset val="134"/>
      </rPr>
      <t>通过新建测土配方中心及农资储存中心</t>
    </r>
    <r>
      <rPr>
        <sz val="11"/>
        <rFont val="Times New Roman"/>
        <charset val="134"/>
      </rPr>
      <t>860</t>
    </r>
    <r>
      <rPr>
        <sz val="11"/>
        <rFont val="宋体"/>
        <charset val="134"/>
      </rPr>
      <t>㎡，以及完善配套设施，加大与村集体经济组织联合力度，强化经营主体带动作用，带动超过</t>
    </r>
    <r>
      <rPr>
        <sz val="11"/>
        <rFont val="Times New Roman"/>
        <charset val="134"/>
      </rPr>
      <t>300</t>
    </r>
    <r>
      <rPr>
        <sz val="11"/>
        <rFont val="宋体"/>
        <charset val="134"/>
      </rPr>
      <t>户农户（其中脱贫户及监测对象</t>
    </r>
    <r>
      <rPr>
        <sz val="11"/>
        <rFont val="Times New Roman"/>
        <charset val="134"/>
      </rPr>
      <t>125</t>
    </r>
    <r>
      <rPr>
        <sz val="11"/>
        <rFont val="宋体"/>
        <charset val="134"/>
      </rPr>
      <t>户</t>
    </r>
    <r>
      <rPr>
        <sz val="11"/>
        <rFont val="Times New Roman"/>
        <charset val="134"/>
      </rPr>
      <t>375</t>
    </r>
    <r>
      <rPr>
        <sz val="11"/>
        <rFont val="宋体"/>
        <charset val="134"/>
      </rPr>
      <t>人）户年均增收</t>
    </r>
    <r>
      <rPr>
        <sz val="11"/>
        <rFont val="Times New Roman"/>
        <charset val="134"/>
      </rPr>
      <t>3000</t>
    </r>
    <r>
      <rPr>
        <sz val="11"/>
        <rFont val="宋体"/>
        <charset val="134"/>
      </rPr>
      <t>元以上。</t>
    </r>
  </si>
  <si>
    <r>
      <rPr>
        <sz val="11"/>
        <rFont val="Times New Roman"/>
        <charset val="134"/>
      </rPr>
      <t>41</t>
    </r>
    <r>
      <rPr>
        <sz val="11"/>
        <rFont val="宋体"/>
        <charset val="134"/>
      </rPr>
      <t>人参与前期项目确定会议、决议，</t>
    </r>
    <r>
      <rPr>
        <sz val="11"/>
        <rFont val="Times New Roman"/>
        <charset val="134"/>
      </rPr>
      <t>41</t>
    </r>
    <r>
      <rPr>
        <sz val="11"/>
        <rFont val="宋体"/>
        <charset val="134"/>
      </rPr>
      <t>人参与入库项目的选择，</t>
    </r>
    <r>
      <rPr>
        <sz val="11"/>
        <rFont val="Times New Roman"/>
        <charset val="134"/>
      </rPr>
      <t>8</t>
    </r>
    <r>
      <rPr>
        <sz val="11"/>
        <rFont val="宋体"/>
        <charset val="134"/>
      </rPr>
      <t>人参与资金使用的监督，通过新建测土配方中心及农资储存中心</t>
    </r>
    <r>
      <rPr>
        <sz val="11"/>
        <rFont val="Times New Roman"/>
        <charset val="134"/>
      </rPr>
      <t>860</t>
    </r>
    <r>
      <rPr>
        <sz val="11"/>
        <rFont val="宋体"/>
        <charset val="134"/>
      </rPr>
      <t>㎡，以及完善配套设施，加大与村集体经济组织联合力度，强化经营主体带动作用，带动超过</t>
    </r>
    <r>
      <rPr>
        <sz val="11"/>
        <rFont val="Times New Roman"/>
        <charset val="134"/>
      </rPr>
      <t>300</t>
    </r>
    <r>
      <rPr>
        <sz val="11"/>
        <rFont val="宋体"/>
        <charset val="134"/>
      </rPr>
      <t>户农户（其中脱贫户及监测对象</t>
    </r>
    <r>
      <rPr>
        <sz val="11"/>
        <rFont val="Times New Roman"/>
        <charset val="134"/>
      </rPr>
      <t>125</t>
    </r>
    <r>
      <rPr>
        <sz val="11"/>
        <rFont val="宋体"/>
        <charset val="134"/>
      </rPr>
      <t>户</t>
    </r>
    <r>
      <rPr>
        <sz val="11"/>
        <rFont val="Times New Roman"/>
        <charset val="134"/>
      </rPr>
      <t>375</t>
    </r>
    <r>
      <rPr>
        <sz val="11"/>
        <rFont val="宋体"/>
        <charset val="134"/>
      </rPr>
      <t>人）户年均增收</t>
    </r>
    <r>
      <rPr>
        <sz val="11"/>
        <rFont val="Times New Roman"/>
        <charset val="134"/>
      </rPr>
      <t>3000</t>
    </r>
    <r>
      <rPr>
        <sz val="11"/>
        <rFont val="宋体"/>
        <charset val="134"/>
      </rPr>
      <t>元以上。</t>
    </r>
  </si>
  <si>
    <r>
      <rPr>
        <sz val="11"/>
        <rFont val="宋体"/>
        <charset val="134"/>
      </rPr>
      <t>新建测土配方中心及农资储存中心面积</t>
    </r>
    <r>
      <rPr>
        <sz val="11"/>
        <rFont val="Times New Roman"/>
        <charset val="134"/>
      </rPr>
      <t>860</t>
    </r>
    <r>
      <rPr>
        <sz val="11"/>
        <rFont val="宋体"/>
        <charset val="134"/>
      </rPr>
      <t>㎡；购置气调设备</t>
    </r>
    <r>
      <rPr>
        <sz val="11"/>
        <rFont val="Times New Roman"/>
        <charset val="134"/>
      </rPr>
      <t>3</t>
    </r>
    <r>
      <rPr>
        <sz val="11"/>
        <rFont val="宋体"/>
        <charset val="134"/>
      </rPr>
      <t>套，桃类清洗机</t>
    </r>
    <r>
      <rPr>
        <sz val="11"/>
        <rFont val="Times New Roman"/>
        <charset val="134"/>
      </rPr>
      <t>1</t>
    </r>
    <r>
      <rPr>
        <sz val="11"/>
        <rFont val="宋体"/>
        <charset val="134"/>
      </rPr>
      <t>套，切片机</t>
    </r>
    <r>
      <rPr>
        <sz val="11"/>
        <rFont val="Times New Roman"/>
        <charset val="134"/>
      </rPr>
      <t>1</t>
    </r>
    <r>
      <rPr>
        <sz val="11"/>
        <rFont val="宋体"/>
        <charset val="134"/>
      </rPr>
      <t>套；新建仓储冷链库</t>
    </r>
    <r>
      <rPr>
        <sz val="11"/>
        <rFont val="Times New Roman"/>
        <charset val="134"/>
      </rPr>
      <t>1</t>
    </r>
    <r>
      <rPr>
        <sz val="11"/>
        <rFont val="宋体"/>
        <charset val="134"/>
      </rPr>
      <t>座；测土配方肥</t>
    </r>
    <r>
      <rPr>
        <sz val="11"/>
        <rFont val="Times New Roman"/>
        <charset val="134"/>
      </rPr>
      <t>270</t>
    </r>
    <r>
      <rPr>
        <sz val="11"/>
        <rFont val="宋体"/>
        <charset val="134"/>
      </rPr>
      <t>吨；办理</t>
    </r>
    <r>
      <rPr>
        <sz val="11"/>
        <rFont val="Times New Roman"/>
        <charset val="134"/>
      </rPr>
      <t>SC</t>
    </r>
    <r>
      <rPr>
        <sz val="11"/>
        <rFont val="宋体"/>
        <charset val="134"/>
      </rPr>
      <t>认证</t>
    </r>
  </si>
  <si>
    <r>
      <rPr>
        <sz val="11"/>
        <rFont val="宋体"/>
        <charset val="134"/>
      </rPr>
      <t>项目工程验收合格率</t>
    </r>
    <r>
      <rPr>
        <sz val="11"/>
        <rFont val="Times New Roman"/>
        <charset val="134"/>
      </rPr>
      <t>100%</t>
    </r>
  </si>
  <si>
    <r>
      <rPr>
        <sz val="11"/>
        <rFont val="宋体"/>
        <charset val="134"/>
      </rPr>
      <t>建测土配方中心及农资储存中心</t>
    </r>
    <r>
      <rPr>
        <sz val="11"/>
        <rFont val="Times New Roman"/>
        <charset val="134"/>
      </rPr>
      <t>1200</t>
    </r>
    <r>
      <rPr>
        <sz val="11"/>
        <rFont val="宋体"/>
        <charset val="134"/>
      </rPr>
      <t>元</t>
    </r>
    <r>
      <rPr>
        <sz val="11"/>
        <rFont val="Times New Roman"/>
        <charset val="134"/>
      </rPr>
      <t>/</t>
    </r>
    <r>
      <rPr>
        <sz val="11"/>
        <rFont val="宋体"/>
        <charset val="134"/>
      </rPr>
      <t>㎡；设施设备</t>
    </r>
    <r>
      <rPr>
        <sz val="11"/>
        <rFont val="Times New Roman"/>
        <charset val="134"/>
      </rPr>
      <t>1</t>
    </r>
    <r>
      <rPr>
        <sz val="11"/>
        <rFont val="宋体"/>
        <charset val="134"/>
      </rPr>
      <t>万元</t>
    </r>
    <r>
      <rPr>
        <sz val="11"/>
        <rFont val="Times New Roman"/>
        <charset val="134"/>
      </rPr>
      <t>/</t>
    </r>
    <r>
      <rPr>
        <sz val="11"/>
        <rFont val="宋体"/>
        <charset val="134"/>
      </rPr>
      <t>套，</t>
    </r>
    <r>
      <rPr>
        <sz val="11"/>
        <rFont val="Times New Roman"/>
        <charset val="134"/>
      </rPr>
      <t>SC</t>
    </r>
    <r>
      <rPr>
        <sz val="11"/>
        <rFont val="宋体"/>
        <charset val="134"/>
      </rPr>
      <t>认证</t>
    </r>
    <r>
      <rPr>
        <sz val="11"/>
        <rFont val="Times New Roman"/>
        <charset val="134"/>
      </rPr>
      <t>5</t>
    </r>
    <r>
      <rPr>
        <sz val="11"/>
        <rFont val="宋体"/>
        <charset val="134"/>
      </rPr>
      <t>万元</t>
    </r>
  </si>
  <si>
    <r>
      <rPr>
        <sz val="11"/>
        <rFont val="宋体"/>
        <charset val="134"/>
      </rPr>
      <t>特色产业带动增加脱贫人口收入（总收入）</t>
    </r>
    <r>
      <rPr>
        <sz val="11"/>
        <rFont val="Times New Roman"/>
        <charset val="134"/>
      </rPr>
      <t>≥90</t>
    </r>
    <r>
      <rPr>
        <sz val="11"/>
        <rFont val="宋体"/>
        <charset val="134"/>
      </rPr>
      <t>万元</t>
    </r>
  </si>
  <si>
    <r>
      <rPr>
        <sz val="11"/>
        <rFont val="宋体"/>
        <charset val="134"/>
      </rPr>
      <t>受益脱贫人口及监测对象</t>
    </r>
    <r>
      <rPr>
        <sz val="11"/>
        <rFont val="Times New Roman"/>
        <charset val="134"/>
      </rPr>
      <t>≥375</t>
    </r>
    <r>
      <rPr>
        <sz val="11"/>
        <rFont val="宋体"/>
        <charset val="134"/>
      </rPr>
      <t>人</t>
    </r>
  </si>
  <si>
    <r>
      <rPr>
        <sz val="11"/>
        <rFont val="宋体"/>
        <charset val="134"/>
      </rPr>
      <t>受益脱贫人口满意度</t>
    </r>
    <r>
      <rPr>
        <sz val="11"/>
        <rFont val="Times New Roman"/>
        <charset val="134"/>
      </rPr>
      <t>≥90%</t>
    </r>
  </si>
  <si>
    <r>
      <rPr>
        <sz val="11"/>
        <rFont val="宋体"/>
        <charset val="134"/>
      </rPr>
      <t>巫溪县供销合作社</t>
    </r>
  </si>
  <si>
    <r>
      <rPr>
        <sz val="11"/>
        <rFont val="宋体"/>
        <charset val="134"/>
      </rPr>
      <t>向勇</t>
    </r>
  </si>
  <si>
    <r>
      <rPr>
        <sz val="11"/>
        <rFont val="宋体"/>
        <charset val="134"/>
      </rPr>
      <t>巫溪县</t>
    </r>
    <r>
      <rPr>
        <sz val="11"/>
        <rFont val="Times New Roman"/>
        <charset val="134"/>
      </rPr>
      <t>2023</t>
    </r>
    <r>
      <rPr>
        <sz val="11"/>
        <rFont val="宋体"/>
        <charset val="134"/>
      </rPr>
      <t>年中药材产业发展项目</t>
    </r>
  </si>
  <si>
    <r>
      <rPr>
        <sz val="11"/>
        <rFont val="宋体"/>
        <charset val="134"/>
      </rPr>
      <t>种植业基地</t>
    </r>
  </si>
  <si>
    <r>
      <rPr>
        <sz val="11"/>
        <rFont val="宋体"/>
        <charset val="134"/>
      </rPr>
      <t>支持培育中药材种植、加工的经营主体</t>
    </r>
    <r>
      <rPr>
        <sz val="11"/>
        <rFont val="Times New Roman"/>
        <charset val="134"/>
      </rPr>
      <t>8</t>
    </r>
    <r>
      <rPr>
        <sz val="11"/>
        <rFont val="宋体"/>
        <charset val="134"/>
      </rPr>
      <t>个以上，提升中药材种植及加工能力，新建、整修厂房，购买加工设备以及配套设施设备，支持开展产品研发、质量提升、质量检测等方面。</t>
    </r>
  </si>
  <si>
    <r>
      <rPr>
        <sz val="11"/>
        <rFont val="宋体"/>
        <charset val="134"/>
      </rPr>
      <t>巫溪县尖山镇工业园区、凤凰镇工业园区及中药材种植部分乡镇</t>
    </r>
  </si>
  <si>
    <r>
      <rPr>
        <sz val="11"/>
        <rFont val="宋体"/>
        <charset val="134"/>
      </rPr>
      <t>通过项目实施，中药材初加工能力达到</t>
    </r>
    <r>
      <rPr>
        <sz val="11"/>
        <rFont val="Times New Roman"/>
        <charset val="134"/>
      </rPr>
      <t>1000</t>
    </r>
    <r>
      <rPr>
        <sz val="11"/>
        <rFont val="宋体"/>
        <charset val="134"/>
      </rPr>
      <t>吨以上，年综合产值</t>
    </r>
    <r>
      <rPr>
        <sz val="11"/>
        <rFont val="Times New Roman"/>
        <charset val="134"/>
      </rPr>
      <t>5000</t>
    </r>
    <r>
      <rPr>
        <sz val="11"/>
        <rFont val="宋体"/>
        <charset val="134"/>
      </rPr>
      <t>万元以上；带动农户</t>
    </r>
    <r>
      <rPr>
        <sz val="11"/>
        <rFont val="Times New Roman"/>
        <charset val="134"/>
      </rPr>
      <t>400</t>
    </r>
    <r>
      <rPr>
        <sz val="11"/>
        <rFont val="宋体"/>
        <charset val="134"/>
      </rPr>
      <t>人，其中脱贫人口</t>
    </r>
    <r>
      <rPr>
        <sz val="11"/>
        <rFont val="Times New Roman"/>
        <charset val="134"/>
      </rPr>
      <t>50</t>
    </r>
    <r>
      <rPr>
        <sz val="11"/>
        <rFont val="宋体"/>
        <charset val="134"/>
      </rPr>
      <t>人，增收</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</si>
  <si>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人参与项目实施过程中施工质量和资金使用的监督，通过项目实施，中药材初加工能力达到</t>
    </r>
    <r>
      <rPr>
        <sz val="11"/>
        <rFont val="Times New Roman"/>
        <charset val="134"/>
      </rPr>
      <t>1000</t>
    </r>
    <r>
      <rPr>
        <sz val="11"/>
        <rFont val="宋体"/>
        <charset val="134"/>
      </rPr>
      <t>吨以上，年综合产值</t>
    </r>
    <r>
      <rPr>
        <sz val="11"/>
        <rFont val="Times New Roman"/>
        <charset val="134"/>
      </rPr>
      <t>5000</t>
    </r>
    <r>
      <rPr>
        <sz val="11"/>
        <rFont val="宋体"/>
        <charset val="134"/>
      </rPr>
      <t>万元以上；带动农户</t>
    </r>
    <r>
      <rPr>
        <sz val="11"/>
        <rFont val="Times New Roman"/>
        <charset val="134"/>
      </rPr>
      <t>400</t>
    </r>
    <r>
      <rPr>
        <sz val="11"/>
        <rFont val="宋体"/>
        <charset val="134"/>
      </rPr>
      <t>人，其中脱贫人口</t>
    </r>
    <r>
      <rPr>
        <sz val="11"/>
        <rFont val="Times New Roman"/>
        <charset val="134"/>
      </rPr>
      <t>50</t>
    </r>
    <r>
      <rPr>
        <sz val="11"/>
        <rFont val="宋体"/>
        <charset val="134"/>
      </rPr>
      <t>人，增收</t>
    </r>
    <r>
      <rPr>
        <sz val="11"/>
        <rFont val="Times New Roman"/>
        <charset val="134"/>
      </rPr>
      <t>500</t>
    </r>
    <r>
      <rPr>
        <sz val="11"/>
        <rFont val="宋体"/>
        <charset val="134"/>
      </rPr>
      <t>元。</t>
    </r>
  </si>
  <si>
    <r>
      <rPr>
        <sz val="11"/>
        <rFont val="宋体"/>
        <charset val="134"/>
      </rPr>
      <t>支持培育中药材种植、加工的经营主体</t>
    </r>
    <r>
      <rPr>
        <sz val="11"/>
        <rFont val="Times New Roman"/>
        <charset val="134"/>
      </rPr>
      <t>8</t>
    </r>
    <r>
      <rPr>
        <sz val="11"/>
        <rFont val="宋体"/>
        <charset val="134"/>
      </rPr>
      <t>个以上。</t>
    </r>
  </si>
  <si>
    <r>
      <rPr>
        <sz val="11"/>
        <rFont val="宋体"/>
        <charset val="134"/>
      </rPr>
      <t>项目（工程）验收合格率</t>
    </r>
    <r>
      <rPr>
        <sz val="11"/>
        <rFont val="Times New Roman"/>
        <charset val="134"/>
      </rPr>
      <t>100%</t>
    </r>
  </si>
  <si>
    <r>
      <rPr>
        <sz val="11"/>
        <rFont val="宋体"/>
        <charset val="134"/>
      </rPr>
      <t>补贴资金在规定时间内支付到位率</t>
    </r>
    <r>
      <rPr>
        <sz val="11"/>
        <rFont val="Times New Roman"/>
        <charset val="134"/>
      </rPr>
      <t>100%</t>
    </r>
  </si>
  <si>
    <r>
      <rPr>
        <sz val="11"/>
        <rFont val="Times New Roman"/>
        <charset val="134"/>
      </rPr>
      <t>68.75</t>
    </r>
    <r>
      <rPr>
        <sz val="11"/>
        <rFont val="宋体"/>
        <charset val="134"/>
      </rPr>
      <t>万元</t>
    </r>
    <r>
      <rPr>
        <sz val="11"/>
        <rFont val="Times New Roman"/>
        <charset val="134"/>
      </rPr>
      <t>/</t>
    </r>
    <r>
      <rPr>
        <sz val="11"/>
        <rFont val="宋体"/>
        <charset val="134"/>
      </rPr>
      <t>个</t>
    </r>
  </si>
  <si>
    <r>
      <rPr>
        <sz val="11"/>
        <rFont val="宋体"/>
        <charset val="134"/>
      </rPr>
      <t>特色产业带动脱贫（监测）农户增加务工收入</t>
    </r>
    <r>
      <rPr>
        <sz val="11"/>
        <rFont val="Times New Roman"/>
        <charset val="134"/>
      </rPr>
      <t>≥500</t>
    </r>
    <r>
      <rPr>
        <sz val="11"/>
        <rFont val="宋体"/>
        <charset val="134"/>
      </rPr>
      <t>元</t>
    </r>
  </si>
  <si>
    <r>
      <rPr>
        <sz val="11"/>
        <rFont val="宋体"/>
        <charset val="134"/>
      </rPr>
      <t>受益脱贫人口</t>
    </r>
    <r>
      <rPr>
        <sz val="11"/>
        <rFont val="Times New Roman"/>
        <charset val="134"/>
      </rPr>
      <t>≥100</t>
    </r>
    <r>
      <rPr>
        <sz val="11"/>
        <rFont val="宋体"/>
        <charset val="134"/>
      </rPr>
      <t>人</t>
    </r>
  </si>
  <si>
    <r>
      <rPr>
        <sz val="11"/>
        <rFont val="宋体"/>
        <charset val="134"/>
      </rPr>
      <t>项目可持续</t>
    </r>
    <r>
      <rPr>
        <sz val="11"/>
        <rFont val="Times New Roman"/>
        <charset val="134"/>
      </rPr>
      <t>≥1</t>
    </r>
    <r>
      <rPr>
        <sz val="11"/>
        <rFont val="宋体"/>
        <charset val="134"/>
      </rPr>
      <t>年</t>
    </r>
  </si>
  <si>
    <r>
      <rPr>
        <sz val="11"/>
        <rFont val="宋体"/>
        <charset val="134"/>
      </rPr>
      <t>受益人口满意度</t>
    </r>
    <r>
      <rPr>
        <sz val="11"/>
        <rFont val="Times New Roman"/>
        <charset val="134"/>
      </rPr>
      <t>≥95%</t>
    </r>
  </si>
  <si>
    <r>
      <rPr>
        <sz val="11"/>
        <rFont val="宋体"/>
        <charset val="134"/>
      </rPr>
      <t>陈永春</t>
    </r>
  </si>
  <si>
    <r>
      <rPr>
        <sz val="11"/>
        <rFont val="宋体"/>
        <charset val="134"/>
      </rPr>
      <t>巫溪县</t>
    </r>
    <r>
      <rPr>
        <sz val="11"/>
        <rFont val="Times New Roman"/>
        <charset val="134"/>
      </rPr>
      <t>2023</t>
    </r>
    <r>
      <rPr>
        <sz val="11"/>
        <rFont val="宋体"/>
        <charset val="134"/>
      </rPr>
      <t>年马铃薯优质商品薯基地建设项目</t>
    </r>
  </si>
  <si>
    <r>
      <rPr>
        <sz val="11"/>
        <rFont val="宋体"/>
        <charset val="134"/>
      </rPr>
      <t>推广</t>
    </r>
    <r>
      <rPr>
        <sz val="11"/>
        <rFont val="Times New Roman"/>
        <charset val="134"/>
      </rPr>
      <t>37000</t>
    </r>
    <r>
      <rPr>
        <sz val="11"/>
        <rFont val="宋体"/>
        <charset val="134"/>
      </rPr>
      <t>亩优质商品薯基地所需脱毒种薯</t>
    </r>
    <r>
      <rPr>
        <sz val="11"/>
        <rFont val="Times New Roman"/>
        <charset val="134"/>
      </rPr>
      <t>3750000</t>
    </r>
    <r>
      <rPr>
        <sz val="11"/>
        <rFont val="宋体"/>
        <charset val="134"/>
      </rPr>
      <t>公斤，采购药物，开展马铃薯晚疫病统防统治示范</t>
    </r>
    <r>
      <rPr>
        <sz val="11"/>
        <rFont val="Times New Roman"/>
        <charset val="134"/>
      </rPr>
      <t>10000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t>
    </r>
  </si>
  <si>
    <r>
      <rPr>
        <sz val="11"/>
        <rFont val="宋体"/>
        <charset val="134"/>
      </rPr>
      <t>巫溪县尖山镇、朝阳镇等乡镇</t>
    </r>
  </si>
  <si>
    <r>
      <rPr>
        <sz val="11"/>
        <rFont val="宋体"/>
        <charset val="134"/>
      </rPr>
      <t>通过推广</t>
    </r>
    <r>
      <rPr>
        <sz val="11"/>
        <rFont val="Times New Roman"/>
        <charset val="134"/>
      </rPr>
      <t>37000</t>
    </r>
    <r>
      <rPr>
        <sz val="11"/>
        <rFont val="宋体"/>
        <charset val="134"/>
      </rPr>
      <t>亩优质商品薯种薯，开展马铃薯晚疫病统防统治示范</t>
    </r>
    <r>
      <rPr>
        <sz val="11"/>
        <rFont val="Times New Roman"/>
        <charset val="134"/>
      </rPr>
      <t>10000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万粒，项目达产达效后，年产马铃薯</t>
    </r>
    <r>
      <rPr>
        <sz val="11"/>
        <rFont val="Times New Roman"/>
        <charset val="134"/>
      </rPr>
      <t>5.5</t>
    </r>
    <r>
      <rPr>
        <sz val="11"/>
        <rFont val="宋体"/>
        <charset val="134"/>
      </rPr>
      <t>万吨，带动</t>
    </r>
    <r>
      <rPr>
        <sz val="11"/>
        <rFont val="Times New Roman"/>
        <charset val="134"/>
      </rPr>
      <t>3</t>
    </r>
    <r>
      <rPr>
        <sz val="11"/>
        <rFont val="宋体"/>
        <charset val="134"/>
      </rPr>
      <t>万农户，其中脱贫人口</t>
    </r>
    <r>
      <rPr>
        <sz val="11"/>
        <rFont val="Times New Roman"/>
        <charset val="134"/>
      </rPr>
      <t>5000</t>
    </r>
    <r>
      <rPr>
        <sz val="11"/>
        <rFont val="宋体"/>
        <charset val="134"/>
      </rPr>
      <t>人，薯农通过种植马铃薯实现增收，户均增收</t>
    </r>
    <r>
      <rPr>
        <sz val="11"/>
        <rFont val="Times New Roman"/>
        <charset val="134"/>
      </rPr>
      <t>500</t>
    </r>
    <r>
      <rPr>
        <sz val="11"/>
        <rFont val="宋体"/>
        <charset val="134"/>
      </rPr>
      <t>元。减少薯农晚疫病防控成本。</t>
    </r>
  </si>
  <si>
    <r>
      <rPr>
        <sz val="11"/>
        <rFont val="Times New Roman"/>
        <charset val="134"/>
      </rPr>
      <t>10</t>
    </r>
    <r>
      <rPr>
        <sz val="11"/>
        <rFont val="宋体"/>
        <charset val="134"/>
      </rPr>
      <t>名群众参与项目选择、实施和监督，项目达产达效后，年产马铃薯</t>
    </r>
    <r>
      <rPr>
        <sz val="11"/>
        <rFont val="Times New Roman"/>
        <charset val="134"/>
      </rPr>
      <t>5.5</t>
    </r>
    <r>
      <rPr>
        <sz val="11"/>
        <rFont val="宋体"/>
        <charset val="134"/>
      </rPr>
      <t>万吨，带动</t>
    </r>
    <r>
      <rPr>
        <sz val="11"/>
        <rFont val="Times New Roman"/>
        <charset val="134"/>
      </rPr>
      <t>3</t>
    </r>
    <r>
      <rPr>
        <sz val="11"/>
        <rFont val="宋体"/>
        <charset val="134"/>
      </rPr>
      <t>万农户，其中脱贫户</t>
    </r>
    <r>
      <rPr>
        <sz val="11"/>
        <rFont val="Times New Roman"/>
        <charset val="134"/>
      </rPr>
      <t>5000</t>
    </r>
    <r>
      <rPr>
        <sz val="11"/>
        <rFont val="宋体"/>
        <charset val="134"/>
      </rPr>
      <t>人，薯农通过种植马铃薯实现增收，户均增收</t>
    </r>
    <r>
      <rPr>
        <sz val="11"/>
        <rFont val="Times New Roman"/>
        <charset val="134"/>
      </rPr>
      <t>500</t>
    </r>
    <r>
      <rPr>
        <sz val="11"/>
        <rFont val="宋体"/>
        <charset val="134"/>
      </rPr>
      <t>元。减少薯农晚疫病防控成本。</t>
    </r>
  </si>
  <si>
    <r>
      <rPr>
        <sz val="11"/>
        <rFont val="宋体"/>
        <charset val="134"/>
      </rPr>
      <t>通过推广</t>
    </r>
    <r>
      <rPr>
        <sz val="11"/>
        <rFont val="Times New Roman"/>
        <charset val="134"/>
      </rPr>
      <t>37000</t>
    </r>
    <r>
      <rPr>
        <sz val="11"/>
        <rFont val="宋体"/>
        <charset val="134"/>
      </rPr>
      <t>亩优质商品薯种薯，开展马铃薯晚疫病统防统治示范</t>
    </r>
    <r>
      <rPr>
        <sz val="11"/>
        <rFont val="Times New Roman"/>
        <charset val="134"/>
      </rPr>
      <t>10000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万粒，项目达产达效后，年产马铃薯</t>
    </r>
    <r>
      <rPr>
        <sz val="11"/>
        <rFont val="Times New Roman"/>
        <charset val="134"/>
      </rPr>
      <t>5.5</t>
    </r>
    <r>
      <rPr>
        <sz val="11"/>
        <rFont val="宋体"/>
        <charset val="134"/>
      </rPr>
      <t>万吨，带动</t>
    </r>
    <r>
      <rPr>
        <sz val="11"/>
        <rFont val="Times New Roman"/>
        <charset val="134"/>
      </rPr>
      <t>3</t>
    </r>
    <r>
      <rPr>
        <sz val="11"/>
        <rFont val="宋体"/>
        <charset val="134"/>
      </rPr>
      <t>万农户，其中脱贫户</t>
    </r>
    <r>
      <rPr>
        <sz val="11"/>
        <rFont val="Times New Roman"/>
        <charset val="134"/>
      </rPr>
      <t>5000</t>
    </r>
    <r>
      <rPr>
        <sz val="11"/>
        <rFont val="宋体"/>
        <charset val="134"/>
      </rPr>
      <t>人，薯农通过种植马铃薯实现增收，户均增收</t>
    </r>
    <r>
      <rPr>
        <sz val="11"/>
        <rFont val="Times New Roman"/>
        <charset val="134"/>
      </rPr>
      <t>500</t>
    </r>
    <r>
      <rPr>
        <sz val="11"/>
        <rFont val="宋体"/>
        <charset val="134"/>
      </rPr>
      <t>元。减少薯农晚疫病防控成本。</t>
    </r>
  </si>
  <si>
    <r>
      <rPr>
        <sz val="11"/>
        <rFont val="宋体"/>
        <charset val="134"/>
      </rPr>
      <t>推广</t>
    </r>
    <r>
      <rPr>
        <sz val="11"/>
        <rFont val="Times New Roman"/>
        <charset val="134"/>
      </rPr>
      <t>37000</t>
    </r>
    <r>
      <rPr>
        <sz val="11"/>
        <rFont val="宋体"/>
        <charset val="134"/>
      </rPr>
      <t>亩优质商品薯基地所需脱毒种薯</t>
    </r>
    <r>
      <rPr>
        <sz val="11"/>
        <rFont val="Times New Roman"/>
        <charset val="134"/>
      </rPr>
      <t>3750000</t>
    </r>
    <r>
      <rPr>
        <sz val="11"/>
        <rFont val="宋体"/>
        <charset val="134"/>
      </rPr>
      <t>公斤，采购药物，开展马铃薯晚疫病统防统治示范</t>
    </r>
    <r>
      <rPr>
        <sz val="11"/>
        <rFont val="Times New Roman"/>
        <charset val="134"/>
      </rPr>
      <t>5000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t>
    </r>
  </si>
  <si>
    <r>
      <rPr>
        <sz val="11"/>
        <rFont val="宋体"/>
        <charset val="134"/>
      </rPr>
      <t>项目完成及时率</t>
    </r>
    <r>
      <rPr>
        <sz val="11"/>
        <rFont val="Times New Roman"/>
        <charset val="134"/>
      </rPr>
      <t>100%</t>
    </r>
  </si>
  <si>
    <r>
      <rPr>
        <sz val="11"/>
        <rFont val="宋体"/>
        <charset val="134"/>
      </rPr>
      <t>供应脱毒种薯</t>
    </r>
    <r>
      <rPr>
        <sz val="11"/>
        <rFont val="Times New Roman"/>
        <charset val="134"/>
      </rPr>
      <t>3750000</t>
    </r>
    <r>
      <rPr>
        <sz val="11"/>
        <rFont val="宋体"/>
        <charset val="134"/>
      </rPr>
      <t>公斤，</t>
    </r>
    <r>
      <rPr>
        <sz val="11"/>
        <rFont val="Times New Roman"/>
        <charset val="134"/>
      </rPr>
      <t>3.2</t>
    </r>
    <r>
      <rPr>
        <sz val="11"/>
        <rFont val="宋体"/>
        <charset val="134"/>
      </rPr>
      <t>元</t>
    </r>
    <r>
      <rPr>
        <sz val="11"/>
        <rFont val="Times New Roman"/>
        <charset val="134"/>
      </rPr>
      <t>/</t>
    </r>
    <r>
      <rPr>
        <sz val="11"/>
        <rFont val="宋体"/>
        <charset val="134"/>
      </rPr>
      <t>公斤（项目补贴</t>
    </r>
    <r>
      <rPr>
        <sz val="11"/>
        <rFont val="Times New Roman"/>
        <charset val="134"/>
      </rPr>
      <t>1.6</t>
    </r>
    <r>
      <rPr>
        <sz val="11"/>
        <rFont val="宋体"/>
        <charset val="134"/>
      </rPr>
      <t>元</t>
    </r>
    <r>
      <rPr>
        <sz val="11"/>
        <rFont val="Times New Roman"/>
        <charset val="134"/>
      </rPr>
      <t>/</t>
    </r>
    <r>
      <rPr>
        <sz val="11"/>
        <rFont val="宋体"/>
        <charset val="134"/>
      </rPr>
      <t>公斤，剩余农户自筹</t>
    </r>
    <r>
      <rPr>
        <sz val="11"/>
        <rFont val="Times New Roman"/>
        <charset val="134"/>
      </rPr>
      <t>1.6</t>
    </r>
    <r>
      <rPr>
        <sz val="11"/>
        <rFont val="宋体"/>
        <charset val="134"/>
      </rPr>
      <t>元</t>
    </r>
    <r>
      <rPr>
        <sz val="11"/>
        <rFont val="Times New Roman"/>
        <charset val="134"/>
      </rPr>
      <t>/</t>
    </r>
    <r>
      <rPr>
        <sz val="11"/>
        <rFont val="宋体"/>
        <charset val="134"/>
      </rPr>
      <t>公斤），合计</t>
    </r>
    <r>
      <rPr>
        <sz val="11"/>
        <rFont val="Times New Roman"/>
        <charset val="134"/>
      </rPr>
      <t>600</t>
    </r>
    <r>
      <rPr>
        <sz val="11"/>
        <rFont val="宋体"/>
        <charset val="134"/>
      </rPr>
      <t>万元；采购药物晚疫病统防统治示范</t>
    </r>
    <r>
      <rPr>
        <sz val="11"/>
        <rFont val="Times New Roman"/>
        <charset val="134"/>
      </rPr>
      <t>300</t>
    </r>
    <r>
      <rPr>
        <sz val="11"/>
        <rFont val="宋体"/>
        <charset val="134"/>
      </rPr>
      <t>元</t>
    </r>
    <r>
      <rPr>
        <sz val="11"/>
        <rFont val="Times New Roman"/>
        <charset val="134"/>
      </rPr>
      <t>/</t>
    </r>
    <r>
      <rPr>
        <sz val="11"/>
        <rFont val="宋体"/>
        <charset val="134"/>
      </rPr>
      <t>亩，合计</t>
    </r>
    <r>
      <rPr>
        <sz val="11"/>
        <rFont val="Times New Roman"/>
        <charset val="134"/>
      </rPr>
      <t>150</t>
    </r>
    <r>
      <rPr>
        <sz val="11"/>
        <rFont val="宋体"/>
        <charset val="134"/>
      </rPr>
      <t>万元；安装供电设备</t>
    </r>
    <r>
      <rPr>
        <sz val="11"/>
        <rFont val="Times New Roman"/>
        <charset val="134"/>
      </rPr>
      <t>10</t>
    </r>
    <r>
      <rPr>
        <sz val="11"/>
        <rFont val="宋体"/>
        <charset val="134"/>
      </rPr>
      <t>万元</t>
    </r>
    <r>
      <rPr>
        <sz val="11"/>
        <rFont val="Times New Roman"/>
        <charset val="134"/>
      </rPr>
      <t>/</t>
    </r>
    <r>
      <rPr>
        <sz val="11"/>
        <rFont val="宋体"/>
        <charset val="134"/>
      </rPr>
      <t>套；采购专家大院设备实施</t>
    </r>
    <r>
      <rPr>
        <sz val="11"/>
        <rFont val="Times New Roman"/>
        <charset val="134"/>
      </rPr>
      <t>1</t>
    </r>
    <r>
      <rPr>
        <sz val="11"/>
        <rFont val="宋体"/>
        <charset val="134"/>
      </rPr>
      <t>套，</t>
    </r>
    <r>
      <rPr>
        <sz val="11"/>
        <rFont val="Times New Roman"/>
        <charset val="134"/>
      </rPr>
      <t>10</t>
    </r>
    <r>
      <rPr>
        <sz val="11"/>
        <rFont val="宋体"/>
        <charset val="134"/>
      </rPr>
      <t>万元</t>
    </r>
    <r>
      <rPr>
        <sz val="11"/>
        <rFont val="Times New Roman"/>
        <charset val="134"/>
      </rPr>
      <t>/</t>
    </r>
    <r>
      <rPr>
        <sz val="11"/>
        <rFont val="宋体"/>
        <charset val="134"/>
      </rPr>
      <t>套；藏托盘</t>
    </r>
    <r>
      <rPr>
        <sz val="11"/>
        <rFont val="Times New Roman"/>
        <charset val="134"/>
      </rPr>
      <t>300</t>
    </r>
    <r>
      <rPr>
        <sz val="11"/>
        <rFont val="宋体"/>
        <charset val="134"/>
      </rPr>
      <t>元</t>
    </r>
    <r>
      <rPr>
        <sz val="11"/>
        <rFont val="Times New Roman"/>
        <charset val="134"/>
      </rPr>
      <t>/</t>
    </r>
    <r>
      <rPr>
        <sz val="11"/>
        <rFont val="宋体"/>
        <charset val="134"/>
      </rPr>
      <t>块，合计</t>
    </r>
    <r>
      <rPr>
        <sz val="11"/>
        <rFont val="Times New Roman"/>
        <charset val="134"/>
      </rPr>
      <t>50</t>
    </r>
    <r>
      <rPr>
        <sz val="11"/>
        <rFont val="宋体"/>
        <charset val="134"/>
      </rPr>
      <t>万元；生产原原种</t>
    </r>
    <r>
      <rPr>
        <sz val="11"/>
        <rFont val="Times New Roman"/>
        <charset val="134"/>
      </rPr>
      <t>500</t>
    </r>
    <r>
      <rPr>
        <sz val="11"/>
        <rFont val="宋体"/>
        <charset val="134"/>
      </rPr>
      <t>万粒，补助</t>
    </r>
    <r>
      <rPr>
        <sz val="11"/>
        <rFont val="Times New Roman"/>
        <charset val="134"/>
      </rPr>
      <t>0.1</t>
    </r>
    <r>
      <rPr>
        <sz val="11"/>
        <rFont val="宋体"/>
        <charset val="134"/>
      </rPr>
      <t>元</t>
    </r>
    <r>
      <rPr>
        <sz val="11"/>
        <rFont val="Times New Roman"/>
        <charset val="134"/>
      </rPr>
      <t>/</t>
    </r>
    <r>
      <rPr>
        <sz val="11"/>
        <rFont val="宋体"/>
        <charset val="134"/>
      </rPr>
      <t>粒，合计</t>
    </r>
    <r>
      <rPr>
        <sz val="11"/>
        <rFont val="Times New Roman"/>
        <charset val="134"/>
      </rPr>
      <t>50</t>
    </r>
    <r>
      <rPr>
        <sz val="11"/>
        <rFont val="宋体"/>
        <charset val="134"/>
      </rPr>
      <t>万元；总计</t>
    </r>
    <r>
      <rPr>
        <sz val="11"/>
        <rFont val="Times New Roman"/>
        <charset val="134"/>
      </rPr>
      <t>850</t>
    </r>
    <r>
      <rPr>
        <sz val="11"/>
        <rFont val="宋体"/>
        <charset val="134"/>
      </rPr>
      <t>万元。</t>
    </r>
  </si>
  <si>
    <r>
      <rPr>
        <sz val="11"/>
        <rFont val="宋体"/>
        <charset val="134"/>
      </rPr>
      <t>特色产业带动脱贫（监测）农户增加收入</t>
    </r>
    <r>
      <rPr>
        <sz val="11"/>
        <rFont val="Times New Roman"/>
        <charset val="134"/>
      </rPr>
      <t>≥500</t>
    </r>
    <r>
      <rPr>
        <sz val="11"/>
        <rFont val="宋体"/>
        <charset val="134"/>
      </rPr>
      <t>元</t>
    </r>
  </si>
  <si>
    <r>
      <rPr>
        <sz val="11"/>
        <rFont val="宋体"/>
        <charset val="134"/>
      </rPr>
      <t>受益脱贫人口</t>
    </r>
    <r>
      <rPr>
        <sz val="11"/>
        <rFont val="Times New Roman"/>
        <charset val="134"/>
      </rPr>
      <t>≥5000</t>
    </r>
    <r>
      <rPr>
        <sz val="11"/>
        <rFont val="宋体"/>
        <charset val="134"/>
      </rPr>
      <t>人</t>
    </r>
  </si>
  <si>
    <r>
      <rPr>
        <sz val="11"/>
        <rFont val="宋体"/>
        <charset val="134"/>
      </rPr>
      <t>受益群众满意度</t>
    </r>
    <r>
      <rPr>
        <sz val="11"/>
        <rFont val="Times New Roman"/>
        <charset val="134"/>
      </rPr>
      <t>≥90%</t>
    </r>
  </si>
  <si>
    <r>
      <rPr>
        <sz val="11"/>
        <rFont val="宋体"/>
        <charset val="134"/>
      </rPr>
      <t>巫溪县薯光农业科技开发有限公司</t>
    </r>
  </si>
  <si>
    <r>
      <rPr>
        <sz val="11"/>
        <rFont val="宋体"/>
        <charset val="134"/>
      </rPr>
      <t>蔡宇</t>
    </r>
  </si>
  <si>
    <r>
      <rPr>
        <sz val="11"/>
        <rFont val="宋体"/>
        <charset val="134"/>
      </rPr>
      <t>巫溪县</t>
    </r>
    <r>
      <rPr>
        <sz val="11"/>
        <rFont val="Times New Roman"/>
        <charset val="134"/>
      </rPr>
      <t>2023</t>
    </r>
    <r>
      <rPr>
        <sz val="11"/>
        <rFont val="宋体"/>
        <charset val="134"/>
      </rPr>
      <t>年通城镇青梅村晚李示范基地建设项目</t>
    </r>
  </si>
  <si>
    <r>
      <rPr>
        <sz val="11"/>
        <rFont val="宋体"/>
        <charset val="134"/>
      </rPr>
      <t>建设标准化晚李基地</t>
    </r>
    <r>
      <rPr>
        <sz val="11"/>
        <rFont val="Times New Roman"/>
        <charset val="134"/>
      </rPr>
      <t>300</t>
    </r>
    <r>
      <rPr>
        <sz val="11"/>
        <rFont val="宋体"/>
        <charset val="134"/>
      </rPr>
      <t>亩。其中，清杂及补植补造</t>
    </r>
    <r>
      <rPr>
        <sz val="11"/>
        <rFont val="Times New Roman"/>
        <charset val="134"/>
      </rPr>
      <t>55</t>
    </r>
    <r>
      <rPr>
        <sz val="11"/>
        <rFont val="宋体"/>
        <charset val="134"/>
      </rPr>
      <t>亩；新建宽</t>
    </r>
    <r>
      <rPr>
        <sz val="11"/>
        <rFont val="Times New Roman"/>
        <charset val="134"/>
      </rPr>
      <t>3</t>
    </r>
    <r>
      <rPr>
        <sz val="11"/>
        <rFont val="宋体"/>
        <charset val="134"/>
      </rPr>
      <t>米道路</t>
    </r>
    <r>
      <rPr>
        <sz val="11"/>
        <rFont val="Times New Roman"/>
        <charset val="134"/>
      </rPr>
      <t>750</t>
    </r>
    <r>
      <rPr>
        <sz val="11"/>
        <rFont val="宋体"/>
        <charset val="134"/>
      </rPr>
      <t>米，新建宽</t>
    </r>
    <r>
      <rPr>
        <sz val="11"/>
        <rFont val="Times New Roman"/>
        <charset val="134"/>
      </rPr>
      <t>0.8</t>
    </r>
    <r>
      <rPr>
        <sz val="11"/>
        <rFont val="宋体"/>
        <charset val="134"/>
      </rPr>
      <t>米道路</t>
    </r>
    <r>
      <rPr>
        <sz val="11"/>
        <rFont val="Times New Roman"/>
        <charset val="134"/>
      </rPr>
      <t>415</t>
    </r>
    <r>
      <rPr>
        <sz val="11"/>
        <rFont val="宋体"/>
        <charset val="134"/>
      </rPr>
      <t>米；硬化道路</t>
    </r>
    <r>
      <rPr>
        <sz val="11"/>
        <rFont val="Times New Roman"/>
        <charset val="134"/>
      </rPr>
      <t>80</t>
    </r>
    <r>
      <rPr>
        <sz val="11"/>
        <rFont val="宋体"/>
        <charset val="134"/>
      </rPr>
      <t>米；新修水池</t>
    </r>
    <r>
      <rPr>
        <sz val="11"/>
        <rFont val="Times New Roman"/>
        <charset val="134"/>
      </rPr>
      <t>2</t>
    </r>
    <r>
      <rPr>
        <sz val="11"/>
        <rFont val="宋体"/>
        <charset val="134"/>
      </rPr>
      <t>口等配套设施及其他附属设施。</t>
    </r>
  </si>
  <si>
    <r>
      <rPr>
        <sz val="11"/>
        <rFont val="宋体"/>
        <charset val="134"/>
      </rPr>
      <t>巫溪县通城镇青梅村</t>
    </r>
  </si>
  <si>
    <r>
      <rPr>
        <sz val="11"/>
        <rFont val="宋体"/>
        <charset val="134"/>
      </rPr>
      <t>通过实施晚李示范基地项目，清杂及补植补造</t>
    </r>
    <r>
      <rPr>
        <sz val="11"/>
        <rFont val="Times New Roman"/>
        <charset val="134"/>
      </rPr>
      <t>55</t>
    </r>
    <r>
      <rPr>
        <sz val="11"/>
        <rFont val="宋体"/>
        <charset val="134"/>
      </rPr>
      <t>亩；新建宽</t>
    </r>
    <r>
      <rPr>
        <sz val="11"/>
        <rFont val="Times New Roman"/>
        <charset val="134"/>
      </rPr>
      <t>3</t>
    </r>
    <r>
      <rPr>
        <sz val="11"/>
        <rFont val="宋体"/>
        <charset val="134"/>
      </rPr>
      <t>米道路</t>
    </r>
    <r>
      <rPr>
        <sz val="11"/>
        <rFont val="Times New Roman"/>
        <charset val="134"/>
      </rPr>
      <t>750</t>
    </r>
    <r>
      <rPr>
        <sz val="11"/>
        <rFont val="宋体"/>
        <charset val="134"/>
      </rPr>
      <t>米，新建宽</t>
    </r>
    <r>
      <rPr>
        <sz val="11"/>
        <rFont val="Times New Roman"/>
        <charset val="134"/>
      </rPr>
      <t>0.8</t>
    </r>
    <r>
      <rPr>
        <sz val="11"/>
        <rFont val="宋体"/>
        <charset val="134"/>
      </rPr>
      <t>米道路</t>
    </r>
    <r>
      <rPr>
        <sz val="11"/>
        <rFont val="Times New Roman"/>
        <charset val="134"/>
      </rPr>
      <t>415</t>
    </r>
    <r>
      <rPr>
        <sz val="11"/>
        <rFont val="宋体"/>
        <charset val="134"/>
      </rPr>
      <t>米；硬化道路</t>
    </r>
    <r>
      <rPr>
        <sz val="11"/>
        <rFont val="Times New Roman"/>
        <charset val="134"/>
      </rPr>
      <t>80</t>
    </r>
    <r>
      <rPr>
        <sz val="11"/>
        <rFont val="宋体"/>
        <charset val="134"/>
      </rPr>
      <t>米；新修水池</t>
    </r>
    <r>
      <rPr>
        <sz val="11"/>
        <rFont val="Times New Roman"/>
        <charset val="134"/>
      </rPr>
      <t>2</t>
    </r>
    <r>
      <rPr>
        <sz val="11"/>
        <rFont val="宋体"/>
        <charset val="134"/>
      </rPr>
      <t>口等配套设施及其他附属设施。提高晚李产业品质达到增产增量的效果，增加群众</t>
    </r>
    <r>
      <rPr>
        <sz val="11"/>
        <rFont val="Times New Roman"/>
        <charset val="134"/>
      </rPr>
      <t>100</t>
    </r>
    <r>
      <rPr>
        <sz val="11"/>
        <rFont val="宋体"/>
        <charset val="134"/>
      </rPr>
      <t>人（其中脱贫人口</t>
    </r>
    <r>
      <rPr>
        <sz val="11"/>
        <rFont val="Times New Roman"/>
        <charset val="134"/>
      </rPr>
      <t>10</t>
    </r>
    <r>
      <rPr>
        <sz val="11"/>
        <rFont val="宋体"/>
        <charset val="134"/>
      </rPr>
      <t>人）收入年增不低于</t>
    </r>
    <r>
      <rPr>
        <sz val="11"/>
        <rFont val="Times New Roman"/>
        <charset val="134"/>
      </rPr>
      <t>500</t>
    </r>
    <r>
      <rPr>
        <sz val="11"/>
        <rFont val="宋体"/>
        <charset val="134"/>
      </rPr>
      <t>元。</t>
    </r>
  </si>
  <si>
    <r>
      <rPr>
        <sz val="11"/>
        <rFont val="Times New Roman"/>
        <charset val="134"/>
      </rPr>
      <t>15</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3</t>
    </r>
    <r>
      <rPr>
        <sz val="11"/>
        <rFont val="宋体"/>
        <charset val="134"/>
      </rPr>
      <t>人参与项目实施过程中施工质量和资金使用的监督，通过实施晚李示范基地项目，提高晚李产业品质达到增产增量的效果，增加群众</t>
    </r>
    <r>
      <rPr>
        <sz val="11"/>
        <rFont val="Times New Roman"/>
        <charset val="134"/>
      </rPr>
      <t>100</t>
    </r>
    <r>
      <rPr>
        <sz val="11"/>
        <rFont val="宋体"/>
        <charset val="134"/>
      </rPr>
      <t>人（其中脱贫人口</t>
    </r>
    <r>
      <rPr>
        <sz val="11"/>
        <rFont val="Times New Roman"/>
        <charset val="134"/>
      </rPr>
      <t>10</t>
    </r>
    <r>
      <rPr>
        <sz val="11"/>
        <rFont val="宋体"/>
        <charset val="134"/>
      </rPr>
      <t>人）收入年增不低于</t>
    </r>
    <r>
      <rPr>
        <sz val="11"/>
        <rFont val="Times New Roman"/>
        <charset val="134"/>
      </rPr>
      <t>1000</t>
    </r>
    <r>
      <rPr>
        <sz val="11"/>
        <rFont val="宋体"/>
        <charset val="134"/>
      </rPr>
      <t>元。</t>
    </r>
  </si>
  <si>
    <r>
      <rPr>
        <sz val="11"/>
        <rFont val="宋体"/>
        <charset val="134"/>
      </rPr>
      <t>通过实施晚李示范基地项目，提高晚李产业品质达到增产增量的效果，增加群众</t>
    </r>
    <r>
      <rPr>
        <sz val="11"/>
        <rFont val="Times New Roman"/>
        <charset val="134"/>
      </rPr>
      <t>100</t>
    </r>
    <r>
      <rPr>
        <sz val="11"/>
        <rFont val="宋体"/>
        <charset val="134"/>
      </rPr>
      <t>人（其中脱贫人口</t>
    </r>
    <r>
      <rPr>
        <sz val="11"/>
        <rFont val="Times New Roman"/>
        <charset val="134"/>
      </rPr>
      <t>10</t>
    </r>
    <r>
      <rPr>
        <sz val="11"/>
        <rFont val="宋体"/>
        <charset val="134"/>
      </rPr>
      <t>人）收入年增不低于</t>
    </r>
    <r>
      <rPr>
        <sz val="11"/>
        <rFont val="Times New Roman"/>
        <charset val="134"/>
      </rPr>
      <t>1000</t>
    </r>
    <r>
      <rPr>
        <sz val="11"/>
        <rFont val="宋体"/>
        <charset val="134"/>
      </rPr>
      <t>元。</t>
    </r>
  </si>
  <si>
    <r>
      <rPr>
        <sz val="11"/>
        <rFont val="宋体"/>
        <charset val="134"/>
      </rPr>
      <t>晚李基地清杂及补植补造</t>
    </r>
    <r>
      <rPr>
        <sz val="11"/>
        <rFont val="Times New Roman"/>
        <charset val="134"/>
      </rPr>
      <t>55</t>
    </r>
    <r>
      <rPr>
        <sz val="11"/>
        <rFont val="宋体"/>
        <charset val="134"/>
      </rPr>
      <t>亩；新建道路宽</t>
    </r>
    <r>
      <rPr>
        <sz val="11"/>
        <rFont val="Times New Roman"/>
        <charset val="134"/>
      </rPr>
      <t>3m</t>
    </r>
    <r>
      <rPr>
        <sz val="11"/>
        <rFont val="宋体"/>
        <charset val="134"/>
      </rPr>
      <t>长</t>
    </r>
    <r>
      <rPr>
        <sz val="11"/>
        <rFont val="Times New Roman"/>
        <charset val="134"/>
      </rPr>
      <t>750m</t>
    </r>
    <r>
      <rPr>
        <sz val="11"/>
        <rFont val="宋体"/>
        <charset val="134"/>
      </rPr>
      <t>，新建道路宽</t>
    </r>
    <r>
      <rPr>
        <sz val="11"/>
        <rFont val="Times New Roman"/>
        <charset val="134"/>
      </rPr>
      <t>0.8m</t>
    </r>
    <r>
      <rPr>
        <sz val="11"/>
        <rFont val="宋体"/>
        <charset val="134"/>
      </rPr>
      <t>长</t>
    </r>
    <r>
      <rPr>
        <sz val="11"/>
        <rFont val="Times New Roman"/>
        <charset val="134"/>
      </rPr>
      <t>415m</t>
    </r>
    <r>
      <rPr>
        <sz val="11"/>
        <rFont val="宋体"/>
        <charset val="134"/>
      </rPr>
      <t>；硬化道路</t>
    </r>
    <r>
      <rPr>
        <sz val="11"/>
        <rFont val="Times New Roman"/>
        <charset val="134"/>
      </rPr>
      <t>80m</t>
    </r>
    <r>
      <rPr>
        <sz val="11"/>
        <rFont val="宋体"/>
        <charset val="134"/>
      </rPr>
      <t>，新修水池</t>
    </r>
    <r>
      <rPr>
        <sz val="11"/>
        <rFont val="Times New Roman"/>
        <charset val="134"/>
      </rPr>
      <t>2</t>
    </r>
    <r>
      <rPr>
        <sz val="11"/>
        <rFont val="宋体"/>
        <charset val="134"/>
      </rPr>
      <t>个</t>
    </r>
  </si>
  <si>
    <r>
      <rPr>
        <sz val="11"/>
        <rFont val="宋体"/>
        <charset val="134"/>
      </rPr>
      <t>财政补助</t>
    </r>
    <r>
      <rPr>
        <sz val="11"/>
        <rFont val="Times New Roman"/>
        <charset val="134"/>
      </rPr>
      <t>361</t>
    </r>
    <r>
      <rPr>
        <sz val="11"/>
        <rFont val="宋体"/>
        <charset val="134"/>
      </rPr>
      <t>万元</t>
    </r>
  </si>
  <si>
    <r>
      <rPr>
        <sz val="11"/>
        <rFont val="宋体"/>
        <charset val="134"/>
      </rPr>
      <t>年收入增加不低于</t>
    </r>
    <r>
      <rPr>
        <sz val="11"/>
        <rFont val="Times New Roman"/>
        <charset val="134"/>
      </rPr>
      <t>1000</t>
    </r>
    <r>
      <rPr>
        <sz val="11"/>
        <rFont val="宋体"/>
        <charset val="134"/>
      </rPr>
      <t>元。</t>
    </r>
  </si>
  <si>
    <r>
      <rPr>
        <sz val="11"/>
        <rFont val="宋体"/>
        <charset val="134"/>
      </rPr>
      <t>受益脱贫人口数</t>
    </r>
    <r>
      <rPr>
        <sz val="11"/>
        <rFont val="Times New Roman"/>
        <charset val="134"/>
      </rPr>
      <t>≥10</t>
    </r>
    <r>
      <rPr>
        <sz val="11"/>
        <rFont val="宋体"/>
        <charset val="134"/>
      </rPr>
      <t>人</t>
    </r>
  </si>
  <si>
    <r>
      <rPr>
        <sz val="11"/>
        <rFont val="宋体"/>
        <charset val="134"/>
      </rPr>
      <t>项目可持续性</t>
    </r>
    <r>
      <rPr>
        <sz val="11"/>
        <rFont val="Times New Roman"/>
        <charset val="134"/>
      </rPr>
      <t>≥1</t>
    </r>
    <r>
      <rPr>
        <sz val="11"/>
        <rFont val="宋体"/>
        <charset val="134"/>
      </rPr>
      <t>年</t>
    </r>
  </si>
  <si>
    <r>
      <rPr>
        <sz val="11"/>
        <rFont val="宋体"/>
        <charset val="134"/>
      </rPr>
      <t>巫溪县乡村振兴局</t>
    </r>
  </si>
  <si>
    <r>
      <rPr>
        <sz val="11"/>
        <rFont val="宋体"/>
        <charset val="134"/>
      </rPr>
      <t>巫溪县</t>
    </r>
    <r>
      <rPr>
        <sz val="11"/>
        <rFont val="Times New Roman"/>
        <charset val="134"/>
      </rPr>
      <t>2023</t>
    </r>
    <r>
      <rPr>
        <sz val="11"/>
        <rFont val="宋体"/>
        <charset val="134"/>
      </rPr>
      <t>年通城镇通城村辣椒加工厂建设项目</t>
    </r>
  </si>
  <si>
    <r>
      <rPr>
        <sz val="11"/>
        <rFont val="宋体"/>
        <charset val="134"/>
      </rPr>
      <t>加工业</t>
    </r>
  </si>
  <si>
    <r>
      <rPr>
        <sz val="11"/>
        <rFont val="宋体"/>
        <charset val="134"/>
      </rPr>
      <t>建设辣椒加工厂房</t>
    </r>
    <r>
      <rPr>
        <sz val="11"/>
        <rFont val="Times New Roman"/>
        <charset val="134"/>
      </rPr>
      <t>1980</t>
    </r>
    <r>
      <rPr>
        <sz val="11"/>
        <rFont val="宋体"/>
        <charset val="134"/>
      </rPr>
      <t>平方米，完善配套设施。</t>
    </r>
  </si>
  <si>
    <r>
      <rPr>
        <sz val="11"/>
        <rFont val="宋体"/>
        <charset val="134"/>
      </rPr>
      <t>巫溪县通城镇通城村</t>
    </r>
  </si>
  <si>
    <r>
      <rPr>
        <sz val="11"/>
        <rFont val="宋体"/>
        <charset val="134"/>
      </rPr>
      <t>通过建设辣椒加工厂房</t>
    </r>
    <r>
      <rPr>
        <sz val="11"/>
        <rFont val="Times New Roman"/>
        <charset val="134"/>
      </rPr>
      <t>1980</t>
    </r>
    <r>
      <rPr>
        <sz val="11"/>
        <rFont val="宋体"/>
        <charset val="134"/>
      </rPr>
      <t>平方米，完善配套设施。项目实施后，可增加辣椒的销售渠道，增加农户收入，受益人口</t>
    </r>
    <r>
      <rPr>
        <sz val="11"/>
        <rFont val="Times New Roman"/>
        <charset val="134"/>
      </rPr>
      <t>200</t>
    </r>
    <r>
      <rPr>
        <sz val="11"/>
        <rFont val="宋体"/>
        <charset val="134"/>
      </rPr>
      <t>人（其中脱贫人口</t>
    </r>
    <r>
      <rPr>
        <sz val="11"/>
        <rFont val="Times New Roman"/>
        <charset val="134"/>
      </rPr>
      <t>50</t>
    </r>
    <r>
      <rPr>
        <sz val="11"/>
        <rFont val="宋体"/>
        <charset val="134"/>
      </rPr>
      <t>人），户均年收入</t>
    </r>
    <r>
      <rPr>
        <sz val="11"/>
        <rFont val="Times New Roman"/>
        <charset val="134"/>
      </rPr>
      <t>1000</t>
    </r>
    <r>
      <rPr>
        <sz val="11"/>
        <rFont val="宋体"/>
        <charset val="134"/>
      </rPr>
      <t>元以上。</t>
    </r>
  </si>
  <si>
    <r>
      <rPr>
        <sz val="11"/>
        <rFont val="Times New Roman"/>
        <charset val="134"/>
      </rPr>
      <t>9</t>
    </r>
    <r>
      <rPr>
        <sz val="11"/>
        <rFont val="宋体"/>
        <charset val="134"/>
      </rPr>
      <t>人参与前期项目确定会议、决议，</t>
    </r>
    <r>
      <rPr>
        <sz val="11"/>
        <rFont val="Times New Roman"/>
        <charset val="134"/>
      </rPr>
      <t xml:space="preserve"> 9</t>
    </r>
    <r>
      <rPr>
        <sz val="11"/>
        <rFont val="宋体"/>
        <charset val="134"/>
      </rPr>
      <t>人参与入库项目的选择，</t>
    </r>
    <r>
      <rPr>
        <sz val="11"/>
        <rFont val="Times New Roman"/>
        <charset val="134"/>
      </rPr>
      <t>3</t>
    </r>
    <r>
      <rPr>
        <sz val="11"/>
        <rFont val="宋体"/>
        <charset val="134"/>
      </rPr>
      <t>人参与项目实施过程中施工质量和资金使用的监督，</t>
    </r>
    <r>
      <rPr>
        <sz val="11"/>
        <rFont val="Times New Roman"/>
        <charset val="134"/>
      </rPr>
      <t xml:space="preserve"> </t>
    </r>
    <r>
      <rPr>
        <sz val="11"/>
        <rFont val="宋体"/>
        <charset val="134"/>
      </rPr>
      <t>项目实施后，可增加辣椒的销售渠道，增加农户收入，受益人口</t>
    </r>
    <r>
      <rPr>
        <sz val="11"/>
        <rFont val="Times New Roman"/>
        <charset val="134"/>
      </rPr>
      <t>600</t>
    </r>
    <r>
      <rPr>
        <sz val="11"/>
        <rFont val="宋体"/>
        <charset val="134"/>
      </rPr>
      <t>人（其中脱贫人口</t>
    </r>
    <r>
      <rPr>
        <sz val="11"/>
        <rFont val="Times New Roman"/>
        <charset val="134"/>
      </rPr>
      <t>100</t>
    </r>
    <r>
      <rPr>
        <sz val="11"/>
        <rFont val="宋体"/>
        <charset val="134"/>
      </rPr>
      <t>人），农户年收入不低于</t>
    </r>
    <r>
      <rPr>
        <sz val="11"/>
        <rFont val="Times New Roman"/>
        <charset val="134"/>
      </rPr>
      <t>1500</t>
    </r>
    <r>
      <rPr>
        <sz val="11"/>
        <rFont val="宋体"/>
        <charset val="134"/>
      </rPr>
      <t>元。</t>
    </r>
  </si>
  <si>
    <r>
      <rPr>
        <sz val="11"/>
        <rFont val="宋体"/>
        <charset val="134"/>
      </rPr>
      <t>辣椒加工厂房</t>
    </r>
    <r>
      <rPr>
        <sz val="11"/>
        <rFont val="Times New Roman"/>
        <charset val="134"/>
      </rPr>
      <t>2700</t>
    </r>
    <r>
      <rPr>
        <sz val="11"/>
        <rFont val="宋体"/>
        <charset val="134"/>
      </rPr>
      <t>平方米等。</t>
    </r>
  </si>
  <si>
    <r>
      <rPr>
        <sz val="11"/>
        <rFont val="宋体"/>
        <charset val="134"/>
      </rPr>
      <t>财政补助</t>
    </r>
    <r>
      <rPr>
        <sz val="11"/>
        <rFont val="Times New Roman"/>
        <charset val="134"/>
      </rPr>
      <t>450</t>
    </r>
    <r>
      <rPr>
        <sz val="11"/>
        <rFont val="宋体"/>
        <charset val="134"/>
      </rPr>
      <t>万元</t>
    </r>
  </si>
  <si>
    <r>
      <rPr>
        <sz val="11"/>
        <rFont val="宋体"/>
        <charset val="134"/>
      </rPr>
      <t>农户年收入不低于</t>
    </r>
    <r>
      <rPr>
        <sz val="11"/>
        <rFont val="Times New Roman"/>
        <charset val="134"/>
      </rPr>
      <t>1500</t>
    </r>
    <r>
      <rPr>
        <sz val="11"/>
        <rFont val="宋体"/>
        <charset val="134"/>
      </rPr>
      <t>元。</t>
    </r>
  </si>
  <si>
    <r>
      <rPr>
        <sz val="11"/>
        <rFont val="宋体"/>
        <charset val="134"/>
      </rPr>
      <t>受益脱贫人口数</t>
    </r>
    <r>
      <rPr>
        <sz val="11"/>
        <rFont val="Times New Roman"/>
        <charset val="134"/>
      </rPr>
      <t>≥100</t>
    </r>
    <r>
      <rPr>
        <sz val="11"/>
        <rFont val="宋体"/>
        <charset val="134"/>
      </rPr>
      <t>人</t>
    </r>
  </si>
  <si>
    <r>
      <rPr>
        <sz val="11"/>
        <rFont val="宋体"/>
        <charset val="134"/>
      </rPr>
      <t>可持续效益</t>
    </r>
    <r>
      <rPr>
        <sz val="11"/>
        <rFont val="Times New Roman"/>
        <charset val="134"/>
      </rPr>
      <t>≥3</t>
    </r>
    <r>
      <rPr>
        <sz val="11"/>
        <rFont val="宋体"/>
        <charset val="134"/>
      </rPr>
      <t>年</t>
    </r>
  </si>
  <si>
    <r>
      <rPr>
        <sz val="11"/>
        <rFont val="宋体"/>
        <charset val="134"/>
      </rPr>
      <t>巫溪县</t>
    </r>
    <r>
      <rPr>
        <sz val="11"/>
        <rFont val="Times New Roman"/>
        <charset val="134"/>
      </rPr>
      <t>2023</t>
    </r>
    <r>
      <rPr>
        <sz val="11"/>
        <rFont val="宋体"/>
        <charset val="134"/>
      </rPr>
      <t>年土城镇魔芋加工厂配套基础设施建设项目</t>
    </r>
  </si>
  <si>
    <r>
      <rPr>
        <sz val="11"/>
        <rFont val="宋体"/>
        <charset val="134"/>
      </rPr>
      <t>配套设施项目</t>
    </r>
  </si>
  <si>
    <r>
      <rPr>
        <sz val="11"/>
        <rFont val="宋体"/>
        <charset val="134"/>
      </rPr>
      <t>产业园（区）</t>
    </r>
  </si>
  <si>
    <r>
      <rPr>
        <sz val="11"/>
        <rFont val="宋体"/>
        <charset val="134"/>
      </rPr>
      <t>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t>
    </r>
  </si>
  <si>
    <r>
      <rPr>
        <sz val="11"/>
        <rFont val="宋体"/>
        <charset val="134"/>
      </rPr>
      <t>巫溪县土城镇</t>
    </r>
  </si>
  <si>
    <r>
      <rPr>
        <sz val="11"/>
        <rFont val="宋体"/>
        <charset val="134"/>
      </rPr>
      <t>通过新建周转场、晾晒场</t>
    </r>
    <r>
      <rPr>
        <sz val="11"/>
        <rFont val="Times New Roman"/>
        <charset val="134"/>
      </rPr>
      <t>2600</t>
    </r>
    <r>
      <rPr>
        <sz val="11"/>
        <rFont val="宋体"/>
        <charset val="134"/>
      </rPr>
      <t>㎡，魔芋堆码场</t>
    </r>
    <r>
      <rPr>
        <sz val="11"/>
        <rFont val="Times New Roman"/>
        <charset val="134"/>
      </rPr>
      <t>970</t>
    </r>
    <r>
      <rPr>
        <sz val="11"/>
        <rFont val="宋体"/>
        <charset val="134"/>
      </rPr>
      <t>㎡，蓄水池</t>
    </r>
    <r>
      <rPr>
        <sz val="11"/>
        <rFont val="Times New Roman"/>
        <charset val="134"/>
      </rPr>
      <t>2</t>
    </r>
    <r>
      <rPr>
        <sz val="11"/>
        <rFont val="宋体"/>
        <charset val="134"/>
      </rPr>
      <t>个，护坎加固</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套。解决魔芋加工厂生产必备条件，完善其基础设施，为魔芋加工厂有序生产创收提供有力保障。受益总人口</t>
    </r>
    <r>
      <rPr>
        <sz val="11"/>
        <rFont val="Times New Roman"/>
        <charset val="134"/>
      </rPr>
      <t>80</t>
    </r>
    <r>
      <rPr>
        <sz val="11"/>
        <rFont val="宋体"/>
        <charset val="134"/>
      </rPr>
      <t>人，其中脱贫人口和监测对象</t>
    </r>
    <r>
      <rPr>
        <sz val="11"/>
        <rFont val="Times New Roman"/>
        <charset val="134"/>
      </rPr>
      <t>20</t>
    </r>
    <r>
      <rPr>
        <sz val="11"/>
        <rFont val="宋体"/>
        <charset val="134"/>
      </rPr>
      <t>人。</t>
    </r>
  </si>
  <si>
    <r>
      <rPr>
        <sz val="11"/>
        <rFont val="Times New Roman"/>
        <charset val="134"/>
      </rPr>
      <t>8</t>
    </r>
    <r>
      <rPr>
        <sz val="11"/>
        <rFont val="宋体"/>
        <charset val="134"/>
      </rPr>
      <t>名群众参与项目选择、实施和监督。通过新建周转场、晾晒场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套，解决魔芋加工厂生产必备条件，完善其基础设施，为魔芋加工厂有序生产创收提供有力保障。受益总人口</t>
    </r>
    <r>
      <rPr>
        <sz val="11"/>
        <rFont val="Times New Roman"/>
        <charset val="134"/>
      </rPr>
      <t>80</t>
    </r>
    <r>
      <rPr>
        <sz val="11"/>
        <rFont val="宋体"/>
        <charset val="134"/>
      </rPr>
      <t>人，其中脱贫人口和监测对象</t>
    </r>
    <r>
      <rPr>
        <sz val="11"/>
        <rFont val="Times New Roman"/>
        <charset val="134"/>
      </rPr>
      <t>20</t>
    </r>
    <r>
      <rPr>
        <sz val="11"/>
        <rFont val="宋体"/>
        <charset val="134"/>
      </rPr>
      <t>人。</t>
    </r>
  </si>
  <si>
    <r>
      <rPr>
        <sz val="11"/>
        <rFont val="宋体"/>
        <charset val="134"/>
      </rPr>
      <t>通过新建周转场、晾晒场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套，解决魔芋加工厂生产必备条件，完善其基础设施，为魔芋加工厂有序生产创收提供有力保障。受益总人口</t>
    </r>
    <r>
      <rPr>
        <sz val="11"/>
        <rFont val="Times New Roman"/>
        <charset val="134"/>
      </rPr>
      <t>80</t>
    </r>
    <r>
      <rPr>
        <sz val="11"/>
        <rFont val="宋体"/>
        <charset val="134"/>
      </rPr>
      <t>人，其中脱贫人口和监测对象</t>
    </r>
    <r>
      <rPr>
        <sz val="11"/>
        <rFont val="Times New Roman"/>
        <charset val="134"/>
      </rPr>
      <t>20</t>
    </r>
    <r>
      <rPr>
        <sz val="11"/>
        <rFont val="宋体"/>
        <charset val="134"/>
      </rPr>
      <t>人。</t>
    </r>
  </si>
  <si>
    <r>
      <rPr>
        <sz val="11"/>
        <rFont val="宋体"/>
        <charset val="134"/>
      </rPr>
      <t>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t>
    </r>
  </si>
  <si>
    <r>
      <rPr>
        <sz val="11"/>
        <rFont val="宋体"/>
        <charset val="134"/>
      </rPr>
      <t>硬化地面</t>
    </r>
    <r>
      <rPr>
        <sz val="11"/>
        <rFont val="Times New Roman"/>
        <charset val="134"/>
      </rPr>
      <t>140</t>
    </r>
    <r>
      <rPr>
        <sz val="11"/>
        <rFont val="宋体"/>
        <charset val="134"/>
      </rPr>
      <t>元</t>
    </r>
    <r>
      <rPr>
        <sz val="11"/>
        <rFont val="Times New Roman"/>
        <charset val="134"/>
      </rPr>
      <t>/</t>
    </r>
    <r>
      <rPr>
        <sz val="11"/>
        <rFont val="宋体"/>
        <charset val="134"/>
      </rPr>
      <t>平方米；钢棚架堆场</t>
    </r>
    <r>
      <rPr>
        <sz val="11"/>
        <rFont val="Times New Roman"/>
        <charset val="134"/>
      </rPr>
      <t xml:space="preserve">  700</t>
    </r>
    <r>
      <rPr>
        <sz val="11"/>
        <rFont val="宋体"/>
        <charset val="134"/>
      </rPr>
      <t>元</t>
    </r>
    <r>
      <rPr>
        <sz val="11"/>
        <rFont val="Times New Roman"/>
        <charset val="134"/>
      </rPr>
      <t>/</t>
    </r>
    <r>
      <rPr>
        <sz val="11"/>
        <rFont val="宋体"/>
        <charset val="134"/>
      </rPr>
      <t>平方米，蓄水池</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</si>
  <si>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受益脱贫人口</t>
    </r>
    <r>
      <rPr>
        <sz val="11"/>
        <rFont val="Times New Roman"/>
        <charset val="134"/>
      </rPr>
      <t>≥20</t>
    </r>
    <r>
      <rPr>
        <sz val="11"/>
        <rFont val="宋体"/>
        <charset val="134"/>
      </rPr>
      <t>人。</t>
    </r>
  </si>
  <si>
    <r>
      <rPr>
        <sz val="11"/>
        <rFont val="宋体"/>
        <charset val="134"/>
      </rPr>
      <t>巫溪县土城镇人民政府</t>
    </r>
  </si>
  <si>
    <r>
      <rPr>
        <sz val="11"/>
        <rFont val="宋体"/>
        <charset val="134"/>
      </rPr>
      <t>陈昌海</t>
    </r>
  </si>
  <si>
    <r>
      <rPr>
        <sz val="11"/>
        <rFont val="宋体"/>
        <charset val="134"/>
      </rPr>
      <t>巫溪县</t>
    </r>
    <r>
      <rPr>
        <sz val="11"/>
        <rFont val="Times New Roman"/>
        <charset val="134"/>
      </rPr>
      <t>2023</t>
    </r>
    <r>
      <rPr>
        <sz val="11"/>
        <rFont val="宋体"/>
        <charset val="134"/>
      </rPr>
      <t>年通城镇长安村范叙述门口至一社张自财猪场旁产业道路改建工程</t>
    </r>
  </si>
  <si>
    <r>
      <rPr>
        <sz val="11"/>
        <rFont val="宋体"/>
        <charset val="134"/>
      </rPr>
      <t>改扩建道路</t>
    </r>
    <r>
      <rPr>
        <sz val="11"/>
        <rFont val="Times New Roman"/>
        <charset val="134"/>
      </rPr>
      <t>2108</t>
    </r>
    <r>
      <rPr>
        <sz val="11"/>
        <rFont val="宋体"/>
        <charset val="134"/>
      </rPr>
      <t>米，宽</t>
    </r>
    <r>
      <rPr>
        <sz val="11"/>
        <rFont val="Times New Roman"/>
        <charset val="134"/>
      </rPr>
      <t>4.5</t>
    </r>
    <r>
      <rPr>
        <sz val="11"/>
        <rFont val="宋体"/>
        <charset val="134"/>
      </rPr>
      <t>米，</t>
    </r>
    <r>
      <rPr>
        <sz val="11"/>
        <rFont val="Times New Roman"/>
        <charset val="134"/>
      </rPr>
      <t>C25</t>
    </r>
    <r>
      <rPr>
        <sz val="11"/>
        <rFont val="宋体"/>
        <charset val="134"/>
      </rPr>
      <t>砼（含路基、边沟、错车道、涵管等）。</t>
    </r>
  </si>
  <si>
    <r>
      <rPr>
        <sz val="11"/>
        <rFont val="宋体"/>
        <charset val="134"/>
      </rPr>
      <t>巫溪县通城镇长安村</t>
    </r>
  </si>
  <si>
    <r>
      <rPr>
        <sz val="11"/>
        <rFont val="宋体"/>
        <charset val="134"/>
      </rPr>
      <t>通过改扩建道路</t>
    </r>
    <r>
      <rPr>
        <sz val="11"/>
        <rFont val="Times New Roman"/>
        <charset val="134"/>
      </rPr>
      <t>2108</t>
    </r>
    <r>
      <rPr>
        <sz val="11"/>
        <rFont val="宋体"/>
        <charset val="134"/>
      </rPr>
      <t>米，宽</t>
    </r>
    <r>
      <rPr>
        <sz val="11"/>
        <rFont val="Times New Roman"/>
        <charset val="134"/>
      </rPr>
      <t>4.5</t>
    </r>
    <r>
      <rPr>
        <sz val="11"/>
        <rFont val="宋体"/>
        <charset val="134"/>
      </rPr>
      <t>米，可降低产业发展的运输成本，受益人口</t>
    </r>
    <r>
      <rPr>
        <sz val="11"/>
        <rFont val="Times New Roman"/>
        <charset val="134"/>
      </rPr>
      <t>80</t>
    </r>
    <r>
      <rPr>
        <sz val="11"/>
        <rFont val="宋体"/>
        <charset val="134"/>
      </rPr>
      <t>人（脱贫人口</t>
    </r>
    <r>
      <rPr>
        <sz val="11"/>
        <rFont val="Times New Roman"/>
        <charset val="134"/>
      </rPr>
      <t>10</t>
    </r>
    <r>
      <rPr>
        <sz val="11"/>
        <rFont val="宋体"/>
        <charset val="134"/>
      </rPr>
      <t>人）。</t>
    </r>
  </si>
  <si>
    <r>
      <rPr>
        <sz val="11"/>
        <rFont val="Times New Roman"/>
        <charset val="134"/>
      </rPr>
      <t>10</t>
    </r>
    <r>
      <rPr>
        <sz val="11"/>
        <rFont val="宋体"/>
        <charset val="134"/>
      </rPr>
      <t>人参与前期项目确定会议、决议，</t>
    </r>
    <r>
      <rPr>
        <sz val="11"/>
        <rFont val="Times New Roman"/>
        <charset val="134"/>
      </rPr>
      <t>9</t>
    </r>
    <r>
      <rPr>
        <sz val="11"/>
        <rFont val="宋体"/>
        <charset val="134"/>
      </rPr>
      <t>人参与入库项目的选择，</t>
    </r>
    <r>
      <rPr>
        <sz val="11"/>
        <rFont val="Times New Roman"/>
        <charset val="134"/>
      </rPr>
      <t>6</t>
    </r>
    <r>
      <rPr>
        <sz val="11"/>
        <rFont val="宋体"/>
        <charset val="134"/>
      </rPr>
      <t>人参与项目实施过程中施工质量和资金使用的监督。通过改扩建道路</t>
    </r>
    <r>
      <rPr>
        <sz val="11"/>
        <rFont val="Times New Roman"/>
        <charset val="134"/>
      </rPr>
      <t>2108</t>
    </r>
    <r>
      <rPr>
        <sz val="11"/>
        <rFont val="宋体"/>
        <charset val="134"/>
      </rPr>
      <t>米，宽</t>
    </r>
    <r>
      <rPr>
        <sz val="11"/>
        <rFont val="Times New Roman"/>
        <charset val="134"/>
      </rPr>
      <t>4.5</t>
    </r>
    <r>
      <rPr>
        <sz val="11"/>
        <rFont val="宋体"/>
        <charset val="134"/>
      </rPr>
      <t>米，可降低产业发展的运输成本，受益人口</t>
    </r>
    <r>
      <rPr>
        <sz val="11"/>
        <rFont val="Times New Roman"/>
        <charset val="134"/>
      </rPr>
      <t>80</t>
    </r>
    <r>
      <rPr>
        <sz val="11"/>
        <rFont val="宋体"/>
        <charset val="134"/>
      </rPr>
      <t>人（脱贫人口</t>
    </r>
    <r>
      <rPr>
        <sz val="11"/>
        <rFont val="Times New Roman"/>
        <charset val="134"/>
      </rPr>
      <t>10</t>
    </r>
    <r>
      <rPr>
        <sz val="11"/>
        <rFont val="宋体"/>
        <charset val="134"/>
      </rPr>
      <t>人）。</t>
    </r>
  </si>
  <si>
    <r>
      <rPr>
        <sz val="11"/>
        <rFont val="Times New Roman"/>
        <charset val="134"/>
      </rPr>
      <t>120</t>
    </r>
    <r>
      <rPr>
        <sz val="11"/>
        <rFont val="宋体"/>
        <charset val="134"/>
      </rPr>
      <t>万元</t>
    </r>
    <r>
      <rPr>
        <sz val="11"/>
        <rFont val="Times New Roman"/>
        <charset val="134"/>
      </rPr>
      <t>/</t>
    </r>
    <r>
      <rPr>
        <sz val="11"/>
        <rFont val="宋体"/>
        <charset val="134"/>
      </rPr>
      <t>公里</t>
    </r>
  </si>
  <si>
    <r>
      <rPr>
        <sz val="11"/>
        <rFont val="宋体"/>
        <charset val="134"/>
      </rPr>
      <t>巫溪县</t>
    </r>
    <r>
      <rPr>
        <sz val="11"/>
        <rFont val="Times New Roman"/>
        <charset val="134"/>
      </rPr>
      <t>2023</t>
    </r>
    <r>
      <rPr>
        <sz val="11"/>
        <rFont val="宋体"/>
        <charset val="134"/>
      </rPr>
      <t>年文峰镇思源村抗旱供水工程</t>
    </r>
  </si>
  <si>
    <r>
      <rPr>
        <sz val="11"/>
        <rFont val="宋体"/>
        <charset val="134"/>
      </rPr>
      <t>农村供水保障设施建设</t>
    </r>
  </si>
  <si>
    <r>
      <rPr>
        <sz val="11"/>
        <rFont val="宋体"/>
        <charset val="134"/>
      </rPr>
      <t>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t>
    </r>
  </si>
  <si>
    <r>
      <rPr>
        <sz val="11"/>
        <rFont val="宋体"/>
        <charset val="134"/>
      </rPr>
      <t>巫溪县文峰镇思源村</t>
    </r>
  </si>
  <si>
    <r>
      <rPr>
        <sz val="11"/>
        <rFont val="宋体"/>
        <charset val="134"/>
      </rPr>
      <t>通过新建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米，可提升</t>
    </r>
    <r>
      <rPr>
        <sz val="11"/>
        <rFont val="Times New Roman"/>
        <charset val="134"/>
      </rPr>
      <t>450</t>
    </r>
    <r>
      <rPr>
        <sz val="11"/>
        <rFont val="宋体"/>
        <charset val="134"/>
      </rPr>
      <t>人（其中脱贫人口</t>
    </r>
    <r>
      <rPr>
        <sz val="11"/>
        <rFont val="Times New Roman"/>
        <charset val="134"/>
      </rPr>
      <t>32</t>
    </r>
    <r>
      <rPr>
        <sz val="11"/>
        <rFont val="宋体"/>
        <charset val="134"/>
      </rPr>
      <t>人）的安全供水保障水平</t>
    </r>
  </si>
  <si>
    <r>
      <rPr>
        <sz val="11"/>
        <rFont val="Times New Roman"/>
        <charset val="134"/>
      </rPr>
      <t>6</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米可提升</t>
    </r>
    <r>
      <rPr>
        <sz val="11"/>
        <rFont val="Times New Roman"/>
        <charset val="134"/>
      </rPr>
      <t>450</t>
    </r>
    <r>
      <rPr>
        <sz val="11"/>
        <rFont val="宋体"/>
        <charset val="134"/>
      </rPr>
      <t>人其中脱贫人口</t>
    </r>
    <r>
      <rPr>
        <sz val="11"/>
        <rFont val="Times New Roman"/>
        <charset val="134"/>
      </rPr>
      <t>32</t>
    </r>
    <r>
      <rPr>
        <sz val="11"/>
        <rFont val="宋体"/>
        <charset val="134"/>
      </rPr>
      <t>人的安全供水保障水平</t>
    </r>
  </si>
  <si>
    <r>
      <rPr>
        <sz val="11"/>
        <rFont val="宋体"/>
        <charset val="134"/>
      </rPr>
      <t>通过新建新建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米，可提升</t>
    </r>
    <r>
      <rPr>
        <sz val="11"/>
        <rFont val="Times New Roman"/>
        <charset val="134"/>
      </rPr>
      <t>450</t>
    </r>
    <r>
      <rPr>
        <sz val="11"/>
        <rFont val="宋体"/>
        <charset val="134"/>
      </rPr>
      <t>人（其中脱贫人口</t>
    </r>
    <r>
      <rPr>
        <sz val="11"/>
        <rFont val="Times New Roman"/>
        <charset val="134"/>
      </rPr>
      <t>32</t>
    </r>
    <r>
      <rPr>
        <sz val="11"/>
        <rFont val="宋体"/>
        <charset val="134"/>
      </rPr>
      <t>人）的安全供水保障水平</t>
    </r>
  </si>
  <si>
    <r>
      <rPr>
        <sz val="11"/>
        <rFont val="宋体"/>
        <charset val="134"/>
      </rPr>
      <t>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t>
    </r>
  </si>
  <si>
    <r>
      <rPr>
        <sz val="11"/>
        <rFont val="宋体"/>
        <charset val="134"/>
      </rPr>
      <t>饮水管道</t>
    </r>
    <r>
      <rPr>
        <sz val="11"/>
        <rFont val="Times New Roman"/>
        <charset val="134"/>
      </rPr>
      <t>1.20</t>
    </r>
    <r>
      <rPr>
        <sz val="11"/>
        <rFont val="宋体"/>
        <charset val="134"/>
      </rPr>
      <t>万元</t>
    </r>
    <r>
      <rPr>
        <sz val="11"/>
        <rFont val="Times New Roman"/>
        <charset val="134"/>
      </rPr>
      <t>/</t>
    </r>
    <r>
      <rPr>
        <sz val="11"/>
        <rFont val="宋体"/>
        <charset val="134"/>
      </rPr>
      <t>公里，蓄水池</t>
    </r>
    <r>
      <rPr>
        <sz val="11"/>
        <rFont val="Times New Roman"/>
        <charset val="134"/>
      </rPr>
      <t>500</t>
    </r>
    <r>
      <rPr>
        <sz val="11"/>
        <rFont val="宋体"/>
        <charset val="134"/>
      </rPr>
      <t>元</t>
    </r>
    <r>
      <rPr>
        <sz val="11"/>
        <rFont val="Times New Roman"/>
        <charset val="134"/>
      </rPr>
      <t>/</t>
    </r>
    <r>
      <rPr>
        <sz val="11"/>
        <rFont val="宋体"/>
        <charset val="134"/>
      </rPr>
      <t>方</t>
    </r>
  </si>
  <si>
    <r>
      <rPr>
        <sz val="11"/>
        <rFont val="宋体"/>
        <charset val="134"/>
      </rPr>
      <t>减少脱贫巩固户用水成本</t>
    </r>
    <r>
      <rPr>
        <sz val="11"/>
        <rFont val="Times New Roman"/>
        <charset val="134"/>
      </rPr>
      <t>105</t>
    </r>
    <r>
      <rPr>
        <sz val="11"/>
        <rFont val="宋体"/>
        <charset val="134"/>
      </rPr>
      <t>元</t>
    </r>
  </si>
  <si>
    <r>
      <rPr>
        <sz val="11"/>
        <rFont val="宋体"/>
        <charset val="134"/>
      </rPr>
      <t>受益脱贫人口</t>
    </r>
    <r>
      <rPr>
        <sz val="11"/>
        <rFont val="Times New Roman"/>
        <charset val="134"/>
      </rPr>
      <t>≥32</t>
    </r>
    <r>
      <rPr>
        <sz val="11"/>
        <rFont val="宋体"/>
        <charset val="134"/>
      </rPr>
      <t>人</t>
    </r>
  </si>
  <si>
    <r>
      <rPr>
        <sz val="11"/>
        <rFont val="宋体"/>
        <charset val="134"/>
      </rPr>
      <t>工程使用年限</t>
    </r>
    <r>
      <rPr>
        <sz val="11"/>
        <rFont val="Times New Roman"/>
        <charset val="134"/>
      </rPr>
      <t>≥10</t>
    </r>
    <r>
      <rPr>
        <sz val="11"/>
        <rFont val="宋体"/>
        <charset val="134"/>
      </rPr>
      <t>年</t>
    </r>
  </si>
  <si>
    <r>
      <rPr>
        <sz val="11"/>
        <rFont val="宋体"/>
        <charset val="134"/>
      </rPr>
      <t>巫溪县水利局</t>
    </r>
  </si>
  <si>
    <r>
      <rPr>
        <sz val="11"/>
        <rFont val="宋体"/>
        <charset val="134"/>
      </rPr>
      <t>杨政</t>
    </r>
  </si>
  <si>
    <r>
      <rPr>
        <sz val="11"/>
        <rFont val="宋体"/>
        <charset val="134"/>
      </rPr>
      <t>巫溪县</t>
    </r>
    <r>
      <rPr>
        <sz val="11"/>
        <rFont val="Times New Roman"/>
        <charset val="134"/>
      </rPr>
      <t>2023</t>
    </r>
    <r>
      <rPr>
        <sz val="11"/>
        <rFont val="宋体"/>
        <charset val="134"/>
      </rPr>
      <t>年土城水厂抗旱应急备用水源及排水工程</t>
    </r>
  </si>
  <si>
    <r>
      <rPr>
        <sz val="11"/>
        <rFont val="宋体"/>
        <charset val="134"/>
      </rPr>
      <t>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t>
    </r>
  </si>
  <si>
    <r>
      <rPr>
        <sz val="11"/>
        <rFont val="宋体"/>
        <charset val="134"/>
      </rPr>
      <t>巫溪县土城镇土城社区</t>
    </r>
  </si>
  <si>
    <r>
      <rPr>
        <sz val="11"/>
        <rFont val="宋体"/>
        <charset val="134"/>
      </rPr>
      <t>通过新建取水坝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米，可提升</t>
    </r>
    <r>
      <rPr>
        <sz val="11"/>
        <rFont val="Times New Roman"/>
        <charset val="134"/>
      </rPr>
      <t>3000</t>
    </r>
    <r>
      <rPr>
        <sz val="11"/>
        <rFont val="宋体"/>
        <charset val="134"/>
      </rPr>
      <t>人（其中脱贫人口</t>
    </r>
    <r>
      <rPr>
        <sz val="11"/>
        <rFont val="Times New Roman"/>
        <charset val="134"/>
      </rPr>
      <t>223</t>
    </r>
    <r>
      <rPr>
        <sz val="11"/>
        <rFont val="宋体"/>
        <charset val="134"/>
      </rPr>
      <t>人）的安全供水保障水平</t>
    </r>
  </si>
  <si>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米，可提升</t>
    </r>
    <r>
      <rPr>
        <sz val="11"/>
        <rFont val="Times New Roman"/>
        <charset val="134"/>
      </rPr>
      <t>3000</t>
    </r>
    <r>
      <rPr>
        <sz val="11"/>
        <rFont val="宋体"/>
        <charset val="134"/>
      </rPr>
      <t>人（其中脱贫人口</t>
    </r>
    <r>
      <rPr>
        <sz val="11"/>
        <rFont val="Times New Roman"/>
        <charset val="134"/>
      </rPr>
      <t>223</t>
    </r>
    <r>
      <rPr>
        <sz val="11"/>
        <rFont val="宋体"/>
        <charset val="134"/>
      </rPr>
      <t>人）的安全供水保障水平</t>
    </r>
  </si>
  <si>
    <r>
      <rPr>
        <sz val="11"/>
        <rFont val="宋体"/>
        <charset val="134"/>
      </rPr>
      <t>通过新建新建取水坝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米，可提升</t>
    </r>
    <r>
      <rPr>
        <sz val="11"/>
        <rFont val="Times New Roman"/>
        <charset val="134"/>
      </rPr>
      <t>3000</t>
    </r>
    <r>
      <rPr>
        <sz val="11"/>
        <rFont val="宋体"/>
        <charset val="134"/>
      </rPr>
      <t>人（其中脱贫人口</t>
    </r>
    <r>
      <rPr>
        <sz val="11"/>
        <rFont val="Times New Roman"/>
        <charset val="134"/>
      </rPr>
      <t>223</t>
    </r>
    <r>
      <rPr>
        <sz val="11"/>
        <rFont val="宋体"/>
        <charset val="134"/>
      </rPr>
      <t>人）的安全供水保障水平</t>
    </r>
  </si>
  <si>
    <r>
      <rPr>
        <sz val="11"/>
        <rFont val="宋体"/>
        <charset val="134"/>
      </rPr>
      <t>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t>
    </r>
  </si>
  <si>
    <r>
      <rPr>
        <sz val="11"/>
        <rFont val="宋体"/>
        <charset val="134"/>
      </rPr>
      <t>受益脱贫人口</t>
    </r>
    <r>
      <rPr>
        <sz val="11"/>
        <rFont val="Times New Roman"/>
        <charset val="134"/>
      </rPr>
      <t>≥223</t>
    </r>
    <r>
      <rPr>
        <sz val="11"/>
        <rFont val="宋体"/>
        <charset val="134"/>
      </rPr>
      <t>人</t>
    </r>
  </si>
  <si>
    <r>
      <rPr>
        <sz val="11"/>
        <rFont val="宋体"/>
        <charset val="134"/>
      </rPr>
      <t>巫溪县水利水电事务中心</t>
    </r>
  </si>
  <si>
    <r>
      <rPr>
        <sz val="11"/>
        <rFont val="宋体"/>
        <charset val="134"/>
      </rPr>
      <t>巫溪县</t>
    </r>
    <r>
      <rPr>
        <sz val="11"/>
        <rFont val="Times New Roman"/>
        <charset val="134"/>
      </rPr>
      <t>2023</t>
    </r>
    <r>
      <rPr>
        <sz val="11"/>
        <rFont val="宋体"/>
        <charset val="134"/>
      </rPr>
      <t>年古路镇大泉村冉家屋场蓄水池工程</t>
    </r>
  </si>
  <si>
    <r>
      <rPr>
        <sz val="11"/>
        <rFont val="宋体"/>
        <charset val="134"/>
      </rPr>
      <t>新建蓄水池</t>
    </r>
    <r>
      <rPr>
        <sz val="11"/>
        <rFont val="Times New Roman"/>
        <charset val="134"/>
      </rPr>
      <t>1</t>
    </r>
    <r>
      <rPr>
        <sz val="11"/>
        <rFont val="宋体"/>
        <charset val="134"/>
      </rPr>
      <t>口</t>
    </r>
    <r>
      <rPr>
        <sz val="11"/>
        <rFont val="Times New Roman"/>
        <charset val="134"/>
      </rPr>
      <t>500</t>
    </r>
    <r>
      <rPr>
        <sz val="11"/>
        <rFont val="宋体"/>
        <charset val="134"/>
      </rPr>
      <t>方，铺设各型供水管道给水管</t>
    </r>
    <r>
      <rPr>
        <sz val="11"/>
        <rFont val="Times New Roman"/>
        <charset val="134"/>
      </rPr>
      <t>560</t>
    </r>
    <r>
      <rPr>
        <sz val="11"/>
        <rFont val="宋体"/>
        <charset val="134"/>
      </rPr>
      <t>米。</t>
    </r>
  </si>
  <si>
    <r>
      <rPr>
        <sz val="11"/>
        <rFont val="宋体"/>
        <charset val="134"/>
      </rPr>
      <t>巫溪县古路镇大泉村</t>
    </r>
  </si>
  <si>
    <r>
      <rPr>
        <sz val="11"/>
        <rFont val="宋体"/>
        <charset val="134"/>
      </rPr>
      <t>通过新建</t>
    </r>
    <r>
      <rPr>
        <sz val="11"/>
        <rFont val="Times New Roman"/>
        <charset val="134"/>
      </rPr>
      <t>500</t>
    </r>
    <r>
      <rPr>
        <sz val="11"/>
        <rFont val="宋体"/>
        <charset val="134"/>
      </rPr>
      <t>方蓄水池</t>
    </r>
    <r>
      <rPr>
        <sz val="11"/>
        <rFont val="Times New Roman"/>
        <charset val="134"/>
      </rPr>
      <t>1</t>
    </r>
    <r>
      <rPr>
        <sz val="11"/>
        <rFont val="宋体"/>
        <charset val="134"/>
      </rPr>
      <t>口，铺设各型供水管道给水管</t>
    </r>
    <r>
      <rPr>
        <sz val="11"/>
        <rFont val="Times New Roman"/>
        <charset val="134"/>
      </rPr>
      <t>560</t>
    </r>
    <r>
      <rPr>
        <sz val="11"/>
        <rFont val="宋体"/>
        <charset val="134"/>
      </rPr>
      <t>米，可提升</t>
    </r>
    <r>
      <rPr>
        <sz val="11"/>
        <rFont val="Times New Roman"/>
        <charset val="134"/>
      </rPr>
      <t>860</t>
    </r>
    <r>
      <rPr>
        <sz val="11"/>
        <rFont val="宋体"/>
        <charset val="134"/>
      </rPr>
      <t>人（其中脱贫人口</t>
    </r>
    <r>
      <rPr>
        <sz val="11"/>
        <rFont val="Times New Roman"/>
        <charset val="134"/>
      </rPr>
      <t>150</t>
    </r>
    <r>
      <rPr>
        <sz val="11"/>
        <rFont val="宋体"/>
        <charset val="134"/>
      </rPr>
      <t>人）的安全供水保障水平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</si>
  <si>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500</t>
    </r>
    <r>
      <rPr>
        <sz val="11"/>
        <rFont val="宋体"/>
        <charset val="134"/>
      </rPr>
      <t>方蓄水池</t>
    </r>
    <r>
      <rPr>
        <sz val="11"/>
        <rFont val="Times New Roman"/>
        <charset val="134"/>
      </rPr>
      <t>1</t>
    </r>
    <r>
      <rPr>
        <sz val="11"/>
        <rFont val="宋体"/>
        <charset val="134"/>
      </rPr>
      <t>口，铺设各型供水管道给水管</t>
    </r>
    <r>
      <rPr>
        <sz val="11"/>
        <rFont val="Times New Roman"/>
        <charset val="134"/>
      </rPr>
      <t>560</t>
    </r>
    <r>
      <rPr>
        <sz val="11"/>
        <rFont val="宋体"/>
        <charset val="134"/>
      </rPr>
      <t>米，可提升</t>
    </r>
    <r>
      <rPr>
        <sz val="11"/>
        <rFont val="Times New Roman"/>
        <charset val="134"/>
      </rPr>
      <t>860</t>
    </r>
    <r>
      <rPr>
        <sz val="11"/>
        <rFont val="宋体"/>
        <charset val="134"/>
      </rPr>
      <t>人（其中脱贫人口</t>
    </r>
    <r>
      <rPr>
        <sz val="11"/>
        <rFont val="Times New Roman"/>
        <charset val="134"/>
      </rPr>
      <t>150</t>
    </r>
    <r>
      <rPr>
        <sz val="11"/>
        <rFont val="宋体"/>
        <charset val="134"/>
      </rPr>
      <t>人）的安全供水保障水平</t>
    </r>
  </si>
  <si>
    <r>
      <rPr>
        <sz val="11"/>
        <rFont val="宋体"/>
        <charset val="134"/>
      </rPr>
      <t>通过</t>
    </r>
    <r>
      <rPr>
        <sz val="11"/>
        <rFont val="Times New Roman"/>
        <charset val="134"/>
      </rPr>
      <t>500</t>
    </r>
    <r>
      <rPr>
        <sz val="11"/>
        <rFont val="宋体"/>
        <charset val="134"/>
      </rPr>
      <t>方蓄水池</t>
    </r>
    <r>
      <rPr>
        <sz val="11"/>
        <rFont val="Times New Roman"/>
        <charset val="134"/>
      </rPr>
      <t>1</t>
    </r>
    <r>
      <rPr>
        <sz val="11"/>
        <rFont val="宋体"/>
        <charset val="134"/>
      </rPr>
      <t>口，铺设各型供水管道给水管</t>
    </r>
    <r>
      <rPr>
        <sz val="11"/>
        <rFont val="Times New Roman"/>
        <charset val="134"/>
      </rPr>
      <t>560</t>
    </r>
    <r>
      <rPr>
        <sz val="11"/>
        <rFont val="宋体"/>
        <charset val="134"/>
      </rPr>
      <t>米，可提升</t>
    </r>
    <r>
      <rPr>
        <sz val="11"/>
        <rFont val="Times New Roman"/>
        <charset val="134"/>
      </rPr>
      <t>860</t>
    </r>
    <r>
      <rPr>
        <sz val="11"/>
        <rFont val="宋体"/>
        <charset val="134"/>
      </rPr>
      <t>人（其中脱贫人口</t>
    </r>
    <r>
      <rPr>
        <sz val="11"/>
        <rFont val="Times New Roman"/>
        <charset val="134"/>
      </rPr>
      <t>150</t>
    </r>
    <r>
      <rPr>
        <sz val="11"/>
        <rFont val="宋体"/>
        <charset val="134"/>
      </rPr>
      <t>人）的安全供水保障水平</t>
    </r>
  </si>
  <si>
    <r>
      <rPr>
        <sz val="11"/>
        <rFont val="Times New Roman"/>
        <charset val="134"/>
      </rPr>
      <t>500</t>
    </r>
    <r>
      <rPr>
        <sz val="11"/>
        <rFont val="宋体"/>
        <charset val="134"/>
      </rPr>
      <t>方蓄水池</t>
    </r>
    <r>
      <rPr>
        <sz val="11"/>
        <rFont val="Times New Roman"/>
        <charset val="134"/>
      </rPr>
      <t>1</t>
    </r>
    <r>
      <rPr>
        <sz val="11"/>
        <rFont val="宋体"/>
        <charset val="134"/>
      </rPr>
      <t>口，管道</t>
    </r>
    <r>
      <rPr>
        <sz val="11"/>
        <rFont val="Times New Roman"/>
        <charset val="134"/>
      </rPr>
      <t>560</t>
    </r>
    <r>
      <rPr>
        <sz val="11"/>
        <rFont val="宋体"/>
        <charset val="134"/>
      </rPr>
      <t>米</t>
    </r>
  </si>
  <si>
    <r>
      <rPr>
        <sz val="11"/>
        <rFont val="宋体"/>
        <charset val="134"/>
      </rPr>
      <t>工程完成及时率</t>
    </r>
    <r>
      <rPr>
        <sz val="11"/>
        <rFont val="Times New Roman"/>
        <charset val="134"/>
      </rPr>
      <t>100%</t>
    </r>
  </si>
  <si>
    <r>
      <rPr>
        <sz val="11"/>
        <rFont val="宋体"/>
        <charset val="134"/>
      </rPr>
      <t>受益脱贫人口</t>
    </r>
    <r>
      <rPr>
        <sz val="11"/>
        <rFont val="Times New Roman"/>
        <charset val="134"/>
      </rPr>
      <t>≥150</t>
    </r>
    <r>
      <rPr>
        <sz val="11"/>
        <rFont val="宋体"/>
        <charset val="134"/>
      </rPr>
      <t>人</t>
    </r>
  </si>
  <si>
    <r>
      <rPr>
        <sz val="11"/>
        <rFont val="宋体"/>
        <charset val="134"/>
      </rPr>
      <t>巫溪县</t>
    </r>
    <r>
      <rPr>
        <sz val="11"/>
        <rFont val="Times New Roman"/>
        <charset val="134"/>
      </rPr>
      <t>2023</t>
    </r>
    <r>
      <rPr>
        <sz val="11"/>
        <rFont val="宋体"/>
        <charset val="134"/>
      </rPr>
      <t>年宁厂镇宝山村供水保障提升工程</t>
    </r>
  </si>
  <si>
    <r>
      <rPr>
        <sz val="11"/>
        <rFont val="宋体"/>
        <charset val="134"/>
      </rPr>
      <t>新建泵房</t>
    </r>
    <r>
      <rPr>
        <sz val="11"/>
        <rFont val="Times New Roman"/>
        <charset val="134"/>
      </rPr>
      <t>3</t>
    </r>
    <r>
      <rPr>
        <sz val="11"/>
        <rFont val="宋体"/>
        <charset val="134"/>
      </rPr>
      <t>座，抽水设备</t>
    </r>
    <r>
      <rPr>
        <sz val="11"/>
        <rFont val="Times New Roman"/>
        <charset val="134"/>
      </rPr>
      <t>6</t>
    </r>
    <r>
      <rPr>
        <sz val="11"/>
        <rFont val="宋体"/>
        <charset val="134"/>
      </rPr>
      <t>套（含防雷及自动化），新建线路</t>
    </r>
    <r>
      <rPr>
        <sz val="11"/>
        <rFont val="Times New Roman"/>
        <charset val="134"/>
      </rPr>
      <t>1100</t>
    </r>
    <r>
      <rPr>
        <sz val="11"/>
        <rFont val="宋体"/>
        <charset val="134"/>
      </rPr>
      <t>米，</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座（含进厂公路、场坪），低压浸没式设备</t>
    </r>
    <r>
      <rPr>
        <sz val="11"/>
        <rFont val="Times New Roman"/>
        <charset val="134"/>
      </rPr>
      <t>1</t>
    </r>
    <r>
      <rPr>
        <sz val="11"/>
        <rFont val="宋体"/>
        <charset val="134"/>
      </rPr>
      <t>套（</t>
    </r>
    <r>
      <rPr>
        <sz val="11"/>
        <rFont val="Times New Roman"/>
        <charset val="134"/>
      </rPr>
      <t>100</t>
    </r>
    <r>
      <rPr>
        <sz val="11"/>
        <rFont val="宋体"/>
        <charset val="134"/>
      </rPr>
      <t>吨</t>
    </r>
    <r>
      <rPr>
        <sz val="11"/>
        <rFont val="Times New Roman"/>
        <charset val="134"/>
      </rPr>
      <t>/</t>
    </r>
    <r>
      <rPr>
        <sz val="11"/>
        <rFont val="宋体"/>
        <charset val="134"/>
      </rPr>
      <t>天）；铺设</t>
    </r>
    <r>
      <rPr>
        <sz val="11"/>
        <rFont val="Times New Roman"/>
        <charset val="134"/>
      </rPr>
      <t>PE100</t>
    </r>
    <r>
      <rPr>
        <sz val="11"/>
        <rFont val="宋体"/>
        <charset val="134"/>
      </rPr>
      <t>级给水管（</t>
    </r>
    <r>
      <rPr>
        <sz val="11"/>
        <rFont val="Times New Roman"/>
        <charset val="134"/>
      </rPr>
      <t>1.6Mpa</t>
    </r>
    <r>
      <rPr>
        <sz val="11"/>
        <rFont val="宋体"/>
        <charset val="134"/>
      </rPr>
      <t>）</t>
    </r>
    <r>
      <rPr>
        <sz val="11"/>
        <rFont val="Times New Roman"/>
        <charset val="134"/>
      </rPr>
      <t>29.96</t>
    </r>
    <r>
      <rPr>
        <sz val="11"/>
        <rFont val="宋体"/>
        <charset val="134"/>
      </rPr>
      <t>公里，无缝钢管</t>
    </r>
    <r>
      <rPr>
        <sz val="11"/>
        <rFont val="Times New Roman"/>
        <charset val="134"/>
      </rPr>
      <t>3.87</t>
    </r>
    <r>
      <rPr>
        <sz val="11"/>
        <rFont val="宋体"/>
        <charset val="134"/>
      </rPr>
      <t>公里，水表</t>
    </r>
    <r>
      <rPr>
        <sz val="11"/>
        <rFont val="Times New Roman"/>
        <charset val="134"/>
      </rPr>
      <t>340</t>
    </r>
    <r>
      <rPr>
        <sz val="11"/>
        <rFont val="宋体"/>
        <charset val="134"/>
      </rPr>
      <t>只等。</t>
    </r>
  </si>
  <si>
    <r>
      <rPr>
        <sz val="11"/>
        <rFont val="宋体"/>
        <charset val="134"/>
      </rPr>
      <t>巫溪县宁厂镇宝山村</t>
    </r>
  </si>
  <si>
    <r>
      <rPr>
        <sz val="11"/>
        <rFont val="宋体"/>
        <charset val="134"/>
      </rPr>
      <t>通过新建泵房</t>
    </r>
    <r>
      <rPr>
        <sz val="11"/>
        <rFont val="Times New Roman"/>
        <charset val="134"/>
      </rPr>
      <t>3</t>
    </r>
    <r>
      <rPr>
        <sz val="11"/>
        <rFont val="宋体"/>
        <charset val="134"/>
      </rPr>
      <t>座，抽水设备</t>
    </r>
    <r>
      <rPr>
        <sz val="11"/>
        <rFont val="Times New Roman"/>
        <charset val="134"/>
      </rPr>
      <t>6</t>
    </r>
    <r>
      <rPr>
        <sz val="11"/>
        <rFont val="宋体"/>
        <charset val="134"/>
      </rPr>
      <t>套（含防雷及自动化），新建线路</t>
    </r>
    <r>
      <rPr>
        <sz val="11"/>
        <rFont val="Times New Roman"/>
        <charset val="134"/>
      </rPr>
      <t>1100</t>
    </r>
    <r>
      <rPr>
        <sz val="11"/>
        <rFont val="宋体"/>
        <charset val="134"/>
      </rPr>
      <t>米，</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座（含进厂公路、场坪），低压浸没式设备</t>
    </r>
    <r>
      <rPr>
        <sz val="11"/>
        <rFont val="Times New Roman"/>
        <charset val="134"/>
      </rPr>
      <t>1</t>
    </r>
    <r>
      <rPr>
        <sz val="11"/>
        <rFont val="宋体"/>
        <charset val="134"/>
      </rPr>
      <t>套（</t>
    </r>
    <r>
      <rPr>
        <sz val="11"/>
        <rFont val="Times New Roman"/>
        <charset val="134"/>
      </rPr>
      <t>100</t>
    </r>
    <r>
      <rPr>
        <sz val="11"/>
        <rFont val="宋体"/>
        <charset val="134"/>
      </rPr>
      <t>吨</t>
    </r>
    <r>
      <rPr>
        <sz val="11"/>
        <rFont val="Times New Roman"/>
        <charset val="134"/>
      </rPr>
      <t>/</t>
    </r>
    <r>
      <rPr>
        <sz val="11"/>
        <rFont val="宋体"/>
        <charset val="134"/>
      </rPr>
      <t>天）；铺设</t>
    </r>
    <r>
      <rPr>
        <sz val="11"/>
        <rFont val="Times New Roman"/>
        <charset val="134"/>
      </rPr>
      <t>PE100</t>
    </r>
    <r>
      <rPr>
        <sz val="11"/>
        <rFont val="宋体"/>
        <charset val="134"/>
      </rPr>
      <t>级给水管（</t>
    </r>
    <r>
      <rPr>
        <sz val="11"/>
        <rFont val="Times New Roman"/>
        <charset val="134"/>
      </rPr>
      <t>1.6Mpa</t>
    </r>
    <r>
      <rPr>
        <sz val="11"/>
        <rFont val="宋体"/>
        <charset val="134"/>
      </rPr>
      <t>）</t>
    </r>
    <r>
      <rPr>
        <sz val="11"/>
        <rFont val="Times New Roman"/>
        <charset val="134"/>
      </rPr>
      <t>29.96</t>
    </r>
    <r>
      <rPr>
        <sz val="11"/>
        <rFont val="宋体"/>
        <charset val="134"/>
      </rPr>
      <t>公里，无缝钢管</t>
    </r>
    <r>
      <rPr>
        <sz val="11"/>
        <rFont val="Times New Roman"/>
        <charset val="134"/>
      </rPr>
      <t>3.87</t>
    </r>
    <r>
      <rPr>
        <sz val="11"/>
        <rFont val="宋体"/>
        <charset val="134"/>
      </rPr>
      <t>公里，水表</t>
    </r>
    <r>
      <rPr>
        <sz val="11"/>
        <rFont val="Times New Roman"/>
        <charset val="134"/>
      </rPr>
      <t>340</t>
    </r>
    <r>
      <rPr>
        <sz val="11"/>
        <rFont val="宋体"/>
        <charset val="134"/>
      </rPr>
      <t>只等，可提升</t>
    </r>
    <r>
      <rPr>
        <sz val="11"/>
        <rFont val="Times New Roman"/>
        <charset val="134"/>
      </rPr>
      <t>1200</t>
    </r>
    <r>
      <rPr>
        <sz val="11"/>
        <rFont val="宋体"/>
        <charset val="134"/>
      </rPr>
      <t>人其中脱贫人口</t>
    </r>
    <r>
      <rPr>
        <sz val="11"/>
        <rFont val="Times New Roman"/>
        <charset val="134"/>
      </rPr>
      <t>145</t>
    </r>
    <r>
      <rPr>
        <sz val="11"/>
        <rFont val="宋体"/>
        <charset val="134"/>
      </rPr>
      <t>人安全供水保障水平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</si>
  <si>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人参与项目实施过程中施工质量和资金使用的监督，通过新建泵房</t>
    </r>
    <r>
      <rPr>
        <sz val="11"/>
        <rFont val="Times New Roman"/>
        <charset val="134"/>
      </rPr>
      <t>3</t>
    </r>
    <r>
      <rPr>
        <sz val="11"/>
        <rFont val="宋体"/>
        <charset val="134"/>
      </rPr>
      <t>座，抽水设备</t>
    </r>
    <r>
      <rPr>
        <sz val="11"/>
        <rFont val="Times New Roman"/>
        <charset val="134"/>
      </rPr>
      <t>6</t>
    </r>
    <r>
      <rPr>
        <sz val="11"/>
        <rFont val="宋体"/>
        <charset val="134"/>
      </rPr>
      <t>套（含防雷及自动化），新建线路</t>
    </r>
    <r>
      <rPr>
        <sz val="11"/>
        <rFont val="Times New Roman"/>
        <charset val="134"/>
      </rPr>
      <t>1100</t>
    </r>
    <r>
      <rPr>
        <sz val="11"/>
        <rFont val="宋体"/>
        <charset val="134"/>
      </rPr>
      <t>米，</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座（含进厂公路、场坪），低压浸没式设备</t>
    </r>
    <r>
      <rPr>
        <sz val="11"/>
        <rFont val="Times New Roman"/>
        <charset val="134"/>
      </rPr>
      <t>1</t>
    </r>
    <r>
      <rPr>
        <sz val="11"/>
        <rFont val="宋体"/>
        <charset val="134"/>
      </rPr>
      <t>套（</t>
    </r>
    <r>
      <rPr>
        <sz val="11"/>
        <rFont val="Times New Roman"/>
        <charset val="134"/>
      </rPr>
      <t>100</t>
    </r>
    <r>
      <rPr>
        <sz val="11"/>
        <rFont val="宋体"/>
        <charset val="134"/>
      </rPr>
      <t>吨</t>
    </r>
    <r>
      <rPr>
        <sz val="11"/>
        <rFont val="Times New Roman"/>
        <charset val="134"/>
      </rPr>
      <t>/</t>
    </r>
    <r>
      <rPr>
        <sz val="11"/>
        <rFont val="宋体"/>
        <charset val="134"/>
      </rPr>
      <t>天）；铺设</t>
    </r>
    <r>
      <rPr>
        <sz val="11"/>
        <rFont val="Times New Roman"/>
        <charset val="134"/>
      </rPr>
      <t>PE100</t>
    </r>
    <r>
      <rPr>
        <sz val="11"/>
        <rFont val="宋体"/>
        <charset val="134"/>
      </rPr>
      <t>级给水管（</t>
    </r>
    <r>
      <rPr>
        <sz val="11"/>
        <rFont val="Times New Roman"/>
        <charset val="134"/>
      </rPr>
      <t>1.6Mpa</t>
    </r>
    <r>
      <rPr>
        <sz val="11"/>
        <rFont val="宋体"/>
        <charset val="134"/>
      </rPr>
      <t>）</t>
    </r>
    <r>
      <rPr>
        <sz val="11"/>
        <rFont val="Times New Roman"/>
        <charset val="134"/>
      </rPr>
      <t>29.96</t>
    </r>
    <r>
      <rPr>
        <sz val="11"/>
        <rFont val="宋体"/>
        <charset val="134"/>
      </rPr>
      <t>公里，无缝钢管</t>
    </r>
    <r>
      <rPr>
        <sz val="11"/>
        <rFont val="Times New Roman"/>
        <charset val="134"/>
      </rPr>
      <t>3.87</t>
    </r>
    <r>
      <rPr>
        <sz val="11"/>
        <rFont val="宋体"/>
        <charset val="134"/>
      </rPr>
      <t>公里，水表</t>
    </r>
    <r>
      <rPr>
        <sz val="11"/>
        <rFont val="Times New Roman"/>
        <charset val="134"/>
      </rPr>
      <t>340</t>
    </r>
    <r>
      <rPr>
        <sz val="11"/>
        <rFont val="宋体"/>
        <charset val="134"/>
      </rPr>
      <t>只等，可提升</t>
    </r>
    <r>
      <rPr>
        <sz val="11"/>
        <rFont val="Times New Roman"/>
        <charset val="134"/>
      </rPr>
      <t>1200</t>
    </r>
    <r>
      <rPr>
        <sz val="11"/>
        <rFont val="宋体"/>
        <charset val="134"/>
      </rPr>
      <t>人其中脱贫人口</t>
    </r>
    <r>
      <rPr>
        <sz val="11"/>
        <rFont val="Times New Roman"/>
        <charset val="134"/>
      </rPr>
      <t>145</t>
    </r>
    <r>
      <rPr>
        <sz val="11"/>
        <rFont val="宋体"/>
        <charset val="134"/>
      </rPr>
      <t>人安全供水保障水平</t>
    </r>
  </si>
  <si>
    <r>
      <rPr>
        <sz val="11"/>
        <rFont val="宋体"/>
        <charset val="134"/>
      </rPr>
      <t>新建泵房</t>
    </r>
    <r>
      <rPr>
        <sz val="11"/>
        <rFont val="Times New Roman"/>
        <charset val="134"/>
      </rPr>
      <t>3</t>
    </r>
    <r>
      <rPr>
        <sz val="11"/>
        <rFont val="宋体"/>
        <charset val="134"/>
      </rPr>
      <t>座，抽水设备</t>
    </r>
    <r>
      <rPr>
        <sz val="11"/>
        <rFont val="Times New Roman"/>
        <charset val="134"/>
      </rPr>
      <t>6</t>
    </r>
    <r>
      <rPr>
        <sz val="11"/>
        <rFont val="宋体"/>
        <charset val="134"/>
      </rPr>
      <t>套，新建线路</t>
    </r>
    <r>
      <rPr>
        <sz val="11"/>
        <rFont val="Times New Roman"/>
        <charset val="134"/>
      </rPr>
      <t>1100m</t>
    </r>
    <r>
      <rPr>
        <sz val="11"/>
        <rFont val="宋体"/>
        <charset val="134"/>
      </rPr>
      <t>，</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座，低压浸没式设备</t>
    </r>
    <r>
      <rPr>
        <sz val="11"/>
        <rFont val="Times New Roman"/>
        <charset val="134"/>
      </rPr>
      <t>1</t>
    </r>
    <r>
      <rPr>
        <sz val="11"/>
        <rFont val="宋体"/>
        <charset val="134"/>
      </rPr>
      <t>套，铺设</t>
    </r>
    <r>
      <rPr>
        <sz val="11"/>
        <rFont val="Times New Roman"/>
        <charset val="134"/>
      </rPr>
      <t>PE100</t>
    </r>
    <r>
      <rPr>
        <sz val="11"/>
        <rFont val="宋体"/>
        <charset val="134"/>
      </rPr>
      <t>级给水管</t>
    </r>
    <r>
      <rPr>
        <sz val="11"/>
        <rFont val="Times New Roman"/>
        <charset val="134"/>
      </rPr>
      <t>29.96</t>
    </r>
    <r>
      <rPr>
        <sz val="11"/>
        <rFont val="宋体"/>
        <charset val="134"/>
      </rPr>
      <t>公里，水表</t>
    </r>
    <r>
      <rPr>
        <sz val="11"/>
        <rFont val="Times New Roman"/>
        <charset val="134"/>
      </rPr>
      <t>340</t>
    </r>
    <r>
      <rPr>
        <sz val="11"/>
        <rFont val="宋体"/>
        <charset val="134"/>
      </rPr>
      <t>只</t>
    </r>
  </si>
  <si>
    <r>
      <rPr>
        <sz val="11"/>
        <rFont val="宋体"/>
        <charset val="134"/>
      </rPr>
      <t>受益脱贫人口</t>
    </r>
    <r>
      <rPr>
        <sz val="11"/>
        <rFont val="Times New Roman"/>
        <charset val="134"/>
      </rPr>
      <t>≥145</t>
    </r>
    <r>
      <rPr>
        <sz val="11"/>
        <rFont val="宋体"/>
        <charset val="134"/>
      </rPr>
      <t>人</t>
    </r>
  </si>
  <si>
    <r>
      <rPr>
        <sz val="9"/>
        <rFont val="Times New Roman"/>
        <charset val="134"/>
      </rPr>
      <t>2023</t>
    </r>
    <r>
      <rPr>
        <sz val="9"/>
        <rFont val="宋体"/>
        <charset val="134"/>
      </rPr>
      <t>年已纳入年度计划实施尚未安排资金</t>
    </r>
  </si>
  <si>
    <r>
      <rPr>
        <sz val="11"/>
        <rFont val="宋体"/>
        <charset val="134"/>
      </rPr>
      <t>巫溪县</t>
    </r>
    <r>
      <rPr>
        <sz val="11"/>
        <rFont val="Times New Roman"/>
        <charset val="134"/>
      </rPr>
      <t>2023</t>
    </r>
    <r>
      <rPr>
        <sz val="11"/>
        <rFont val="宋体"/>
        <charset val="134"/>
      </rPr>
      <t>年城厢镇杨坪村</t>
    </r>
    <r>
      <rPr>
        <sz val="11"/>
        <rFont val="Times New Roman"/>
        <charset val="134"/>
      </rPr>
      <t>1</t>
    </r>
    <r>
      <rPr>
        <sz val="11"/>
        <rFont val="宋体"/>
        <charset val="134"/>
      </rPr>
      <t>社蓄水池工程</t>
    </r>
  </si>
  <si>
    <r>
      <rPr>
        <sz val="11"/>
        <rFont val="宋体"/>
        <charset val="134"/>
      </rPr>
      <t>新建蓄水池</t>
    </r>
    <r>
      <rPr>
        <sz val="11"/>
        <rFont val="Times New Roman"/>
        <charset val="134"/>
      </rPr>
      <t>1</t>
    </r>
    <r>
      <rPr>
        <sz val="11"/>
        <rFont val="宋体"/>
        <charset val="134"/>
      </rPr>
      <t>口</t>
    </r>
    <r>
      <rPr>
        <sz val="11"/>
        <rFont val="Times New Roman"/>
        <charset val="134"/>
      </rPr>
      <t>1000</t>
    </r>
    <r>
      <rPr>
        <sz val="11"/>
        <rFont val="宋体"/>
        <charset val="134"/>
      </rPr>
      <t>立方米。</t>
    </r>
  </si>
  <si>
    <r>
      <rPr>
        <sz val="11"/>
        <rFont val="宋体"/>
        <charset val="134"/>
      </rPr>
      <t>巫溪县城厢镇杨坪村</t>
    </r>
  </si>
  <si>
    <r>
      <rPr>
        <sz val="11"/>
        <rFont val="宋体"/>
        <charset val="134"/>
      </rPr>
      <t>通过新建</t>
    </r>
    <r>
      <rPr>
        <sz val="11"/>
        <rFont val="Times New Roman"/>
        <charset val="134"/>
      </rPr>
      <t>1000</t>
    </r>
    <r>
      <rPr>
        <sz val="11"/>
        <rFont val="宋体"/>
        <charset val="134"/>
      </rPr>
      <t>方蓄水池</t>
    </r>
    <r>
      <rPr>
        <sz val="11"/>
        <rFont val="Times New Roman"/>
        <charset val="134"/>
      </rPr>
      <t>1</t>
    </r>
    <r>
      <rPr>
        <sz val="11"/>
        <rFont val="宋体"/>
        <charset val="134"/>
      </rPr>
      <t>口，可提升</t>
    </r>
    <r>
      <rPr>
        <sz val="11"/>
        <rFont val="Times New Roman"/>
        <charset val="134"/>
      </rPr>
      <t>1000</t>
    </r>
    <r>
      <rPr>
        <sz val="11"/>
        <rFont val="宋体"/>
        <charset val="134"/>
      </rPr>
      <t>人（其中脱贫人口</t>
    </r>
    <r>
      <rPr>
        <sz val="11"/>
        <rFont val="Times New Roman"/>
        <charset val="134"/>
      </rPr>
      <t>86</t>
    </r>
    <r>
      <rPr>
        <sz val="11"/>
        <rFont val="宋体"/>
        <charset val="134"/>
      </rPr>
      <t>人）的安全供水保障水平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</si>
  <si>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1000</t>
    </r>
    <r>
      <rPr>
        <sz val="11"/>
        <rFont val="宋体"/>
        <charset val="134"/>
      </rPr>
      <t>方蓄水池</t>
    </r>
    <r>
      <rPr>
        <sz val="11"/>
        <rFont val="Times New Roman"/>
        <charset val="134"/>
      </rPr>
      <t>1</t>
    </r>
    <r>
      <rPr>
        <sz val="11"/>
        <rFont val="宋体"/>
        <charset val="134"/>
      </rPr>
      <t>口，可提升</t>
    </r>
    <r>
      <rPr>
        <sz val="11"/>
        <rFont val="Times New Roman"/>
        <charset val="134"/>
      </rPr>
      <t>1000</t>
    </r>
    <r>
      <rPr>
        <sz val="11"/>
        <rFont val="宋体"/>
        <charset val="134"/>
      </rPr>
      <t>人（其中脱贫人口</t>
    </r>
    <r>
      <rPr>
        <sz val="11"/>
        <rFont val="Times New Roman"/>
        <charset val="134"/>
      </rPr>
      <t>86</t>
    </r>
    <r>
      <rPr>
        <sz val="11"/>
        <rFont val="宋体"/>
        <charset val="134"/>
      </rPr>
      <t>人）的安全供水保障水平</t>
    </r>
  </si>
  <si>
    <r>
      <rPr>
        <sz val="11"/>
        <rFont val="宋体"/>
        <charset val="134"/>
      </rPr>
      <t>新建</t>
    </r>
    <r>
      <rPr>
        <sz val="11"/>
        <rFont val="Times New Roman"/>
        <charset val="134"/>
      </rPr>
      <t>1000</t>
    </r>
    <r>
      <rPr>
        <sz val="11"/>
        <rFont val="宋体"/>
        <charset val="134"/>
      </rPr>
      <t>方蓄水池</t>
    </r>
    <r>
      <rPr>
        <sz val="11"/>
        <rFont val="Times New Roman"/>
        <charset val="134"/>
      </rPr>
      <t>1</t>
    </r>
    <r>
      <rPr>
        <sz val="11"/>
        <rFont val="宋体"/>
        <charset val="134"/>
      </rPr>
      <t>口</t>
    </r>
  </si>
  <si>
    <r>
      <rPr>
        <sz val="11"/>
        <rFont val="宋体"/>
        <charset val="134"/>
      </rPr>
      <t>受益脱贫人口</t>
    </r>
    <r>
      <rPr>
        <sz val="11"/>
        <rFont val="Times New Roman"/>
        <charset val="134"/>
      </rPr>
      <t>≥86</t>
    </r>
    <r>
      <rPr>
        <sz val="11"/>
        <rFont val="宋体"/>
        <charset val="134"/>
      </rPr>
      <t>人</t>
    </r>
  </si>
  <si>
    <r>
      <rPr>
        <sz val="11"/>
        <rFont val="宋体"/>
        <charset val="134"/>
      </rPr>
      <t>巫溪县</t>
    </r>
    <r>
      <rPr>
        <sz val="11"/>
        <rFont val="Times New Roman"/>
        <charset val="134"/>
      </rPr>
      <t>2023</t>
    </r>
    <r>
      <rPr>
        <sz val="11"/>
        <rFont val="宋体"/>
        <charset val="134"/>
      </rPr>
      <t>年猫儿背林场供水保障工程</t>
    </r>
  </si>
  <si>
    <r>
      <rPr>
        <sz val="11"/>
        <rFont val="宋体"/>
        <charset val="134"/>
      </rPr>
      <t>整治水池</t>
    </r>
    <r>
      <rPr>
        <sz val="11"/>
        <rFont val="Times New Roman"/>
        <charset val="134"/>
      </rPr>
      <t>2</t>
    </r>
    <r>
      <rPr>
        <sz val="11"/>
        <rFont val="宋体"/>
        <charset val="134"/>
      </rPr>
      <t>口</t>
    </r>
    <r>
      <rPr>
        <sz val="11"/>
        <rFont val="Times New Roman"/>
        <charset val="134"/>
      </rPr>
      <t>300</t>
    </r>
    <r>
      <rPr>
        <sz val="11"/>
        <rFont val="宋体"/>
        <charset val="134"/>
      </rPr>
      <t>立方米，铺设</t>
    </r>
    <r>
      <rPr>
        <sz val="11"/>
        <rFont val="Times New Roman"/>
        <charset val="134"/>
      </rPr>
      <t>φ40mm</t>
    </r>
    <r>
      <rPr>
        <sz val="11"/>
        <rFont val="宋体"/>
        <charset val="134"/>
      </rPr>
      <t>管道</t>
    </r>
    <r>
      <rPr>
        <sz val="11"/>
        <rFont val="Times New Roman"/>
        <charset val="134"/>
      </rPr>
      <t>3000</t>
    </r>
    <r>
      <rPr>
        <sz val="11"/>
        <rFont val="宋体"/>
        <charset val="134"/>
      </rPr>
      <t>米，取水坝</t>
    </r>
    <r>
      <rPr>
        <sz val="11"/>
        <rFont val="Times New Roman"/>
        <charset val="134"/>
      </rPr>
      <t>5</t>
    </r>
    <r>
      <rPr>
        <sz val="11"/>
        <rFont val="宋体"/>
        <charset val="134"/>
      </rPr>
      <t>米等</t>
    </r>
  </si>
  <si>
    <r>
      <rPr>
        <sz val="11"/>
        <rFont val="宋体"/>
        <charset val="134"/>
      </rPr>
      <t>巫溪县猫儿背林场打锣坪</t>
    </r>
  </si>
  <si>
    <r>
      <rPr>
        <sz val="11"/>
        <rFont val="宋体"/>
        <charset val="134"/>
      </rPr>
      <t>通过整治</t>
    </r>
    <r>
      <rPr>
        <sz val="11"/>
        <rFont val="Times New Roman"/>
        <charset val="134"/>
      </rPr>
      <t>300</t>
    </r>
    <r>
      <rPr>
        <sz val="11"/>
        <rFont val="宋体"/>
        <charset val="134"/>
      </rPr>
      <t>方水池</t>
    </r>
    <r>
      <rPr>
        <sz val="11"/>
        <rFont val="Times New Roman"/>
        <charset val="134"/>
      </rPr>
      <t>2</t>
    </r>
    <r>
      <rPr>
        <sz val="11"/>
        <rFont val="宋体"/>
        <charset val="134"/>
      </rPr>
      <t>口，</t>
    </r>
    <r>
      <rPr>
        <sz val="11"/>
        <rFont val="Times New Roman"/>
        <charset val="134"/>
      </rPr>
      <t>40</t>
    </r>
    <r>
      <rPr>
        <sz val="11"/>
        <rFont val="宋体"/>
        <charset val="134"/>
      </rPr>
      <t>管道</t>
    </r>
    <r>
      <rPr>
        <sz val="11"/>
        <rFont val="Times New Roman"/>
        <charset val="134"/>
      </rPr>
      <t>3000</t>
    </r>
    <r>
      <rPr>
        <sz val="11"/>
        <rFont val="宋体"/>
        <charset val="134"/>
      </rPr>
      <t>米，</t>
    </r>
    <r>
      <rPr>
        <sz val="11"/>
        <rFont val="Times New Roman"/>
        <charset val="134"/>
      </rPr>
      <t>5</t>
    </r>
    <r>
      <rPr>
        <sz val="11"/>
        <rFont val="宋体"/>
        <charset val="134"/>
      </rPr>
      <t>米取水坝等，可提升</t>
    </r>
    <r>
      <rPr>
        <sz val="11"/>
        <rFont val="Times New Roman"/>
        <charset val="134"/>
      </rPr>
      <t>800</t>
    </r>
    <r>
      <rPr>
        <sz val="11"/>
        <rFont val="宋体"/>
        <charset val="134"/>
      </rPr>
      <t>人（其中脱贫人口</t>
    </r>
    <r>
      <rPr>
        <sz val="11"/>
        <rFont val="Times New Roman"/>
        <charset val="134"/>
      </rPr>
      <t>60</t>
    </r>
    <r>
      <rPr>
        <sz val="11"/>
        <rFont val="宋体"/>
        <charset val="134"/>
      </rPr>
      <t>人）的安全供水保障水平</t>
    </r>
  </si>
  <si>
    <r>
      <rPr>
        <sz val="11"/>
        <rFont val="Times New Roman"/>
        <charset val="134"/>
      </rPr>
      <t>3</t>
    </r>
    <r>
      <rPr>
        <sz val="11"/>
        <rFont val="宋体"/>
        <charset val="134"/>
      </rPr>
      <t>名群众参与项目的实施与监督，通过群众参与项目的实施和监督，项目实施可提升</t>
    </r>
    <r>
      <rPr>
        <sz val="11"/>
        <rFont val="Times New Roman"/>
        <charset val="134"/>
      </rPr>
      <t>800</t>
    </r>
    <r>
      <rPr>
        <sz val="11"/>
        <rFont val="宋体"/>
        <charset val="134"/>
      </rPr>
      <t>人，其中脱贫人口</t>
    </r>
    <r>
      <rPr>
        <sz val="11"/>
        <rFont val="Times New Roman"/>
        <charset val="134"/>
      </rPr>
      <t>60</t>
    </r>
    <r>
      <rPr>
        <sz val="11"/>
        <rFont val="宋体"/>
        <charset val="134"/>
      </rPr>
      <t>人的安全供水保障水平。</t>
    </r>
  </si>
  <si>
    <r>
      <rPr>
        <sz val="11"/>
        <rFont val="宋体"/>
        <charset val="134"/>
      </rPr>
      <t>整治</t>
    </r>
    <r>
      <rPr>
        <sz val="11"/>
        <rFont val="Times New Roman"/>
        <charset val="134"/>
      </rPr>
      <t>300</t>
    </r>
    <r>
      <rPr>
        <sz val="11"/>
        <rFont val="宋体"/>
        <charset val="134"/>
      </rPr>
      <t>方水池</t>
    </r>
    <r>
      <rPr>
        <sz val="11"/>
        <rFont val="Times New Roman"/>
        <charset val="134"/>
      </rPr>
      <t>2</t>
    </r>
    <r>
      <rPr>
        <sz val="11"/>
        <rFont val="宋体"/>
        <charset val="134"/>
      </rPr>
      <t>口，</t>
    </r>
    <r>
      <rPr>
        <sz val="11"/>
        <rFont val="Times New Roman"/>
        <charset val="134"/>
      </rPr>
      <t>40</t>
    </r>
    <r>
      <rPr>
        <sz val="11"/>
        <rFont val="宋体"/>
        <charset val="134"/>
      </rPr>
      <t>管道</t>
    </r>
    <r>
      <rPr>
        <sz val="11"/>
        <rFont val="Times New Roman"/>
        <charset val="134"/>
      </rPr>
      <t>3000</t>
    </r>
    <r>
      <rPr>
        <sz val="11"/>
        <rFont val="宋体"/>
        <charset val="134"/>
      </rPr>
      <t>米，</t>
    </r>
    <r>
      <rPr>
        <sz val="11"/>
        <rFont val="Times New Roman"/>
        <charset val="134"/>
      </rPr>
      <t>5</t>
    </r>
    <r>
      <rPr>
        <sz val="11"/>
        <rFont val="宋体"/>
        <charset val="134"/>
      </rPr>
      <t>米取水坝等</t>
    </r>
  </si>
  <si>
    <r>
      <rPr>
        <sz val="11"/>
        <rFont val="宋体"/>
        <charset val="134"/>
      </rPr>
      <t>受益脱贫人口</t>
    </r>
    <r>
      <rPr>
        <sz val="11"/>
        <rFont val="Times New Roman"/>
        <charset val="134"/>
      </rPr>
      <t>≥60</t>
    </r>
    <r>
      <rPr>
        <sz val="11"/>
        <rFont val="宋体"/>
        <charset val="134"/>
      </rPr>
      <t>人</t>
    </r>
  </si>
  <si>
    <r>
      <rPr>
        <sz val="11"/>
        <rFont val="宋体"/>
        <charset val="134"/>
      </rPr>
      <t>巫溪县</t>
    </r>
    <r>
      <rPr>
        <sz val="11"/>
        <rFont val="Times New Roman"/>
        <charset val="134"/>
      </rPr>
      <t>2023</t>
    </r>
    <r>
      <rPr>
        <sz val="11"/>
        <rFont val="宋体"/>
        <charset val="134"/>
      </rPr>
      <t>年鱼鳞乡长岗村抗旱供水工程</t>
    </r>
  </si>
  <si>
    <r>
      <rPr>
        <sz val="11"/>
        <rFont val="宋体"/>
        <charset val="134"/>
      </rPr>
      <t>新建蓄水池</t>
    </r>
    <r>
      <rPr>
        <sz val="11"/>
        <rFont val="Times New Roman"/>
        <charset val="134"/>
      </rPr>
      <t>1</t>
    </r>
    <r>
      <rPr>
        <sz val="11"/>
        <rFont val="宋体"/>
        <charset val="134"/>
      </rPr>
      <t>口</t>
    </r>
    <r>
      <rPr>
        <sz val="11"/>
        <rFont val="Times New Roman"/>
        <charset val="134"/>
      </rPr>
      <t>1000m³</t>
    </r>
    <r>
      <rPr>
        <sz val="11"/>
        <rFont val="宋体"/>
        <charset val="134"/>
      </rPr>
      <t>，新建蓄水池至多吉林牧有限公司的养牛场更换</t>
    </r>
    <r>
      <rPr>
        <sz val="11"/>
        <rFont val="Times New Roman"/>
        <charset val="134"/>
      </rPr>
      <t>φ40mmPE</t>
    </r>
    <r>
      <rPr>
        <sz val="11"/>
        <rFont val="宋体"/>
        <charset val="134"/>
      </rPr>
      <t>管</t>
    </r>
    <r>
      <rPr>
        <sz val="11"/>
        <rFont val="Times New Roman"/>
        <charset val="134"/>
      </rPr>
      <t>3000</t>
    </r>
    <r>
      <rPr>
        <sz val="11"/>
        <rFont val="宋体"/>
        <charset val="134"/>
      </rPr>
      <t>米、</t>
    </r>
    <r>
      <rPr>
        <sz val="11"/>
        <rFont val="Times New Roman"/>
        <charset val="134"/>
      </rPr>
      <t>φ32mmPE</t>
    </r>
    <r>
      <rPr>
        <sz val="11"/>
        <rFont val="宋体"/>
        <charset val="134"/>
      </rPr>
      <t>管道</t>
    </r>
    <r>
      <rPr>
        <sz val="11"/>
        <rFont val="Times New Roman"/>
        <charset val="134"/>
      </rPr>
      <t>1000</t>
    </r>
    <r>
      <rPr>
        <sz val="11"/>
        <rFont val="宋体"/>
        <charset val="134"/>
      </rPr>
      <t>米。</t>
    </r>
  </si>
  <si>
    <r>
      <rPr>
        <sz val="11"/>
        <rFont val="宋体"/>
        <charset val="134"/>
      </rPr>
      <t>巫溪县鱼鳞乡长岗村</t>
    </r>
  </si>
  <si>
    <r>
      <rPr>
        <sz val="11"/>
        <rFont val="宋体"/>
        <charset val="134"/>
      </rPr>
      <t>通过新建</t>
    </r>
    <r>
      <rPr>
        <sz val="11"/>
        <rFont val="Times New Roman"/>
        <charset val="134"/>
      </rPr>
      <t>1000m³</t>
    </r>
    <r>
      <rPr>
        <sz val="11"/>
        <rFont val="宋体"/>
        <charset val="134"/>
      </rPr>
      <t>蓄水池</t>
    </r>
    <r>
      <rPr>
        <sz val="11"/>
        <rFont val="Times New Roman"/>
        <charset val="134"/>
      </rPr>
      <t>1</t>
    </r>
    <r>
      <rPr>
        <sz val="11"/>
        <rFont val="宋体"/>
        <charset val="134"/>
      </rPr>
      <t>口，更换</t>
    </r>
    <r>
      <rPr>
        <sz val="11"/>
        <rFont val="Times New Roman"/>
        <charset val="134"/>
      </rPr>
      <t>PE40</t>
    </r>
    <r>
      <rPr>
        <sz val="11"/>
        <rFont val="宋体"/>
        <charset val="134"/>
      </rPr>
      <t>管</t>
    </r>
    <r>
      <rPr>
        <sz val="11"/>
        <rFont val="Times New Roman"/>
        <charset val="134"/>
      </rPr>
      <t>3000m</t>
    </r>
    <r>
      <rPr>
        <sz val="11"/>
        <rFont val="宋体"/>
        <charset val="134"/>
      </rPr>
      <t>、</t>
    </r>
    <r>
      <rPr>
        <sz val="11"/>
        <rFont val="Times New Roman"/>
        <charset val="134"/>
      </rPr>
      <t>PE32</t>
    </r>
    <r>
      <rPr>
        <sz val="11"/>
        <rFont val="宋体"/>
        <charset val="134"/>
      </rPr>
      <t>管</t>
    </r>
    <r>
      <rPr>
        <sz val="11"/>
        <rFont val="Times New Roman"/>
        <charset val="134"/>
      </rPr>
      <t>1000</t>
    </r>
    <r>
      <rPr>
        <sz val="11"/>
        <rFont val="宋体"/>
        <charset val="134"/>
      </rPr>
      <t>米，可提升</t>
    </r>
    <r>
      <rPr>
        <sz val="11"/>
        <rFont val="Times New Roman"/>
        <charset val="134"/>
      </rPr>
      <t>500</t>
    </r>
    <r>
      <rPr>
        <sz val="11"/>
        <rFont val="宋体"/>
        <charset val="134"/>
      </rPr>
      <t>人（其中脱贫人口</t>
    </r>
    <r>
      <rPr>
        <sz val="11"/>
        <rFont val="Times New Roman"/>
        <charset val="134"/>
      </rPr>
      <t>48</t>
    </r>
    <r>
      <rPr>
        <sz val="11"/>
        <rFont val="宋体"/>
        <charset val="134"/>
      </rPr>
      <t>人</t>
    </r>
    <r>
      <rPr>
        <sz val="11"/>
        <rFont val="Times New Roman"/>
        <charset val="134"/>
      </rPr>
      <t>)</t>
    </r>
    <r>
      <rPr>
        <sz val="11"/>
        <rFont val="宋体"/>
        <charset val="134"/>
      </rPr>
      <t>的安全供水保障水平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</si>
  <si>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1000m³</t>
    </r>
    <r>
      <rPr>
        <sz val="11"/>
        <rFont val="宋体"/>
        <charset val="134"/>
      </rPr>
      <t>蓄水池</t>
    </r>
    <r>
      <rPr>
        <sz val="11"/>
        <rFont val="Times New Roman"/>
        <charset val="134"/>
      </rPr>
      <t>1</t>
    </r>
    <r>
      <rPr>
        <sz val="11"/>
        <rFont val="宋体"/>
        <charset val="134"/>
      </rPr>
      <t>口，更换</t>
    </r>
    <r>
      <rPr>
        <sz val="11"/>
        <rFont val="Times New Roman"/>
        <charset val="134"/>
      </rPr>
      <t>PE40</t>
    </r>
    <r>
      <rPr>
        <sz val="11"/>
        <rFont val="宋体"/>
        <charset val="134"/>
      </rPr>
      <t>管</t>
    </r>
    <r>
      <rPr>
        <sz val="11"/>
        <rFont val="Times New Roman"/>
        <charset val="134"/>
      </rPr>
      <t>3000m</t>
    </r>
    <r>
      <rPr>
        <sz val="11"/>
        <rFont val="宋体"/>
        <charset val="134"/>
      </rPr>
      <t>、</t>
    </r>
    <r>
      <rPr>
        <sz val="11"/>
        <rFont val="Times New Roman"/>
        <charset val="134"/>
      </rPr>
      <t>PE32</t>
    </r>
    <r>
      <rPr>
        <sz val="11"/>
        <rFont val="宋体"/>
        <charset val="134"/>
      </rPr>
      <t>管</t>
    </r>
    <r>
      <rPr>
        <sz val="11"/>
        <rFont val="Times New Roman"/>
        <charset val="134"/>
      </rPr>
      <t>1000</t>
    </r>
    <r>
      <rPr>
        <sz val="11"/>
        <rFont val="宋体"/>
        <charset val="134"/>
      </rPr>
      <t>米，可提升</t>
    </r>
    <r>
      <rPr>
        <sz val="11"/>
        <rFont val="Times New Roman"/>
        <charset val="134"/>
      </rPr>
      <t>500</t>
    </r>
    <r>
      <rPr>
        <sz val="11"/>
        <rFont val="宋体"/>
        <charset val="134"/>
      </rPr>
      <t>人（其中脱贫人口</t>
    </r>
    <r>
      <rPr>
        <sz val="11"/>
        <rFont val="Times New Roman"/>
        <charset val="134"/>
      </rPr>
      <t>48</t>
    </r>
    <r>
      <rPr>
        <sz val="11"/>
        <rFont val="宋体"/>
        <charset val="134"/>
      </rPr>
      <t>人</t>
    </r>
    <r>
      <rPr>
        <sz val="11"/>
        <rFont val="Times New Roman"/>
        <charset val="134"/>
      </rPr>
      <t>)</t>
    </r>
    <r>
      <rPr>
        <sz val="11"/>
        <rFont val="宋体"/>
        <charset val="134"/>
      </rPr>
      <t>的安全供水保障水平</t>
    </r>
  </si>
  <si>
    <r>
      <rPr>
        <sz val="11"/>
        <rFont val="宋体"/>
        <charset val="134"/>
      </rPr>
      <t>新建</t>
    </r>
    <r>
      <rPr>
        <sz val="11"/>
        <rFont val="Times New Roman"/>
        <charset val="134"/>
      </rPr>
      <t>1000m³</t>
    </r>
    <r>
      <rPr>
        <sz val="11"/>
        <rFont val="宋体"/>
        <charset val="134"/>
      </rPr>
      <t>蓄水池</t>
    </r>
    <r>
      <rPr>
        <sz val="11"/>
        <rFont val="Times New Roman"/>
        <charset val="134"/>
      </rPr>
      <t>1</t>
    </r>
    <r>
      <rPr>
        <sz val="11"/>
        <rFont val="宋体"/>
        <charset val="134"/>
      </rPr>
      <t>口，更换</t>
    </r>
    <r>
      <rPr>
        <sz val="11"/>
        <rFont val="Times New Roman"/>
        <charset val="134"/>
      </rPr>
      <t>PE40</t>
    </r>
    <r>
      <rPr>
        <sz val="11"/>
        <rFont val="宋体"/>
        <charset val="134"/>
      </rPr>
      <t>管</t>
    </r>
    <r>
      <rPr>
        <sz val="11"/>
        <rFont val="Times New Roman"/>
        <charset val="134"/>
      </rPr>
      <t>3000m</t>
    </r>
    <r>
      <rPr>
        <sz val="11"/>
        <rFont val="宋体"/>
        <charset val="134"/>
      </rPr>
      <t>、</t>
    </r>
    <r>
      <rPr>
        <sz val="11"/>
        <rFont val="Times New Roman"/>
        <charset val="134"/>
      </rPr>
      <t>PE32</t>
    </r>
    <r>
      <rPr>
        <sz val="11"/>
        <rFont val="宋体"/>
        <charset val="134"/>
      </rPr>
      <t>管</t>
    </r>
    <r>
      <rPr>
        <sz val="11"/>
        <rFont val="Times New Roman"/>
        <charset val="134"/>
      </rPr>
      <t>1000m</t>
    </r>
    <r>
      <rPr>
        <sz val="11"/>
        <rFont val="宋体"/>
        <charset val="134"/>
      </rPr>
      <t>。</t>
    </r>
  </si>
  <si>
    <r>
      <rPr>
        <sz val="11"/>
        <rFont val="宋体"/>
        <charset val="134"/>
      </rPr>
      <t>受益脱贫人口</t>
    </r>
    <r>
      <rPr>
        <sz val="11"/>
        <rFont val="Times New Roman"/>
        <charset val="134"/>
      </rPr>
      <t>≥48</t>
    </r>
    <r>
      <rPr>
        <sz val="11"/>
        <rFont val="宋体"/>
        <charset val="134"/>
      </rPr>
      <t>人</t>
    </r>
  </si>
  <si>
    <r>
      <rPr>
        <sz val="11"/>
        <rFont val="宋体"/>
        <charset val="134"/>
      </rPr>
      <t>巫溪县</t>
    </r>
    <r>
      <rPr>
        <sz val="11"/>
        <rFont val="Times New Roman"/>
        <charset val="134"/>
      </rPr>
      <t>2023</t>
    </r>
    <r>
      <rPr>
        <sz val="11"/>
        <rFont val="宋体"/>
        <charset val="134"/>
      </rPr>
      <t>年双阳乡七龙村抗旱供水工程</t>
    </r>
  </si>
  <si>
    <r>
      <rPr>
        <sz val="11"/>
        <rFont val="宋体"/>
        <charset val="134"/>
      </rPr>
      <t>新建</t>
    </r>
    <r>
      <rPr>
        <sz val="11"/>
        <rFont val="Times New Roman"/>
        <charset val="134"/>
      </rPr>
      <t>5m³</t>
    </r>
    <r>
      <rPr>
        <sz val="11"/>
        <rFont val="宋体"/>
        <charset val="134"/>
      </rPr>
      <t>蓄水池</t>
    </r>
    <r>
      <rPr>
        <sz val="11"/>
        <rFont val="Times New Roman"/>
        <charset val="134"/>
      </rPr>
      <t>31</t>
    </r>
    <r>
      <rPr>
        <sz val="11"/>
        <rFont val="宋体"/>
        <charset val="134"/>
      </rPr>
      <t>口，共计</t>
    </r>
    <r>
      <rPr>
        <sz val="11"/>
        <rFont val="Times New Roman"/>
        <charset val="134"/>
      </rPr>
      <t>155m³</t>
    </r>
    <r>
      <rPr>
        <sz val="11"/>
        <rFont val="宋体"/>
        <charset val="134"/>
      </rPr>
      <t>，整治杨清明屋后</t>
    </r>
    <r>
      <rPr>
        <sz val="11"/>
        <rFont val="Times New Roman"/>
        <charset val="134"/>
      </rPr>
      <t>30m³</t>
    </r>
    <r>
      <rPr>
        <sz val="11"/>
        <rFont val="宋体"/>
        <charset val="134"/>
      </rPr>
      <t>蓄水池</t>
    </r>
    <r>
      <rPr>
        <sz val="11"/>
        <rFont val="Times New Roman"/>
        <charset val="134"/>
      </rPr>
      <t>1</t>
    </r>
    <r>
      <rPr>
        <sz val="11"/>
        <rFont val="宋体"/>
        <charset val="134"/>
      </rPr>
      <t>口、新华</t>
    </r>
    <r>
      <rPr>
        <sz val="11"/>
        <rFont val="Times New Roman"/>
        <charset val="134"/>
      </rPr>
      <t>30m³</t>
    </r>
    <r>
      <rPr>
        <sz val="11"/>
        <rFont val="宋体"/>
        <charset val="134"/>
      </rPr>
      <t>蓄水池</t>
    </r>
    <r>
      <rPr>
        <sz val="11"/>
        <rFont val="Times New Roman"/>
        <charset val="134"/>
      </rPr>
      <t>1</t>
    </r>
    <r>
      <rPr>
        <sz val="11"/>
        <rFont val="宋体"/>
        <charset val="134"/>
      </rPr>
      <t>口。</t>
    </r>
  </si>
  <si>
    <r>
      <rPr>
        <sz val="11"/>
        <rFont val="宋体"/>
        <charset val="134"/>
      </rPr>
      <t>巫溪县双阳乡七龙村</t>
    </r>
  </si>
  <si>
    <r>
      <rPr>
        <sz val="11"/>
        <rFont val="宋体"/>
        <charset val="134"/>
      </rPr>
      <t>通过</t>
    </r>
    <r>
      <rPr>
        <sz val="11"/>
        <rFont val="Times New Roman"/>
        <charset val="134"/>
      </rPr>
      <t>31</t>
    </r>
    <r>
      <rPr>
        <sz val="11"/>
        <rFont val="宋体"/>
        <charset val="134"/>
      </rPr>
      <t>口</t>
    </r>
    <r>
      <rPr>
        <sz val="11"/>
        <rFont val="Times New Roman"/>
        <charset val="134"/>
      </rPr>
      <t>5m³</t>
    </r>
    <r>
      <rPr>
        <sz val="11"/>
        <rFont val="宋体"/>
        <charset val="134"/>
      </rPr>
      <t>蓄水池共计</t>
    </r>
    <r>
      <rPr>
        <sz val="11"/>
        <rFont val="Times New Roman"/>
        <charset val="134"/>
      </rPr>
      <t>155m³</t>
    </r>
    <r>
      <rPr>
        <sz val="11"/>
        <rFont val="宋体"/>
        <charset val="134"/>
      </rPr>
      <t>蓄水池，整治杨清明屋后</t>
    </r>
    <r>
      <rPr>
        <sz val="11"/>
        <rFont val="Times New Roman"/>
        <charset val="134"/>
      </rPr>
      <t>30m³</t>
    </r>
    <r>
      <rPr>
        <sz val="11"/>
        <rFont val="宋体"/>
        <charset val="134"/>
      </rPr>
      <t>蓄水池</t>
    </r>
    <r>
      <rPr>
        <sz val="11"/>
        <rFont val="Times New Roman"/>
        <charset val="134"/>
      </rPr>
      <t>1</t>
    </r>
    <r>
      <rPr>
        <sz val="11"/>
        <rFont val="宋体"/>
        <charset val="134"/>
      </rPr>
      <t>口，整治新华</t>
    </r>
    <r>
      <rPr>
        <sz val="11"/>
        <rFont val="Times New Roman"/>
        <charset val="134"/>
      </rPr>
      <t>30m³</t>
    </r>
    <r>
      <rPr>
        <sz val="11"/>
        <rFont val="宋体"/>
        <charset val="134"/>
      </rPr>
      <t>蓄水池</t>
    </r>
    <r>
      <rPr>
        <sz val="11"/>
        <rFont val="Times New Roman"/>
        <charset val="134"/>
      </rPr>
      <t>1</t>
    </r>
    <r>
      <rPr>
        <sz val="11"/>
        <rFont val="宋体"/>
        <charset val="134"/>
      </rPr>
      <t>口，可提升</t>
    </r>
    <r>
      <rPr>
        <sz val="11"/>
        <rFont val="Times New Roman"/>
        <charset val="134"/>
      </rPr>
      <t>750</t>
    </r>
    <r>
      <rPr>
        <sz val="11"/>
        <rFont val="宋体"/>
        <charset val="134"/>
      </rPr>
      <t>人（其中脱贫人口</t>
    </r>
    <r>
      <rPr>
        <sz val="11"/>
        <rFont val="Times New Roman"/>
        <charset val="134"/>
      </rPr>
      <t>66</t>
    </r>
    <r>
      <rPr>
        <sz val="11"/>
        <rFont val="宋体"/>
        <charset val="134"/>
      </rPr>
      <t>人）的安全供水保障水平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</si>
  <si>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人参与项目实施过程中施工质量和资金使用的监督，通过项目实施可提升</t>
    </r>
    <r>
      <rPr>
        <sz val="11"/>
        <rFont val="Times New Roman"/>
        <charset val="134"/>
      </rPr>
      <t>750</t>
    </r>
    <r>
      <rPr>
        <sz val="11"/>
        <rFont val="宋体"/>
        <charset val="134"/>
      </rPr>
      <t>人，其中脱贫人口</t>
    </r>
    <r>
      <rPr>
        <sz val="11"/>
        <rFont val="Times New Roman"/>
        <charset val="134"/>
      </rPr>
      <t>66</t>
    </r>
    <r>
      <rPr>
        <sz val="11"/>
        <rFont val="宋体"/>
        <charset val="134"/>
      </rPr>
      <t>人的安全供水保障水平。</t>
    </r>
  </si>
  <si>
    <r>
      <rPr>
        <sz val="11"/>
        <rFont val="Times New Roman"/>
        <charset val="134"/>
      </rPr>
      <t>31</t>
    </r>
    <r>
      <rPr>
        <sz val="11"/>
        <rFont val="宋体"/>
        <charset val="134"/>
      </rPr>
      <t>口</t>
    </r>
    <r>
      <rPr>
        <sz val="11"/>
        <rFont val="Times New Roman"/>
        <charset val="134"/>
      </rPr>
      <t>5m³</t>
    </r>
    <r>
      <rPr>
        <sz val="11"/>
        <rFont val="宋体"/>
        <charset val="134"/>
      </rPr>
      <t>蓄水池共计</t>
    </r>
    <r>
      <rPr>
        <sz val="11"/>
        <rFont val="Times New Roman"/>
        <charset val="134"/>
      </rPr>
      <t>155m³</t>
    </r>
    <r>
      <rPr>
        <sz val="11"/>
        <rFont val="宋体"/>
        <charset val="134"/>
      </rPr>
      <t>蓄水池，整治杨清明屋后</t>
    </r>
    <r>
      <rPr>
        <sz val="11"/>
        <rFont val="Times New Roman"/>
        <charset val="134"/>
      </rPr>
      <t>30m³</t>
    </r>
    <r>
      <rPr>
        <sz val="11"/>
        <rFont val="宋体"/>
        <charset val="134"/>
      </rPr>
      <t>蓄水池</t>
    </r>
    <r>
      <rPr>
        <sz val="11"/>
        <rFont val="Times New Roman"/>
        <charset val="134"/>
      </rPr>
      <t>1</t>
    </r>
    <r>
      <rPr>
        <sz val="11"/>
        <rFont val="宋体"/>
        <charset val="134"/>
      </rPr>
      <t>口，整治新华</t>
    </r>
    <r>
      <rPr>
        <sz val="11"/>
        <rFont val="Times New Roman"/>
        <charset val="134"/>
      </rPr>
      <t>30m³</t>
    </r>
    <r>
      <rPr>
        <sz val="11"/>
        <rFont val="宋体"/>
        <charset val="134"/>
      </rPr>
      <t>蓄水池</t>
    </r>
    <r>
      <rPr>
        <sz val="11"/>
        <rFont val="Times New Roman"/>
        <charset val="134"/>
      </rPr>
      <t>1</t>
    </r>
    <r>
      <rPr>
        <sz val="11"/>
        <rFont val="宋体"/>
        <charset val="134"/>
      </rPr>
      <t>口</t>
    </r>
  </si>
  <si>
    <r>
      <rPr>
        <sz val="11"/>
        <rFont val="宋体"/>
        <charset val="134"/>
      </rPr>
      <t>受益脱贫人口</t>
    </r>
    <r>
      <rPr>
        <sz val="11"/>
        <rFont val="Times New Roman"/>
        <charset val="134"/>
      </rPr>
      <t>≥66</t>
    </r>
    <r>
      <rPr>
        <sz val="11"/>
        <rFont val="宋体"/>
        <charset val="134"/>
      </rPr>
      <t>人</t>
    </r>
  </si>
  <si>
    <r>
      <rPr>
        <sz val="11"/>
        <rFont val="宋体"/>
        <charset val="134"/>
      </rPr>
      <t>巫溪县</t>
    </r>
    <r>
      <rPr>
        <sz val="11"/>
        <rFont val="Times New Roman"/>
        <charset val="134"/>
      </rPr>
      <t>2023</t>
    </r>
    <r>
      <rPr>
        <sz val="11"/>
        <rFont val="宋体"/>
        <charset val="134"/>
      </rPr>
      <t>年尖山镇白云村抗旱蓄水池工程</t>
    </r>
  </si>
  <si>
    <r>
      <rPr>
        <sz val="11"/>
        <rFont val="宋体"/>
        <charset val="134"/>
      </rPr>
      <t>白云村筲箕湾新建蓄水池</t>
    </r>
    <r>
      <rPr>
        <sz val="11"/>
        <rFont val="Times New Roman"/>
        <charset val="134"/>
      </rPr>
      <t>1</t>
    </r>
    <r>
      <rPr>
        <sz val="11"/>
        <rFont val="宋体"/>
        <charset val="134"/>
      </rPr>
      <t>口</t>
    </r>
    <r>
      <rPr>
        <sz val="11"/>
        <rFont val="Times New Roman"/>
        <charset val="134"/>
      </rPr>
      <t>800m³</t>
    </r>
    <r>
      <rPr>
        <sz val="11"/>
        <rFont val="宋体"/>
        <charset val="134"/>
      </rPr>
      <t>，集水池</t>
    </r>
    <r>
      <rPr>
        <sz val="11"/>
        <rFont val="Times New Roman"/>
        <charset val="134"/>
      </rPr>
      <t>1</t>
    </r>
    <r>
      <rPr>
        <sz val="11"/>
        <rFont val="宋体"/>
        <charset val="134"/>
      </rPr>
      <t>口</t>
    </r>
    <r>
      <rPr>
        <sz val="11"/>
        <rFont val="Times New Roman"/>
        <charset val="134"/>
      </rPr>
      <t>2m³</t>
    </r>
    <r>
      <rPr>
        <sz val="11"/>
        <rFont val="宋体"/>
        <charset val="134"/>
      </rPr>
      <t>，</t>
    </r>
    <r>
      <rPr>
        <sz val="11"/>
        <rFont val="Times New Roman"/>
        <charset val="134"/>
      </rPr>
      <t>φ75PE100</t>
    </r>
    <r>
      <rPr>
        <sz val="11"/>
        <rFont val="宋体"/>
        <charset val="134"/>
      </rPr>
      <t>给水管</t>
    </r>
    <r>
      <rPr>
        <sz val="11"/>
        <rFont val="Times New Roman"/>
        <charset val="134"/>
      </rPr>
      <t>200</t>
    </r>
    <r>
      <rPr>
        <sz val="11"/>
        <rFont val="宋体"/>
        <charset val="134"/>
      </rPr>
      <t>米，</t>
    </r>
    <r>
      <rPr>
        <sz val="11"/>
        <rFont val="Times New Roman"/>
        <charset val="134"/>
      </rPr>
      <t>φ32PE100</t>
    </r>
    <r>
      <rPr>
        <sz val="11"/>
        <rFont val="宋体"/>
        <charset val="134"/>
      </rPr>
      <t>给水管</t>
    </r>
    <r>
      <rPr>
        <sz val="11"/>
        <rFont val="Times New Roman"/>
        <charset val="134"/>
      </rPr>
      <t>5000</t>
    </r>
    <r>
      <rPr>
        <sz val="11"/>
        <rFont val="宋体"/>
        <charset val="134"/>
      </rPr>
      <t>米，</t>
    </r>
    <r>
      <rPr>
        <sz val="11"/>
        <rFont val="Times New Roman"/>
        <charset val="134"/>
      </rPr>
      <t>7</t>
    </r>
    <r>
      <rPr>
        <sz val="11"/>
        <rFont val="宋体"/>
        <charset val="134"/>
      </rPr>
      <t>社马家湾整修蓄水池</t>
    </r>
    <r>
      <rPr>
        <sz val="11"/>
        <rFont val="Times New Roman"/>
        <charset val="134"/>
      </rPr>
      <t>1</t>
    </r>
    <r>
      <rPr>
        <sz val="11"/>
        <rFont val="宋体"/>
        <charset val="134"/>
      </rPr>
      <t>口</t>
    </r>
    <r>
      <rPr>
        <sz val="11"/>
        <rFont val="Times New Roman"/>
        <charset val="134"/>
      </rPr>
      <t>400m³</t>
    </r>
    <r>
      <rPr>
        <sz val="11"/>
        <rFont val="宋体"/>
        <charset val="134"/>
      </rPr>
      <t>，</t>
    </r>
    <r>
      <rPr>
        <sz val="11"/>
        <rFont val="Times New Roman"/>
        <charset val="134"/>
      </rPr>
      <t>2</t>
    </r>
    <r>
      <rPr>
        <sz val="11"/>
        <rFont val="宋体"/>
        <charset val="134"/>
      </rPr>
      <t>社青草坪整修蓄水池</t>
    </r>
    <r>
      <rPr>
        <sz val="11"/>
        <rFont val="Times New Roman"/>
        <charset val="134"/>
      </rPr>
      <t>1</t>
    </r>
    <r>
      <rPr>
        <sz val="11"/>
        <rFont val="宋体"/>
        <charset val="134"/>
      </rPr>
      <t>口</t>
    </r>
    <r>
      <rPr>
        <sz val="11"/>
        <rFont val="Times New Roman"/>
        <charset val="134"/>
      </rPr>
      <t>800m³</t>
    </r>
    <r>
      <rPr>
        <sz val="11"/>
        <rFont val="宋体"/>
        <charset val="134"/>
      </rPr>
      <t>，沉砂池</t>
    </r>
    <r>
      <rPr>
        <sz val="11"/>
        <rFont val="Times New Roman"/>
        <charset val="134"/>
      </rPr>
      <t>1</t>
    </r>
    <r>
      <rPr>
        <sz val="11"/>
        <rFont val="宋体"/>
        <charset val="134"/>
      </rPr>
      <t>口，</t>
    </r>
    <r>
      <rPr>
        <sz val="11"/>
        <rFont val="Times New Roman"/>
        <charset val="134"/>
      </rPr>
      <t>φ40PE100</t>
    </r>
    <r>
      <rPr>
        <sz val="11"/>
        <rFont val="宋体"/>
        <charset val="134"/>
      </rPr>
      <t>给水管</t>
    </r>
    <r>
      <rPr>
        <sz val="11"/>
        <rFont val="Times New Roman"/>
        <charset val="134"/>
      </rPr>
      <t>1000</t>
    </r>
    <r>
      <rPr>
        <sz val="11"/>
        <rFont val="宋体"/>
        <charset val="134"/>
      </rPr>
      <t>米，</t>
    </r>
    <r>
      <rPr>
        <sz val="11"/>
        <rFont val="Times New Roman"/>
        <charset val="134"/>
      </rPr>
      <t>5</t>
    </r>
    <r>
      <rPr>
        <sz val="11"/>
        <rFont val="宋体"/>
        <charset val="134"/>
      </rPr>
      <t>社五保家园整修蓄水池</t>
    </r>
    <r>
      <rPr>
        <sz val="11"/>
        <rFont val="Times New Roman"/>
        <charset val="134"/>
      </rPr>
      <t>1</t>
    </r>
    <r>
      <rPr>
        <sz val="11"/>
        <rFont val="宋体"/>
        <charset val="134"/>
      </rPr>
      <t>口</t>
    </r>
    <r>
      <rPr>
        <sz val="11"/>
        <rFont val="Times New Roman"/>
        <charset val="134"/>
      </rPr>
      <t>100m³</t>
    </r>
    <r>
      <rPr>
        <sz val="11"/>
        <rFont val="宋体"/>
        <charset val="134"/>
      </rPr>
      <t>，</t>
    </r>
    <r>
      <rPr>
        <sz val="11"/>
        <rFont val="Times New Roman"/>
        <charset val="134"/>
      </rPr>
      <t>3</t>
    </r>
    <r>
      <rPr>
        <sz val="11"/>
        <rFont val="宋体"/>
        <charset val="134"/>
      </rPr>
      <t>社整治李志银屋旁蓄水池</t>
    </r>
    <r>
      <rPr>
        <sz val="11"/>
        <rFont val="Times New Roman"/>
        <charset val="134"/>
      </rPr>
      <t>1</t>
    </r>
    <r>
      <rPr>
        <sz val="11"/>
        <rFont val="宋体"/>
        <charset val="134"/>
      </rPr>
      <t>口</t>
    </r>
    <r>
      <rPr>
        <sz val="11"/>
        <rFont val="Times New Roman"/>
        <charset val="134"/>
      </rPr>
      <t>250m³</t>
    </r>
    <r>
      <rPr>
        <sz val="11"/>
        <rFont val="宋体"/>
        <charset val="134"/>
      </rPr>
      <t>，李志银屋后蓄水池</t>
    </r>
    <r>
      <rPr>
        <sz val="11"/>
        <rFont val="Times New Roman"/>
        <charset val="134"/>
      </rPr>
      <t>1</t>
    </r>
    <r>
      <rPr>
        <sz val="11"/>
        <rFont val="宋体"/>
        <charset val="134"/>
      </rPr>
      <t>口</t>
    </r>
    <r>
      <rPr>
        <sz val="11"/>
        <rFont val="Times New Roman"/>
        <charset val="134"/>
      </rPr>
      <t>250m³</t>
    </r>
    <r>
      <rPr>
        <sz val="11"/>
        <rFont val="宋体"/>
        <charset val="134"/>
      </rPr>
      <t>（砂浆抹灰）。</t>
    </r>
  </si>
  <si>
    <r>
      <rPr>
        <sz val="11"/>
        <rFont val="宋体"/>
        <charset val="134"/>
      </rPr>
      <t>巫溪县尖山镇白云村</t>
    </r>
  </si>
  <si>
    <r>
      <rPr>
        <sz val="11"/>
        <rFont val="宋体"/>
        <charset val="134"/>
      </rPr>
      <t>通过项目实施。可提升</t>
    </r>
    <r>
      <rPr>
        <sz val="11"/>
        <rFont val="Times New Roman"/>
        <charset val="134"/>
      </rPr>
      <t>610</t>
    </r>
    <r>
      <rPr>
        <sz val="11"/>
        <rFont val="宋体"/>
        <charset val="134"/>
      </rPr>
      <t>人（其中脱贫人口</t>
    </r>
    <r>
      <rPr>
        <sz val="11"/>
        <rFont val="Times New Roman"/>
        <charset val="134"/>
      </rPr>
      <t>59</t>
    </r>
    <r>
      <rPr>
        <sz val="11"/>
        <rFont val="宋体"/>
        <charset val="134"/>
      </rPr>
      <t>人）的安全供水保障水平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</si>
  <si>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人参与项目实施过程中施工质量和资金使用的监督，项目实施可提升</t>
    </r>
    <r>
      <rPr>
        <sz val="11"/>
        <rFont val="Times New Roman"/>
        <charset val="134"/>
      </rPr>
      <t>610</t>
    </r>
    <r>
      <rPr>
        <sz val="11"/>
        <rFont val="宋体"/>
        <charset val="134"/>
      </rPr>
      <t>人，其中脱贫人口</t>
    </r>
    <r>
      <rPr>
        <sz val="11"/>
        <rFont val="Times New Roman"/>
        <charset val="134"/>
      </rPr>
      <t>59</t>
    </r>
    <r>
      <rPr>
        <sz val="11"/>
        <rFont val="宋体"/>
        <charset val="134"/>
      </rPr>
      <t>人的安全供水保障水平。</t>
    </r>
  </si>
  <si>
    <r>
      <rPr>
        <sz val="11"/>
        <rFont val="宋体"/>
        <charset val="134"/>
      </rPr>
      <t>通过新建</t>
    </r>
    <r>
      <rPr>
        <sz val="11"/>
        <rFont val="Times New Roman"/>
        <charset val="134"/>
      </rPr>
      <t>800m³</t>
    </r>
    <r>
      <rPr>
        <sz val="11"/>
        <rFont val="宋体"/>
        <charset val="134"/>
      </rPr>
      <t>蓄水池</t>
    </r>
    <r>
      <rPr>
        <sz val="11"/>
        <rFont val="Times New Roman"/>
        <charset val="134"/>
      </rPr>
      <t>1</t>
    </r>
    <r>
      <rPr>
        <sz val="11"/>
        <rFont val="宋体"/>
        <charset val="134"/>
      </rPr>
      <t>口，</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φ75PE100</t>
    </r>
    <r>
      <rPr>
        <sz val="11"/>
        <rFont val="宋体"/>
        <charset val="134"/>
      </rPr>
      <t>给水管</t>
    </r>
    <r>
      <rPr>
        <sz val="11"/>
        <rFont val="Times New Roman"/>
        <charset val="134"/>
      </rPr>
      <t>200</t>
    </r>
    <r>
      <rPr>
        <sz val="11"/>
        <rFont val="宋体"/>
        <charset val="134"/>
      </rPr>
      <t>米，</t>
    </r>
    <r>
      <rPr>
        <sz val="11"/>
        <rFont val="Times New Roman"/>
        <charset val="134"/>
      </rPr>
      <t>φ32PE100</t>
    </r>
    <r>
      <rPr>
        <sz val="11"/>
        <rFont val="宋体"/>
        <charset val="134"/>
      </rPr>
      <t>给水管</t>
    </r>
    <r>
      <rPr>
        <sz val="11"/>
        <rFont val="Times New Roman"/>
        <charset val="134"/>
      </rPr>
      <t>5000</t>
    </r>
    <r>
      <rPr>
        <sz val="11"/>
        <rFont val="宋体"/>
        <charset val="134"/>
      </rPr>
      <t>米，整修</t>
    </r>
    <r>
      <rPr>
        <sz val="11"/>
        <rFont val="Times New Roman"/>
        <charset val="134"/>
      </rPr>
      <t>400m³</t>
    </r>
    <r>
      <rPr>
        <sz val="11"/>
        <rFont val="宋体"/>
        <charset val="134"/>
      </rPr>
      <t>蓄水池</t>
    </r>
    <r>
      <rPr>
        <sz val="11"/>
        <rFont val="Times New Roman"/>
        <charset val="134"/>
      </rPr>
      <t>1</t>
    </r>
    <r>
      <rPr>
        <sz val="11"/>
        <rFont val="宋体"/>
        <charset val="134"/>
      </rPr>
      <t>口，</t>
    </r>
    <r>
      <rPr>
        <sz val="11"/>
        <rFont val="Times New Roman"/>
        <charset val="134"/>
      </rPr>
      <t>2</t>
    </r>
    <r>
      <rPr>
        <sz val="11"/>
        <rFont val="宋体"/>
        <charset val="134"/>
      </rPr>
      <t>社青草坪整修</t>
    </r>
    <r>
      <rPr>
        <sz val="11"/>
        <rFont val="Times New Roman"/>
        <charset val="134"/>
      </rPr>
      <t>800m³</t>
    </r>
    <r>
      <rPr>
        <sz val="11"/>
        <rFont val="宋体"/>
        <charset val="134"/>
      </rPr>
      <t>蓄水池</t>
    </r>
    <r>
      <rPr>
        <sz val="11"/>
        <rFont val="Times New Roman"/>
        <charset val="134"/>
      </rPr>
      <t>1</t>
    </r>
    <r>
      <rPr>
        <sz val="11"/>
        <rFont val="宋体"/>
        <charset val="134"/>
      </rPr>
      <t>口，沉砂池</t>
    </r>
    <r>
      <rPr>
        <sz val="11"/>
        <rFont val="Times New Roman"/>
        <charset val="134"/>
      </rPr>
      <t>1</t>
    </r>
    <r>
      <rPr>
        <sz val="11"/>
        <rFont val="宋体"/>
        <charset val="134"/>
      </rPr>
      <t>口，</t>
    </r>
    <r>
      <rPr>
        <sz val="11"/>
        <rFont val="Times New Roman"/>
        <charset val="134"/>
      </rPr>
      <t>φ40PE100</t>
    </r>
    <r>
      <rPr>
        <sz val="11"/>
        <rFont val="宋体"/>
        <charset val="134"/>
      </rPr>
      <t>给水管</t>
    </r>
    <r>
      <rPr>
        <sz val="11"/>
        <rFont val="Times New Roman"/>
        <charset val="134"/>
      </rPr>
      <t>1000</t>
    </r>
    <r>
      <rPr>
        <sz val="11"/>
        <rFont val="宋体"/>
        <charset val="134"/>
      </rPr>
      <t>米，</t>
    </r>
    <r>
      <rPr>
        <sz val="11"/>
        <rFont val="Times New Roman"/>
        <charset val="134"/>
      </rPr>
      <t>5</t>
    </r>
    <r>
      <rPr>
        <sz val="11"/>
        <rFont val="宋体"/>
        <charset val="134"/>
      </rPr>
      <t>社五保家园整修</t>
    </r>
    <r>
      <rPr>
        <sz val="11"/>
        <rFont val="Times New Roman"/>
        <charset val="134"/>
      </rPr>
      <t>100m³</t>
    </r>
    <r>
      <rPr>
        <sz val="11"/>
        <rFont val="宋体"/>
        <charset val="134"/>
      </rPr>
      <t>蓄水池</t>
    </r>
    <r>
      <rPr>
        <sz val="11"/>
        <rFont val="Times New Roman"/>
        <charset val="134"/>
      </rPr>
      <t>1</t>
    </r>
    <r>
      <rPr>
        <sz val="11"/>
        <rFont val="宋体"/>
        <charset val="134"/>
      </rPr>
      <t>口，</t>
    </r>
    <r>
      <rPr>
        <sz val="11"/>
        <rFont val="Times New Roman"/>
        <charset val="134"/>
      </rPr>
      <t>3</t>
    </r>
    <r>
      <rPr>
        <sz val="11"/>
        <rFont val="宋体"/>
        <charset val="134"/>
      </rPr>
      <t>社整治李志银屋旁</t>
    </r>
    <r>
      <rPr>
        <sz val="11"/>
        <rFont val="Times New Roman"/>
        <charset val="134"/>
      </rPr>
      <t>250m³</t>
    </r>
    <r>
      <rPr>
        <sz val="11"/>
        <rFont val="宋体"/>
        <charset val="134"/>
      </rPr>
      <t>蓄水池</t>
    </r>
    <r>
      <rPr>
        <sz val="11"/>
        <rFont val="Times New Roman"/>
        <charset val="134"/>
      </rPr>
      <t>1</t>
    </r>
    <r>
      <rPr>
        <sz val="11"/>
        <rFont val="宋体"/>
        <charset val="134"/>
      </rPr>
      <t>口，李志银屋后</t>
    </r>
    <r>
      <rPr>
        <sz val="11"/>
        <rFont val="Times New Roman"/>
        <charset val="134"/>
      </rPr>
      <t>250m³</t>
    </r>
    <r>
      <rPr>
        <sz val="11"/>
        <rFont val="宋体"/>
        <charset val="134"/>
      </rPr>
      <t>蓄水池</t>
    </r>
    <r>
      <rPr>
        <sz val="11"/>
        <rFont val="Times New Roman"/>
        <charset val="134"/>
      </rPr>
      <t>1</t>
    </r>
    <r>
      <rPr>
        <sz val="11"/>
        <rFont val="宋体"/>
        <charset val="134"/>
      </rPr>
      <t>口（砂浆抹灰）。可提升</t>
    </r>
    <r>
      <rPr>
        <sz val="11"/>
        <rFont val="Times New Roman"/>
        <charset val="134"/>
      </rPr>
      <t>610</t>
    </r>
    <r>
      <rPr>
        <sz val="11"/>
        <rFont val="宋体"/>
        <charset val="134"/>
      </rPr>
      <t>人（其中脱贫人口</t>
    </r>
    <r>
      <rPr>
        <sz val="11"/>
        <rFont val="Times New Roman"/>
        <charset val="134"/>
      </rPr>
      <t>59</t>
    </r>
    <r>
      <rPr>
        <sz val="11"/>
        <rFont val="宋体"/>
        <charset val="134"/>
      </rPr>
      <t>人）的安全供水保障水平</t>
    </r>
  </si>
  <si>
    <r>
      <rPr>
        <sz val="11"/>
        <rFont val="宋体"/>
        <charset val="134"/>
      </rPr>
      <t>新建</t>
    </r>
    <r>
      <rPr>
        <sz val="11"/>
        <rFont val="Times New Roman"/>
        <charset val="134"/>
      </rPr>
      <t>800m³</t>
    </r>
    <r>
      <rPr>
        <sz val="11"/>
        <rFont val="宋体"/>
        <charset val="134"/>
      </rPr>
      <t>蓄水池</t>
    </r>
    <r>
      <rPr>
        <sz val="11"/>
        <rFont val="Times New Roman"/>
        <charset val="134"/>
      </rPr>
      <t>1</t>
    </r>
    <r>
      <rPr>
        <sz val="11"/>
        <rFont val="宋体"/>
        <charset val="134"/>
      </rPr>
      <t>口，</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φ75PE100</t>
    </r>
    <r>
      <rPr>
        <sz val="11"/>
        <rFont val="宋体"/>
        <charset val="134"/>
      </rPr>
      <t>给水管</t>
    </r>
    <r>
      <rPr>
        <sz val="11"/>
        <rFont val="Times New Roman"/>
        <charset val="134"/>
      </rPr>
      <t>200</t>
    </r>
    <r>
      <rPr>
        <sz val="11"/>
        <rFont val="宋体"/>
        <charset val="134"/>
      </rPr>
      <t>米，</t>
    </r>
    <r>
      <rPr>
        <sz val="11"/>
        <rFont val="Times New Roman"/>
        <charset val="134"/>
      </rPr>
      <t>φ32PE100</t>
    </r>
    <r>
      <rPr>
        <sz val="11"/>
        <rFont val="宋体"/>
        <charset val="134"/>
      </rPr>
      <t>给水管</t>
    </r>
    <r>
      <rPr>
        <sz val="11"/>
        <rFont val="Times New Roman"/>
        <charset val="134"/>
      </rPr>
      <t>5000</t>
    </r>
    <r>
      <rPr>
        <sz val="11"/>
        <rFont val="宋体"/>
        <charset val="134"/>
      </rPr>
      <t>米，整修</t>
    </r>
    <r>
      <rPr>
        <sz val="11"/>
        <rFont val="Times New Roman"/>
        <charset val="134"/>
      </rPr>
      <t>400m³</t>
    </r>
    <r>
      <rPr>
        <sz val="11"/>
        <rFont val="宋体"/>
        <charset val="134"/>
      </rPr>
      <t>蓄水池</t>
    </r>
    <r>
      <rPr>
        <sz val="11"/>
        <rFont val="Times New Roman"/>
        <charset val="134"/>
      </rPr>
      <t>1</t>
    </r>
    <r>
      <rPr>
        <sz val="11"/>
        <rFont val="宋体"/>
        <charset val="134"/>
      </rPr>
      <t>口，</t>
    </r>
    <r>
      <rPr>
        <sz val="11"/>
        <rFont val="Times New Roman"/>
        <charset val="134"/>
      </rPr>
      <t>2</t>
    </r>
    <r>
      <rPr>
        <sz val="11"/>
        <rFont val="宋体"/>
        <charset val="134"/>
      </rPr>
      <t>社青草坪整修</t>
    </r>
    <r>
      <rPr>
        <sz val="11"/>
        <rFont val="Times New Roman"/>
        <charset val="134"/>
      </rPr>
      <t>800m³</t>
    </r>
    <r>
      <rPr>
        <sz val="11"/>
        <rFont val="宋体"/>
        <charset val="134"/>
      </rPr>
      <t>蓄水池</t>
    </r>
    <r>
      <rPr>
        <sz val="11"/>
        <rFont val="Times New Roman"/>
        <charset val="134"/>
      </rPr>
      <t>1</t>
    </r>
    <r>
      <rPr>
        <sz val="11"/>
        <rFont val="宋体"/>
        <charset val="134"/>
      </rPr>
      <t>口，沉砂池</t>
    </r>
    <r>
      <rPr>
        <sz val="11"/>
        <rFont val="Times New Roman"/>
        <charset val="134"/>
      </rPr>
      <t>1</t>
    </r>
    <r>
      <rPr>
        <sz val="11"/>
        <rFont val="宋体"/>
        <charset val="134"/>
      </rPr>
      <t>口，</t>
    </r>
    <r>
      <rPr>
        <sz val="11"/>
        <rFont val="Times New Roman"/>
        <charset val="134"/>
      </rPr>
      <t>φ40PE100</t>
    </r>
    <r>
      <rPr>
        <sz val="11"/>
        <rFont val="宋体"/>
        <charset val="134"/>
      </rPr>
      <t>给水管</t>
    </r>
    <r>
      <rPr>
        <sz val="11"/>
        <rFont val="Times New Roman"/>
        <charset val="134"/>
      </rPr>
      <t>1000</t>
    </r>
    <r>
      <rPr>
        <sz val="11"/>
        <rFont val="宋体"/>
        <charset val="134"/>
      </rPr>
      <t>米，</t>
    </r>
    <r>
      <rPr>
        <sz val="11"/>
        <rFont val="Times New Roman"/>
        <charset val="134"/>
      </rPr>
      <t>5</t>
    </r>
    <r>
      <rPr>
        <sz val="11"/>
        <rFont val="宋体"/>
        <charset val="134"/>
      </rPr>
      <t>社五保家园整修</t>
    </r>
    <r>
      <rPr>
        <sz val="11"/>
        <rFont val="Times New Roman"/>
        <charset val="134"/>
      </rPr>
      <t>100m³</t>
    </r>
    <r>
      <rPr>
        <sz val="11"/>
        <rFont val="宋体"/>
        <charset val="134"/>
      </rPr>
      <t>蓄水池</t>
    </r>
    <r>
      <rPr>
        <sz val="11"/>
        <rFont val="Times New Roman"/>
        <charset val="134"/>
      </rPr>
      <t>1</t>
    </r>
    <r>
      <rPr>
        <sz val="11"/>
        <rFont val="宋体"/>
        <charset val="134"/>
      </rPr>
      <t>口，</t>
    </r>
    <r>
      <rPr>
        <sz val="11"/>
        <rFont val="Times New Roman"/>
        <charset val="134"/>
      </rPr>
      <t>3</t>
    </r>
    <r>
      <rPr>
        <sz val="11"/>
        <rFont val="宋体"/>
        <charset val="134"/>
      </rPr>
      <t>社整治李志银屋旁</t>
    </r>
    <r>
      <rPr>
        <sz val="11"/>
        <rFont val="Times New Roman"/>
        <charset val="134"/>
      </rPr>
      <t>250m³</t>
    </r>
    <r>
      <rPr>
        <sz val="11"/>
        <rFont val="宋体"/>
        <charset val="134"/>
      </rPr>
      <t>蓄水池</t>
    </r>
    <r>
      <rPr>
        <sz val="11"/>
        <rFont val="Times New Roman"/>
        <charset val="134"/>
      </rPr>
      <t>1</t>
    </r>
    <r>
      <rPr>
        <sz val="11"/>
        <rFont val="宋体"/>
        <charset val="134"/>
      </rPr>
      <t>口，李志银屋后</t>
    </r>
    <r>
      <rPr>
        <sz val="11"/>
        <rFont val="Times New Roman"/>
        <charset val="134"/>
      </rPr>
      <t>250m³</t>
    </r>
    <r>
      <rPr>
        <sz val="11"/>
        <rFont val="宋体"/>
        <charset val="134"/>
      </rPr>
      <t>蓄水池</t>
    </r>
    <r>
      <rPr>
        <sz val="11"/>
        <rFont val="Times New Roman"/>
        <charset val="134"/>
      </rPr>
      <t>1</t>
    </r>
    <r>
      <rPr>
        <sz val="11"/>
        <rFont val="宋体"/>
        <charset val="134"/>
      </rPr>
      <t>口（砂浆抹灰）。</t>
    </r>
  </si>
  <si>
    <r>
      <rPr>
        <sz val="11"/>
        <rFont val="宋体"/>
        <charset val="134"/>
      </rPr>
      <t>受益脱贫人口</t>
    </r>
    <r>
      <rPr>
        <sz val="11"/>
        <rFont val="Times New Roman"/>
        <charset val="134"/>
      </rPr>
      <t>≥59</t>
    </r>
    <r>
      <rPr>
        <sz val="11"/>
        <rFont val="宋体"/>
        <charset val="134"/>
      </rPr>
      <t>人</t>
    </r>
  </si>
  <si>
    <r>
      <rPr>
        <sz val="11"/>
        <rFont val="宋体"/>
        <charset val="134"/>
      </rPr>
      <t>巫溪县</t>
    </r>
    <r>
      <rPr>
        <sz val="11"/>
        <rFont val="Times New Roman"/>
        <charset val="134"/>
      </rPr>
      <t>2023</t>
    </r>
    <r>
      <rPr>
        <sz val="11"/>
        <rFont val="宋体"/>
        <charset val="134"/>
      </rPr>
      <t>年宁厂镇供水保障提升工程</t>
    </r>
  </si>
  <si>
    <r>
      <rPr>
        <sz val="11"/>
        <rFont val="宋体"/>
        <charset val="134"/>
      </rPr>
      <t>新建</t>
    </r>
    <r>
      <rPr>
        <sz val="11"/>
        <rFont val="Times New Roman"/>
        <charset val="134"/>
      </rPr>
      <t>Φ50PE</t>
    </r>
    <r>
      <rPr>
        <sz val="11"/>
        <rFont val="宋体"/>
        <charset val="134"/>
      </rPr>
      <t>管</t>
    </r>
    <r>
      <rPr>
        <sz val="11"/>
        <rFont val="Times New Roman"/>
        <charset val="134"/>
      </rPr>
      <t>1000</t>
    </r>
    <r>
      <rPr>
        <sz val="11"/>
        <rFont val="宋体"/>
        <charset val="134"/>
      </rPr>
      <t>米，蓄水池整治</t>
    </r>
    <r>
      <rPr>
        <sz val="11"/>
        <rFont val="Times New Roman"/>
        <charset val="134"/>
      </rPr>
      <t>7</t>
    </r>
    <r>
      <rPr>
        <sz val="11"/>
        <rFont val="宋体"/>
        <charset val="134"/>
      </rPr>
      <t>口等</t>
    </r>
  </si>
  <si>
    <r>
      <rPr>
        <sz val="11"/>
        <rFont val="宋体"/>
        <charset val="134"/>
      </rPr>
      <t>巫溪县宁厂镇</t>
    </r>
  </si>
  <si>
    <r>
      <rPr>
        <sz val="11"/>
        <rFont val="宋体"/>
        <charset val="134"/>
      </rPr>
      <t>通过新建</t>
    </r>
    <r>
      <rPr>
        <sz val="11"/>
        <rFont val="Times New Roman"/>
        <charset val="134"/>
      </rPr>
      <t>Φ50PE</t>
    </r>
    <r>
      <rPr>
        <sz val="11"/>
        <rFont val="宋体"/>
        <charset val="134"/>
      </rPr>
      <t>管</t>
    </r>
    <r>
      <rPr>
        <sz val="11"/>
        <rFont val="Times New Roman"/>
        <charset val="134"/>
      </rPr>
      <t>1000</t>
    </r>
    <r>
      <rPr>
        <sz val="11"/>
        <rFont val="宋体"/>
        <charset val="134"/>
      </rPr>
      <t>米，蓄水池整治</t>
    </r>
    <r>
      <rPr>
        <sz val="11"/>
        <rFont val="Times New Roman"/>
        <charset val="134"/>
      </rPr>
      <t>7</t>
    </r>
    <r>
      <rPr>
        <sz val="11"/>
        <rFont val="宋体"/>
        <charset val="134"/>
      </rPr>
      <t>口等</t>
    </r>
    <r>
      <rPr>
        <sz val="11"/>
        <rFont val="Times New Roman"/>
        <charset val="134"/>
      </rPr>
      <t>,</t>
    </r>
    <r>
      <rPr>
        <sz val="11"/>
        <rFont val="宋体"/>
        <charset val="134"/>
      </rPr>
      <t>可提升</t>
    </r>
    <r>
      <rPr>
        <sz val="11"/>
        <rFont val="Times New Roman"/>
        <charset val="134"/>
      </rPr>
      <t>455</t>
    </r>
    <r>
      <rPr>
        <sz val="11"/>
        <rFont val="宋体"/>
        <charset val="134"/>
      </rPr>
      <t>人其中脱贫人口</t>
    </r>
    <r>
      <rPr>
        <sz val="11"/>
        <rFont val="Times New Roman"/>
        <charset val="134"/>
      </rPr>
      <t>76</t>
    </r>
    <r>
      <rPr>
        <sz val="11"/>
        <rFont val="宋体"/>
        <charset val="134"/>
      </rPr>
      <t>人安全供水保障水平</t>
    </r>
  </si>
  <si>
    <r>
      <rPr>
        <sz val="11"/>
        <rFont val="Times New Roman"/>
        <charset val="134"/>
      </rP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3</t>
    </r>
    <r>
      <rPr>
        <sz val="11"/>
        <rFont val="宋体"/>
        <charset val="134"/>
      </rPr>
      <t>人参与项目实施过程中施工质量和资金使用的监督，通过新建</t>
    </r>
    <r>
      <rPr>
        <sz val="11"/>
        <rFont val="Times New Roman"/>
        <charset val="134"/>
      </rPr>
      <t>Φ50PE</t>
    </r>
    <r>
      <rPr>
        <sz val="11"/>
        <rFont val="宋体"/>
        <charset val="134"/>
      </rPr>
      <t>管</t>
    </r>
    <r>
      <rPr>
        <sz val="11"/>
        <rFont val="Times New Roman"/>
        <charset val="134"/>
      </rPr>
      <t>1000</t>
    </r>
    <r>
      <rPr>
        <sz val="11"/>
        <rFont val="宋体"/>
        <charset val="134"/>
      </rPr>
      <t>米，蓄水池整治</t>
    </r>
    <r>
      <rPr>
        <sz val="11"/>
        <rFont val="Times New Roman"/>
        <charset val="134"/>
      </rPr>
      <t>7</t>
    </r>
    <r>
      <rPr>
        <sz val="11"/>
        <rFont val="宋体"/>
        <charset val="134"/>
      </rPr>
      <t>口等</t>
    </r>
    <r>
      <rPr>
        <sz val="11"/>
        <rFont val="Times New Roman"/>
        <charset val="134"/>
      </rPr>
      <t>,</t>
    </r>
    <r>
      <rPr>
        <sz val="11"/>
        <rFont val="宋体"/>
        <charset val="134"/>
      </rPr>
      <t>可提升</t>
    </r>
    <r>
      <rPr>
        <sz val="11"/>
        <rFont val="Times New Roman"/>
        <charset val="134"/>
      </rPr>
      <t>455</t>
    </r>
    <r>
      <rPr>
        <sz val="11"/>
        <rFont val="宋体"/>
        <charset val="134"/>
      </rPr>
      <t>人其中脱贫人口</t>
    </r>
    <r>
      <rPr>
        <sz val="11"/>
        <rFont val="Times New Roman"/>
        <charset val="134"/>
      </rPr>
      <t>76</t>
    </r>
    <r>
      <rPr>
        <sz val="11"/>
        <rFont val="宋体"/>
        <charset val="134"/>
      </rPr>
      <t>人安全供水保障水平，促进农业生产水平带动旅游发展。</t>
    </r>
  </si>
  <si>
    <r>
      <rPr>
        <sz val="11"/>
        <rFont val="宋体"/>
        <charset val="134"/>
      </rPr>
      <t>受益脱贫人口</t>
    </r>
    <r>
      <rPr>
        <sz val="11"/>
        <rFont val="Times New Roman"/>
        <charset val="134"/>
      </rPr>
      <t>≥76</t>
    </r>
    <r>
      <rPr>
        <sz val="11"/>
        <rFont val="宋体"/>
        <charset val="134"/>
      </rPr>
      <t>人</t>
    </r>
  </si>
  <si>
    <r>
      <rPr>
        <sz val="11"/>
        <rFont val="宋体"/>
        <charset val="134"/>
      </rPr>
      <t>巫溪县</t>
    </r>
    <r>
      <rPr>
        <sz val="11"/>
        <rFont val="Times New Roman"/>
        <charset val="134"/>
      </rPr>
      <t>2023</t>
    </r>
    <r>
      <rPr>
        <sz val="11"/>
        <rFont val="宋体"/>
        <charset val="134"/>
      </rPr>
      <t>年朝阳镇咸池村蓄水池工程</t>
    </r>
  </si>
  <si>
    <r>
      <rPr>
        <sz val="11"/>
        <rFont val="宋体"/>
        <charset val="134"/>
      </rPr>
      <t>整治</t>
    </r>
    <r>
      <rPr>
        <sz val="11"/>
        <rFont val="Times New Roman"/>
        <charset val="134"/>
      </rPr>
      <t>100m³</t>
    </r>
    <r>
      <rPr>
        <sz val="11"/>
        <rFont val="宋体"/>
        <charset val="134"/>
      </rPr>
      <t>蓄水池</t>
    </r>
    <r>
      <rPr>
        <sz val="11"/>
        <rFont val="Times New Roman"/>
        <charset val="134"/>
      </rPr>
      <t>1</t>
    </r>
    <r>
      <rPr>
        <sz val="11"/>
        <rFont val="宋体"/>
        <charset val="134"/>
      </rPr>
      <t>口，新建</t>
    </r>
    <r>
      <rPr>
        <sz val="11"/>
        <rFont val="Times New Roman"/>
        <charset val="134"/>
      </rPr>
      <t>300</t>
    </r>
    <r>
      <rPr>
        <sz val="11"/>
        <rFont val="宋体"/>
        <charset val="134"/>
      </rPr>
      <t>方水池</t>
    </r>
    <r>
      <rPr>
        <sz val="11"/>
        <rFont val="Times New Roman"/>
        <charset val="134"/>
      </rPr>
      <t>1</t>
    </r>
    <r>
      <rPr>
        <sz val="11"/>
        <rFont val="宋体"/>
        <charset val="134"/>
      </rPr>
      <t>口，铺设各型管道</t>
    </r>
    <r>
      <rPr>
        <sz val="11"/>
        <rFont val="Times New Roman"/>
        <charset val="134"/>
      </rPr>
      <t>700</t>
    </r>
    <r>
      <rPr>
        <sz val="11"/>
        <rFont val="宋体"/>
        <charset val="134"/>
      </rPr>
      <t>米等</t>
    </r>
  </si>
  <si>
    <r>
      <rPr>
        <sz val="11"/>
        <rFont val="宋体"/>
        <charset val="134"/>
      </rPr>
      <t>巫溪县朝阳镇咸池村</t>
    </r>
  </si>
  <si>
    <r>
      <rPr>
        <sz val="11"/>
        <rFont val="宋体"/>
        <charset val="134"/>
      </rPr>
      <t>通过整治</t>
    </r>
    <r>
      <rPr>
        <sz val="11"/>
        <rFont val="Times New Roman"/>
        <charset val="134"/>
      </rPr>
      <t>100m³</t>
    </r>
    <r>
      <rPr>
        <sz val="11"/>
        <rFont val="宋体"/>
        <charset val="134"/>
      </rPr>
      <t>蓄水池</t>
    </r>
    <r>
      <rPr>
        <sz val="11"/>
        <rFont val="Times New Roman"/>
        <charset val="134"/>
      </rPr>
      <t>1</t>
    </r>
    <r>
      <rPr>
        <sz val="11"/>
        <rFont val="宋体"/>
        <charset val="134"/>
      </rPr>
      <t>口，新建</t>
    </r>
    <r>
      <rPr>
        <sz val="11"/>
        <rFont val="Times New Roman"/>
        <charset val="134"/>
      </rPr>
      <t>300</t>
    </r>
    <r>
      <rPr>
        <sz val="11"/>
        <rFont val="宋体"/>
        <charset val="134"/>
      </rPr>
      <t>方水池</t>
    </r>
    <r>
      <rPr>
        <sz val="11"/>
        <rFont val="Times New Roman"/>
        <charset val="134"/>
      </rPr>
      <t>1</t>
    </r>
    <r>
      <rPr>
        <sz val="11"/>
        <rFont val="宋体"/>
        <charset val="134"/>
      </rPr>
      <t>口，铺设各型管道</t>
    </r>
    <r>
      <rPr>
        <sz val="11"/>
        <rFont val="Times New Roman"/>
        <charset val="134"/>
      </rPr>
      <t>700</t>
    </r>
    <r>
      <rPr>
        <sz val="11"/>
        <rFont val="宋体"/>
        <charset val="134"/>
      </rPr>
      <t>米等</t>
    </r>
    <r>
      <rPr>
        <sz val="11"/>
        <rFont val="Times New Roman"/>
        <charset val="134"/>
      </rPr>
      <t>,</t>
    </r>
    <r>
      <rPr>
        <sz val="11"/>
        <rFont val="宋体"/>
        <charset val="134"/>
      </rPr>
      <t>可提升</t>
    </r>
    <r>
      <rPr>
        <sz val="11"/>
        <rFont val="Times New Roman"/>
        <charset val="134"/>
      </rPr>
      <t>2600</t>
    </r>
    <r>
      <rPr>
        <sz val="11"/>
        <rFont val="宋体"/>
        <charset val="134"/>
      </rPr>
      <t>人其中脱贫人口</t>
    </r>
    <r>
      <rPr>
        <sz val="11"/>
        <rFont val="Times New Roman"/>
        <charset val="134"/>
      </rPr>
      <t>433</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</si>
  <si>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人参与项目实施过程中施工质量和资金使用的监督，通过群众参与项目的实施和监督，通过整治</t>
    </r>
    <r>
      <rPr>
        <sz val="11"/>
        <rFont val="Times New Roman"/>
        <charset val="134"/>
      </rPr>
      <t>100m³</t>
    </r>
    <r>
      <rPr>
        <sz val="11"/>
        <rFont val="宋体"/>
        <charset val="134"/>
      </rPr>
      <t>蓄水池</t>
    </r>
    <r>
      <rPr>
        <sz val="11"/>
        <rFont val="Times New Roman"/>
        <charset val="134"/>
      </rPr>
      <t>1</t>
    </r>
    <r>
      <rPr>
        <sz val="11"/>
        <rFont val="宋体"/>
        <charset val="134"/>
      </rPr>
      <t>口，新建</t>
    </r>
    <r>
      <rPr>
        <sz val="11"/>
        <rFont val="Times New Roman"/>
        <charset val="134"/>
      </rPr>
      <t>300</t>
    </r>
    <r>
      <rPr>
        <sz val="11"/>
        <rFont val="宋体"/>
        <charset val="134"/>
      </rPr>
      <t>方水池</t>
    </r>
    <r>
      <rPr>
        <sz val="11"/>
        <rFont val="Times New Roman"/>
        <charset val="134"/>
      </rPr>
      <t>1</t>
    </r>
    <r>
      <rPr>
        <sz val="11"/>
        <rFont val="宋体"/>
        <charset val="134"/>
      </rPr>
      <t>口，铺设各型管道</t>
    </r>
    <r>
      <rPr>
        <sz val="11"/>
        <rFont val="Times New Roman"/>
        <charset val="134"/>
      </rPr>
      <t>700</t>
    </r>
    <r>
      <rPr>
        <sz val="11"/>
        <rFont val="宋体"/>
        <charset val="134"/>
      </rPr>
      <t>米等</t>
    </r>
    <r>
      <rPr>
        <sz val="11"/>
        <rFont val="Times New Roman"/>
        <charset val="134"/>
      </rPr>
      <t>,</t>
    </r>
    <r>
      <rPr>
        <sz val="11"/>
        <rFont val="宋体"/>
        <charset val="134"/>
      </rPr>
      <t>可提升</t>
    </r>
    <r>
      <rPr>
        <sz val="11"/>
        <rFont val="Times New Roman"/>
        <charset val="134"/>
      </rPr>
      <t>2600</t>
    </r>
    <r>
      <rPr>
        <sz val="11"/>
        <rFont val="宋体"/>
        <charset val="134"/>
      </rPr>
      <t>人其中脱贫人口</t>
    </r>
    <r>
      <rPr>
        <sz val="11"/>
        <rFont val="Times New Roman"/>
        <charset val="134"/>
      </rPr>
      <t>433</t>
    </r>
    <r>
      <rPr>
        <sz val="11"/>
        <rFont val="宋体"/>
        <charset val="134"/>
      </rPr>
      <t>人安全供水保障水平</t>
    </r>
  </si>
  <si>
    <r>
      <rPr>
        <sz val="11"/>
        <rFont val="宋体"/>
        <charset val="134"/>
      </rPr>
      <t>受益脱贫人口</t>
    </r>
    <r>
      <rPr>
        <sz val="11"/>
        <rFont val="Times New Roman"/>
        <charset val="134"/>
      </rPr>
      <t>≥433</t>
    </r>
    <r>
      <rPr>
        <sz val="11"/>
        <rFont val="宋体"/>
        <charset val="134"/>
      </rPr>
      <t>人</t>
    </r>
  </si>
  <si>
    <r>
      <rPr>
        <sz val="11"/>
        <rFont val="宋体"/>
        <charset val="134"/>
      </rPr>
      <t>巫溪县</t>
    </r>
    <r>
      <rPr>
        <sz val="11"/>
        <rFont val="Times New Roman"/>
        <charset val="134"/>
      </rPr>
      <t>2023</t>
    </r>
    <r>
      <rPr>
        <sz val="11"/>
        <rFont val="宋体"/>
        <charset val="134"/>
      </rPr>
      <t>年朝阳镇朝阳水厂调蓄水池工程</t>
    </r>
  </si>
  <si>
    <r>
      <rPr>
        <sz val="11"/>
        <rFont val="宋体"/>
        <charset val="134"/>
      </rPr>
      <t>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t>
    </r>
    <r>
      <rPr>
        <sz val="11"/>
        <rFont val="宋体"/>
        <charset val="134"/>
      </rPr>
      <t>方清水池</t>
    </r>
    <r>
      <rPr>
        <sz val="11"/>
        <rFont val="Times New Roman"/>
        <charset val="134"/>
      </rPr>
      <t>1</t>
    </r>
    <r>
      <rPr>
        <sz val="11"/>
        <rFont val="宋体"/>
        <charset val="134"/>
      </rPr>
      <t>口等</t>
    </r>
  </si>
  <si>
    <r>
      <rPr>
        <sz val="11"/>
        <rFont val="宋体"/>
        <charset val="134"/>
      </rPr>
      <t>巫溪县朝阳镇</t>
    </r>
  </si>
  <si>
    <r>
      <rPr>
        <sz val="11"/>
        <rFont val="宋体"/>
        <charset val="134"/>
      </rPr>
      <t>通过新建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t>
    </r>
    <r>
      <rPr>
        <sz val="11"/>
        <rFont val="宋体"/>
        <charset val="134"/>
      </rPr>
      <t>方清水池</t>
    </r>
    <r>
      <rPr>
        <sz val="11"/>
        <rFont val="Times New Roman"/>
        <charset val="134"/>
      </rPr>
      <t>1</t>
    </r>
    <r>
      <rPr>
        <sz val="11"/>
        <rFont val="宋体"/>
        <charset val="134"/>
      </rPr>
      <t>口等，可提升</t>
    </r>
    <r>
      <rPr>
        <sz val="11"/>
        <rFont val="Times New Roman"/>
        <charset val="134"/>
      </rPr>
      <t>8980</t>
    </r>
    <r>
      <rPr>
        <sz val="11"/>
        <rFont val="宋体"/>
        <charset val="134"/>
      </rPr>
      <t>人其中脱贫人口</t>
    </r>
    <r>
      <rPr>
        <sz val="11"/>
        <rFont val="Times New Roman"/>
        <charset val="134"/>
      </rPr>
      <t>1497</t>
    </r>
    <r>
      <rPr>
        <sz val="11"/>
        <rFont val="宋体"/>
        <charset val="134"/>
      </rPr>
      <t>人安全供水保障水平</t>
    </r>
  </si>
  <si>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400m³</t>
    </r>
    <r>
      <rPr>
        <sz val="11"/>
        <rFont val="宋体"/>
        <charset val="134"/>
      </rPr>
      <t>清水池</t>
    </r>
    <r>
      <rPr>
        <sz val="11"/>
        <rFont val="Times New Roman"/>
        <charset val="134"/>
      </rPr>
      <t>1</t>
    </r>
    <r>
      <rPr>
        <sz val="11"/>
        <rFont val="宋体"/>
        <charset val="134"/>
      </rPr>
      <t>口等</t>
    </r>
    <r>
      <rPr>
        <sz val="11"/>
        <rFont val="Times New Roman"/>
        <charset val="134"/>
      </rPr>
      <t>,</t>
    </r>
    <r>
      <rPr>
        <sz val="11"/>
        <rFont val="宋体"/>
        <charset val="134"/>
      </rPr>
      <t>可提升</t>
    </r>
    <r>
      <rPr>
        <sz val="11"/>
        <rFont val="Times New Roman"/>
        <charset val="134"/>
      </rPr>
      <t>8980</t>
    </r>
    <r>
      <rPr>
        <sz val="11"/>
        <rFont val="宋体"/>
        <charset val="134"/>
      </rPr>
      <t>人其中脱贫人口</t>
    </r>
    <r>
      <rPr>
        <sz val="11"/>
        <rFont val="Times New Roman"/>
        <charset val="134"/>
      </rPr>
      <t>1497</t>
    </r>
    <r>
      <rPr>
        <sz val="11"/>
        <rFont val="宋体"/>
        <charset val="134"/>
      </rPr>
      <t>人安全供水保障水平</t>
    </r>
  </si>
  <si>
    <r>
      <rPr>
        <sz val="11"/>
        <rFont val="宋体"/>
        <charset val="134"/>
      </rPr>
      <t>通过新建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400m³</t>
    </r>
    <r>
      <rPr>
        <sz val="11"/>
        <rFont val="宋体"/>
        <charset val="134"/>
      </rPr>
      <t>清水池</t>
    </r>
    <r>
      <rPr>
        <sz val="11"/>
        <rFont val="Times New Roman"/>
        <charset val="134"/>
      </rPr>
      <t>1</t>
    </r>
    <r>
      <rPr>
        <sz val="11"/>
        <rFont val="宋体"/>
        <charset val="134"/>
      </rPr>
      <t>口等</t>
    </r>
    <r>
      <rPr>
        <sz val="11"/>
        <rFont val="Times New Roman"/>
        <charset val="134"/>
      </rPr>
      <t>,</t>
    </r>
    <r>
      <rPr>
        <sz val="11"/>
        <rFont val="宋体"/>
        <charset val="134"/>
      </rPr>
      <t>可提升</t>
    </r>
    <r>
      <rPr>
        <sz val="11"/>
        <rFont val="Times New Roman"/>
        <charset val="134"/>
      </rPr>
      <t>8980</t>
    </r>
    <r>
      <rPr>
        <sz val="11"/>
        <rFont val="宋体"/>
        <charset val="134"/>
      </rPr>
      <t>人其中脱贫人口</t>
    </r>
    <r>
      <rPr>
        <sz val="11"/>
        <rFont val="Times New Roman"/>
        <charset val="134"/>
      </rPr>
      <t>1497</t>
    </r>
    <r>
      <rPr>
        <sz val="11"/>
        <rFont val="宋体"/>
        <charset val="134"/>
      </rPr>
      <t>人安全供水保障水平</t>
    </r>
  </si>
  <si>
    <r>
      <rPr>
        <sz val="11"/>
        <rFont val="宋体"/>
        <charset val="134"/>
      </rPr>
      <t>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380</t>
    </r>
    <r>
      <rPr>
        <sz val="11"/>
        <rFont val="宋体"/>
        <charset val="134"/>
      </rPr>
      <t>米等</t>
    </r>
  </si>
  <si>
    <r>
      <rPr>
        <sz val="11"/>
        <rFont val="宋体"/>
        <charset val="134"/>
      </rPr>
      <t>受益脱贫人口</t>
    </r>
    <r>
      <rPr>
        <sz val="11"/>
        <rFont val="Times New Roman"/>
        <charset val="134"/>
      </rPr>
      <t>≥1497</t>
    </r>
    <r>
      <rPr>
        <sz val="11"/>
        <rFont val="宋体"/>
        <charset val="134"/>
      </rPr>
      <t>人</t>
    </r>
  </si>
  <si>
    <r>
      <rPr>
        <sz val="11"/>
        <rFont val="宋体"/>
        <charset val="134"/>
      </rPr>
      <t>巫溪县</t>
    </r>
    <r>
      <rPr>
        <sz val="11"/>
        <rFont val="Times New Roman"/>
        <charset val="134"/>
      </rPr>
      <t>2023</t>
    </r>
    <r>
      <rPr>
        <sz val="11"/>
        <rFont val="宋体"/>
        <charset val="134"/>
      </rPr>
      <t>年朝阳镇松花村农村供水提水工程</t>
    </r>
  </si>
  <si>
    <r>
      <rPr>
        <sz val="11"/>
        <rFont val="宋体"/>
        <charset val="134"/>
      </rPr>
      <t>在朝阳水厂二级提灌处新建提水工程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</si>
  <si>
    <r>
      <rPr>
        <sz val="11"/>
        <rFont val="宋体"/>
        <charset val="134"/>
      </rPr>
      <t>巫溪县朝阳镇松花村</t>
    </r>
  </si>
  <si>
    <r>
      <rPr>
        <sz val="11"/>
        <rFont val="宋体"/>
        <charset val="134"/>
      </rPr>
      <t>通过在朝阳水厂二级提灌处新建提水工程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r>
      <rPr>
        <sz val="11"/>
        <rFont val="Times New Roman"/>
        <charset val="134"/>
      </rPr>
      <t>,</t>
    </r>
    <r>
      <rPr>
        <sz val="11"/>
        <rFont val="宋体"/>
        <charset val="134"/>
      </rPr>
      <t>可提升</t>
    </r>
    <r>
      <rPr>
        <sz val="11"/>
        <rFont val="Times New Roman"/>
        <charset val="134"/>
      </rPr>
      <t>510</t>
    </r>
    <r>
      <rPr>
        <sz val="11"/>
        <rFont val="宋体"/>
        <charset val="134"/>
      </rPr>
      <t>人其中脱贫人口</t>
    </r>
    <r>
      <rPr>
        <sz val="11"/>
        <rFont val="Times New Roman"/>
        <charset val="134"/>
      </rPr>
      <t>85</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</si>
  <si>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人参与项目实施过程中施工质量和资金使用的监督，通过群众参与项目的实施和监督，通过在朝阳水厂二级提灌处新建提水工程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r>
      <rPr>
        <sz val="11"/>
        <rFont val="Times New Roman"/>
        <charset val="134"/>
      </rPr>
      <t>,</t>
    </r>
    <r>
      <rPr>
        <sz val="11"/>
        <rFont val="宋体"/>
        <charset val="134"/>
      </rPr>
      <t>可提升</t>
    </r>
    <r>
      <rPr>
        <sz val="11"/>
        <rFont val="Times New Roman"/>
        <charset val="134"/>
      </rPr>
      <t>510</t>
    </r>
    <r>
      <rPr>
        <sz val="11"/>
        <rFont val="宋体"/>
        <charset val="134"/>
      </rPr>
      <t>人其中脱贫人口</t>
    </r>
    <r>
      <rPr>
        <sz val="11"/>
        <rFont val="Times New Roman"/>
        <charset val="134"/>
      </rPr>
      <t>85</t>
    </r>
    <r>
      <rPr>
        <sz val="11"/>
        <rFont val="宋体"/>
        <charset val="134"/>
      </rPr>
      <t>人安全供水保障水平</t>
    </r>
  </si>
  <si>
    <r>
      <rPr>
        <sz val="11"/>
        <rFont val="宋体"/>
        <charset val="134"/>
      </rPr>
      <t>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</si>
  <si>
    <r>
      <rPr>
        <sz val="11"/>
        <rFont val="宋体"/>
        <charset val="134"/>
      </rPr>
      <t>受益脱贫人口</t>
    </r>
    <r>
      <rPr>
        <sz val="11"/>
        <rFont val="Times New Roman"/>
        <charset val="134"/>
      </rPr>
      <t>≥85</t>
    </r>
    <r>
      <rPr>
        <sz val="11"/>
        <rFont val="宋体"/>
        <charset val="134"/>
      </rPr>
      <t>人</t>
    </r>
  </si>
  <si>
    <r>
      <rPr>
        <sz val="11"/>
        <rFont val="宋体"/>
        <charset val="134"/>
      </rPr>
      <t>巫溪县通城镇长红村大兴沟山坪塘补水工程</t>
    </r>
  </si>
  <si>
    <r>
      <rPr>
        <sz val="11"/>
        <rFont val="宋体"/>
        <charset val="134"/>
      </rPr>
      <t>新建</t>
    </r>
    <r>
      <rPr>
        <sz val="11"/>
        <rFont val="Times New Roman"/>
        <charset val="134"/>
      </rPr>
      <t>Φ160PE</t>
    </r>
    <r>
      <rPr>
        <sz val="11"/>
        <rFont val="宋体"/>
        <charset val="134"/>
      </rPr>
      <t>管</t>
    </r>
    <r>
      <rPr>
        <sz val="11"/>
        <rFont val="Times New Roman"/>
        <charset val="134"/>
      </rPr>
      <t>4000</t>
    </r>
    <r>
      <rPr>
        <sz val="11"/>
        <rFont val="宋体"/>
        <charset val="134"/>
      </rPr>
      <t>米等</t>
    </r>
  </si>
  <si>
    <r>
      <rPr>
        <sz val="11"/>
        <rFont val="宋体"/>
        <charset val="134"/>
      </rPr>
      <t>通过新建</t>
    </r>
    <r>
      <rPr>
        <sz val="11"/>
        <rFont val="Times New Roman"/>
        <charset val="134"/>
      </rPr>
      <t>Φ160PE</t>
    </r>
    <r>
      <rPr>
        <sz val="11"/>
        <rFont val="宋体"/>
        <charset val="134"/>
      </rPr>
      <t>管</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600</t>
    </r>
    <r>
      <rPr>
        <sz val="11"/>
        <rFont val="宋体"/>
        <charset val="134"/>
      </rPr>
      <t>人其中脱贫人口</t>
    </r>
    <r>
      <rPr>
        <sz val="11"/>
        <rFont val="Times New Roman"/>
        <charset val="134"/>
      </rPr>
      <t>100</t>
    </r>
    <r>
      <rPr>
        <sz val="11"/>
        <rFont val="宋体"/>
        <charset val="134"/>
      </rPr>
      <t>人安全供水保障水平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</si>
  <si>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Φ160PE</t>
    </r>
    <r>
      <rPr>
        <sz val="11"/>
        <rFont val="宋体"/>
        <charset val="134"/>
      </rPr>
      <t>管</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600</t>
    </r>
    <r>
      <rPr>
        <sz val="11"/>
        <rFont val="宋体"/>
        <charset val="134"/>
      </rPr>
      <t>人其中脱贫人口</t>
    </r>
    <r>
      <rPr>
        <sz val="11"/>
        <rFont val="Times New Roman"/>
        <charset val="134"/>
      </rPr>
      <t>100</t>
    </r>
    <r>
      <rPr>
        <sz val="11"/>
        <rFont val="宋体"/>
        <charset val="134"/>
      </rPr>
      <t>人安全供水保障水平</t>
    </r>
  </si>
  <si>
    <r>
      <rPr>
        <sz val="11"/>
        <rFont val="宋体"/>
        <charset val="134"/>
      </rPr>
      <t>巫溪县</t>
    </r>
    <r>
      <rPr>
        <sz val="11"/>
        <rFont val="Times New Roman"/>
        <charset val="134"/>
      </rPr>
      <t>2023</t>
    </r>
    <r>
      <rPr>
        <sz val="11"/>
        <rFont val="宋体"/>
        <charset val="134"/>
      </rPr>
      <t>年兰英西安村、菱角桐岭村等供水净化设施建设工程</t>
    </r>
  </si>
  <si>
    <r>
      <rPr>
        <sz val="11"/>
        <rFont val="宋体"/>
        <charset val="134"/>
      </rPr>
      <t>兰英西安、菱角桐岭、文峰利民、凤凰双玉、兴旺等配备净化消毒设施</t>
    </r>
    <r>
      <rPr>
        <sz val="11"/>
        <rFont val="Times New Roman"/>
        <charset val="134"/>
      </rPr>
      <t>5</t>
    </r>
    <r>
      <rPr>
        <sz val="11"/>
        <rFont val="宋体"/>
        <charset val="134"/>
      </rPr>
      <t>套等</t>
    </r>
  </si>
  <si>
    <r>
      <rPr>
        <sz val="11"/>
        <rFont val="宋体"/>
        <charset val="134"/>
      </rPr>
      <t>巫溪县</t>
    </r>
  </si>
  <si>
    <r>
      <rPr>
        <sz val="11"/>
        <rFont val="宋体"/>
        <charset val="134"/>
      </rPr>
      <t>通过兰英西安、菱角桐岭、文峰利民、凤凰双玉、兴旺等配备净化消毒设施</t>
    </r>
    <r>
      <rPr>
        <sz val="11"/>
        <rFont val="Times New Roman"/>
        <charset val="134"/>
      </rPr>
      <t>5</t>
    </r>
    <r>
      <rPr>
        <sz val="11"/>
        <rFont val="宋体"/>
        <charset val="134"/>
      </rPr>
      <t>套等</t>
    </r>
    <r>
      <rPr>
        <sz val="11"/>
        <rFont val="Times New Roman"/>
        <charset val="134"/>
      </rPr>
      <t>,</t>
    </r>
    <r>
      <rPr>
        <sz val="11"/>
        <rFont val="宋体"/>
        <charset val="134"/>
      </rPr>
      <t>可提升</t>
    </r>
    <r>
      <rPr>
        <sz val="11"/>
        <rFont val="Times New Roman"/>
        <charset val="134"/>
      </rPr>
      <t>2100</t>
    </r>
    <r>
      <rPr>
        <sz val="11"/>
        <rFont val="宋体"/>
        <charset val="134"/>
      </rPr>
      <t>人其中脱贫人口</t>
    </r>
    <r>
      <rPr>
        <sz val="11"/>
        <rFont val="Times New Roman"/>
        <charset val="134"/>
      </rPr>
      <t>350</t>
    </r>
    <r>
      <rPr>
        <sz val="11"/>
        <rFont val="宋体"/>
        <charset val="134"/>
      </rPr>
      <t>人安全供水保障水平</t>
    </r>
  </si>
  <si>
    <r>
      <rPr>
        <sz val="11"/>
        <rFont val="Times New Roman"/>
        <charset val="134"/>
      </rPr>
      <t>2</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人参与项目实施过程中施工质量和资金使用的监督，通过群众参与项目的实施和监督，通过兰英西安、菱角桐岭、文峰利民、凤凰双玉、兴旺等配备净化消毒设施</t>
    </r>
    <r>
      <rPr>
        <sz val="11"/>
        <rFont val="Times New Roman"/>
        <charset val="134"/>
      </rPr>
      <t>5</t>
    </r>
    <r>
      <rPr>
        <sz val="11"/>
        <rFont val="宋体"/>
        <charset val="134"/>
      </rPr>
      <t>套等</t>
    </r>
    <r>
      <rPr>
        <sz val="11"/>
        <rFont val="Times New Roman"/>
        <charset val="134"/>
      </rPr>
      <t>,</t>
    </r>
    <r>
      <rPr>
        <sz val="11"/>
        <rFont val="宋体"/>
        <charset val="134"/>
      </rPr>
      <t>可提升</t>
    </r>
    <r>
      <rPr>
        <sz val="11"/>
        <rFont val="Times New Roman"/>
        <charset val="134"/>
      </rPr>
      <t>2100</t>
    </r>
    <r>
      <rPr>
        <sz val="11"/>
        <rFont val="宋体"/>
        <charset val="134"/>
      </rPr>
      <t>人其中脱贫人口</t>
    </r>
    <r>
      <rPr>
        <sz val="11"/>
        <rFont val="Times New Roman"/>
        <charset val="134"/>
      </rPr>
      <t>350</t>
    </r>
    <r>
      <rPr>
        <sz val="11"/>
        <rFont val="宋体"/>
        <charset val="134"/>
      </rPr>
      <t>人安全供水保障水平</t>
    </r>
  </si>
  <si>
    <r>
      <rPr>
        <sz val="11"/>
        <rFont val="宋体"/>
        <charset val="134"/>
      </rPr>
      <t>巫溪县</t>
    </r>
    <r>
      <rPr>
        <sz val="11"/>
        <rFont val="Times New Roman"/>
        <charset val="134"/>
      </rPr>
      <t>2023</t>
    </r>
    <r>
      <rPr>
        <sz val="11"/>
        <rFont val="宋体"/>
        <charset val="134"/>
      </rPr>
      <t>年徐家镇安阳村老虎坪片饮水工程</t>
    </r>
  </si>
  <si>
    <r>
      <rPr>
        <sz val="11"/>
        <rFont val="宋体"/>
        <charset val="134"/>
      </rPr>
      <t>新建</t>
    </r>
    <r>
      <rPr>
        <sz val="11"/>
        <rFont val="Times New Roman"/>
        <charset val="134"/>
      </rPr>
      <t>500</t>
    </r>
    <r>
      <rPr>
        <sz val="11"/>
        <rFont val="宋体"/>
        <charset val="134"/>
      </rPr>
      <t>方、</t>
    </r>
    <r>
      <rPr>
        <sz val="11"/>
        <rFont val="Times New Roman"/>
        <charset val="134"/>
      </rPr>
      <t>200</t>
    </r>
    <r>
      <rPr>
        <sz val="11"/>
        <rFont val="宋体"/>
        <charset val="134"/>
      </rPr>
      <t>方水池各</t>
    </r>
    <r>
      <rPr>
        <sz val="11"/>
        <rFont val="Times New Roman"/>
        <charset val="134"/>
      </rPr>
      <t>1</t>
    </r>
    <r>
      <rPr>
        <sz val="11"/>
        <rFont val="宋体"/>
        <charset val="134"/>
      </rPr>
      <t>口，铺设</t>
    </r>
    <r>
      <rPr>
        <sz val="11"/>
        <rFont val="Times New Roman"/>
        <charset val="134"/>
      </rPr>
      <t>63</t>
    </r>
    <r>
      <rPr>
        <sz val="11"/>
        <rFont val="宋体"/>
        <charset val="134"/>
      </rPr>
      <t>管道</t>
    </r>
    <r>
      <rPr>
        <sz val="11"/>
        <rFont val="Times New Roman"/>
        <charset val="134"/>
      </rPr>
      <t>4200</t>
    </r>
    <r>
      <rPr>
        <sz val="11"/>
        <rFont val="宋体"/>
        <charset val="134"/>
      </rPr>
      <t>米等</t>
    </r>
  </si>
  <si>
    <r>
      <rPr>
        <sz val="11"/>
        <rFont val="宋体"/>
        <charset val="134"/>
      </rPr>
      <t>巫溪县徐家镇安阳村</t>
    </r>
  </si>
  <si>
    <r>
      <rPr>
        <sz val="11"/>
        <rFont val="宋体"/>
        <charset val="134"/>
      </rPr>
      <t>通过新建</t>
    </r>
    <r>
      <rPr>
        <sz val="11"/>
        <rFont val="Times New Roman"/>
        <charset val="134"/>
      </rPr>
      <t>500</t>
    </r>
    <r>
      <rPr>
        <sz val="11"/>
        <rFont val="宋体"/>
        <charset val="134"/>
      </rPr>
      <t>方、</t>
    </r>
    <r>
      <rPr>
        <sz val="11"/>
        <rFont val="Times New Roman"/>
        <charset val="134"/>
      </rPr>
      <t>200</t>
    </r>
    <r>
      <rPr>
        <sz val="11"/>
        <rFont val="宋体"/>
        <charset val="134"/>
      </rPr>
      <t>方水池各</t>
    </r>
    <r>
      <rPr>
        <sz val="11"/>
        <rFont val="Times New Roman"/>
        <charset val="134"/>
      </rPr>
      <t>1</t>
    </r>
    <r>
      <rPr>
        <sz val="11"/>
        <rFont val="宋体"/>
        <charset val="134"/>
      </rPr>
      <t>口，铺设</t>
    </r>
    <r>
      <rPr>
        <sz val="11"/>
        <rFont val="Times New Roman"/>
        <charset val="134"/>
      </rPr>
      <t>63</t>
    </r>
    <r>
      <rPr>
        <sz val="11"/>
        <rFont val="宋体"/>
        <charset val="134"/>
      </rPr>
      <t>管道</t>
    </r>
    <r>
      <rPr>
        <sz val="11"/>
        <rFont val="Times New Roman"/>
        <charset val="134"/>
      </rPr>
      <t>4200</t>
    </r>
    <r>
      <rPr>
        <sz val="11"/>
        <rFont val="宋体"/>
        <charset val="134"/>
      </rPr>
      <t>米等</t>
    </r>
    <r>
      <rPr>
        <sz val="11"/>
        <rFont val="Times New Roman"/>
        <charset val="134"/>
      </rPr>
      <t>,</t>
    </r>
    <r>
      <rPr>
        <sz val="11"/>
        <rFont val="宋体"/>
        <charset val="134"/>
      </rPr>
      <t>可提升</t>
    </r>
    <r>
      <rPr>
        <sz val="11"/>
        <rFont val="Times New Roman"/>
        <charset val="134"/>
      </rPr>
      <t>350</t>
    </r>
    <r>
      <rPr>
        <sz val="11"/>
        <rFont val="宋体"/>
        <charset val="134"/>
      </rPr>
      <t>人其中脱贫人口</t>
    </r>
    <r>
      <rPr>
        <sz val="11"/>
        <rFont val="Times New Roman"/>
        <charset val="134"/>
      </rPr>
      <t>58</t>
    </r>
    <r>
      <rPr>
        <sz val="11"/>
        <rFont val="宋体"/>
        <charset val="134"/>
      </rPr>
      <t>人安全供水保障水平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</si>
  <si>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500</t>
    </r>
    <r>
      <rPr>
        <sz val="11"/>
        <rFont val="宋体"/>
        <charset val="134"/>
      </rPr>
      <t>方、</t>
    </r>
    <r>
      <rPr>
        <sz val="11"/>
        <rFont val="Times New Roman"/>
        <charset val="134"/>
      </rPr>
      <t>200</t>
    </r>
    <r>
      <rPr>
        <sz val="11"/>
        <rFont val="宋体"/>
        <charset val="134"/>
      </rPr>
      <t>方水池各</t>
    </r>
    <r>
      <rPr>
        <sz val="11"/>
        <rFont val="Times New Roman"/>
        <charset val="134"/>
      </rPr>
      <t>1</t>
    </r>
    <r>
      <rPr>
        <sz val="11"/>
        <rFont val="宋体"/>
        <charset val="134"/>
      </rPr>
      <t>口，铺设</t>
    </r>
    <r>
      <rPr>
        <sz val="11"/>
        <rFont val="Times New Roman"/>
        <charset val="134"/>
      </rPr>
      <t>63</t>
    </r>
    <r>
      <rPr>
        <sz val="11"/>
        <rFont val="宋体"/>
        <charset val="134"/>
      </rPr>
      <t>管道</t>
    </r>
    <r>
      <rPr>
        <sz val="11"/>
        <rFont val="Times New Roman"/>
        <charset val="134"/>
      </rPr>
      <t>4200</t>
    </r>
    <r>
      <rPr>
        <sz val="11"/>
        <rFont val="宋体"/>
        <charset val="134"/>
      </rPr>
      <t>米等</t>
    </r>
    <r>
      <rPr>
        <sz val="11"/>
        <rFont val="Times New Roman"/>
        <charset val="134"/>
      </rPr>
      <t>,</t>
    </r>
    <r>
      <rPr>
        <sz val="11"/>
        <rFont val="宋体"/>
        <charset val="134"/>
      </rPr>
      <t>可提升</t>
    </r>
    <r>
      <rPr>
        <sz val="11"/>
        <rFont val="Times New Roman"/>
        <charset val="134"/>
      </rPr>
      <t>350</t>
    </r>
    <r>
      <rPr>
        <sz val="11"/>
        <rFont val="宋体"/>
        <charset val="134"/>
      </rPr>
      <t>人其中脱贫人口</t>
    </r>
    <r>
      <rPr>
        <sz val="11"/>
        <rFont val="Times New Roman"/>
        <charset val="134"/>
      </rPr>
      <t>58</t>
    </r>
    <r>
      <rPr>
        <sz val="11"/>
        <rFont val="宋体"/>
        <charset val="134"/>
      </rPr>
      <t>人安全供水保障水平</t>
    </r>
  </si>
  <si>
    <r>
      <rPr>
        <sz val="11"/>
        <rFont val="宋体"/>
        <charset val="134"/>
      </rPr>
      <t>受益脱贫人口</t>
    </r>
    <r>
      <rPr>
        <sz val="11"/>
        <rFont val="Times New Roman"/>
        <charset val="134"/>
      </rPr>
      <t>≥58</t>
    </r>
    <r>
      <rPr>
        <sz val="11"/>
        <rFont val="宋体"/>
        <charset val="134"/>
      </rPr>
      <t>人</t>
    </r>
  </si>
  <si>
    <r>
      <rPr>
        <sz val="11"/>
        <rFont val="宋体"/>
        <charset val="134"/>
      </rPr>
      <t>巫溪县</t>
    </r>
    <r>
      <rPr>
        <sz val="11"/>
        <rFont val="Times New Roman"/>
        <charset val="134"/>
      </rPr>
      <t>2023</t>
    </r>
    <r>
      <rPr>
        <sz val="11"/>
        <rFont val="宋体"/>
        <charset val="134"/>
      </rPr>
      <t>年农村供水维修养护项目</t>
    </r>
  </si>
  <si>
    <r>
      <rPr>
        <sz val="11"/>
        <rFont val="宋体"/>
        <charset val="134"/>
      </rPr>
      <t>维修养护供水工程</t>
    </r>
    <r>
      <rPr>
        <sz val="11"/>
        <rFont val="Times New Roman"/>
        <charset val="134"/>
      </rPr>
      <t>95</t>
    </r>
    <r>
      <rPr>
        <sz val="11"/>
        <rFont val="宋体"/>
        <charset val="134"/>
      </rPr>
      <t>处等</t>
    </r>
  </si>
  <si>
    <r>
      <rPr>
        <sz val="11"/>
        <rFont val="宋体"/>
        <charset val="134"/>
      </rPr>
      <t>巫溪县各乡镇</t>
    </r>
  </si>
  <si>
    <r>
      <rPr>
        <sz val="11"/>
        <rFont val="宋体"/>
        <charset val="134"/>
      </rPr>
      <t>通过维修养护供水工程</t>
    </r>
    <r>
      <rPr>
        <sz val="11"/>
        <rFont val="Times New Roman"/>
        <charset val="134"/>
      </rPr>
      <t>95</t>
    </r>
    <r>
      <rPr>
        <sz val="11"/>
        <rFont val="宋体"/>
        <charset val="134"/>
      </rPr>
      <t>处等</t>
    </r>
    <r>
      <rPr>
        <sz val="11"/>
        <rFont val="Times New Roman"/>
        <charset val="134"/>
      </rPr>
      <t>,</t>
    </r>
    <r>
      <rPr>
        <sz val="11"/>
        <rFont val="宋体"/>
        <charset val="134"/>
      </rPr>
      <t>可提升</t>
    </r>
    <r>
      <rPr>
        <sz val="11"/>
        <rFont val="Times New Roman"/>
        <charset val="134"/>
      </rPr>
      <t>205000</t>
    </r>
    <r>
      <rPr>
        <sz val="11"/>
        <rFont val="宋体"/>
        <charset val="134"/>
      </rPr>
      <t>人其中脱贫人口</t>
    </r>
    <r>
      <rPr>
        <sz val="11"/>
        <rFont val="Times New Roman"/>
        <charset val="134"/>
      </rPr>
      <t>34167</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</si>
  <si>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人参与项目实施过程中施工质量和资金使用的监督，通过群众参与项目的实施和监督，通过维修养护供水工程</t>
    </r>
    <r>
      <rPr>
        <sz val="11"/>
        <rFont val="Times New Roman"/>
        <charset val="134"/>
      </rPr>
      <t>95</t>
    </r>
    <r>
      <rPr>
        <sz val="11"/>
        <rFont val="宋体"/>
        <charset val="134"/>
      </rPr>
      <t>处等</t>
    </r>
    <r>
      <rPr>
        <sz val="11"/>
        <rFont val="Times New Roman"/>
        <charset val="134"/>
      </rPr>
      <t>,</t>
    </r>
    <r>
      <rPr>
        <sz val="11"/>
        <rFont val="宋体"/>
        <charset val="134"/>
      </rPr>
      <t>可提升</t>
    </r>
    <r>
      <rPr>
        <sz val="11"/>
        <rFont val="Times New Roman"/>
        <charset val="134"/>
      </rPr>
      <t>205000</t>
    </r>
    <r>
      <rPr>
        <sz val="11"/>
        <rFont val="宋体"/>
        <charset val="134"/>
      </rPr>
      <t>人其中脱贫人口</t>
    </r>
    <r>
      <rPr>
        <sz val="11"/>
        <rFont val="Times New Roman"/>
        <charset val="134"/>
      </rPr>
      <t>34167</t>
    </r>
    <r>
      <rPr>
        <sz val="11"/>
        <rFont val="宋体"/>
        <charset val="134"/>
      </rPr>
      <t>人安全供水保障水平</t>
    </r>
  </si>
  <si>
    <r>
      <rPr>
        <sz val="11"/>
        <rFont val="宋体"/>
        <charset val="134"/>
      </rPr>
      <t>维修养护供水工程</t>
    </r>
    <r>
      <rPr>
        <sz val="11"/>
        <rFont val="Times New Roman"/>
        <charset val="134"/>
      </rPr>
      <t>95</t>
    </r>
    <r>
      <rPr>
        <sz val="11"/>
        <rFont val="宋体"/>
        <charset val="134"/>
      </rPr>
      <t>处，收益人口</t>
    </r>
    <r>
      <rPr>
        <sz val="11"/>
        <rFont val="Times New Roman"/>
        <charset val="134"/>
      </rPr>
      <t>20.5</t>
    </r>
    <r>
      <rPr>
        <sz val="11"/>
        <rFont val="宋体"/>
        <charset val="134"/>
      </rPr>
      <t>万人等</t>
    </r>
  </si>
  <si>
    <r>
      <rPr>
        <sz val="11"/>
        <rFont val="宋体"/>
        <charset val="134"/>
      </rPr>
      <t>受益脱贫人口</t>
    </r>
    <r>
      <rPr>
        <sz val="11"/>
        <rFont val="Times New Roman"/>
        <charset val="134"/>
      </rPr>
      <t>≥34167</t>
    </r>
    <r>
      <rPr>
        <sz val="11"/>
        <rFont val="宋体"/>
        <charset val="134"/>
      </rPr>
      <t>人</t>
    </r>
  </si>
  <si>
    <r>
      <rPr>
        <sz val="11"/>
        <rFont val="宋体"/>
        <charset val="134"/>
      </rPr>
      <t>巫溪县</t>
    </r>
    <r>
      <rPr>
        <sz val="11"/>
        <rFont val="Times New Roman"/>
        <charset val="134"/>
      </rPr>
      <t>2022</t>
    </r>
    <r>
      <rPr>
        <sz val="11"/>
        <rFont val="宋体"/>
        <charset val="134"/>
      </rPr>
      <t>年农村抽提水工程补贴项目</t>
    </r>
  </si>
  <si>
    <r>
      <rPr>
        <sz val="11"/>
        <rFont val="宋体"/>
        <charset val="134"/>
      </rPr>
      <t>补贴全县抽提水工程</t>
    </r>
    <r>
      <rPr>
        <sz val="11"/>
        <rFont val="Times New Roman"/>
        <charset val="134"/>
      </rPr>
      <t>40</t>
    </r>
    <r>
      <rPr>
        <sz val="11"/>
        <rFont val="宋体"/>
        <charset val="134"/>
      </rPr>
      <t>余处等</t>
    </r>
  </si>
  <si>
    <r>
      <rPr>
        <sz val="11"/>
        <rFont val="宋体"/>
        <charset val="134"/>
      </rPr>
      <t>通过补贴全县抽提水工程</t>
    </r>
    <r>
      <rPr>
        <sz val="11"/>
        <rFont val="Times New Roman"/>
        <charset val="134"/>
      </rPr>
      <t>40</t>
    </r>
    <r>
      <rPr>
        <sz val="11"/>
        <rFont val="宋体"/>
        <charset val="134"/>
      </rPr>
      <t>余处等，可提升</t>
    </r>
    <r>
      <rPr>
        <sz val="11"/>
        <rFont val="Times New Roman"/>
        <charset val="134"/>
      </rPr>
      <t>13520</t>
    </r>
    <r>
      <rPr>
        <sz val="11"/>
        <rFont val="宋体"/>
        <charset val="134"/>
      </rPr>
      <t>人其中脱贫人口</t>
    </r>
    <r>
      <rPr>
        <sz val="11"/>
        <rFont val="Times New Roman"/>
        <charset val="134"/>
      </rPr>
      <t>2240</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</si>
  <si>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人参与项目实施过程中施工质量和资金使用的监督，通过群众参与项目的实施和监督，通过补贴全县抽提水工程</t>
    </r>
    <r>
      <rPr>
        <sz val="11"/>
        <rFont val="Times New Roman"/>
        <charset val="134"/>
      </rPr>
      <t>40</t>
    </r>
    <r>
      <rPr>
        <sz val="11"/>
        <rFont val="宋体"/>
        <charset val="134"/>
      </rPr>
      <t>余处等，可提升</t>
    </r>
    <r>
      <rPr>
        <sz val="11"/>
        <rFont val="Times New Roman"/>
        <charset val="134"/>
      </rPr>
      <t>13520</t>
    </r>
    <r>
      <rPr>
        <sz val="11"/>
        <rFont val="宋体"/>
        <charset val="134"/>
      </rPr>
      <t>人其中脱贫人口</t>
    </r>
    <r>
      <rPr>
        <sz val="11"/>
        <rFont val="Times New Roman"/>
        <charset val="134"/>
      </rPr>
      <t>2240</t>
    </r>
    <r>
      <rPr>
        <sz val="11"/>
        <rFont val="宋体"/>
        <charset val="134"/>
      </rPr>
      <t>人安全供水保障水平</t>
    </r>
  </si>
  <si>
    <r>
      <rPr>
        <sz val="11"/>
        <rFont val="宋体"/>
        <charset val="134"/>
      </rPr>
      <t>受益脱贫人口</t>
    </r>
    <r>
      <rPr>
        <sz val="11"/>
        <rFont val="Times New Roman"/>
        <charset val="134"/>
      </rPr>
      <t>≥2240</t>
    </r>
    <r>
      <rPr>
        <sz val="11"/>
        <rFont val="宋体"/>
        <charset val="134"/>
      </rPr>
      <t>人</t>
    </r>
  </si>
  <si>
    <r>
      <rPr>
        <sz val="11"/>
        <rFont val="宋体"/>
        <charset val="134"/>
      </rPr>
      <t>巫溪县</t>
    </r>
    <r>
      <rPr>
        <sz val="11"/>
        <rFont val="Times New Roman"/>
        <charset val="134"/>
      </rPr>
      <t>2023</t>
    </r>
    <r>
      <rPr>
        <sz val="11"/>
        <rFont val="宋体"/>
        <charset val="134"/>
      </rPr>
      <t>年城厢镇渔渡村、酒泉村供水保障工程</t>
    </r>
  </si>
  <si>
    <r>
      <rPr>
        <sz val="11"/>
        <rFont val="宋体"/>
        <charset val="134"/>
      </rPr>
      <t>渔渡村：新建潜水泵站</t>
    </r>
    <r>
      <rPr>
        <sz val="11"/>
        <rFont val="Times New Roman"/>
        <charset val="134"/>
      </rPr>
      <t>1</t>
    </r>
    <r>
      <rPr>
        <sz val="11"/>
        <rFont val="宋体"/>
        <charset val="134"/>
      </rPr>
      <t>座、新建</t>
    </r>
    <r>
      <rPr>
        <sz val="11"/>
        <rFont val="Times New Roman"/>
        <charset val="134"/>
      </rPr>
      <t>200m³</t>
    </r>
    <r>
      <rPr>
        <sz val="11"/>
        <rFont val="宋体"/>
        <charset val="134"/>
      </rPr>
      <t>蓄水池</t>
    </r>
    <r>
      <rPr>
        <sz val="11"/>
        <rFont val="Times New Roman"/>
        <charset val="134"/>
      </rPr>
      <t>1</t>
    </r>
    <r>
      <rPr>
        <sz val="11"/>
        <rFont val="宋体"/>
        <charset val="134"/>
      </rPr>
      <t>口、安装</t>
    </r>
    <r>
      <rPr>
        <sz val="11"/>
        <rFont val="Times New Roman"/>
        <charset val="134"/>
      </rPr>
      <t>63PE</t>
    </r>
    <r>
      <rPr>
        <sz val="11"/>
        <rFont val="宋体"/>
        <charset val="134"/>
      </rPr>
      <t>管</t>
    </r>
    <r>
      <rPr>
        <sz val="11"/>
        <rFont val="Times New Roman"/>
        <charset val="134"/>
      </rPr>
      <t>460m</t>
    </r>
    <r>
      <rPr>
        <sz val="11"/>
        <rFont val="宋体"/>
        <charset val="134"/>
      </rPr>
      <t>等。酒泉村：新建</t>
    </r>
    <r>
      <rPr>
        <sz val="11"/>
        <rFont val="Times New Roman"/>
        <charset val="134"/>
      </rPr>
      <t>50m³</t>
    </r>
    <r>
      <rPr>
        <sz val="11"/>
        <rFont val="宋体"/>
        <charset val="134"/>
      </rPr>
      <t>蓄水池</t>
    </r>
    <r>
      <rPr>
        <sz val="11"/>
        <rFont val="Times New Roman"/>
        <charset val="134"/>
      </rPr>
      <t>1</t>
    </r>
    <r>
      <rPr>
        <sz val="11"/>
        <rFont val="宋体"/>
        <charset val="134"/>
      </rPr>
      <t>口、安装</t>
    </r>
    <r>
      <rPr>
        <sz val="11"/>
        <rFont val="Times New Roman"/>
        <charset val="134"/>
      </rPr>
      <t>φ40PE</t>
    </r>
    <r>
      <rPr>
        <sz val="11"/>
        <rFont val="宋体"/>
        <charset val="134"/>
      </rPr>
      <t>管</t>
    </r>
    <r>
      <rPr>
        <sz val="11"/>
        <rFont val="Times New Roman"/>
        <charset val="134"/>
      </rPr>
      <t>1700m</t>
    </r>
    <r>
      <rPr>
        <sz val="11"/>
        <rFont val="宋体"/>
        <charset val="134"/>
      </rPr>
      <t>、</t>
    </r>
    <r>
      <rPr>
        <sz val="11"/>
        <rFont val="Times New Roman"/>
        <charset val="134"/>
      </rPr>
      <t>φ25PE</t>
    </r>
    <r>
      <rPr>
        <sz val="11"/>
        <rFont val="宋体"/>
        <charset val="134"/>
      </rPr>
      <t>管</t>
    </r>
    <r>
      <rPr>
        <sz val="11"/>
        <rFont val="Times New Roman"/>
        <charset val="134"/>
      </rPr>
      <t>3200m</t>
    </r>
    <r>
      <rPr>
        <sz val="11"/>
        <rFont val="宋体"/>
        <charset val="134"/>
      </rPr>
      <t>、</t>
    </r>
    <r>
      <rPr>
        <sz val="11"/>
        <rFont val="Times New Roman"/>
        <charset val="134"/>
      </rPr>
      <t>φ20PE</t>
    </r>
    <r>
      <rPr>
        <sz val="11"/>
        <rFont val="宋体"/>
        <charset val="134"/>
      </rPr>
      <t>管</t>
    </r>
    <r>
      <rPr>
        <sz val="11"/>
        <rFont val="Times New Roman"/>
        <charset val="134"/>
      </rPr>
      <t>1300m</t>
    </r>
    <r>
      <rPr>
        <sz val="11"/>
        <rFont val="宋体"/>
        <charset val="134"/>
      </rPr>
      <t>等</t>
    </r>
  </si>
  <si>
    <r>
      <rPr>
        <sz val="11"/>
        <rFont val="宋体"/>
        <charset val="134"/>
      </rPr>
      <t>巫溪县城厢镇</t>
    </r>
  </si>
  <si>
    <r>
      <rPr>
        <sz val="11"/>
        <rFont val="宋体"/>
        <charset val="134"/>
      </rPr>
      <t>通过渔渡村：新建潜水泵站</t>
    </r>
    <r>
      <rPr>
        <sz val="11"/>
        <rFont val="Times New Roman"/>
        <charset val="134"/>
      </rPr>
      <t>1</t>
    </r>
    <r>
      <rPr>
        <sz val="11"/>
        <rFont val="宋体"/>
        <charset val="134"/>
      </rPr>
      <t>座、新建</t>
    </r>
    <r>
      <rPr>
        <sz val="11"/>
        <rFont val="Times New Roman"/>
        <charset val="134"/>
      </rPr>
      <t>200m³</t>
    </r>
    <r>
      <rPr>
        <sz val="11"/>
        <rFont val="宋体"/>
        <charset val="134"/>
      </rPr>
      <t>蓄水池</t>
    </r>
    <r>
      <rPr>
        <sz val="11"/>
        <rFont val="Times New Roman"/>
        <charset val="134"/>
      </rPr>
      <t>1</t>
    </r>
    <r>
      <rPr>
        <sz val="11"/>
        <rFont val="宋体"/>
        <charset val="134"/>
      </rPr>
      <t>口、安装</t>
    </r>
    <r>
      <rPr>
        <sz val="11"/>
        <rFont val="Times New Roman"/>
        <charset val="134"/>
      </rPr>
      <t>63PE</t>
    </r>
    <r>
      <rPr>
        <sz val="11"/>
        <rFont val="宋体"/>
        <charset val="134"/>
      </rPr>
      <t>管</t>
    </r>
    <r>
      <rPr>
        <sz val="11"/>
        <rFont val="Times New Roman"/>
        <charset val="134"/>
      </rPr>
      <t>460m</t>
    </r>
    <r>
      <rPr>
        <sz val="11"/>
        <rFont val="宋体"/>
        <charset val="134"/>
      </rPr>
      <t>等。酒泉村：新建</t>
    </r>
    <r>
      <rPr>
        <sz val="11"/>
        <rFont val="Times New Roman"/>
        <charset val="134"/>
      </rPr>
      <t>50m³</t>
    </r>
    <r>
      <rPr>
        <sz val="11"/>
        <rFont val="宋体"/>
        <charset val="134"/>
      </rPr>
      <t>蓄水池</t>
    </r>
    <r>
      <rPr>
        <sz val="11"/>
        <rFont val="Times New Roman"/>
        <charset val="134"/>
      </rPr>
      <t>1</t>
    </r>
    <r>
      <rPr>
        <sz val="11"/>
        <rFont val="宋体"/>
        <charset val="134"/>
      </rPr>
      <t>口、安装</t>
    </r>
    <r>
      <rPr>
        <sz val="11"/>
        <rFont val="Times New Roman"/>
        <charset val="134"/>
      </rPr>
      <t>φ40PE</t>
    </r>
    <r>
      <rPr>
        <sz val="11"/>
        <rFont val="宋体"/>
        <charset val="134"/>
      </rPr>
      <t>管</t>
    </r>
    <r>
      <rPr>
        <sz val="11"/>
        <rFont val="Times New Roman"/>
        <charset val="134"/>
      </rPr>
      <t>1700m</t>
    </r>
    <r>
      <rPr>
        <sz val="11"/>
        <rFont val="宋体"/>
        <charset val="134"/>
      </rPr>
      <t>、</t>
    </r>
    <r>
      <rPr>
        <sz val="11"/>
        <rFont val="Times New Roman"/>
        <charset val="134"/>
      </rPr>
      <t>φ25PE</t>
    </r>
    <r>
      <rPr>
        <sz val="11"/>
        <rFont val="宋体"/>
        <charset val="134"/>
      </rPr>
      <t>管</t>
    </r>
    <r>
      <rPr>
        <sz val="11"/>
        <rFont val="Times New Roman"/>
        <charset val="134"/>
      </rPr>
      <t>3200m</t>
    </r>
    <r>
      <rPr>
        <sz val="11"/>
        <rFont val="宋体"/>
        <charset val="134"/>
      </rPr>
      <t>、</t>
    </r>
    <r>
      <rPr>
        <sz val="11"/>
        <rFont val="Times New Roman"/>
        <charset val="134"/>
      </rPr>
      <t>φ20PE</t>
    </r>
    <r>
      <rPr>
        <sz val="11"/>
        <rFont val="宋体"/>
        <charset val="134"/>
      </rPr>
      <t>管</t>
    </r>
    <r>
      <rPr>
        <sz val="11"/>
        <rFont val="Times New Roman"/>
        <charset val="134"/>
      </rPr>
      <t>1300m</t>
    </r>
    <r>
      <rPr>
        <sz val="11"/>
        <rFont val="宋体"/>
        <charset val="134"/>
      </rPr>
      <t>等</t>
    </r>
    <r>
      <rPr>
        <sz val="11"/>
        <rFont val="Times New Roman"/>
        <charset val="134"/>
      </rPr>
      <t>,</t>
    </r>
    <r>
      <rPr>
        <sz val="11"/>
        <rFont val="宋体"/>
        <charset val="134"/>
      </rPr>
      <t>可提升</t>
    </r>
    <r>
      <rPr>
        <sz val="11"/>
        <rFont val="Times New Roman"/>
        <charset val="134"/>
      </rPr>
      <t>5135</t>
    </r>
    <r>
      <rPr>
        <sz val="11"/>
        <rFont val="宋体"/>
        <charset val="134"/>
      </rPr>
      <t>人其中脱贫人口</t>
    </r>
    <r>
      <rPr>
        <sz val="11"/>
        <rFont val="Times New Roman"/>
        <charset val="134"/>
      </rPr>
      <t>856</t>
    </r>
    <r>
      <rPr>
        <sz val="11"/>
        <rFont val="宋体"/>
        <charset val="134"/>
      </rPr>
      <t>人安全供水保障水平</t>
    </r>
  </si>
  <si>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人参与项目实施过程中施工质量和资金使用的监督，通过群众参与项目的实施和监督，通过渔渡村：新建潜水泵站</t>
    </r>
    <r>
      <rPr>
        <sz val="11"/>
        <rFont val="Times New Roman"/>
        <charset val="134"/>
      </rPr>
      <t>1</t>
    </r>
    <r>
      <rPr>
        <sz val="11"/>
        <rFont val="宋体"/>
        <charset val="134"/>
      </rPr>
      <t>座、新建</t>
    </r>
    <r>
      <rPr>
        <sz val="11"/>
        <rFont val="Times New Roman"/>
        <charset val="134"/>
      </rPr>
      <t>200m³</t>
    </r>
    <r>
      <rPr>
        <sz val="11"/>
        <rFont val="宋体"/>
        <charset val="134"/>
      </rPr>
      <t>蓄水池</t>
    </r>
    <r>
      <rPr>
        <sz val="11"/>
        <rFont val="Times New Roman"/>
        <charset val="134"/>
      </rPr>
      <t>1</t>
    </r>
    <r>
      <rPr>
        <sz val="11"/>
        <rFont val="宋体"/>
        <charset val="134"/>
      </rPr>
      <t>口、安装</t>
    </r>
    <r>
      <rPr>
        <sz val="11"/>
        <rFont val="Times New Roman"/>
        <charset val="134"/>
      </rPr>
      <t>63PE</t>
    </r>
    <r>
      <rPr>
        <sz val="11"/>
        <rFont val="宋体"/>
        <charset val="134"/>
      </rPr>
      <t>管</t>
    </r>
    <r>
      <rPr>
        <sz val="11"/>
        <rFont val="Times New Roman"/>
        <charset val="134"/>
      </rPr>
      <t>460m</t>
    </r>
    <r>
      <rPr>
        <sz val="11"/>
        <rFont val="宋体"/>
        <charset val="134"/>
      </rPr>
      <t>等。酒泉村：新建</t>
    </r>
    <r>
      <rPr>
        <sz val="11"/>
        <rFont val="Times New Roman"/>
        <charset val="134"/>
      </rPr>
      <t>50m³</t>
    </r>
    <r>
      <rPr>
        <sz val="11"/>
        <rFont val="宋体"/>
        <charset val="134"/>
      </rPr>
      <t>蓄水池</t>
    </r>
    <r>
      <rPr>
        <sz val="11"/>
        <rFont val="Times New Roman"/>
        <charset val="134"/>
      </rPr>
      <t>1</t>
    </r>
    <r>
      <rPr>
        <sz val="11"/>
        <rFont val="宋体"/>
        <charset val="134"/>
      </rPr>
      <t>口、安装</t>
    </r>
    <r>
      <rPr>
        <sz val="11"/>
        <rFont val="Times New Roman"/>
        <charset val="134"/>
      </rPr>
      <t>φ40PE</t>
    </r>
    <r>
      <rPr>
        <sz val="11"/>
        <rFont val="宋体"/>
        <charset val="134"/>
      </rPr>
      <t>管</t>
    </r>
    <r>
      <rPr>
        <sz val="11"/>
        <rFont val="Times New Roman"/>
        <charset val="134"/>
      </rPr>
      <t>1700m</t>
    </r>
    <r>
      <rPr>
        <sz val="11"/>
        <rFont val="宋体"/>
        <charset val="134"/>
      </rPr>
      <t>、</t>
    </r>
    <r>
      <rPr>
        <sz val="11"/>
        <rFont val="Times New Roman"/>
        <charset val="134"/>
      </rPr>
      <t>φ25PE</t>
    </r>
    <r>
      <rPr>
        <sz val="11"/>
        <rFont val="宋体"/>
        <charset val="134"/>
      </rPr>
      <t>管</t>
    </r>
    <r>
      <rPr>
        <sz val="11"/>
        <rFont val="Times New Roman"/>
        <charset val="134"/>
      </rPr>
      <t>3200m</t>
    </r>
    <r>
      <rPr>
        <sz val="11"/>
        <rFont val="宋体"/>
        <charset val="134"/>
      </rPr>
      <t>、</t>
    </r>
    <r>
      <rPr>
        <sz val="11"/>
        <rFont val="Times New Roman"/>
        <charset val="134"/>
      </rPr>
      <t>φ20PE</t>
    </r>
    <r>
      <rPr>
        <sz val="11"/>
        <rFont val="宋体"/>
        <charset val="134"/>
      </rPr>
      <t>管</t>
    </r>
    <r>
      <rPr>
        <sz val="11"/>
        <rFont val="Times New Roman"/>
        <charset val="134"/>
      </rPr>
      <t>1300m</t>
    </r>
    <r>
      <rPr>
        <sz val="11"/>
        <rFont val="宋体"/>
        <charset val="134"/>
      </rPr>
      <t>等</t>
    </r>
    <r>
      <rPr>
        <sz val="11"/>
        <rFont val="Times New Roman"/>
        <charset val="134"/>
      </rPr>
      <t>,</t>
    </r>
    <r>
      <rPr>
        <sz val="11"/>
        <rFont val="宋体"/>
        <charset val="134"/>
      </rPr>
      <t>可提升</t>
    </r>
    <r>
      <rPr>
        <sz val="11"/>
        <rFont val="Times New Roman"/>
        <charset val="134"/>
      </rPr>
      <t>5135</t>
    </r>
    <r>
      <rPr>
        <sz val="11"/>
        <rFont val="宋体"/>
        <charset val="134"/>
      </rPr>
      <t>人其中脱贫人口</t>
    </r>
    <r>
      <rPr>
        <sz val="11"/>
        <rFont val="Times New Roman"/>
        <charset val="134"/>
      </rPr>
      <t>856</t>
    </r>
    <r>
      <rPr>
        <sz val="11"/>
        <rFont val="宋体"/>
        <charset val="134"/>
      </rPr>
      <t>人安全供水保障水平</t>
    </r>
  </si>
  <si>
    <r>
      <rPr>
        <sz val="11"/>
        <rFont val="宋体"/>
        <charset val="134"/>
      </rPr>
      <t>受益脱贫人口</t>
    </r>
    <r>
      <rPr>
        <sz val="11"/>
        <rFont val="Times New Roman"/>
        <charset val="134"/>
      </rPr>
      <t>≥856</t>
    </r>
    <r>
      <rPr>
        <sz val="11"/>
        <rFont val="宋体"/>
        <charset val="134"/>
      </rPr>
      <t>人</t>
    </r>
  </si>
  <si>
    <r>
      <rPr>
        <sz val="11"/>
        <rFont val="宋体"/>
        <charset val="134"/>
      </rPr>
      <t>巫溪县</t>
    </r>
    <r>
      <rPr>
        <sz val="11"/>
        <rFont val="Times New Roman"/>
        <charset val="134"/>
      </rPr>
      <t>2023</t>
    </r>
    <r>
      <rPr>
        <sz val="11"/>
        <rFont val="宋体"/>
        <charset val="134"/>
      </rPr>
      <t>年凤凰镇施家村农村供水保障提升工程</t>
    </r>
  </si>
  <si>
    <r>
      <rPr>
        <sz val="11"/>
        <rFont val="宋体"/>
        <charset val="134"/>
      </rPr>
      <t>新建抽水工程</t>
    </r>
    <r>
      <rPr>
        <sz val="11"/>
        <rFont val="Times New Roman"/>
        <charset val="134"/>
      </rPr>
      <t>1</t>
    </r>
    <r>
      <rPr>
        <sz val="11"/>
        <rFont val="宋体"/>
        <charset val="134"/>
      </rPr>
      <t>处并配备管道</t>
    </r>
    <r>
      <rPr>
        <sz val="11"/>
        <rFont val="Times New Roman"/>
        <charset val="134"/>
      </rPr>
      <t>4000</t>
    </r>
    <r>
      <rPr>
        <sz val="11"/>
        <rFont val="宋体"/>
        <charset val="134"/>
      </rPr>
      <t>米等</t>
    </r>
  </si>
  <si>
    <r>
      <rPr>
        <sz val="11"/>
        <rFont val="宋体"/>
        <charset val="134"/>
      </rPr>
      <t>巫溪县凤凰镇</t>
    </r>
  </si>
  <si>
    <r>
      <rPr>
        <sz val="11"/>
        <rFont val="宋体"/>
        <charset val="134"/>
      </rPr>
      <t>通过新建抽水工程</t>
    </r>
    <r>
      <rPr>
        <sz val="11"/>
        <rFont val="Times New Roman"/>
        <charset val="134"/>
      </rPr>
      <t>1</t>
    </r>
    <r>
      <rPr>
        <sz val="11"/>
        <rFont val="宋体"/>
        <charset val="134"/>
      </rPr>
      <t>处并配备管道</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420</t>
    </r>
    <r>
      <rPr>
        <sz val="11"/>
        <rFont val="宋体"/>
        <charset val="134"/>
      </rPr>
      <t>人其中脱贫人口</t>
    </r>
    <r>
      <rPr>
        <sz val="11"/>
        <rFont val="Times New Roman"/>
        <charset val="134"/>
      </rPr>
      <t>70</t>
    </r>
    <r>
      <rPr>
        <sz val="11"/>
        <rFont val="宋体"/>
        <charset val="134"/>
      </rPr>
      <t>人安全供水保障水平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</si>
  <si>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人参与项目实施过程中施工质量和资金使用的监督，通过群众参与项目的实施和监督，通过新建抽水工程</t>
    </r>
    <r>
      <rPr>
        <sz val="11"/>
        <rFont val="Times New Roman"/>
        <charset val="134"/>
      </rPr>
      <t>1</t>
    </r>
    <r>
      <rPr>
        <sz val="11"/>
        <rFont val="宋体"/>
        <charset val="134"/>
      </rPr>
      <t>处并配备管道</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420</t>
    </r>
    <r>
      <rPr>
        <sz val="11"/>
        <rFont val="宋体"/>
        <charset val="134"/>
      </rPr>
      <t>人其中脱贫人口</t>
    </r>
    <r>
      <rPr>
        <sz val="11"/>
        <rFont val="Times New Roman"/>
        <charset val="134"/>
      </rPr>
      <t>70</t>
    </r>
    <r>
      <rPr>
        <sz val="11"/>
        <rFont val="宋体"/>
        <charset val="134"/>
      </rPr>
      <t>人安全供水保障水平</t>
    </r>
  </si>
  <si>
    <r>
      <rPr>
        <sz val="11"/>
        <rFont val="宋体"/>
        <charset val="134"/>
      </rPr>
      <t>受益脱贫人口</t>
    </r>
    <r>
      <rPr>
        <sz val="11"/>
        <rFont val="Times New Roman"/>
        <charset val="134"/>
      </rPr>
      <t>≥70</t>
    </r>
    <r>
      <rPr>
        <sz val="11"/>
        <rFont val="宋体"/>
        <charset val="134"/>
      </rPr>
      <t>人</t>
    </r>
  </si>
  <si>
    <r>
      <rPr>
        <sz val="11"/>
        <rFont val="宋体"/>
        <charset val="134"/>
      </rPr>
      <t>巫溪县</t>
    </r>
    <r>
      <rPr>
        <sz val="11"/>
        <rFont val="Times New Roman"/>
        <charset val="134"/>
      </rPr>
      <t>2023</t>
    </r>
    <r>
      <rPr>
        <sz val="11"/>
        <rFont val="宋体"/>
        <charset val="134"/>
      </rPr>
      <t>年徐家镇安阳村</t>
    </r>
    <r>
      <rPr>
        <sz val="11"/>
        <rFont val="Times New Roman"/>
        <charset val="134"/>
      </rPr>
      <t>2</t>
    </r>
    <r>
      <rPr>
        <sz val="11"/>
        <rFont val="宋体"/>
        <charset val="134"/>
      </rPr>
      <t>社供水保障提升工程</t>
    </r>
  </si>
  <si>
    <r>
      <rPr>
        <sz val="11"/>
        <rFont val="宋体"/>
        <charset val="134"/>
      </rPr>
      <t>新建</t>
    </r>
    <r>
      <rPr>
        <sz val="11"/>
        <rFont val="Times New Roman"/>
        <charset val="134"/>
      </rPr>
      <t>300</t>
    </r>
    <r>
      <rPr>
        <sz val="11"/>
        <rFont val="宋体"/>
        <charset val="134"/>
      </rPr>
      <t>方水池</t>
    </r>
    <r>
      <rPr>
        <sz val="11"/>
        <rFont val="Times New Roman"/>
        <charset val="134"/>
      </rPr>
      <t>1</t>
    </r>
    <r>
      <rPr>
        <sz val="11"/>
        <rFont val="宋体"/>
        <charset val="134"/>
      </rPr>
      <t>口，铺设</t>
    </r>
    <r>
      <rPr>
        <sz val="11"/>
        <rFont val="Times New Roman"/>
        <charset val="134"/>
      </rPr>
      <t>50</t>
    </r>
    <r>
      <rPr>
        <sz val="11"/>
        <rFont val="宋体"/>
        <charset val="134"/>
      </rPr>
      <t>管道</t>
    </r>
    <r>
      <rPr>
        <sz val="11"/>
        <rFont val="Times New Roman"/>
        <charset val="134"/>
      </rPr>
      <t>5000</t>
    </r>
    <r>
      <rPr>
        <sz val="11"/>
        <rFont val="宋体"/>
        <charset val="134"/>
      </rPr>
      <t>米等</t>
    </r>
  </si>
  <si>
    <r>
      <rPr>
        <sz val="11"/>
        <rFont val="宋体"/>
        <charset val="134"/>
      </rPr>
      <t>通过新建</t>
    </r>
    <r>
      <rPr>
        <sz val="11"/>
        <rFont val="Times New Roman"/>
        <charset val="134"/>
      </rPr>
      <t>300</t>
    </r>
    <r>
      <rPr>
        <sz val="11"/>
        <rFont val="宋体"/>
        <charset val="134"/>
      </rPr>
      <t>方水池</t>
    </r>
    <r>
      <rPr>
        <sz val="11"/>
        <rFont val="Times New Roman"/>
        <charset val="134"/>
      </rPr>
      <t>1</t>
    </r>
    <r>
      <rPr>
        <sz val="11"/>
        <rFont val="宋体"/>
        <charset val="134"/>
      </rPr>
      <t>口，铺设</t>
    </r>
    <r>
      <rPr>
        <sz val="11"/>
        <rFont val="Times New Roman"/>
        <charset val="134"/>
      </rPr>
      <t>50</t>
    </r>
    <r>
      <rPr>
        <sz val="11"/>
        <rFont val="宋体"/>
        <charset val="134"/>
      </rPr>
      <t>管道</t>
    </r>
    <r>
      <rPr>
        <sz val="11"/>
        <rFont val="Times New Roman"/>
        <charset val="134"/>
      </rPr>
      <t>5000</t>
    </r>
    <r>
      <rPr>
        <sz val="11"/>
        <rFont val="宋体"/>
        <charset val="134"/>
      </rPr>
      <t>米等</t>
    </r>
    <r>
      <rPr>
        <sz val="11"/>
        <rFont val="Times New Roman"/>
        <charset val="134"/>
      </rPr>
      <t>,</t>
    </r>
    <r>
      <rPr>
        <sz val="11"/>
        <rFont val="宋体"/>
        <charset val="134"/>
      </rPr>
      <t>可提升</t>
    </r>
    <r>
      <rPr>
        <sz val="11"/>
        <rFont val="Times New Roman"/>
        <charset val="134"/>
      </rPr>
      <t>230</t>
    </r>
    <r>
      <rPr>
        <sz val="11"/>
        <rFont val="宋体"/>
        <charset val="134"/>
      </rPr>
      <t>人其中脱贫人口</t>
    </r>
    <r>
      <rPr>
        <sz val="11"/>
        <rFont val="Times New Roman"/>
        <charset val="134"/>
      </rPr>
      <t>38</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</si>
  <si>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300</t>
    </r>
    <r>
      <rPr>
        <sz val="11"/>
        <rFont val="宋体"/>
        <charset val="134"/>
      </rPr>
      <t>方水池</t>
    </r>
    <r>
      <rPr>
        <sz val="11"/>
        <rFont val="Times New Roman"/>
        <charset val="134"/>
      </rPr>
      <t>1</t>
    </r>
    <r>
      <rPr>
        <sz val="11"/>
        <rFont val="宋体"/>
        <charset val="134"/>
      </rPr>
      <t>口，铺设</t>
    </r>
    <r>
      <rPr>
        <sz val="11"/>
        <rFont val="Times New Roman"/>
        <charset val="134"/>
      </rPr>
      <t>50</t>
    </r>
    <r>
      <rPr>
        <sz val="11"/>
        <rFont val="宋体"/>
        <charset val="134"/>
      </rPr>
      <t>管道</t>
    </r>
    <r>
      <rPr>
        <sz val="11"/>
        <rFont val="Times New Roman"/>
        <charset val="134"/>
      </rPr>
      <t>5000</t>
    </r>
    <r>
      <rPr>
        <sz val="11"/>
        <rFont val="宋体"/>
        <charset val="134"/>
      </rPr>
      <t>米等</t>
    </r>
    <r>
      <rPr>
        <sz val="11"/>
        <rFont val="Times New Roman"/>
        <charset val="134"/>
      </rPr>
      <t>,</t>
    </r>
    <r>
      <rPr>
        <sz val="11"/>
        <rFont val="宋体"/>
        <charset val="134"/>
      </rPr>
      <t>可提升</t>
    </r>
    <r>
      <rPr>
        <sz val="11"/>
        <rFont val="Times New Roman"/>
        <charset val="134"/>
      </rPr>
      <t>230</t>
    </r>
    <r>
      <rPr>
        <sz val="11"/>
        <rFont val="宋体"/>
        <charset val="134"/>
      </rPr>
      <t>人其中脱贫人口</t>
    </r>
    <r>
      <rPr>
        <sz val="11"/>
        <rFont val="Times New Roman"/>
        <charset val="134"/>
      </rPr>
      <t>38</t>
    </r>
    <r>
      <rPr>
        <sz val="11"/>
        <rFont val="宋体"/>
        <charset val="134"/>
      </rPr>
      <t>人安全供水保障水平</t>
    </r>
  </si>
  <si>
    <r>
      <rPr>
        <sz val="11"/>
        <rFont val="宋体"/>
        <charset val="134"/>
      </rPr>
      <t>受益脱贫人口</t>
    </r>
    <r>
      <rPr>
        <sz val="11"/>
        <rFont val="Times New Roman"/>
        <charset val="134"/>
      </rPr>
      <t>≥38</t>
    </r>
    <r>
      <rPr>
        <sz val="11"/>
        <rFont val="宋体"/>
        <charset val="134"/>
      </rPr>
      <t>人</t>
    </r>
  </si>
  <si>
    <r>
      <rPr>
        <sz val="10"/>
        <rFont val="Times New Roman"/>
        <charset val="134"/>
      </rPr>
      <t>2023</t>
    </r>
    <r>
      <rPr>
        <sz val="10"/>
        <rFont val="宋体"/>
        <charset val="134"/>
      </rPr>
      <t>年已纳入年度计划实施尚未安排资金</t>
    </r>
  </si>
  <si>
    <r>
      <rPr>
        <sz val="11"/>
        <rFont val="宋体"/>
        <charset val="134"/>
      </rPr>
      <t>巫溪县</t>
    </r>
    <r>
      <rPr>
        <sz val="11"/>
        <rFont val="Times New Roman"/>
        <charset val="134"/>
      </rPr>
      <t>2023</t>
    </r>
    <r>
      <rPr>
        <sz val="11"/>
        <rFont val="宋体"/>
        <charset val="134"/>
      </rPr>
      <t>年花台乡农坡村山坪塘整治工程</t>
    </r>
  </si>
  <si>
    <r>
      <rPr>
        <sz val="11"/>
        <rFont val="宋体"/>
        <charset val="134"/>
      </rPr>
      <t>新建</t>
    </r>
    <r>
      <rPr>
        <sz val="11"/>
        <rFont val="Times New Roman"/>
        <charset val="134"/>
      </rPr>
      <t>1000</t>
    </r>
    <r>
      <rPr>
        <sz val="11"/>
        <rFont val="宋体"/>
        <charset val="134"/>
      </rPr>
      <t>方山坪塘</t>
    </r>
    <r>
      <rPr>
        <sz val="11"/>
        <rFont val="Times New Roman"/>
        <charset val="134"/>
      </rPr>
      <t>1</t>
    </r>
    <r>
      <rPr>
        <sz val="11"/>
        <rFont val="宋体"/>
        <charset val="134"/>
      </rPr>
      <t>口，整治</t>
    </r>
    <r>
      <rPr>
        <sz val="11"/>
        <rFont val="Times New Roman"/>
        <charset val="134"/>
      </rPr>
      <t>2</t>
    </r>
    <r>
      <rPr>
        <sz val="11"/>
        <rFont val="宋体"/>
        <charset val="134"/>
      </rPr>
      <t>口等</t>
    </r>
  </si>
  <si>
    <r>
      <rPr>
        <sz val="11"/>
        <rFont val="宋体"/>
        <charset val="134"/>
      </rPr>
      <t>巫溪县花台乡农坡村</t>
    </r>
  </si>
  <si>
    <r>
      <rPr>
        <sz val="11"/>
        <rFont val="宋体"/>
        <charset val="134"/>
      </rPr>
      <t>通过新建</t>
    </r>
    <r>
      <rPr>
        <sz val="11"/>
        <rFont val="Times New Roman"/>
        <charset val="134"/>
      </rPr>
      <t>1000</t>
    </r>
    <r>
      <rPr>
        <sz val="11"/>
        <rFont val="宋体"/>
        <charset val="134"/>
      </rPr>
      <t>方山坪塘</t>
    </r>
    <r>
      <rPr>
        <sz val="11"/>
        <rFont val="Times New Roman"/>
        <charset val="134"/>
      </rPr>
      <t>1</t>
    </r>
    <r>
      <rPr>
        <sz val="11"/>
        <rFont val="宋体"/>
        <charset val="134"/>
      </rPr>
      <t>口，整治</t>
    </r>
    <r>
      <rPr>
        <sz val="11"/>
        <rFont val="Times New Roman"/>
        <charset val="134"/>
      </rPr>
      <t>2</t>
    </r>
    <r>
      <rPr>
        <sz val="11"/>
        <rFont val="宋体"/>
        <charset val="134"/>
      </rPr>
      <t>口等</t>
    </r>
    <r>
      <rPr>
        <sz val="11"/>
        <rFont val="Times New Roman"/>
        <charset val="134"/>
      </rPr>
      <t>,</t>
    </r>
    <r>
      <rPr>
        <sz val="11"/>
        <rFont val="宋体"/>
        <charset val="134"/>
      </rPr>
      <t>可提升</t>
    </r>
    <r>
      <rPr>
        <sz val="11"/>
        <rFont val="Times New Roman"/>
        <charset val="134"/>
      </rPr>
      <t>450</t>
    </r>
    <r>
      <rPr>
        <sz val="11"/>
        <rFont val="宋体"/>
        <charset val="134"/>
      </rPr>
      <t>人其中脱贫人口</t>
    </r>
    <r>
      <rPr>
        <sz val="11"/>
        <rFont val="Times New Roman"/>
        <charset val="134"/>
      </rPr>
      <t>75</t>
    </r>
    <r>
      <rPr>
        <sz val="11"/>
        <rFont val="宋体"/>
        <charset val="134"/>
      </rPr>
      <t>人安全供水保障水平</t>
    </r>
  </si>
  <si>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1000</t>
    </r>
    <r>
      <rPr>
        <sz val="11"/>
        <rFont val="宋体"/>
        <charset val="134"/>
      </rPr>
      <t>方山坪塘</t>
    </r>
    <r>
      <rPr>
        <sz val="11"/>
        <rFont val="Times New Roman"/>
        <charset val="134"/>
      </rPr>
      <t>1</t>
    </r>
    <r>
      <rPr>
        <sz val="11"/>
        <rFont val="宋体"/>
        <charset val="134"/>
      </rPr>
      <t>口，整治</t>
    </r>
    <r>
      <rPr>
        <sz val="11"/>
        <rFont val="Times New Roman"/>
        <charset val="134"/>
      </rPr>
      <t>2</t>
    </r>
    <r>
      <rPr>
        <sz val="11"/>
        <rFont val="宋体"/>
        <charset val="134"/>
      </rPr>
      <t>口等</t>
    </r>
    <r>
      <rPr>
        <sz val="11"/>
        <rFont val="Times New Roman"/>
        <charset val="134"/>
      </rPr>
      <t>,</t>
    </r>
    <r>
      <rPr>
        <sz val="11"/>
        <rFont val="宋体"/>
        <charset val="134"/>
      </rPr>
      <t>可提升</t>
    </r>
    <r>
      <rPr>
        <sz val="11"/>
        <rFont val="Times New Roman"/>
        <charset val="134"/>
      </rPr>
      <t>450</t>
    </r>
    <r>
      <rPr>
        <sz val="11"/>
        <rFont val="宋体"/>
        <charset val="134"/>
      </rPr>
      <t>人其中脱贫人口</t>
    </r>
    <r>
      <rPr>
        <sz val="11"/>
        <rFont val="Times New Roman"/>
        <charset val="134"/>
      </rPr>
      <t>75</t>
    </r>
    <r>
      <rPr>
        <sz val="11"/>
        <rFont val="宋体"/>
        <charset val="134"/>
      </rPr>
      <t>人安全供水保障水平</t>
    </r>
  </si>
  <si>
    <r>
      <rPr>
        <sz val="11"/>
        <rFont val="宋体"/>
        <charset val="134"/>
      </rPr>
      <t>新建</t>
    </r>
    <r>
      <rPr>
        <sz val="11"/>
        <rFont val="Times New Roman"/>
        <charset val="134"/>
      </rPr>
      <t>1000</t>
    </r>
    <r>
      <rPr>
        <sz val="11"/>
        <rFont val="宋体"/>
        <charset val="134"/>
      </rPr>
      <t>方山坪塘</t>
    </r>
    <r>
      <rPr>
        <sz val="11"/>
        <rFont val="Times New Roman"/>
        <charset val="134"/>
      </rPr>
      <t>1</t>
    </r>
    <r>
      <rPr>
        <sz val="11"/>
        <rFont val="宋体"/>
        <charset val="134"/>
      </rPr>
      <t>口，整治</t>
    </r>
    <r>
      <rPr>
        <sz val="11"/>
        <rFont val="Times New Roman"/>
        <charset val="134"/>
      </rPr>
      <t>2</t>
    </r>
    <r>
      <rPr>
        <sz val="11"/>
        <rFont val="宋体"/>
        <charset val="134"/>
      </rPr>
      <t>口，受益</t>
    </r>
    <r>
      <rPr>
        <sz val="11"/>
        <rFont val="Times New Roman"/>
        <charset val="134"/>
      </rPr>
      <t>450</t>
    </r>
    <r>
      <rPr>
        <sz val="11"/>
        <rFont val="宋体"/>
        <charset val="134"/>
      </rPr>
      <t>人</t>
    </r>
  </si>
  <si>
    <r>
      <rPr>
        <sz val="11"/>
        <rFont val="宋体"/>
        <charset val="134"/>
      </rPr>
      <t>受益脱贫人口</t>
    </r>
    <r>
      <rPr>
        <sz val="11"/>
        <rFont val="Times New Roman"/>
        <charset val="134"/>
      </rPr>
      <t>≥75</t>
    </r>
    <r>
      <rPr>
        <sz val="11"/>
        <rFont val="宋体"/>
        <charset val="134"/>
      </rPr>
      <t>人</t>
    </r>
  </si>
  <si>
    <r>
      <rPr>
        <sz val="11"/>
        <rFont val="宋体"/>
        <charset val="134"/>
      </rPr>
      <t>巫溪县</t>
    </r>
    <r>
      <rPr>
        <sz val="11"/>
        <rFont val="Times New Roman"/>
        <charset val="134"/>
      </rPr>
      <t>2023</t>
    </r>
    <r>
      <rPr>
        <sz val="11"/>
        <rFont val="宋体"/>
        <charset val="134"/>
      </rPr>
      <t>年文峰镇金盆村水源补充工程</t>
    </r>
  </si>
  <si>
    <r>
      <rPr>
        <sz val="11"/>
        <rFont val="宋体"/>
        <charset val="134"/>
      </rPr>
      <t>铺设</t>
    </r>
    <r>
      <rPr>
        <sz val="11"/>
        <rFont val="Times New Roman"/>
        <charset val="134"/>
      </rPr>
      <t>63</t>
    </r>
    <r>
      <rPr>
        <sz val="11"/>
        <rFont val="宋体"/>
        <charset val="134"/>
      </rPr>
      <t>的管道</t>
    </r>
    <r>
      <rPr>
        <sz val="11"/>
        <rFont val="Times New Roman"/>
        <charset val="134"/>
      </rPr>
      <t>13</t>
    </r>
    <r>
      <rPr>
        <sz val="11"/>
        <rFont val="宋体"/>
        <charset val="134"/>
      </rPr>
      <t>公里等</t>
    </r>
  </si>
  <si>
    <r>
      <rPr>
        <sz val="11"/>
        <rFont val="宋体"/>
        <charset val="134"/>
      </rPr>
      <t>巫溪县文峰镇金盆村</t>
    </r>
  </si>
  <si>
    <r>
      <rPr>
        <sz val="11"/>
        <rFont val="宋体"/>
        <charset val="134"/>
      </rPr>
      <t>通过铺设</t>
    </r>
    <r>
      <rPr>
        <sz val="11"/>
        <rFont val="Times New Roman"/>
        <charset val="134"/>
      </rPr>
      <t>63</t>
    </r>
    <r>
      <rPr>
        <sz val="11"/>
        <rFont val="宋体"/>
        <charset val="134"/>
      </rPr>
      <t>的管道</t>
    </r>
    <r>
      <rPr>
        <sz val="11"/>
        <rFont val="Times New Roman"/>
        <charset val="134"/>
      </rPr>
      <t>13</t>
    </r>
    <r>
      <rPr>
        <sz val="11"/>
        <rFont val="宋体"/>
        <charset val="134"/>
      </rPr>
      <t>公里等</t>
    </r>
    <r>
      <rPr>
        <sz val="11"/>
        <rFont val="Times New Roman"/>
        <charset val="134"/>
      </rPr>
      <t>,</t>
    </r>
    <r>
      <rPr>
        <sz val="11"/>
        <rFont val="宋体"/>
        <charset val="134"/>
      </rPr>
      <t>可提升</t>
    </r>
    <r>
      <rPr>
        <sz val="11"/>
        <rFont val="Times New Roman"/>
        <charset val="134"/>
      </rPr>
      <t>365</t>
    </r>
    <r>
      <rPr>
        <sz val="11"/>
        <rFont val="宋体"/>
        <charset val="134"/>
      </rPr>
      <t>人其中脱贫人口</t>
    </r>
    <r>
      <rPr>
        <sz val="11"/>
        <rFont val="Times New Roman"/>
        <charset val="134"/>
      </rPr>
      <t>61</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</si>
  <si>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人参与项目实施过程中施工质量和资金使用的监督，通过群众参与项目的实施和监督，通过铺设</t>
    </r>
    <r>
      <rPr>
        <sz val="11"/>
        <rFont val="Times New Roman"/>
        <charset val="134"/>
      </rPr>
      <t>63</t>
    </r>
    <r>
      <rPr>
        <sz val="11"/>
        <rFont val="宋体"/>
        <charset val="134"/>
      </rPr>
      <t>的管道</t>
    </r>
    <r>
      <rPr>
        <sz val="11"/>
        <rFont val="Times New Roman"/>
        <charset val="134"/>
      </rPr>
      <t>13</t>
    </r>
    <r>
      <rPr>
        <sz val="11"/>
        <rFont val="宋体"/>
        <charset val="134"/>
      </rPr>
      <t>公里等</t>
    </r>
    <r>
      <rPr>
        <sz val="11"/>
        <rFont val="Times New Roman"/>
        <charset val="134"/>
      </rPr>
      <t>,</t>
    </r>
    <r>
      <rPr>
        <sz val="11"/>
        <rFont val="宋体"/>
        <charset val="134"/>
      </rPr>
      <t>可提升</t>
    </r>
    <r>
      <rPr>
        <sz val="11"/>
        <rFont val="Times New Roman"/>
        <charset val="134"/>
      </rPr>
      <t>365</t>
    </r>
    <r>
      <rPr>
        <sz val="11"/>
        <rFont val="宋体"/>
        <charset val="134"/>
      </rPr>
      <t>人其中脱贫人口</t>
    </r>
    <r>
      <rPr>
        <sz val="11"/>
        <rFont val="Times New Roman"/>
        <charset val="134"/>
      </rPr>
      <t>61</t>
    </r>
    <r>
      <rPr>
        <sz val="11"/>
        <rFont val="宋体"/>
        <charset val="134"/>
      </rPr>
      <t>人安全供水保障水平</t>
    </r>
  </si>
  <si>
    <r>
      <rPr>
        <sz val="11"/>
        <rFont val="宋体"/>
        <charset val="134"/>
      </rPr>
      <t>受益脱贫人口</t>
    </r>
    <r>
      <rPr>
        <sz val="11"/>
        <rFont val="Times New Roman"/>
        <charset val="134"/>
      </rPr>
      <t>≥61</t>
    </r>
    <r>
      <rPr>
        <sz val="11"/>
        <rFont val="宋体"/>
        <charset val="134"/>
      </rPr>
      <t>人</t>
    </r>
  </si>
  <si>
    <r>
      <rPr>
        <sz val="11"/>
        <rFont val="宋体"/>
        <charset val="134"/>
      </rPr>
      <t>巫溪县</t>
    </r>
    <r>
      <rPr>
        <sz val="11"/>
        <rFont val="Times New Roman"/>
        <charset val="134"/>
      </rPr>
      <t>2023</t>
    </r>
    <r>
      <rPr>
        <sz val="11"/>
        <rFont val="宋体"/>
        <charset val="134"/>
      </rPr>
      <t>年朝阳镇玉皇村蓄水池工程</t>
    </r>
  </si>
  <si>
    <r>
      <rPr>
        <sz val="11"/>
        <rFont val="宋体"/>
        <charset val="134"/>
      </rPr>
      <t>新建</t>
    </r>
    <r>
      <rPr>
        <sz val="11"/>
        <rFont val="Times New Roman"/>
        <charset val="134"/>
      </rPr>
      <t>500</t>
    </r>
    <r>
      <rPr>
        <sz val="11"/>
        <rFont val="宋体"/>
        <charset val="134"/>
      </rPr>
      <t>方水池</t>
    </r>
    <r>
      <rPr>
        <sz val="11"/>
        <rFont val="Times New Roman"/>
        <charset val="134"/>
      </rPr>
      <t>1</t>
    </r>
    <r>
      <rPr>
        <sz val="11"/>
        <rFont val="宋体"/>
        <charset val="134"/>
      </rPr>
      <t>口配套管道</t>
    </r>
    <r>
      <rPr>
        <sz val="11"/>
        <rFont val="Times New Roman"/>
        <charset val="134"/>
      </rPr>
      <t>2000</t>
    </r>
    <r>
      <rPr>
        <sz val="11"/>
        <rFont val="宋体"/>
        <charset val="134"/>
      </rPr>
      <t>米等</t>
    </r>
  </si>
  <si>
    <r>
      <rPr>
        <sz val="11"/>
        <rFont val="宋体"/>
        <charset val="134"/>
      </rPr>
      <t>巫溪县朝阳镇玉皇村</t>
    </r>
  </si>
  <si>
    <r>
      <rPr>
        <sz val="11"/>
        <rFont val="宋体"/>
        <charset val="134"/>
      </rPr>
      <t>通过新建</t>
    </r>
    <r>
      <rPr>
        <sz val="11"/>
        <rFont val="Times New Roman"/>
        <charset val="134"/>
      </rPr>
      <t>500</t>
    </r>
    <r>
      <rPr>
        <sz val="11"/>
        <rFont val="宋体"/>
        <charset val="134"/>
      </rPr>
      <t>方水池</t>
    </r>
    <r>
      <rPr>
        <sz val="11"/>
        <rFont val="Times New Roman"/>
        <charset val="134"/>
      </rPr>
      <t>1</t>
    </r>
    <r>
      <rPr>
        <sz val="11"/>
        <rFont val="宋体"/>
        <charset val="134"/>
      </rPr>
      <t>口配套管道</t>
    </r>
    <r>
      <rPr>
        <sz val="11"/>
        <rFont val="Times New Roman"/>
        <charset val="134"/>
      </rPr>
      <t>2000</t>
    </r>
    <r>
      <rPr>
        <sz val="11"/>
        <rFont val="宋体"/>
        <charset val="134"/>
      </rPr>
      <t>米等</t>
    </r>
    <r>
      <rPr>
        <sz val="11"/>
        <rFont val="Times New Roman"/>
        <charset val="134"/>
      </rPr>
      <t>,</t>
    </r>
    <r>
      <rPr>
        <sz val="11"/>
        <rFont val="宋体"/>
        <charset val="134"/>
      </rPr>
      <t>可提升</t>
    </r>
    <r>
      <rPr>
        <sz val="11"/>
        <rFont val="Times New Roman"/>
        <charset val="134"/>
      </rPr>
      <t>246</t>
    </r>
    <r>
      <rPr>
        <sz val="11"/>
        <rFont val="宋体"/>
        <charset val="134"/>
      </rPr>
      <t>人其中脱贫人口</t>
    </r>
    <r>
      <rPr>
        <sz val="11"/>
        <rFont val="Times New Roman"/>
        <charset val="134"/>
      </rPr>
      <t>44</t>
    </r>
    <r>
      <rPr>
        <sz val="11"/>
        <rFont val="宋体"/>
        <charset val="134"/>
      </rPr>
      <t>人安全供水保障水平</t>
    </r>
  </si>
  <si>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500</t>
    </r>
    <r>
      <rPr>
        <sz val="11"/>
        <rFont val="宋体"/>
        <charset val="134"/>
      </rPr>
      <t>方水池</t>
    </r>
    <r>
      <rPr>
        <sz val="11"/>
        <rFont val="Times New Roman"/>
        <charset val="134"/>
      </rPr>
      <t>1</t>
    </r>
    <r>
      <rPr>
        <sz val="11"/>
        <rFont val="宋体"/>
        <charset val="134"/>
      </rPr>
      <t>口配套管道</t>
    </r>
    <r>
      <rPr>
        <sz val="11"/>
        <rFont val="Times New Roman"/>
        <charset val="134"/>
      </rPr>
      <t>2000</t>
    </r>
    <r>
      <rPr>
        <sz val="11"/>
        <rFont val="宋体"/>
        <charset val="134"/>
      </rPr>
      <t>米等</t>
    </r>
    <r>
      <rPr>
        <sz val="11"/>
        <rFont val="Times New Roman"/>
        <charset val="134"/>
      </rPr>
      <t>,</t>
    </r>
    <r>
      <rPr>
        <sz val="11"/>
        <rFont val="宋体"/>
        <charset val="134"/>
      </rPr>
      <t>可提升</t>
    </r>
    <r>
      <rPr>
        <sz val="11"/>
        <rFont val="Times New Roman"/>
        <charset val="134"/>
      </rPr>
      <t>246</t>
    </r>
    <r>
      <rPr>
        <sz val="11"/>
        <rFont val="宋体"/>
        <charset val="134"/>
      </rPr>
      <t>人其中脱贫人口</t>
    </r>
    <r>
      <rPr>
        <sz val="11"/>
        <rFont val="Times New Roman"/>
        <charset val="134"/>
      </rPr>
      <t>44</t>
    </r>
    <r>
      <rPr>
        <sz val="11"/>
        <rFont val="宋体"/>
        <charset val="134"/>
      </rPr>
      <t>人安全供水保障水平</t>
    </r>
  </si>
  <si>
    <r>
      <rPr>
        <sz val="11"/>
        <rFont val="宋体"/>
        <charset val="134"/>
      </rPr>
      <t>受益脱贫人口</t>
    </r>
    <r>
      <rPr>
        <sz val="11"/>
        <rFont val="Times New Roman"/>
        <charset val="134"/>
      </rPr>
      <t>≥44</t>
    </r>
    <r>
      <rPr>
        <sz val="11"/>
        <rFont val="宋体"/>
        <charset val="134"/>
      </rPr>
      <t>人</t>
    </r>
  </si>
  <si>
    <r>
      <rPr>
        <sz val="11"/>
        <rFont val="宋体"/>
        <charset val="134"/>
      </rPr>
      <t>巫溪县</t>
    </r>
    <r>
      <rPr>
        <sz val="11"/>
        <rFont val="Times New Roman"/>
        <charset val="134"/>
      </rPr>
      <t>2023</t>
    </r>
    <r>
      <rPr>
        <sz val="11"/>
        <rFont val="宋体"/>
        <charset val="134"/>
      </rPr>
      <t>年文峰镇三星村供水保障提升工程</t>
    </r>
  </si>
  <si>
    <r>
      <rPr>
        <sz val="11"/>
        <rFont val="宋体"/>
        <charset val="134"/>
      </rPr>
      <t>新建</t>
    </r>
    <r>
      <rPr>
        <sz val="11"/>
        <rFont val="Times New Roman"/>
        <charset val="134"/>
      </rPr>
      <t>300</t>
    </r>
    <r>
      <rPr>
        <sz val="11"/>
        <rFont val="宋体"/>
        <charset val="134"/>
      </rPr>
      <t>方水池</t>
    </r>
    <r>
      <rPr>
        <sz val="11"/>
        <rFont val="Times New Roman"/>
        <charset val="134"/>
      </rPr>
      <t>1</t>
    </r>
    <r>
      <rPr>
        <sz val="11"/>
        <rFont val="宋体"/>
        <charset val="134"/>
      </rPr>
      <t>口配套管网</t>
    </r>
    <r>
      <rPr>
        <sz val="11"/>
        <rFont val="Times New Roman"/>
        <charset val="134"/>
      </rPr>
      <t>1000</t>
    </r>
    <r>
      <rPr>
        <sz val="11"/>
        <rFont val="宋体"/>
        <charset val="134"/>
      </rPr>
      <t>米等</t>
    </r>
  </si>
  <si>
    <r>
      <rPr>
        <sz val="11"/>
        <rFont val="宋体"/>
        <charset val="134"/>
      </rPr>
      <t>巫溪县文峰镇三星村</t>
    </r>
  </si>
  <si>
    <r>
      <rPr>
        <sz val="11"/>
        <rFont val="宋体"/>
        <charset val="134"/>
      </rPr>
      <t>通过新建</t>
    </r>
    <r>
      <rPr>
        <sz val="11"/>
        <rFont val="Times New Roman"/>
        <charset val="134"/>
      </rPr>
      <t>300</t>
    </r>
    <r>
      <rPr>
        <sz val="11"/>
        <rFont val="宋体"/>
        <charset val="134"/>
      </rPr>
      <t>方水池</t>
    </r>
    <r>
      <rPr>
        <sz val="11"/>
        <rFont val="Times New Roman"/>
        <charset val="134"/>
      </rPr>
      <t>1</t>
    </r>
    <r>
      <rPr>
        <sz val="11"/>
        <rFont val="宋体"/>
        <charset val="134"/>
      </rPr>
      <t>口配套管网</t>
    </r>
    <r>
      <rPr>
        <sz val="11"/>
        <rFont val="Times New Roman"/>
        <charset val="134"/>
      </rPr>
      <t>1000</t>
    </r>
    <r>
      <rPr>
        <sz val="11"/>
        <rFont val="宋体"/>
        <charset val="134"/>
      </rPr>
      <t>米等</t>
    </r>
    <r>
      <rPr>
        <sz val="11"/>
        <rFont val="Times New Roman"/>
        <charset val="134"/>
      </rPr>
      <t>,</t>
    </r>
    <r>
      <rPr>
        <sz val="11"/>
        <rFont val="宋体"/>
        <charset val="134"/>
      </rPr>
      <t>可提升</t>
    </r>
    <r>
      <rPr>
        <sz val="11"/>
        <rFont val="Times New Roman"/>
        <charset val="134"/>
      </rPr>
      <t>220</t>
    </r>
    <r>
      <rPr>
        <sz val="11"/>
        <rFont val="宋体"/>
        <charset val="134"/>
      </rPr>
      <t>人其中脱贫人口</t>
    </r>
    <r>
      <rPr>
        <sz val="11"/>
        <rFont val="Times New Roman"/>
        <charset val="134"/>
      </rPr>
      <t>37</t>
    </r>
    <r>
      <rPr>
        <sz val="11"/>
        <rFont val="宋体"/>
        <charset val="134"/>
      </rPr>
      <t>人安全供水保障水平</t>
    </r>
  </si>
  <si>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300</t>
    </r>
    <r>
      <rPr>
        <sz val="11"/>
        <rFont val="宋体"/>
        <charset val="134"/>
      </rPr>
      <t>方水池</t>
    </r>
    <r>
      <rPr>
        <sz val="11"/>
        <rFont val="Times New Roman"/>
        <charset val="134"/>
      </rPr>
      <t>1</t>
    </r>
    <r>
      <rPr>
        <sz val="11"/>
        <rFont val="宋体"/>
        <charset val="134"/>
      </rPr>
      <t>口配套管网</t>
    </r>
    <r>
      <rPr>
        <sz val="11"/>
        <rFont val="Times New Roman"/>
        <charset val="134"/>
      </rPr>
      <t>1000</t>
    </r>
    <r>
      <rPr>
        <sz val="11"/>
        <rFont val="宋体"/>
        <charset val="134"/>
      </rPr>
      <t>米等</t>
    </r>
    <r>
      <rPr>
        <sz val="11"/>
        <rFont val="Times New Roman"/>
        <charset val="134"/>
      </rPr>
      <t>,</t>
    </r>
    <r>
      <rPr>
        <sz val="11"/>
        <rFont val="宋体"/>
        <charset val="134"/>
      </rPr>
      <t>可提升</t>
    </r>
    <r>
      <rPr>
        <sz val="11"/>
        <rFont val="Times New Roman"/>
        <charset val="134"/>
      </rPr>
      <t>220</t>
    </r>
    <r>
      <rPr>
        <sz val="11"/>
        <rFont val="宋体"/>
        <charset val="134"/>
      </rPr>
      <t>人其中脱贫人口</t>
    </r>
    <r>
      <rPr>
        <sz val="11"/>
        <rFont val="Times New Roman"/>
        <charset val="134"/>
      </rPr>
      <t>37</t>
    </r>
    <r>
      <rPr>
        <sz val="11"/>
        <rFont val="宋体"/>
        <charset val="134"/>
      </rPr>
      <t>人安全供水保障水平</t>
    </r>
  </si>
  <si>
    <r>
      <rPr>
        <sz val="11"/>
        <rFont val="宋体"/>
        <charset val="134"/>
      </rPr>
      <t>受益脱贫人口</t>
    </r>
    <r>
      <rPr>
        <sz val="11"/>
        <rFont val="Times New Roman"/>
        <charset val="134"/>
      </rPr>
      <t>≥37</t>
    </r>
    <r>
      <rPr>
        <sz val="11"/>
        <rFont val="宋体"/>
        <charset val="134"/>
      </rPr>
      <t>人</t>
    </r>
  </si>
  <si>
    <r>
      <rPr>
        <sz val="11"/>
        <rFont val="宋体"/>
        <charset val="134"/>
      </rPr>
      <t>巫溪县</t>
    </r>
    <r>
      <rPr>
        <sz val="11"/>
        <rFont val="Times New Roman"/>
        <charset val="134"/>
      </rPr>
      <t>2023</t>
    </r>
    <r>
      <rPr>
        <sz val="11"/>
        <rFont val="宋体"/>
        <charset val="134"/>
      </rPr>
      <t>年乌龙乡水厂水源补给工程</t>
    </r>
  </si>
  <si>
    <r>
      <rPr>
        <sz val="11"/>
        <rFont val="宋体"/>
        <charset val="134"/>
      </rPr>
      <t>新建取水坝</t>
    </r>
    <r>
      <rPr>
        <sz val="11"/>
        <rFont val="Times New Roman"/>
        <charset val="134"/>
      </rPr>
      <t>1</t>
    </r>
    <r>
      <rPr>
        <sz val="11"/>
        <rFont val="宋体"/>
        <charset val="134"/>
      </rPr>
      <t>座、</t>
    </r>
    <r>
      <rPr>
        <sz val="11"/>
        <rFont val="Times New Roman"/>
        <charset val="134"/>
      </rPr>
      <t>100m³</t>
    </r>
    <r>
      <rPr>
        <sz val="11"/>
        <rFont val="宋体"/>
        <charset val="134"/>
      </rPr>
      <t>滤池</t>
    </r>
    <r>
      <rPr>
        <sz val="11"/>
        <rFont val="Times New Roman"/>
        <charset val="134"/>
      </rPr>
      <t>1</t>
    </r>
    <r>
      <rPr>
        <sz val="11"/>
        <rFont val="宋体"/>
        <charset val="134"/>
      </rPr>
      <t>口、泵站</t>
    </r>
    <r>
      <rPr>
        <sz val="11"/>
        <rFont val="Times New Roman"/>
        <charset val="134"/>
      </rPr>
      <t>1</t>
    </r>
    <r>
      <rPr>
        <sz val="11"/>
        <rFont val="宋体"/>
        <charset val="134"/>
      </rPr>
      <t>座（内设监控系统、管道泵两台</t>
    </r>
    <r>
      <rPr>
        <sz val="11"/>
        <rFont val="Times New Roman"/>
        <charset val="134"/>
      </rPr>
      <t>-</t>
    </r>
    <r>
      <rPr>
        <sz val="11"/>
        <rFont val="宋体"/>
        <charset val="134"/>
      </rPr>
      <t>流量</t>
    </r>
    <r>
      <rPr>
        <sz val="11"/>
        <rFont val="Times New Roman"/>
        <charset val="134"/>
      </rPr>
      <t>25m3/h</t>
    </r>
    <r>
      <rPr>
        <sz val="11"/>
        <rFont val="宋体"/>
        <charset val="134"/>
      </rPr>
      <t>，扬程</t>
    </r>
    <r>
      <rPr>
        <sz val="11"/>
        <rFont val="Times New Roman"/>
        <charset val="134"/>
      </rPr>
      <t>50m</t>
    </r>
    <r>
      <rPr>
        <sz val="11"/>
        <rFont val="宋体"/>
        <charset val="134"/>
      </rPr>
      <t>等），</t>
    </r>
    <r>
      <rPr>
        <sz val="11"/>
        <rFont val="Times New Roman"/>
        <charset val="134"/>
      </rPr>
      <t>De160-0.8MPaPE</t>
    </r>
    <r>
      <rPr>
        <sz val="11"/>
        <rFont val="宋体"/>
        <charset val="134"/>
      </rPr>
      <t>管道</t>
    </r>
    <r>
      <rPr>
        <sz val="11"/>
        <rFont val="Times New Roman"/>
        <charset val="134"/>
      </rPr>
      <t>650m</t>
    </r>
    <r>
      <rPr>
        <sz val="11"/>
        <rFont val="宋体"/>
        <charset val="134"/>
      </rPr>
      <t>，</t>
    </r>
    <r>
      <rPr>
        <sz val="11"/>
        <rFont val="Times New Roman"/>
        <charset val="134"/>
      </rPr>
      <t>De110-1.25MPaPE</t>
    </r>
    <r>
      <rPr>
        <sz val="11"/>
        <rFont val="宋体"/>
        <charset val="134"/>
      </rPr>
      <t>管道</t>
    </r>
    <r>
      <rPr>
        <sz val="11"/>
        <rFont val="Times New Roman"/>
        <charset val="134"/>
      </rPr>
      <t>3000m</t>
    </r>
    <r>
      <rPr>
        <sz val="11"/>
        <rFont val="宋体"/>
        <charset val="134"/>
      </rPr>
      <t>等</t>
    </r>
  </si>
  <si>
    <r>
      <rPr>
        <sz val="11"/>
        <rFont val="宋体"/>
        <charset val="134"/>
      </rPr>
      <t>巫溪县乌龙乡</t>
    </r>
  </si>
  <si>
    <r>
      <rPr>
        <sz val="11"/>
        <rFont val="宋体"/>
        <charset val="134"/>
      </rPr>
      <t>通过新建取水坝</t>
    </r>
    <r>
      <rPr>
        <sz val="11"/>
        <rFont val="Times New Roman"/>
        <charset val="134"/>
      </rPr>
      <t>1</t>
    </r>
    <r>
      <rPr>
        <sz val="11"/>
        <rFont val="宋体"/>
        <charset val="134"/>
      </rPr>
      <t>座、</t>
    </r>
    <r>
      <rPr>
        <sz val="11"/>
        <rFont val="Times New Roman"/>
        <charset val="134"/>
      </rPr>
      <t>100m³</t>
    </r>
    <r>
      <rPr>
        <sz val="11"/>
        <rFont val="宋体"/>
        <charset val="134"/>
      </rPr>
      <t>滤池</t>
    </r>
    <r>
      <rPr>
        <sz val="11"/>
        <rFont val="Times New Roman"/>
        <charset val="134"/>
      </rPr>
      <t>1</t>
    </r>
    <r>
      <rPr>
        <sz val="11"/>
        <rFont val="宋体"/>
        <charset val="134"/>
      </rPr>
      <t>口、泵站</t>
    </r>
    <r>
      <rPr>
        <sz val="11"/>
        <rFont val="Times New Roman"/>
        <charset val="134"/>
      </rPr>
      <t>1</t>
    </r>
    <r>
      <rPr>
        <sz val="11"/>
        <rFont val="宋体"/>
        <charset val="134"/>
      </rPr>
      <t>座（内设监控系统、管道泵两台</t>
    </r>
    <r>
      <rPr>
        <sz val="11"/>
        <rFont val="Times New Roman"/>
        <charset val="134"/>
      </rPr>
      <t>-</t>
    </r>
    <r>
      <rPr>
        <sz val="11"/>
        <rFont val="宋体"/>
        <charset val="134"/>
      </rPr>
      <t>流量</t>
    </r>
    <r>
      <rPr>
        <sz val="11"/>
        <rFont val="Times New Roman"/>
        <charset val="134"/>
      </rPr>
      <t>25m3/h</t>
    </r>
    <r>
      <rPr>
        <sz val="11"/>
        <rFont val="宋体"/>
        <charset val="134"/>
      </rPr>
      <t>，扬程</t>
    </r>
    <r>
      <rPr>
        <sz val="11"/>
        <rFont val="Times New Roman"/>
        <charset val="134"/>
      </rPr>
      <t>50m</t>
    </r>
    <r>
      <rPr>
        <sz val="11"/>
        <rFont val="宋体"/>
        <charset val="134"/>
      </rPr>
      <t>等），</t>
    </r>
    <r>
      <rPr>
        <sz val="11"/>
        <rFont val="Times New Roman"/>
        <charset val="134"/>
      </rPr>
      <t>De160-0.8MPaPE</t>
    </r>
    <r>
      <rPr>
        <sz val="11"/>
        <rFont val="宋体"/>
        <charset val="134"/>
      </rPr>
      <t>管道</t>
    </r>
    <r>
      <rPr>
        <sz val="11"/>
        <rFont val="Times New Roman"/>
        <charset val="134"/>
      </rPr>
      <t>650m</t>
    </r>
    <r>
      <rPr>
        <sz val="11"/>
        <rFont val="宋体"/>
        <charset val="134"/>
      </rPr>
      <t>，</t>
    </r>
    <r>
      <rPr>
        <sz val="11"/>
        <rFont val="Times New Roman"/>
        <charset val="134"/>
      </rPr>
      <t>De110-1.25MPaPE</t>
    </r>
    <r>
      <rPr>
        <sz val="11"/>
        <rFont val="宋体"/>
        <charset val="134"/>
      </rPr>
      <t>管道</t>
    </r>
    <r>
      <rPr>
        <sz val="11"/>
        <rFont val="Times New Roman"/>
        <charset val="134"/>
      </rPr>
      <t>3000m</t>
    </r>
    <r>
      <rPr>
        <sz val="11"/>
        <rFont val="宋体"/>
        <charset val="134"/>
      </rPr>
      <t>等</t>
    </r>
    <r>
      <rPr>
        <sz val="11"/>
        <rFont val="Times New Roman"/>
        <charset val="134"/>
      </rPr>
      <t>,</t>
    </r>
    <r>
      <rPr>
        <sz val="11"/>
        <rFont val="宋体"/>
        <charset val="134"/>
      </rPr>
      <t>可提升</t>
    </r>
    <r>
      <rPr>
        <sz val="11"/>
        <rFont val="Times New Roman"/>
        <charset val="134"/>
      </rPr>
      <t>566</t>
    </r>
    <r>
      <rPr>
        <sz val="11"/>
        <rFont val="宋体"/>
        <charset val="134"/>
      </rPr>
      <t>人其中脱贫人口</t>
    </r>
    <r>
      <rPr>
        <sz val="11"/>
        <rFont val="Times New Roman"/>
        <charset val="134"/>
      </rPr>
      <t>94</t>
    </r>
    <r>
      <rPr>
        <sz val="11"/>
        <rFont val="宋体"/>
        <charset val="134"/>
      </rPr>
      <t>人安全供水保障水平</t>
    </r>
  </si>
  <si>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人参与项目实施过程中施工质量和资金使用的监督，通过群众参与项目的实施和监督，通过新建取水坝</t>
    </r>
    <r>
      <rPr>
        <sz val="11"/>
        <rFont val="Times New Roman"/>
        <charset val="134"/>
      </rPr>
      <t>1</t>
    </r>
    <r>
      <rPr>
        <sz val="11"/>
        <rFont val="宋体"/>
        <charset val="134"/>
      </rPr>
      <t>座、</t>
    </r>
    <r>
      <rPr>
        <sz val="11"/>
        <rFont val="Times New Roman"/>
        <charset val="134"/>
      </rPr>
      <t>100m³</t>
    </r>
    <r>
      <rPr>
        <sz val="11"/>
        <rFont val="宋体"/>
        <charset val="134"/>
      </rPr>
      <t>滤池</t>
    </r>
    <r>
      <rPr>
        <sz val="11"/>
        <rFont val="Times New Roman"/>
        <charset val="134"/>
      </rPr>
      <t>1</t>
    </r>
    <r>
      <rPr>
        <sz val="11"/>
        <rFont val="宋体"/>
        <charset val="134"/>
      </rPr>
      <t>口、泵站</t>
    </r>
    <r>
      <rPr>
        <sz val="11"/>
        <rFont val="Times New Roman"/>
        <charset val="134"/>
      </rPr>
      <t>1</t>
    </r>
    <r>
      <rPr>
        <sz val="11"/>
        <rFont val="宋体"/>
        <charset val="134"/>
      </rPr>
      <t>座（内设监控系统、管道泵两台</t>
    </r>
    <r>
      <rPr>
        <sz val="11"/>
        <rFont val="Times New Roman"/>
        <charset val="134"/>
      </rPr>
      <t>-</t>
    </r>
    <r>
      <rPr>
        <sz val="11"/>
        <rFont val="宋体"/>
        <charset val="134"/>
      </rPr>
      <t>流量</t>
    </r>
    <r>
      <rPr>
        <sz val="11"/>
        <rFont val="Times New Roman"/>
        <charset val="134"/>
      </rPr>
      <t>25m3/h</t>
    </r>
    <r>
      <rPr>
        <sz val="11"/>
        <rFont val="宋体"/>
        <charset val="134"/>
      </rPr>
      <t>，扬程</t>
    </r>
    <r>
      <rPr>
        <sz val="11"/>
        <rFont val="Times New Roman"/>
        <charset val="134"/>
      </rPr>
      <t>50m</t>
    </r>
    <r>
      <rPr>
        <sz val="11"/>
        <rFont val="宋体"/>
        <charset val="134"/>
      </rPr>
      <t>等），</t>
    </r>
    <r>
      <rPr>
        <sz val="11"/>
        <rFont val="Times New Roman"/>
        <charset val="134"/>
      </rPr>
      <t>De160-0.8MPaPE</t>
    </r>
    <r>
      <rPr>
        <sz val="11"/>
        <rFont val="宋体"/>
        <charset val="134"/>
      </rPr>
      <t>管道</t>
    </r>
    <r>
      <rPr>
        <sz val="11"/>
        <rFont val="Times New Roman"/>
        <charset val="134"/>
      </rPr>
      <t>650m</t>
    </r>
    <r>
      <rPr>
        <sz val="11"/>
        <rFont val="宋体"/>
        <charset val="134"/>
      </rPr>
      <t>，</t>
    </r>
    <r>
      <rPr>
        <sz val="11"/>
        <rFont val="Times New Roman"/>
        <charset val="134"/>
      </rPr>
      <t>De110-1.25MPaPE</t>
    </r>
    <r>
      <rPr>
        <sz val="11"/>
        <rFont val="宋体"/>
        <charset val="134"/>
      </rPr>
      <t>管道</t>
    </r>
    <r>
      <rPr>
        <sz val="11"/>
        <rFont val="Times New Roman"/>
        <charset val="134"/>
      </rPr>
      <t>3000m</t>
    </r>
    <r>
      <rPr>
        <sz val="11"/>
        <rFont val="宋体"/>
        <charset val="134"/>
      </rPr>
      <t>等</t>
    </r>
    <r>
      <rPr>
        <sz val="11"/>
        <rFont val="Times New Roman"/>
        <charset val="134"/>
      </rPr>
      <t>,</t>
    </r>
    <r>
      <rPr>
        <sz val="11"/>
        <rFont val="宋体"/>
        <charset val="134"/>
      </rPr>
      <t>可提升</t>
    </r>
    <r>
      <rPr>
        <sz val="11"/>
        <rFont val="Times New Roman"/>
        <charset val="134"/>
      </rPr>
      <t>566</t>
    </r>
    <r>
      <rPr>
        <sz val="11"/>
        <rFont val="宋体"/>
        <charset val="134"/>
      </rPr>
      <t>人其中脱贫人口</t>
    </r>
    <r>
      <rPr>
        <sz val="11"/>
        <rFont val="Times New Roman"/>
        <charset val="134"/>
      </rPr>
      <t>94</t>
    </r>
    <r>
      <rPr>
        <sz val="11"/>
        <rFont val="宋体"/>
        <charset val="134"/>
      </rPr>
      <t>人安全供水保障水平</t>
    </r>
  </si>
  <si>
    <r>
      <rPr>
        <sz val="11"/>
        <rFont val="宋体"/>
        <charset val="134"/>
      </rPr>
      <t>受益脱贫人口</t>
    </r>
    <r>
      <rPr>
        <sz val="11"/>
        <rFont val="Times New Roman"/>
        <charset val="134"/>
      </rPr>
      <t>≥94</t>
    </r>
    <r>
      <rPr>
        <sz val="11"/>
        <rFont val="宋体"/>
        <charset val="134"/>
      </rPr>
      <t>人</t>
    </r>
  </si>
  <si>
    <r>
      <rPr>
        <sz val="11"/>
        <rFont val="宋体"/>
        <charset val="134"/>
      </rPr>
      <t>巫溪县</t>
    </r>
    <r>
      <rPr>
        <sz val="11"/>
        <rFont val="Times New Roman"/>
        <charset val="134"/>
      </rPr>
      <t>2023</t>
    </r>
    <r>
      <rPr>
        <sz val="11"/>
        <rFont val="宋体"/>
        <charset val="134"/>
      </rPr>
      <t>年乌龙乡林场村供水保障改造提升工程</t>
    </r>
  </si>
  <si>
    <r>
      <rPr>
        <sz val="11"/>
        <rFont val="宋体"/>
        <charset val="134"/>
      </rPr>
      <t>村级供水改造</t>
    </r>
    <r>
      <rPr>
        <sz val="11"/>
        <rFont val="Times New Roman"/>
        <charset val="134"/>
      </rPr>
      <t>1</t>
    </r>
    <r>
      <rPr>
        <sz val="11"/>
        <rFont val="宋体"/>
        <charset val="134"/>
      </rPr>
      <t>处，配备净水设备</t>
    </r>
    <r>
      <rPr>
        <sz val="11"/>
        <rFont val="Times New Roman"/>
        <charset val="134"/>
      </rPr>
      <t>1</t>
    </r>
    <r>
      <rPr>
        <sz val="11"/>
        <rFont val="宋体"/>
        <charset val="134"/>
      </rPr>
      <t>套，安装管道</t>
    </r>
    <r>
      <rPr>
        <sz val="11"/>
        <rFont val="Times New Roman"/>
        <charset val="134"/>
      </rPr>
      <t>10000</t>
    </r>
    <r>
      <rPr>
        <sz val="11"/>
        <rFont val="宋体"/>
        <charset val="134"/>
      </rPr>
      <t>米等</t>
    </r>
  </si>
  <si>
    <r>
      <rPr>
        <sz val="11"/>
        <rFont val="宋体"/>
        <charset val="134"/>
      </rPr>
      <t>巫溪县乌龙乡林场村</t>
    </r>
  </si>
  <si>
    <r>
      <rPr>
        <sz val="11"/>
        <rFont val="宋体"/>
        <charset val="134"/>
      </rPr>
      <t>通过村级供水改造</t>
    </r>
    <r>
      <rPr>
        <sz val="11"/>
        <rFont val="Times New Roman"/>
        <charset val="134"/>
      </rPr>
      <t>1</t>
    </r>
    <r>
      <rPr>
        <sz val="11"/>
        <rFont val="宋体"/>
        <charset val="134"/>
      </rPr>
      <t>处，配备净水设备</t>
    </r>
    <r>
      <rPr>
        <sz val="11"/>
        <rFont val="Times New Roman"/>
        <charset val="134"/>
      </rPr>
      <t>1</t>
    </r>
    <r>
      <rPr>
        <sz val="11"/>
        <rFont val="宋体"/>
        <charset val="134"/>
      </rPr>
      <t>套，安装管道</t>
    </r>
    <r>
      <rPr>
        <sz val="11"/>
        <rFont val="Times New Roman"/>
        <charset val="134"/>
      </rPr>
      <t>10000</t>
    </r>
    <r>
      <rPr>
        <sz val="11"/>
        <rFont val="宋体"/>
        <charset val="134"/>
      </rPr>
      <t>米等</t>
    </r>
    <r>
      <rPr>
        <sz val="11"/>
        <rFont val="Times New Roman"/>
        <charset val="134"/>
      </rPr>
      <t>,</t>
    </r>
    <r>
      <rPr>
        <sz val="11"/>
        <rFont val="宋体"/>
        <charset val="134"/>
      </rPr>
      <t>可提升</t>
    </r>
    <r>
      <rPr>
        <sz val="11"/>
        <rFont val="Times New Roman"/>
        <charset val="134"/>
      </rPr>
      <t>388</t>
    </r>
    <r>
      <rPr>
        <sz val="11"/>
        <rFont val="宋体"/>
        <charset val="134"/>
      </rPr>
      <t>人其中脱贫人口</t>
    </r>
    <r>
      <rPr>
        <sz val="11"/>
        <rFont val="Times New Roman"/>
        <charset val="134"/>
      </rPr>
      <t>65</t>
    </r>
    <r>
      <rPr>
        <sz val="11"/>
        <rFont val="宋体"/>
        <charset val="134"/>
      </rPr>
      <t>人安全供水保障水平</t>
    </r>
  </si>
  <si>
    <r>
      <rPr>
        <sz val="11"/>
        <rFont val="Times New Roman"/>
        <charset val="134"/>
      </rP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人参与项目实施过程中施工质量和资金使用的监督，通过群众参与项目的实施和监督，通过村级供水改造</t>
    </r>
    <r>
      <rPr>
        <sz val="11"/>
        <rFont val="Times New Roman"/>
        <charset val="134"/>
      </rPr>
      <t>1</t>
    </r>
    <r>
      <rPr>
        <sz val="11"/>
        <rFont val="宋体"/>
        <charset val="134"/>
      </rPr>
      <t>处，配备净水设备</t>
    </r>
    <r>
      <rPr>
        <sz val="11"/>
        <rFont val="Times New Roman"/>
        <charset val="134"/>
      </rPr>
      <t>1</t>
    </r>
    <r>
      <rPr>
        <sz val="11"/>
        <rFont val="宋体"/>
        <charset val="134"/>
      </rPr>
      <t>套，安装管道</t>
    </r>
    <r>
      <rPr>
        <sz val="11"/>
        <rFont val="Times New Roman"/>
        <charset val="134"/>
      </rPr>
      <t>10000</t>
    </r>
    <r>
      <rPr>
        <sz val="11"/>
        <rFont val="宋体"/>
        <charset val="134"/>
      </rPr>
      <t>米等</t>
    </r>
    <r>
      <rPr>
        <sz val="11"/>
        <rFont val="Times New Roman"/>
        <charset val="134"/>
      </rPr>
      <t>,</t>
    </r>
    <r>
      <rPr>
        <sz val="11"/>
        <rFont val="宋体"/>
        <charset val="134"/>
      </rPr>
      <t>可提升</t>
    </r>
    <r>
      <rPr>
        <sz val="11"/>
        <rFont val="Times New Roman"/>
        <charset val="134"/>
      </rPr>
      <t>388</t>
    </r>
    <r>
      <rPr>
        <sz val="11"/>
        <rFont val="宋体"/>
        <charset val="134"/>
      </rPr>
      <t>人其中脱贫人口</t>
    </r>
    <r>
      <rPr>
        <sz val="11"/>
        <rFont val="Times New Roman"/>
        <charset val="134"/>
      </rPr>
      <t>65</t>
    </r>
    <r>
      <rPr>
        <sz val="11"/>
        <rFont val="宋体"/>
        <charset val="134"/>
      </rPr>
      <t>人安全供水保障水平</t>
    </r>
  </si>
  <si>
    <r>
      <rPr>
        <sz val="11"/>
        <rFont val="宋体"/>
        <charset val="134"/>
      </rPr>
      <t>巫溪县火化殡仪馆及杨家寨陵园项目用水保障工程</t>
    </r>
  </si>
  <si>
    <r>
      <rPr>
        <sz val="11"/>
        <rFont val="宋体"/>
        <charset val="134"/>
      </rPr>
      <t>安装管道</t>
    </r>
    <r>
      <rPr>
        <sz val="11"/>
        <rFont val="Times New Roman"/>
        <charset val="134"/>
      </rPr>
      <t>10</t>
    </r>
    <r>
      <rPr>
        <sz val="11"/>
        <rFont val="宋体"/>
        <charset val="134"/>
      </rPr>
      <t>公里等</t>
    </r>
  </si>
  <si>
    <r>
      <rPr>
        <sz val="11"/>
        <rFont val="宋体"/>
        <charset val="134"/>
      </rPr>
      <t>通过安装管道</t>
    </r>
    <r>
      <rPr>
        <sz val="11"/>
        <rFont val="Times New Roman"/>
        <charset val="134"/>
      </rPr>
      <t>10</t>
    </r>
    <r>
      <rPr>
        <sz val="11"/>
        <rFont val="宋体"/>
        <charset val="134"/>
      </rPr>
      <t>公里等</t>
    </r>
    <r>
      <rPr>
        <sz val="11"/>
        <rFont val="Times New Roman"/>
        <charset val="134"/>
      </rPr>
      <t>,</t>
    </r>
    <r>
      <rPr>
        <sz val="11"/>
        <rFont val="宋体"/>
        <charset val="134"/>
      </rPr>
      <t>可提升</t>
    </r>
    <r>
      <rPr>
        <sz val="11"/>
        <rFont val="Times New Roman"/>
        <charset val="134"/>
      </rPr>
      <t>274</t>
    </r>
    <r>
      <rPr>
        <sz val="11"/>
        <rFont val="宋体"/>
        <charset val="134"/>
      </rPr>
      <t>人其中脱贫人口</t>
    </r>
    <r>
      <rPr>
        <sz val="11"/>
        <rFont val="Times New Roman"/>
        <charset val="134"/>
      </rPr>
      <t>46</t>
    </r>
    <r>
      <rPr>
        <sz val="11"/>
        <rFont val="宋体"/>
        <charset val="134"/>
      </rPr>
      <t>人安全供水保障水平</t>
    </r>
  </si>
  <si>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人参与项目实施过程中施工质量和资金使用的监督，通过群众参与项目的实施和监督，通过安装管道</t>
    </r>
    <r>
      <rPr>
        <sz val="11"/>
        <rFont val="Times New Roman"/>
        <charset val="134"/>
      </rPr>
      <t>10</t>
    </r>
    <r>
      <rPr>
        <sz val="11"/>
        <rFont val="宋体"/>
        <charset val="134"/>
      </rPr>
      <t>公里等</t>
    </r>
    <r>
      <rPr>
        <sz val="11"/>
        <rFont val="Times New Roman"/>
        <charset val="134"/>
      </rPr>
      <t>,</t>
    </r>
    <r>
      <rPr>
        <sz val="11"/>
        <rFont val="宋体"/>
        <charset val="134"/>
      </rPr>
      <t>可提升</t>
    </r>
    <r>
      <rPr>
        <sz val="11"/>
        <rFont val="Times New Roman"/>
        <charset val="134"/>
      </rPr>
      <t>274</t>
    </r>
    <r>
      <rPr>
        <sz val="11"/>
        <rFont val="宋体"/>
        <charset val="134"/>
      </rPr>
      <t>人其中脱贫人口</t>
    </r>
    <r>
      <rPr>
        <sz val="11"/>
        <rFont val="Times New Roman"/>
        <charset val="134"/>
      </rPr>
      <t>46</t>
    </r>
    <r>
      <rPr>
        <sz val="11"/>
        <rFont val="宋体"/>
        <charset val="134"/>
      </rPr>
      <t>人安全供水保障水平</t>
    </r>
  </si>
  <si>
    <r>
      <rPr>
        <sz val="11"/>
        <rFont val="宋体"/>
        <charset val="134"/>
      </rPr>
      <t>受益脱贫人口</t>
    </r>
    <r>
      <rPr>
        <sz val="11"/>
        <rFont val="Times New Roman"/>
        <charset val="134"/>
      </rPr>
      <t>≥46</t>
    </r>
    <r>
      <rPr>
        <sz val="11"/>
        <rFont val="宋体"/>
        <charset val="134"/>
      </rPr>
      <t>人</t>
    </r>
  </si>
  <si>
    <r>
      <rPr>
        <sz val="11"/>
        <rFont val="宋体"/>
        <charset val="134"/>
      </rPr>
      <t>巫溪县中梁乡星溪村</t>
    </r>
    <r>
      <rPr>
        <sz val="11"/>
        <rFont val="Times New Roman"/>
        <charset val="134"/>
      </rPr>
      <t>2023</t>
    </r>
    <r>
      <rPr>
        <sz val="11"/>
        <rFont val="宋体"/>
        <charset val="134"/>
      </rPr>
      <t>年农村道路基础设施建设项目</t>
    </r>
  </si>
  <si>
    <r>
      <rPr>
        <sz val="11"/>
        <rFont val="宋体"/>
        <charset val="134"/>
      </rPr>
      <t>农村基础设施</t>
    </r>
    <r>
      <rPr>
        <sz val="11"/>
        <rFont val="Times New Roman"/>
        <charset val="134"/>
      </rPr>
      <t xml:space="preserve">
</t>
    </r>
    <r>
      <rPr>
        <sz val="11"/>
        <rFont val="宋体"/>
        <charset val="134"/>
      </rPr>
      <t>（含产业配套基础设施）</t>
    </r>
  </si>
  <si>
    <r>
      <rPr>
        <sz val="11"/>
        <rFont val="宋体"/>
        <charset val="134"/>
      </rPr>
      <t>硬化公路星溪村三级电站至钟家屋场长</t>
    </r>
    <r>
      <rPr>
        <sz val="11"/>
        <rFont val="Times New Roman"/>
        <charset val="134"/>
      </rPr>
      <t>3.75</t>
    </r>
    <r>
      <rPr>
        <sz val="11"/>
        <rFont val="宋体"/>
        <charset val="134"/>
      </rPr>
      <t>公里，宽</t>
    </r>
    <r>
      <rPr>
        <sz val="11"/>
        <rFont val="Times New Roman"/>
        <charset val="134"/>
      </rPr>
      <t>3.5</t>
    </r>
    <r>
      <rPr>
        <sz val="11"/>
        <rFont val="宋体"/>
        <charset val="134"/>
      </rPr>
      <t>米，厚</t>
    </r>
    <r>
      <rPr>
        <sz val="11"/>
        <rFont val="Times New Roman"/>
        <charset val="134"/>
      </rPr>
      <t>0.2</t>
    </r>
    <r>
      <rPr>
        <sz val="11"/>
        <rFont val="宋体"/>
        <charset val="134"/>
      </rPr>
      <t>米，</t>
    </r>
    <r>
      <rPr>
        <sz val="11"/>
        <rFont val="Times New Roman"/>
        <charset val="134"/>
      </rPr>
      <t>C25</t>
    </r>
    <r>
      <rPr>
        <sz val="11"/>
        <rFont val="宋体"/>
        <charset val="134"/>
      </rPr>
      <t>砼。</t>
    </r>
  </si>
  <si>
    <r>
      <rPr>
        <sz val="11"/>
        <rFont val="宋体"/>
        <charset val="134"/>
      </rPr>
      <t>巫溪县中梁乡星溪村</t>
    </r>
  </si>
  <si>
    <r>
      <rPr>
        <sz val="11"/>
        <rFont val="宋体"/>
        <charset val="134"/>
      </rPr>
      <t>通过硬化道路</t>
    </r>
    <r>
      <rPr>
        <sz val="11"/>
        <rFont val="Times New Roman"/>
        <charset val="134"/>
      </rPr>
      <t>3.75</t>
    </r>
    <r>
      <rPr>
        <sz val="11"/>
        <rFont val="宋体"/>
        <charset val="134"/>
      </rPr>
      <t>公里，可解决星溪村</t>
    </r>
    <r>
      <rPr>
        <sz val="11"/>
        <rFont val="Times New Roman"/>
        <charset val="134"/>
      </rPr>
      <t>120</t>
    </r>
    <r>
      <rPr>
        <sz val="11"/>
        <rFont val="宋体"/>
        <charset val="134"/>
      </rPr>
      <t>人其中脱贫户</t>
    </r>
    <r>
      <rPr>
        <sz val="11"/>
        <rFont val="Times New Roman"/>
        <charset val="134"/>
      </rPr>
      <t>58</t>
    </r>
    <r>
      <rPr>
        <sz val="11"/>
        <rFont val="宋体"/>
        <charset val="134"/>
      </rPr>
      <t>人交通出行条件。</t>
    </r>
  </si>
  <si>
    <r>
      <rPr>
        <sz val="11"/>
        <rFont val="Times New Roman"/>
        <charset val="134"/>
      </rPr>
      <t>14</t>
    </r>
    <r>
      <rPr>
        <sz val="11"/>
        <rFont val="宋体"/>
        <charset val="134"/>
      </rPr>
      <t>人参与前期项目确定会议、决议，</t>
    </r>
    <r>
      <rPr>
        <sz val="11"/>
        <rFont val="Times New Roman"/>
        <charset val="134"/>
      </rPr>
      <t>16</t>
    </r>
    <r>
      <rPr>
        <sz val="11"/>
        <rFont val="宋体"/>
        <charset val="134"/>
      </rPr>
      <t>人参与入库项目的选择，</t>
    </r>
    <r>
      <rPr>
        <sz val="11"/>
        <rFont val="Times New Roman"/>
        <charset val="134"/>
      </rPr>
      <t>12</t>
    </r>
    <r>
      <rPr>
        <sz val="11"/>
        <rFont val="宋体"/>
        <charset val="134"/>
      </rPr>
      <t>人参与项目实施过程中施工质量和资金使用的监督；通过改善交通条件，方便</t>
    </r>
    <r>
      <rPr>
        <sz val="11"/>
        <rFont val="Times New Roman"/>
        <charset val="134"/>
      </rPr>
      <t>120</t>
    </r>
    <r>
      <rPr>
        <sz val="11"/>
        <rFont val="宋体"/>
        <charset val="134"/>
      </rPr>
      <t>人其中脱贫户</t>
    </r>
    <r>
      <rPr>
        <sz val="11"/>
        <rFont val="Times New Roman"/>
        <charset val="134"/>
      </rPr>
      <t>58</t>
    </r>
    <r>
      <rPr>
        <sz val="11"/>
        <rFont val="宋体"/>
        <charset val="134"/>
      </rPr>
      <t>人生活出行并降低农产品运输成本。</t>
    </r>
  </si>
  <si>
    <r>
      <rPr>
        <sz val="11"/>
        <rFont val="宋体"/>
        <charset val="134"/>
      </rPr>
      <t>通过硬化道路</t>
    </r>
    <r>
      <rPr>
        <sz val="11"/>
        <rFont val="Times New Roman"/>
        <charset val="134"/>
      </rPr>
      <t>3.75</t>
    </r>
    <r>
      <rPr>
        <sz val="11"/>
        <rFont val="宋体"/>
        <charset val="134"/>
      </rPr>
      <t>公里，项目实施可解决星溪村</t>
    </r>
    <r>
      <rPr>
        <sz val="11"/>
        <rFont val="Times New Roman"/>
        <charset val="134"/>
      </rPr>
      <t>120</t>
    </r>
    <r>
      <rPr>
        <sz val="11"/>
        <rFont val="宋体"/>
        <charset val="134"/>
      </rPr>
      <t>人（其中脱贫户</t>
    </r>
    <r>
      <rPr>
        <sz val="11"/>
        <rFont val="Times New Roman"/>
        <charset val="134"/>
      </rPr>
      <t>58</t>
    </r>
    <r>
      <rPr>
        <sz val="11"/>
        <rFont val="宋体"/>
        <charset val="134"/>
      </rPr>
      <t>人）交通出行。</t>
    </r>
  </si>
  <si>
    <r>
      <rPr>
        <sz val="11"/>
        <rFont val="宋体"/>
        <charset val="134"/>
      </rPr>
      <t>通社公路硬化里程</t>
    </r>
    <r>
      <rPr>
        <sz val="11"/>
        <rFont val="Times New Roman"/>
        <charset val="134"/>
      </rPr>
      <t>3.75</t>
    </r>
    <r>
      <rPr>
        <sz val="11"/>
        <rFont val="宋体"/>
        <charset val="134"/>
      </rPr>
      <t>公里</t>
    </r>
  </si>
  <si>
    <r>
      <rPr>
        <sz val="11"/>
        <rFont val="宋体"/>
        <charset val="134"/>
      </rPr>
      <t>项目验收合格率</t>
    </r>
    <r>
      <rPr>
        <sz val="11"/>
        <rFont val="Times New Roman"/>
        <charset val="0"/>
      </rPr>
      <t>100%</t>
    </r>
  </si>
  <si>
    <r>
      <rPr>
        <sz val="11"/>
        <rFont val="宋体"/>
        <charset val="134"/>
      </rPr>
      <t>公路硬化</t>
    </r>
    <r>
      <rPr>
        <sz val="11"/>
        <rFont val="Times New Roman"/>
        <charset val="134"/>
      </rPr>
      <t>80</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</si>
  <si>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≥90</t>
    </r>
    <r>
      <rPr>
        <sz val="11"/>
        <rFont val="宋体"/>
        <charset val="134"/>
      </rPr>
      <t>人</t>
    </r>
  </si>
  <si>
    <r>
      <rPr>
        <sz val="11"/>
        <rFont val="宋体"/>
        <charset val="134"/>
      </rPr>
      <t>工程设计使用年限</t>
    </r>
    <r>
      <rPr>
        <sz val="11"/>
        <rFont val="Times New Roman"/>
        <charset val="134"/>
      </rPr>
      <t>≥1</t>
    </r>
    <r>
      <rPr>
        <sz val="11"/>
        <rFont val="宋体"/>
        <charset val="134"/>
      </rPr>
      <t>年</t>
    </r>
  </si>
  <si>
    <r>
      <rPr>
        <sz val="11"/>
        <rFont val="宋体"/>
        <charset val="134"/>
      </rPr>
      <t>巫溪县中梁乡人民政府</t>
    </r>
  </si>
  <si>
    <r>
      <rPr>
        <sz val="11"/>
        <rFont val="宋体"/>
        <charset val="134"/>
      </rPr>
      <t>王和霖</t>
    </r>
  </si>
  <si>
    <r>
      <rPr>
        <sz val="11"/>
        <rFont val="宋体"/>
        <charset val="134"/>
      </rPr>
      <t>巫溪县白鹿镇兰蟒村、九营村</t>
    </r>
    <r>
      <rPr>
        <sz val="11"/>
        <rFont val="Times New Roman"/>
        <charset val="134"/>
      </rPr>
      <t>2023</t>
    </r>
    <r>
      <rPr>
        <sz val="11"/>
        <rFont val="宋体"/>
        <charset val="134"/>
      </rPr>
      <t>年农村道路整治项目</t>
    </r>
  </si>
  <si>
    <r>
      <rPr>
        <sz val="11"/>
        <rFont val="宋体"/>
        <charset val="134"/>
      </rPr>
      <t>其他</t>
    </r>
  </si>
  <si>
    <r>
      <rPr>
        <sz val="11"/>
        <rFont val="宋体"/>
        <charset val="134"/>
      </rPr>
      <t>整治兰蟒村村级道路垮塌</t>
    </r>
    <r>
      <rPr>
        <sz val="11"/>
        <rFont val="Times New Roman"/>
        <charset val="134"/>
      </rPr>
      <t>140</t>
    </r>
    <r>
      <rPr>
        <sz val="11"/>
        <rFont val="宋体"/>
        <charset val="134"/>
      </rPr>
      <t>米、宽</t>
    </r>
    <r>
      <rPr>
        <sz val="11"/>
        <rFont val="Times New Roman"/>
        <charset val="134"/>
      </rPr>
      <t>4.5</t>
    </r>
    <r>
      <rPr>
        <sz val="11"/>
        <rFont val="宋体"/>
        <charset val="134"/>
      </rPr>
      <t>米、高</t>
    </r>
    <r>
      <rPr>
        <sz val="11"/>
        <rFont val="Times New Roman"/>
        <charset val="134"/>
      </rPr>
      <t>10</t>
    </r>
    <r>
      <rPr>
        <sz val="11"/>
        <rFont val="宋体"/>
        <charset val="134"/>
      </rPr>
      <t>米；整治九营村村级道路堡坎垮塌</t>
    </r>
    <r>
      <rPr>
        <sz val="11"/>
        <rFont val="Times New Roman"/>
        <charset val="134"/>
      </rPr>
      <t>250</t>
    </r>
    <r>
      <rPr>
        <sz val="11"/>
        <rFont val="宋体"/>
        <charset val="134"/>
      </rPr>
      <t>米、高</t>
    </r>
    <r>
      <rPr>
        <sz val="11"/>
        <rFont val="Times New Roman"/>
        <charset val="134"/>
      </rPr>
      <t>4</t>
    </r>
    <r>
      <rPr>
        <sz val="11"/>
        <rFont val="宋体"/>
        <charset val="134"/>
      </rPr>
      <t>米</t>
    </r>
  </si>
  <si>
    <r>
      <rPr>
        <sz val="11"/>
        <rFont val="宋体"/>
        <charset val="134"/>
      </rPr>
      <t>巫溪县白鹿镇兰蟒村、九营村</t>
    </r>
  </si>
  <si>
    <r>
      <rPr>
        <sz val="11"/>
        <rFont val="宋体"/>
        <charset val="134"/>
      </rPr>
      <t>通过整治</t>
    </r>
    <r>
      <rPr>
        <sz val="11"/>
        <rFont val="Times New Roman"/>
        <charset val="134"/>
      </rPr>
      <t>2</t>
    </r>
    <r>
      <rPr>
        <sz val="11"/>
        <rFont val="宋体"/>
        <charset val="134"/>
      </rPr>
      <t>处道路垮塌</t>
    </r>
    <r>
      <rPr>
        <sz val="11"/>
        <rFont val="Times New Roman"/>
        <charset val="134"/>
      </rPr>
      <t>390</t>
    </r>
    <r>
      <rPr>
        <sz val="11"/>
        <rFont val="宋体"/>
        <charset val="134"/>
      </rPr>
      <t>米，可改善</t>
    </r>
    <r>
      <rPr>
        <sz val="11"/>
        <rFont val="Times New Roman"/>
        <charset val="134"/>
      </rPr>
      <t>3000</t>
    </r>
    <r>
      <rPr>
        <sz val="11"/>
        <rFont val="宋体"/>
        <charset val="134"/>
      </rPr>
      <t>余人其中脱贫人口</t>
    </r>
    <r>
      <rPr>
        <sz val="11"/>
        <rFont val="Times New Roman"/>
        <charset val="134"/>
      </rPr>
      <t>200</t>
    </r>
    <r>
      <rPr>
        <sz val="11"/>
        <rFont val="宋体"/>
        <charset val="134"/>
      </rPr>
      <t>人交通出行条件，项目实施过程中吸纳群众就业</t>
    </r>
    <r>
      <rPr>
        <sz val="11"/>
        <rFont val="Times New Roman"/>
        <charset val="134"/>
      </rPr>
      <t>20</t>
    </r>
    <r>
      <rPr>
        <sz val="11"/>
        <rFont val="宋体"/>
        <charset val="134"/>
      </rPr>
      <t>人，人均增收</t>
    </r>
    <r>
      <rPr>
        <sz val="11"/>
        <rFont val="Times New Roman"/>
        <charset val="134"/>
      </rPr>
      <t>2000</t>
    </r>
    <r>
      <rPr>
        <sz val="11"/>
        <rFont val="宋体"/>
        <charset val="134"/>
      </rPr>
      <t>元以上。</t>
    </r>
  </si>
  <si>
    <r>
      <rPr>
        <sz val="11"/>
        <rFont val="Times New Roman"/>
        <charset val="134"/>
      </rP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10</t>
    </r>
    <r>
      <rPr>
        <sz val="11"/>
        <rFont val="宋体"/>
        <charset val="134"/>
      </rPr>
      <t>人参与项目实施过程中施工质量和资金使用的监督。通过道路整治，可吸纳群众就近务工</t>
    </r>
    <r>
      <rPr>
        <sz val="11"/>
        <rFont val="Times New Roman"/>
        <charset val="134"/>
      </rPr>
      <t>20</t>
    </r>
    <r>
      <rPr>
        <sz val="11"/>
        <rFont val="宋体"/>
        <charset val="134"/>
      </rPr>
      <t>人，人均增收</t>
    </r>
    <r>
      <rPr>
        <sz val="11"/>
        <rFont val="Times New Roman"/>
        <charset val="134"/>
      </rPr>
      <t>2000</t>
    </r>
    <r>
      <rPr>
        <sz val="11"/>
        <rFont val="宋体"/>
        <charset val="134"/>
      </rPr>
      <t>元；项目建成后，降低人均出行成本</t>
    </r>
    <r>
      <rPr>
        <sz val="11"/>
        <rFont val="Times New Roman"/>
        <charset val="134"/>
      </rPr>
      <t>200</t>
    </r>
    <r>
      <rPr>
        <sz val="11"/>
        <rFont val="宋体"/>
        <charset val="134"/>
      </rPr>
      <t>元。</t>
    </r>
  </si>
  <si>
    <r>
      <rPr>
        <sz val="11"/>
        <rFont val="宋体"/>
        <charset val="134"/>
      </rPr>
      <t>通过整治</t>
    </r>
    <r>
      <rPr>
        <sz val="11"/>
        <rFont val="Times New Roman"/>
        <charset val="134"/>
      </rPr>
      <t>2</t>
    </r>
    <r>
      <rPr>
        <sz val="11"/>
        <rFont val="宋体"/>
        <charset val="134"/>
      </rPr>
      <t>处道路垮塌，可改善</t>
    </r>
    <r>
      <rPr>
        <sz val="11"/>
        <rFont val="Times New Roman"/>
        <charset val="134"/>
      </rPr>
      <t>3000</t>
    </r>
    <r>
      <rPr>
        <sz val="11"/>
        <rFont val="宋体"/>
        <charset val="134"/>
      </rPr>
      <t>余人其中脱贫人口</t>
    </r>
    <r>
      <rPr>
        <sz val="11"/>
        <rFont val="Times New Roman"/>
        <charset val="134"/>
      </rPr>
      <t>200</t>
    </r>
    <r>
      <rPr>
        <sz val="11"/>
        <rFont val="宋体"/>
        <charset val="134"/>
      </rPr>
      <t>人交通出行条件，项目实施过程中吸纳群众就业</t>
    </r>
    <r>
      <rPr>
        <sz val="11"/>
        <rFont val="Times New Roman"/>
        <charset val="134"/>
      </rPr>
      <t>20</t>
    </r>
    <r>
      <rPr>
        <sz val="11"/>
        <rFont val="宋体"/>
        <charset val="134"/>
      </rPr>
      <t>人。</t>
    </r>
  </si>
  <si>
    <r>
      <rPr>
        <sz val="11"/>
        <rFont val="宋体"/>
        <charset val="134"/>
      </rPr>
      <t>整治垮塌</t>
    </r>
    <r>
      <rPr>
        <sz val="11"/>
        <rFont val="Times New Roman"/>
        <charset val="134"/>
      </rPr>
      <t>390</t>
    </r>
    <r>
      <rPr>
        <sz val="11"/>
        <rFont val="宋体"/>
        <charset val="134"/>
      </rPr>
      <t>米</t>
    </r>
  </si>
  <si>
    <r>
      <rPr>
        <sz val="11"/>
        <rFont val="宋体"/>
        <charset val="134"/>
      </rPr>
      <t>道路垮塌整治</t>
    </r>
    <r>
      <rPr>
        <sz val="11"/>
        <rFont val="Times New Roman"/>
        <charset val="134"/>
      </rPr>
      <t>4500</t>
    </r>
    <r>
      <rPr>
        <sz val="11"/>
        <rFont val="宋体"/>
        <charset val="134"/>
      </rPr>
      <t>元</t>
    </r>
    <r>
      <rPr>
        <sz val="11"/>
        <rFont val="Times New Roman"/>
        <charset val="134"/>
      </rPr>
      <t>/</t>
    </r>
    <r>
      <rPr>
        <sz val="11"/>
        <rFont val="宋体"/>
        <charset val="134"/>
      </rPr>
      <t>米</t>
    </r>
  </si>
  <si>
    <r>
      <rPr>
        <sz val="11"/>
        <rFont val="宋体"/>
        <charset val="134"/>
      </rPr>
      <t>降低出行成本</t>
    </r>
    <r>
      <rPr>
        <sz val="11"/>
        <rFont val="Times New Roman"/>
        <charset val="134"/>
      </rPr>
      <t>200</t>
    </r>
    <r>
      <rPr>
        <sz val="11"/>
        <rFont val="宋体"/>
        <charset val="134"/>
      </rPr>
      <t>元</t>
    </r>
    <r>
      <rPr>
        <sz val="11"/>
        <rFont val="Times New Roman"/>
        <charset val="134"/>
      </rPr>
      <t>/</t>
    </r>
    <r>
      <rPr>
        <sz val="11"/>
        <rFont val="宋体"/>
        <charset val="134"/>
      </rPr>
      <t>年</t>
    </r>
    <r>
      <rPr>
        <sz val="11"/>
        <rFont val="Times New Roman"/>
        <charset val="134"/>
      </rPr>
      <t>/</t>
    </r>
    <r>
      <rPr>
        <sz val="11"/>
        <rFont val="宋体"/>
        <charset val="134"/>
      </rPr>
      <t>人</t>
    </r>
  </si>
  <si>
    <r>
      <rPr>
        <sz val="11"/>
        <rFont val="宋体"/>
        <charset val="134"/>
      </rPr>
      <t>受益脱贫人口</t>
    </r>
    <r>
      <rPr>
        <sz val="11"/>
        <rFont val="Times New Roman"/>
        <charset val="134"/>
      </rPr>
      <t>≥200</t>
    </r>
    <r>
      <rPr>
        <sz val="11"/>
        <rFont val="宋体"/>
        <charset val="134"/>
      </rPr>
      <t>人</t>
    </r>
  </si>
  <si>
    <r>
      <rPr>
        <sz val="11"/>
        <rFont val="宋体"/>
        <charset val="134"/>
      </rPr>
      <t>项目设计使用年限</t>
    </r>
    <r>
      <rPr>
        <sz val="11"/>
        <rFont val="Times New Roman"/>
        <charset val="134"/>
      </rPr>
      <t>≥10</t>
    </r>
    <r>
      <rPr>
        <sz val="11"/>
        <rFont val="宋体"/>
        <charset val="134"/>
      </rPr>
      <t>年</t>
    </r>
  </si>
  <si>
    <r>
      <rPr>
        <sz val="11"/>
        <rFont val="宋体"/>
        <charset val="134"/>
      </rPr>
      <t>受益人口满意度</t>
    </r>
    <r>
      <rPr>
        <sz val="11"/>
        <rFont val="Times New Roman"/>
        <charset val="134"/>
      </rPr>
      <t>≥90%</t>
    </r>
  </si>
  <si>
    <r>
      <rPr>
        <sz val="11"/>
        <rFont val="宋体"/>
        <charset val="134"/>
      </rPr>
      <t>巫溪县白鹿镇人民政府</t>
    </r>
  </si>
  <si>
    <r>
      <rPr>
        <sz val="11"/>
        <rFont val="宋体"/>
        <charset val="134"/>
      </rPr>
      <t>刘勇</t>
    </r>
  </si>
  <si>
    <r>
      <rPr>
        <sz val="11"/>
        <rFont val="宋体"/>
        <charset val="134"/>
      </rPr>
      <t>巫溪县兰英乡</t>
    </r>
    <r>
      <rPr>
        <sz val="11"/>
        <rFont val="Times New Roman"/>
        <charset val="134"/>
      </rPr>
      <t>2023</t>
    </r>
    <r>
      <rPr>
        <sz val="11"/>
        <rFont val="宋体"/>
        <charset val="134"/>
      </rPr>
      <t>年突发泥石流治理项目</t>
    </r>
  </si>
  <si>
    <r>
      <rPr>
        <sz val="11"/>
        <rFont val="宋体"/>
        <charset val="134"/>
      </rPr>
      <t>人工清淤</t>
    </r>
    <r>
      <rPr>
        <sz val="11"/>
        <rFont val="Times New Roman"/>
        <charset val="134"/>
      </rPr>
      <t>700</t>
    </r>
    <r>
      <rPr>
        <sz val="11"/>
        <rFont val="宋体"/>
        <charset val="134"/>
      </rPr>
      <t>立方米，机械清淤</t>
    </r>
    <r>
      <rPr>
        <sz val="11"/>
        <rFont val="Times New Roman"/>
        <charset val="134"/>
      </rPr>
      <t>1000</t>
    </r>
    <r>
      <rPr>
        <sz val="11"/>
        <rFont val="宋体"/>
        <charset val="134"/>
      </rPr>
      <t>立方米，机械清除危岩石方</t>
    </r>
    <r>
      <rPr>
        <sz val="11"/>
        <rFont val="Times New Roman"/>
        <charset val="134"/>
      </rPr>
      <t>80</t>
    </r>
    <r>
      <rPr>
        <sz val="11"/>
        <rFont val="宋体"/>
        <charset val="134"/>
      </rPr>
      <t>立方米；新建拦砂坎</t>
    </r>
    <r>
      <rPr>
        <sz val="11"/>
        <rFont val="Times New Roman"/>
        <charset val="134"/>
      </rPr>
      <t>37</t>
    </r>
    <r>
      <rPr>
        <sz val="11"/>
        <rFont val="宋体"/>
        <charset val="134"/>
      </rPr>
      <t>米，挡土墙</t>
    </r>
    <r>
      <rPr>
        <sz val="11"/>
        <rFont val="Times New Roman"/>
        <charset val="134"/>
      </rPr>
      <t>15</t>
    </r>
    <r>
      <rPr>
        <sz val="11"/>
        <rFont val="宋体"/>
        <charset val="134"/>
      </rPr>
      <t>米；沟渠整治</t>
    </r>
    <r>
      <rPr>
        <sz val="11"/>
        <rFont val="Times New Roman"/>
        <charset val="134"/>
      </rPr>
      <t>5</t>
    </r>
    <r>
      <rPr>
        <sz val="11"/>
        <rFont val="宋体"/>
        <charset val="134"/>
      </rPr>
      <t>米，整修涵洞一处，新建钢管围栏</t>
    </r>
    <r>
      <rPr>
        <sz val="11"/>
        <rFont val="Times New Roman"/>
        <charset val="134"/>
      </rPr>
      <t>8.5</t>
    </r>
    <r>
      <rPr>
        <sz val="11"/>
        <rFont val="宋体"/>
        <charset val="134"/>
      </rPr>
      <t>米，安装雨水箅</t>
    </r>
    <r>
      <rPr>
        <sz val="11"/>
        <rFont val="Times New Roman"/>
        <charset val="134"/>
      </rPr>
      <t>3</t>
    </r>
    <r>
      <rPr>
        <sz val="11"/>
        <rFont val="宋体"/>
        <charset val="134"/>
      </rPr>
      <t>米，破损地坪修补</t>
    </r>
    <r>
      <rPr>
        <sz val="11"/>
        <rFont val="Times New Roman"/>
        <charset val="134"/>
      </rPr>
      <t>60</t>
    </r>
    <r>
      <rPr>
        <sz val="11"/>
        <rFont val="宋体"/>
        <charset val="134"/>
      </rPr>
      <t>平方米。</t>
    </r>
  </si>
  <si>
    <r>
      <rPr>
        <sz val="11"/>
        <rFont val="宋体"/>
        <charset val="134"/>
      </rPr>
      <t>巫溪县兰英乡高洞村</t>
    </r>
  </si>
  <si>
    <r>
      <rPr>
        <sz val="11"/>
        <rFont val="宋体"/>
        <charset val="134"/>
      </rPr>
      <t>通过人工清淤</t>
    </r>
    <r>
      <rPr>
        <sz val="11"/>
        <rFont val="Times New Roman"/>
        <charset val="134"/>
      </rPr>
      <t>700</t>
    </r>
    <r>
      <rPr>
        <sz val="11"/>
        <rFont val="宋体"/>
        <charset val="134"/>
      </rPr>
      <t>立方米，机械清淤</t>
    </r>
    <r>
      <rPr>
        <sz val="11"/>
        <rFont val="Times New Roman"/>
        <charset val="134"/>
      </rPr>
      <t>1000</t>
    </r>
    <r>
      <rPr>
        <sz val="11"/>
        <rFont val="宋体"/>
        <charset val="134"/>
      </rPr>
      <t>立方米，机械清除危岩石方</t>
    </r>
    <r>
      <rPr>
        <sz val="11"/>
        <rFont val="Times New Roman"/>
        <charset val="134"/>
      </rPr>
      <t>80</t>
    </r>
    <r>
      <rPr>
        <sz val="11"/>
        <rFont val="宋体"/>
        <charset val="134"/>
      </rPr>
      <t>立方米；新建拦砂坎</t>
    </r>
    <r>
      <rPr>
        <sz val="11"/>
        <rFont val="Times New Roman"/>
        <charset val="134"/>
      </rPr>
      <t>37</t>
    </r>
    <r>
      <rPr>
        <sz val="11"/>
        <rFont val="宋体"/>
        <charset val="134"/>
      </rPr>
      <t>米，挡土墙</t>
    </r>
    <r>
      <rPr>
        <sz val="11"/>
        <rFont val="Times New Roman"/>
        <charset val="134"/>
      </rPr>
      <t>15</t>
    </r>
    <r>
      <rPr>
        <sz val="11"/>
        <rFont val="宋体"/>
        <charset val="134"/>
      </rPr>
      <t>米；沟渠整治</t>
    </r>
    <r>
      <rPr>
        <sz val="11"/>
        <rFont val="Times New Roman"/>
        <charset val="134"/>
      </rPr>
      <t>5</t>
    </r>
    <r>
      <rPr>
        <sz val="11"/>
        <rFont val="宋体"/>
        <charset val="134"/>
      </rPr>
      <t>米，整修涵洞一处，新建钢管围栏</t>
    </r>
    <r>
      <rPr>
        <sz val="11"/>
        <rFont val="Times New Roman"/>
        <charset val="134"/>
      </rPr>
      <t>8.5</t>
    </r>
    <r>
      <rPr>
        <sz val="11"/>
        <rFont val="宋体"/>
        <charset val="134"/>
      </rPr>
      <t>米，安装雨水箅</t>
    </r>
    <r>
      <rPr>
        <sz val="11"/>
        <rFont val="Times New Roman"/>
        <charset val="134"/>
      </rPr>
      <t>3</t>
    </r>
    <r>
      <rPr>
        <sz val="11"/>
        <rFont val="宋体"/>
        <charset val="134"/>
      </rPr>
      <t>米，破损地坪修补</t>
    </r>
    <r>
      <rPr>
        <sz val="11"/>
        <rFont val="Times New Roman"/>
        <charset val="134"/>
      </rPr>
      <t>60</t>
    </r>
    <r>
      <rPr>
        <sz val="11"/>
        <rFont val="宋体"/>
        <charset val="134"/>
      </rPr>
      <t>平方米。可解决排水泄洪问题，受益人口</t>
    </r>
    <r>
      <rPr>
        <sz val="11"/>
        <rFont val="Times New Roman"/>
        <charset val="134"/>
      </rPr>
      <t>80</t>
    </r>
    <r>
      <rPr>
        <sz val="11"/>
        <rFont val="宋体"/>
        <charset val="134"/>
      </rPr>
      <t>人（其中脱贫人口</t>
    </r>
    <r>
      <rPr>
        <sz val="11"/>
        <rFont val="Times New Roman"/>
        <charset val="134"/>
      </rPr>
      <t>21</t>
    </r>
    <r>
      <rPr>
        <sz val="11"/>
        <rFont val="宋体"/>
        <charset val="134"/>
      </rPr>
      <t>人），受益对象满意度达</t>
    </r>
    <r>
      <rPr>
        <sz val="11"/>
        <rFont val="Times New Roman"/>
        <charset val="134"/>
      </rPr>
      <t>95%</t>
    </r>
    <r>
      <rPr>
        <sz val="11"/>
        <rFont val="宋体"/>
        <charset val="134"/>
      </rPr>
      <t>以上。</t>
    </r>
  </si>
  <si>
    <r>
      <rPr>
        <sz val="11"/>
        <rFont val="Times New Roman"/>
        <charset val="134"/>
      </rPr>
      <t>20</t>
    </r>
    <r>
      <rPr>
        <sz val="11"/>
        <rFont val="宋体"/>
        <charset val="134"/>
      </rPr>
      <t>人参与前期项目确定会议、决议，</t>
    </r>
    <r>
      <rPr>
        <sz val="11"/>
        <rFont val="Times New Roman"/>
        <charset val="134"/>
      </rPr>
      <t>25</t>
    </r>
    <r>
      <rPr>
        <sz val="11"/>
        <rFont val="宋体"/>
        <charset val="134"/>
      </rPr>
      <t>人参与入库项目的选择，</t>
    </r>
    <r>
      <rPr>
        <sz val="11"/>
        <rFont val="Times New Roman"/>
        <charset val="134"/>
      </rPr>
      <t>5</t>
    </r>
    <r>
      <rPr>
        <sz val="11"/>
        <rFont val="宋体"/>
        <charset val="134"/>
      </rPr>
      <t>人参与项目实施过程中施工质量和资金使用的监督。通过人工清淤</t>
    </r>
    <r>
      <rPr>
        <sz val="11"/>
        <rFont val="Times New Roman"/>
        <charset val="134"/>
      </rPr>
      <t>700</t>
    </r>
    <r>
      <rPr>
        <sz val="11"/>
        <rFont val="宋体"/>
        <charset val="134"/>
      </rPr>
      <t>立方米，机械清淤</t>
    </r>
    <r>
      <rPr>
        <sz val="11"/>
        <rFont val="Times New Roman"/>
        <charset val="134"/>
      </rPr>
      <t>1000</t>
    </r>
    <r>
      <rPr>
        <sz val="11"/>
        <rFont val="宋体"/>
        <charset val="134"/>
      </rPr>
      <t>立方米，机械清除危岩石方</t>
    </r>
    <r>
      <rPr>
        <sz val="11"/>
        <rFont val="Times New Roman"/>
        <charset val="134"/>
      </rPr>
      <t>80</t>
    </r>
    <r>
      <rPr>
        <sz val="11"/>
        <rFont val="宋体"/>
        <charset val="134"/>
      </rPr>
      <t>立方米；新建拦砂坎</t>
    </r>
    <r>
      <rPr>
        <sz val="11"/>
        <rFont val="Times New Roman"/>
        <charset val="134"/>
      </rPr>
      <t>37</t>
    </r>
    <r>
      <rPr>
        <sz val="11"/>
        <rFont val="宋体"/>
        <charset val="134"/>
      </rPr>
      <t>米，挡土墙</t>
    </r>
    <r>
      <rPr>
        <sz val="11"/>
        <rFont val="Times New Roman"/>
        <charset val="134"/>
      </rPr>
      <t>15</t>
    </r>
    <r>
      <rPr>
        <sz val="11"/>
        <rFont val="宋体"/>
        <charset val="134"/>
      </rPr>
      <t>米；沟渠整治</t>
    </r>
    <r>
      <rPr>
        <sz val="11"/>
        <rFont val="Times New Roman"/>
        <charset val="134"/>
      </rPr>
      <t>5</t>
    </r>
    <r>
      <rPr>
        <sz val="11"/>
        <rFont val="宋体"/>
        <charset val="134"/>
      </rPr>
      <t>米，整修涵洞一处，新建钢管围栏</t>
    </r>
    <r>
      <rPr>
        <sz val="11"/>
        <rFont val="Times New Roman"/>
        <charset val="134"/>
      </rPr>
      <t>8.5</t>
    </r>
    <r>
      <rPr>
        <sz val="11"/>
        <rFont val="宋体"/>
        <charset val="134"/>
      </rPr>
      <t>米，安装雨水箅</t>
    </r>
    <r>
      <rPr>
        <sz val="11"/>
        <rFont val="Times New Roman"/>
        <charset val="134"/>
      </rPr>
      <t>3</t>
    </r>
    <r>
      <rPr>
        <sz val="11"/>
        <rFont val="宋体"/>
        <charset val="134"/>
      </rPr>
      <t>米，破损地坪修补</t>
    </r>
    <r>
      <rPr>
        <sz val="11"/>
        <rFont val="Times New Roman"/>
        <charset val="134"/>
      </rPr>
      <t>60</t>
    </r>
    <r>
      <rPr>
        <sz val="11"/>
        <rFont val="宋体"/>
        <charset val="134"/>
      </rPr>
      <t>平方米。可解决排水泄洪问题，受益人口</t>
    </r>
    <r>
      <rPr>
        <sz val="11"/>
        <rFont val="Times New Roman"/>
        <charset val="134"/>
      </rPr>
      <t>80</t>
    </r>
    <r>
      <rPr>
        <sz val="11"/>
        <rFont val="宋体"/>
        <charset val="134"/>
      </rPr>
      <t>人（其中脱贫人口</t>
    </r>
    <r>
      <rPr>
        <sz val="11"/>
        <rFont val="Times New Roman"/>
        <charset val="134"/>
      </rPr>
      <t>21</t>
    </r>
    <r>
      <rPr>
        <sz val="11"/>
        <rFont val="宋体"/>
        <charset val="134"/>
      </rPr>
      <t>人），受益对象满意度达</t>
    </r>
    <r>
      <rPr>
        <sz val="11"/>
        <rFont val="Times New Roman"/>
        <charset val="134"/>
      </rPr>
      <t>95%</t>
    </r>
    <r>
      <rPr>
        <sz val="11"/>
        <rFont val="宋体"/>
        <charset val="134"/>
      </rPr>
      <t>以上。</t>
    </r>
  </si>
  <si>
    <r>
      <rPr>
        <sz val="11"/>
        <rFont val="宋体"/>
        <charset val="134"/>
      </rPr>
      <t>清淤</t>
    </r>
    <r>
      <rPr>
        <sz val="11"/>
        <rFont val="Times New Roman"/>
        <charset val="134"/>
      </rPr>
      <t>800</t>
    </r>
    <r>
      <rPr>
        <sz val="11"/>
        <rFont val="宋体"/>
        <charset val="134"/>
      </rPr>
      <t>元</t>
    </r>
    <r>
      <rPr>
        <sz val="11"/>
        <rFont val="Times New Roman"/>
        <charset val="134"/>
      </rPr>
      <t>/</t>
    </r>
    <r>
      <rPr>
        <sz val="11"/>
        <rFont val="宋体"/>
        <charset val="134"/>
      </rPr>
      <t>立方米，挡墙</t>
    </r>
    <r>
      <rPr>
        <sz val="11"/>
        <rFont val="Times New Roman"/>
        <charset val="134"/>
      </rPr>
      <t>450</t>
    </r>
    <r>
      <rPr>
        <sz val="11"/>
        <rFont val="宋体"/>
        <charset val="134"/>
      </rPr>
      <t>元</t>
    </r>
    <r>
      <rPr>
        <sz val="11"/>
        <rFont val="Times New Roman"/>
        <charset val="134"/>
      </rPr>
      <t>/m³</t>
    </r>
  </si>
  <si>
    <r>
      <rPr>
        <sz val="11"/>
        <rFont val="宋体"/>
        <charset val="134"/>
      </rPr>
      <t>受益脱贫人口</t>
    </r>
    <r>
      <rPr>
        <sz val="11"/>
        <rFont val="Times New Roman"/>
        <charset val="134"/>
      </rPr>
      <t>≥21</t>
    </r>
    <r>
      <rPr>
        <sz val="11"/>
        <rFont val="宋体"/>
        <charset val="134"/>
      </rPr>
      <t>人</t>
    </r>
  </si>
  <si>
    <r>
      <rPr>
        <sz val="11"/>
        <rFont val="宋体"/>
        <charset val="134"/>
      </rPr>
      <t>巫溪县兰英乡人民政府</t>
    </r>
  </si>
  <si>
    <r>
      <rPr>
        <sz val="11"/>
        <rFont val="宋体"/>
        <charset val="134"/>
      </rPr>
      <t>王斌</t>
    </r>
  </si>
  <si>
    <r>
      <rPr>
        <sz val="11"/>
        <rFont val="宋体"/>
        <charset val="134"/>
      </rPr>
      <t>巫溪县徐家镇</t>
    </r>
    <r>
      <rPr>
        <sz val="11"/>
        <rFont val="Times New Roman"/>
        <charset val="134"/>
      </rPr>
      <t>2023</t>
    </r>
    <r>
      <rPr>
        <sz val="11"/>
        <rFont val="宋体"/>
        <charset val="134"/>
      </rPr>
      <t>年应急抢险项目</t>
    </r>
  </si>
  <si>
    <r>
      <rPr>
        <sz val="11"/>
        <rFont val="宋体"/>
        <charset val="134"/>
      </rPr>
      <t>整修双金村主路至轩亮养殖专业合作社道路</t>
    </r>
    <r>
      <rPr>
        <sz val="11"/>
        <rFont val="Times New Roman"/>
        <charset val="134"/>
      </rPr>
      <t>3610</t>
    </r>
    <r>
      <rPr>
        <sz val="11"/>
        <rFont val="宋体"/>
        <charset val="134"/>
      </rPr>
      <t>米、安阳村道路</t>
    </r>
    <r>
      <rPr>
        <sz val="11"/>
        <rFont val="Times New Roman"/>
        <charset val="134"/>
      </rPr>
      <t>100</t>
    </r>
    <r>
      <rPr>
        <sz val="11"/>
        <rFont val="宋体"/>
        <charset val="134"/>
      </rPr>
      <t>米，新修顺阳村九打处道路</t>
    </r>
    <r>
      <rPr>
        <sz val="11"/>
        <rFont val="Times New Roman"/>
        <charset val="134"/>
      </rPr>
      <t>1030</t>
    </r>
    <r>
      <rPr>
        <sz val="11"/>
        <rFont val="宋体"/>
        <charset val="134"/>
      </rPr>
      <t>米；整治塘垭村至岔路村办公室水毁河堤及河道。</t>
    </r>
  </si>
  <si>
    <r>
      <rPr>
        <sz val="11"/>
        <rFont val="宋体"/>
        <charset val="134"/>
      </rPr>
      <t>巫溪县徐家镇双金村、安阳村、顺阳村、塘垭村</t>
    </r>
  </si>
  <si>
    <r>
      <rPr>
        <sz val="11"/>
        <rFont val="宋体"/>
        <charset val="134"/>
      </rPr>
      <t>通过整修公路</t>
    </r>
    <r>
      <rPr>
        <sz val="11"/>
        <rFont val="Times New Roman"/>
        <charset val="134"/>
      </rPr>
      <t>3710</t>
    </r>
    <r>
      <rPr>
        <sz val="11"/>
        <rFont val="宋体"/>
        <charset val="134"/>
      </rPr>
      <t>米、新修道路</t>
    </r>
    <r>
      <rPr>
        <sz val="11"/>
        <rFont val="Times New Roman"/>
        <charset val="134"/>
      </rPr>
      <t>1030</t>
    </r>
    <r>
      <rPr>
        <sz val="11"/>
        <rFont val="宋体"/>
        <charset val="134"/>
      </rPr>
      <t>米，达到解决该路段解决</t>
    </r>
    <r>
      <rPr>
        <sz val="11"/>
        <rFont val="Times New Roman"/>
        <charset val="134"/>
      </rPr>
      <t>686</t>
    </r>
    <r>
      <rPr>
        <sz val="11"/>
        <rFont val="宋体"/>
        <charset val="134"/>
      </rPr>
      <t>户</t>
    </r>
    <r>
      <rPr>
        <sz val="11"/>
        <rFont val="Times New Roman"/>
        <charset val="134"/>
      </rPr>
      <t>1224</t>
    </r>
    <r>
      <rPr>
        <sz val="11"/>
        <rFont val="宋体"/>
        <charset val="134"/>
      </rPr>
      <t>人（脱贫户</t>
    </r>
    <r>
      <rPr>
        <sz val="11"/>
        <rFont val="Times New Roman"/>
        <charset val="134"/>
      </rPr>
      <t>425</t>
    </r>
    <r>
      <rPr>
        <sz val="11"/>
        <rFont val="宋体"/>
        <charset val="134"/>
      </rPr>
      <t>人）出行难问题，改善当地交通条件，提高运输能力，便利群众出行。整治水毁河堤及河道营造良好人居环境。</t>
    </r>
  </si>
  <si>
    <r>
      <rPr>
        <sz val="11"/>
        <rFont val="Times New Roman"/>
        <charset val="134"/>
      </rP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4</t>
    </r>
    <r>
      <rPr>
        <sz val="11"/>
        <rFont val="宋体"/>
        <charset val="134"/>
      </rPr>
      <t>人参与项目实施过程中施工质量和资金使用的监督，通过整修公路</t>
    </r>
    <r>
      <rPr>
        <sz val="11"/>
        <rFont val="Times New Roman"/>
        <charset val="134"/>
      </rPr>
      <t>3710</t>
    </r>
    <r>
      <rPr>
        <sz val="11"/>
        <rFont val="宋体"/>
        <charset val="134"/>
      </rPr>
      <t>米、新修道路</t>
    </r>
    <r>
      <rPr>
        <sz val="11"/>
        <rFont val="Times New Roman"/>
        <charset val="134"/>
      </rPr>
      <t>1030</t>
    </r>
    <r>
      <rPr>
        <sz val="11"/>
        <rFont val="宋体"/>
        <charset val="134"/>
      </rPr>
      <t>米，解决该路段</t>
    </r>
    <r>
      <rPr>
        <sz val="11"/>
        <rFont val="Times New Roman"/>
        <charset val="134"/>
      </rPr>
      <t>686</t>
    </r>
    <r>
      <rPr>
        <sz val="11"/>
        <rFont val="宋体"/>
        <charset val="134"/>
      </rPr>
      <t>户</t>
    </r>
    <r>
      <rPr>
        <sz val="11"/>
        <rFont val="Times New Roman"/>
        <charset val="134"/>
      </rPr>
      <t>1224</t>
    </r>
    <r>
      <rPr>
        <sz val="11"/>
        <rFont val="宋体"/>
        <charset val="134"/>
      </rPr>
      <t>人（脱贫户</t>
    </r>
    <r>
      <rPr>
        <sz val="11"/>
        <rFont val="Times New Roman"/>
        <charset val="134"/>
      </rPr>
      <t>425</t>
    </r>
    <r>
      <rPr>
        <sz val="11"/>
        <rFont val="宋体"/>
        <charset val="134"/>
      </rPr>
      <t>人）出行难问题，改善当地交通条件，提高运输能力，便利群众出行。</t>
    </r>
  </si>
  <si>
    <r>
      <rPr>
        <sz val="11"/>
        <rFont val="宋体"/>
        <charset val="134"/>
      </rPr>
      <t>通过整修公路</t>
    </r>
    <r>
      <rPr>
        <sz val="11"/>
        <rFont val="Times New Roman"/>
        <charset val="134"/>
      </rPr>
      <t>3710</t>
    </r>
    <r>
      <rPr>
        <sz val="11"/>
        <rFont val="宋体"/>
        <charset val="134"/>
      </rPr>
      <t>米、新修道路</t>
    </r>
    <r>
      <rPr>
        <sz val="11"/>
        <rFont val="Times New Roman"/>
        <charset val="134"/>
      </rPr>
      <t>1030</t>
    </r>
    <r>
      <rPr>
        <sz val="11"/>
        <rFont val="宋体"/>
        <charset val="134"/>
      </rPr>
      <t>米，解决该路段解决</t>
    </r>
    <r>
      <rPr>
        <sz val="11"/>
        <rFont val="Times New Roman"/>
        <charset val="134"/>
      </rPr>
      <t>686</t>
    </r>
    <r>
      <rPr>
        <sz val="11"/>
        <rFont val="宋体"/>
        <charset val="134"/>
      </rPr>
      <t>户</t>
    </r>
    <r>
      <rPr>
        <sz val="11"/>
        <rFont val="Times New Roman"/>
        <charset val="134"/>
      </rPr>
      <t>1224</t>
    </r>
    <r>
      <rPr>
        <sz val="11"/>
        <rFont val="宋体"/>
        <charset val="134"/>
      </rPr>
      <t>人（脱贫户</t>
    </r>
    <r>
      <rPr>
        <sz val="11"/>
        <rFont val="Times New Roman"/>
        <charset val="134"/>
      </rPr>
      <t>425</t>
    </r>
    <r>
      <rPr>
        <sz val="11"/>
        <rFont val="宋体"/>
        <charset val="134"/>
      </rPr>
      <t>人）出行难问题，改善当地交通条件，提高运输能力。</t>
    </r>
  </si>
  <si>
    <r>
      <rPr>
        <sz val="11"/>
        <rFont val="宋体"/>
        <charset val="134"/>
      </rPr>
      <t>整修道路共</t>
    </r>
    <r>
      <rPr>
        <sz val="11"/>
        <rFont val="Times New Roman"/>
        <charset val="134"/>
      </rPr>
      <t>3710</t>
    </r>
    <r>
      <rPr>
        <sz val="11"/>
        <rFont val="宋体"/>
        <charset val="134"/>
      </rPr>
      <t>米，新修道路</t>
    </r>
    <r>
      <rPr>
        <sz val="11"/>
        <rFont val="Times New Roman"/>
        <charset val="134"/>
      </rPr>
      <t>1030</t>
    </r>
    <r>
      <rPr>
        <sz val="11"/>
        <rFont val="宋体"/>
        <charset val="134"/>
      </rPr>
      <t>米；整治水毁河堤河道、山洪沟。</t>
    </r>
  </si>
  <si>
    <r>
      <rPr>
        <sz val="11"/>
        <rFont val="宋体"/>
        <charset val="134"/>
      </rPr>
      <t>道路整修</t>
    </r>
    <r>
      <rPr>
        <sz val="11"/>
        <rFont val="Times New Roman"/>
        <charset val="134"/>
      </rPr>
      <t>15</t>
    </r>
    <r>
      <rPr>
        <sz val="11"/>
        <rFont val="宋体"/>
        <charset val="134"/>
      </rPr>
      <t>万元</t>
    </r>
    <r>
      <rPr>
        <sz val="11"/>
        <rFont val="Times New Roman"/>
        <charset val="134"/>
      </rPr>
      <t>/</t>
    </r>
    <r>
      <rPr>
        <sz val="11"/>
        <rFont val="宋体"/>
        <charset val="134"/>
      </rPr>
      <t>公里，新修道路</t>
    </r>
    <r>
      <rPr>
        <sz val="11"/>
        <rFont val="Times New Roman"/>
        <charset val="134"/>
      </rPr>
      <t>40</t>
    </r>
    <r>
      <rPr>
        <sz val="11"/>
        <rFont val="宋体"/>
        <charset val="134"/>
      </rPr>
      <t>万元</t>
    </r>
    <r>
      <rPr>
        <sz val="11"/>
        <rFont val="Times New Roman"/>
        <charset val="134"/>
      </rPr>
      <t>/</t>
    </r>
    <r>
      <rPr>
        <sz val="11"/>
        <rFont val="宋体"/>
        <charset val="134"/>
      </rPr>
      <t>公里，塌方</t>
    </r>
    <r>
      <rPr>
        <sz val="11"/>
        <rFont val="Times New Roman"/>
        <charset val="134"/>
      </rPr>
      <t>20</t>
    </r>
    <r>
      <rPr>
        <sz val="11"/>
        <rFont val="宋体"/>
        <charset val="134"/>
      </rPr>
      <t>元</t>
    </r>
    <r>
      <rPr>
        <sz val="11"/>
        <rFont val="Times New Roman"/>
        <charset val="134"/>
      </rPr>
      <t>/</t>
    </r>
    <r>
      <rPr>
        <sz val="11"/>
        <rFont val="宋体"/>
        <charset val="134"/>
      </rPr>
      <t>立方米</t>
    </r>
  </si>
  <si>
    <r>
      <rPr>
        <sz val="11"/>
        <rFont val="宋体"/>
        <charset val="134"/>
      </rPr>
      <t>受益脱贫人口数</t>
    </r>
    <r>
      <rPr>
        <sz val="11"/>
        <rFont val="Times New Roman"/>
        <charset val="134"/>
      </rPr>
      <t>≥20</t>
    </r>
    <r>
      <rPr>
        <sz val="11"/>
        <rFont val="宋体"/>
        <charset val="134"/>
      </rPr>
      <t>人</t>
    </r>
  </si>
  <si>
    <r>
      <rPr>
        <sz val="11"/>
        <rFont val="宋体"/>
        <charset val="134"/>
      </rPr>
      <t>工程设计使用年限</t>
    </r>
    <r>
      <rPr>
        <sz val="11"/>
        <rFont val="Times New Roman"/>
        <charset val="134"/>
      </rPr>
      <t>≥6</t>
    </r>
    <r>
      <rPr>
        <sz val="11"/>
        <rFont val="宋体"/>
        <charset val="134"/>
      </rPr>
      <t>年</t>
    </r>
  </si>
  <si>
    <r>
      <rPr>
        <sz val="11"/>
        <rFont val="宋体"/>
        <charset val="134"/>
      </rPr>
      <t>郑昌学</t>
    </r>
  </si>
  <si>
    <r>
      <rPr>
        <sz val="11"/>
        <rFont val="宋体"/>
        <charset val="134"/>
      </rPr>
      <t>巫溪县土城镇土城社区</t>
    </r>
    <r>
      <rPr>
        <sz val="11"/>
        <rFont val="Times New Roman"/>
        <charset val="134"/>
      </rPr>
      <t>2023</t>
    </r>
    <r>
      <rPr>
        <sz val="11"/>
        <rFont val="宋体"/>
        <charset val="134"/>
      </rPr>
      <t>年产业道路整治项目</t>
    </r>
  </si>
  <si>
    <r>
      <rPr>
        <sz val="11"/>
        <rFont val="宋体"/>
        <charset val="134"/>
      </rPr>
      <t>整修因灾损毁产业道路</t>
    </r>
    <r>
      <rPr>
        <sz val="11"/>
        <rFont val="Times New Roman"/>
        <charset val="134"/>
      </rPr>
      <t>120</t>
    </r>
    <r>
      <rPr>
        <sz val="11"/>
        <rFont val="宋体"/>
        <charset val="134"/>
      </rPr>
      <t>米，宽</t>
    </r>
    <r>
      <rPr>
        <sz val="11"/>
        <rFont val="Times New Roman"/>
        <charset val="134"/>
      </rPr>
      <t>5.5</t>
    </r>
    <r>
      <rPr>
        <sz val="11"/>
        <rFont val="宋体"/>
        <charset val="134"/>
      </rPr>
      <t>米（涉及挖填方</t>
    </r>
    <r>
      <rPr>
        <sz val="11"/>
        <rFont val="Times New Roman"/>
        <charset val="134"/>
      </rPr>
      <t>2000</t>
    </r>
    <r>
      <rPr>
        <sz val="11"/>
        <rFont val="宋体"/>
        <charset val="134"/>
      </rPr>
      <t>立方米；毛石混凝土</t>
    </r>
    <r>
      <rPr>
        <sz val="11"/>
        <rFont val="Times New Roman"/>
        <charset val="134"/>
      </rPr>
      <t>700</t>
    </r>
    <r>
      <rPr>
        <sz val="11"/>
        <rFont val="宋体"/>
        <charset val="134"/>
      </rPr>
      <t>立方米。）</t>
    </r>
  </si>
  <si>
    <r>
      <rPr>
        <sz val="11"/>
        <rFont val="宋体"/>
        <charset val="134"/>
      </rPr>
      <t>土城镇土城社区</t>
    </r>
  </si>
  <si>
    <r>
      <rPr>
        <sz val="11"/>
        <rFont val="宋体"/>
        <charset val="134"/>
      </rPr>
      <t>通过</t>
    </r>
    <r>
      <rPr>
        <sz val="11"/>
        <rFont val="Times New Roman"/>
        <charset val="134"/>
      </rPr>
      <t>120</t>
    </r>
    <r>
      <rPr>
        <sz val="11"/>
        <rFont val="宋体"/>
        <charset val="134"/>
      </rPr>
      <t>米产业道路建设，可解决</t>
    </r>
    <r>
      <rPr>
        <sz val="11"/>
        <rFont val="Times New Roman"/>
        <charset val="134"/>
      </rPr>
      <t>100</t>
    </r>
    <r>
      <rPr>
        <sz val="11"/>
        <rFont val="宋体"/>
        <charset val="134"/>
      </rPr>
      <t>人（其中脱贫人口</t>
    </r>
    <r>
      <rPr>
        <sz val="11"/>
        <rFont val="Times New Roman"/>
        <charset val="134"/>
      </rPr>
      <t>15</t>
    </r>
    <r>
      <rPr>
        <sz val="11"/>
        <rFont val="宋体"/>
        <charset val="134"/>
      </rPr>
      <t>人）交通出行条件，项目实施可覆盖</t>
    </r>
    <r>
      <rPr>
        <sz val="11"/>
        <rFont val="Times New Roman"/>
        <charset val="134"/>
      </rPr>
      <t>50</t>
    </r>
    <r>
      <rPr>
        <sz val="11"/>
        <rFont val="宋体"/>
        <charset val="134"/>
      </rPr>
      <t>亩农田种植发展、产品流通，改善生产条件。</t>
    </r>
  </si>
  <si>
    <r>
      <rPr>
        <sz val="11"/>
        <rFont val="Times New Roman"/>
        <charset val="134"/>
      </rPr>
      <t>9</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t>
    </r>
    <r>
      <rPr>
        <sz val="11"/>
        <rFont val="Times New Roman"/>
        <charset val="134"/>
      </rPr>
      <t>120</t>
    </r>
    <r>
      <rPr>
        <sz val="11"/>
        <rFont val="宋体"/>
        <charset val="134"/>
      </rPr>
      <t>米产业道路建设，可解决</t>
    </r>
    <r>
      <rPr>
        <sz val="11"/>
        <rFont val="Times New Roman"/>
        <charset val="134"/>
      </rPr>
      <t>100</t>
    </r>
    <r>
      <rPr>
        <sz val="11"/>
        <rFont val="宋体"/>
        <charset val="134"/>
      </rPr>
      <t>人（其中脱贫人口</t>
    </r>
    <r>
      <rPr>
        <sz val="11"/>
        <rFont val="Times New Roman"/>
        <charset val="134"/>
      </rPr>
      <t>15</t>
    </r>
    <r>
      <rPr>
        <sz val="11"/>
        <rFont val="宋体"/>
        <charset val="134"/>
      </rPr>
      <t>人）交通出行条件，项目实施可覆盖</t>
    </r>
    <r>
      <rPr>
        <sz val="11"/>
        <rFont val="Times New Roman"/>
        <charset val="134"/>
      </rPr>
      <t>50</t>
    </r>
    <r>
      <rPr>
        <sz val="11"/>
        <rFont val="宋体"/>
        <charset val="134"/>
      </rPr>
      <t>亩农田种植发展、产品流通，改善生产条件，解决群众安全出行及农产品运输难问题。</t>
    </r>
  </si>
  <si>
    <r>
      <rPr>
        <sz val="11"/>
        <rFont val="宋体"/>
        <charset val="134"/>
      </rPr>
      <t>整修因灾损毁产业道路</t>
    </r>
    <r>
      <rPr>
        <sz val="11"/>
        <rFont val="Times New Roman"/>
        <charset val="134"/>
      </rPr>
      <t>120</t>
    </r>
    <r>
      <rPr>
        <sz val="11"/>
        <rFont val="宋体"/>
        <charset val="134"/>
      </rPr>
      <t>米，涉及挖填方</t>
    </r>
    <r>
      <rPr>
        <sz val="11"/>
        <rFont val="Times New Roman"/>
        <charset val="134"/>
      </rPr>
      <t>2000</t>
    </r>
    <r>
      <rPr>
        <sz val="11"/>
        <rFont val="宋体"/>
        <charset val="134"/>
      </rPr>
      <t>立方米；毛石混凝土</t>
    </r>
    <r>
      <rPr>
        <sz val="11"/>
        <rFont val="Times New Roman"/>
        <charset val="134"/>
      </rPr>
      <t>700</t>
    </r>
    <r>
      <rPr>
        <sz val="11"/>
        <rFont val="宋体"/>
        <charset val="134"/>
      </rPr>
      <t>立方米。</t>
    </r>
  </si>
  <si>
    <r>
      <rPr>
        <sz val="11"/>
        <rFont val="宋体"/>
        <charset val="134"/>
      </rPr>
      <t>产业路整修毛石混凝土</t>
    </r>
    <r>
      <rPr>
        <sz val="11"/>
        <rFont val="Times New Roman"/>
        <charset val="134"/>
      </rPr>
      <t>600</t>
    </r>
    <r>
      <rPr>
        <sz val="11"/>
        <rFont val="宋体"/>
        <charset val="134"/>
      </rPr>
      <t>元</t>
    </r>
    <r>
      <rPr>
        <sz val="11"/>
        <rFont val="Times New Roman"/>
        <charset val="134"/>
      </rPr>
      <t>/</t>
    </r>
    <r>
      <rPr>
        <sz val="11"/>
        <rFont val="宋体"/>
        <charset val="134"/>
      </rPr>
      <t>立方米；挖填方</t>
    </r>
    <r>
      <rPr>
        <sz val="11"/>
        <rFont val="Times New Roman"/>
        <charset val="134"/>
      </rPr>
      <t>90</t>
    </r>
    <r>
      <rPr>
        <sz val="11"/>
        <rFont val="宋体"/>
        <charset val="134"/>
      </rPr>
      <t>元</t>
    </r>
    <r>
      <rPr>
        <sz val="11"/>
        <rFont val="Times New Roman"/>
        <charset val="134"/>
      </rPr>
      <t>/</t>
    </r>
    <r>
      <rPr>
        <sz val="11"/>
        <rFont val="宋体"/>
        <charset val="134"/>
      </rPr>
      <t>立方米</t>
    </r>
  </si>
  <si>
    <r>
      <rPr>
        <sz val="11"/>
        <rFont val="宋体"/>
        <charset val="134"/>
      </rPr>
      <t>受益脱贫人口数</t>
    </r>
    <r>
      <rPr>
        <sz val="11"/>
        <rFont val="Times New Roman"/>
        <charset val="134"/>
      </rPr>
      <t>≥15</t>
    </r>
    <r>
      <rPr>
        <sz val="11"/>
        <rFont val="宋体"/>
        <charset val="134"/>
      </rPr>
      <t>人</t>
    </r>
  </si>
  <si>
    <r>
      <rPr>
        <sz val="11"/>
        <rFont val="宋体"/>
        <charset val="134"/>
      </rPr>
      <t>可持续效益</t>
    </r>
    <r>
      <rPr>
        <sz val="11"/>
        <rFont val="Times New Roman"/>
        <charset val="134"/>
      </rPr>
      <t>≥2</t>
    </r>
    <r>
      <rPr>
        <sz val="11"/>
        <rFont val="宋体"/>
        <charset val="134"/>
      </rPr>
      <t>年</t>
    </r>
  </si>
  <si>
    <r>
      <rPr>
        <sz val="11"/>
        <rFont val="宋体"/>
        <charset val="134"/>
      </rPr>
      <t>田光证</t>
    </r>
  </si>
  <si>
    <r>
      <rPr>
        <sz val="11"/>
        <rFont val="宋体"/>
        <charset val="134"/>
      </rPr>
      <t>巫溪县</t>
    </r>
    <r>
      <rPr>
        <sz val="11"/>
        <rFont val="Times New Roman"/>
        <charset val="134"/>
      </rPr>
      <t>2023</t>
    </r>
    <r>
      <rPr>
        <sz val="11"/>
        <rFont val="宋体"/>
        <charset val="134"/>
      </rPr>
      <t>年通城镇清泉村沟渠整治项目</t>
    </r>
  </si>
  <si>
    <r>
      <rPr>
        <sz val="11"/>
        <rFont val="宋体"/>
        <charset val="134"/>
      </rPr>
      <t>整治沟渠</t>
    </r>
    <r>
      <rPr>
        <sz val="11"/>
        <rFont val="Times New Roman"/>
        <charset val="134"/>
      </rPr>
      <t>2200m</t>
    </r>
    <r>
      <rPr>
        <sz val="11"/>
        <rFont val="宋体"/>
        <charset val="134"/>
      </rPr>
      <t>，宽度</t>
    </r>
    <r>
      <rPr>
        <sz val="11"/>
        <rFont val="Times New Roman"/>
        <charset val="134"/>
      </rPr>
      <t>40cm-1m</t>
    </r>
    <r>
      <rPr>
        <sz val="11"/>
        <rFont val="宋体"/>
        <charset val="134"/>
      </rPr>
      <t>，宜宽则宽。</t>
    </r>
  </si>
  <si>
    <r>
      <rPr>
        <sz val="11"/>
        <rFont val="宋体"/>
        <charset val="134"/>
      </rPr>
      <t>巫溪县通城镇清泉村</t>
    </r>
  </si>
  <si>
    <r>
      <rPr>
        <sz val="11"/>
        <rFont val="宋体"/>
        <charset val="134"/>
      </rPr>
      <t>通过整治沟渠</t>
    </r>
    <r>
      <rPr>
        <sz val="11"/>
        <rFont val="Times New Roman"/>
        <charset val="134"/>
      </rPr>
      <t>2200</t>
    </r>
    <r>
      <rPr>
        <sz val="11"/>
        <rFont val="宋体"/>
        <charset val="134"/>
      </rPr>
      <t>米，项目实施可解决农田灌溉及水土流失问题，起到增产增量的作用，受益人口</t>
    </r>
    <r>
      <rPr>
        <sz val="11"/>
        <rFont val="Times New Roman"/>
        <charset val="134"/>
      </rPr>
      <t>120</t>
    </r>
    <r>
      <rPr>
        <sz val="11"/>
        <rFont val="宋体"/>
        <charset val="134"/>
      </rPr>
      <t>人，其中脱贫人口</t>
    </r>
    <r>
      <rPr>
        <sz val="11"/>
        <rFont val="Times New Roman"/>
        <charset val="134"/>
      </rPr>
      <t>23</t>
    </r>
    <r>
      <rPr>
        <sz val="11"/>
        <rFont val="宋体"/>
        <charset val="134"/>
      </rPr>
      <t>人。</t>
    </r>
  </si>
  <si>
    <r>
      <rPr>
        <sz val="11"/>
        <rFont val="Times New Roman"/>
        <charset val="134"/>
      </rPr>
      <t>7</t>
    </r>
    <r>
      <rPr>
        <sz val="11"/>
        <rFont val="宋体"/>
        <charset val="134"/>
      </rPr>
      <t>人参与前期项目确定会议、决议，</t>
    </r>
    <r>
      <rPr>
        <sz val="11"/>
        <rFont val="Times New Roman"/>
        <charset val="134"/>
      </rPr>
      <t>7</t>
    </r>
    <r>
      <rPr>
        <sz val="11"/>
        <rFont val="宋体"/>
        <charset val="134"/>
      </rPr>
      <t>人参与入库项目的选择，</t>
    </r>
    <r>
      <rPr>
        <sz val="11"/>
        <rFont val="Times New Roman"/>
        <charset val="134"/>
      </rPr>
      <t>3</t>
    </r>
    <r>
      <rPr>
        <sz val="11"/>
        <rFont val="宋体"/>
        <charset val="134"/>
      </rPr>
      <t>人参与项目实施过程中施工质量和资金使用的监督；通过整治沟渠</t>
    </r>
    <r>
      <rPr>
        <sz val="11"/>
        <rFont val="Times New Roman"/>
        <charset val="134"/>
      </rPr>
      <t>2200</t>
    </r>
    <r>
      <rPr>
        <sz val="11"/>
        <rFont val="宋体"/>
        <charset val="134"/>
      </rPr>
      <t>米，项目实施可解决农田灌溉及水土流失问题，起到增产增量的作用，受益人口</t>
    </r>
    <r>
      <rPr>
        <sz val="11"/>
        <rFont val="Times New Roman"/>
        <charset val="134"/>
      </rPr>
      <t>120</t>
    </r>
    <r>
      <rPr>
        <sz val="11"/>
        <rFont val="宋体"/>
        <charset val="134"/>
      </rPr>
      <t>人，其中脱贫人口</t>
    </r>
    <r>
      <rPr>
        <sz val="11"/>
        <rFont val="Times New Roman"/>
        <charset val="134"/>
      </rPr>
      <t>23</t>
    </r>
    <r>
      <rPr>
        <sz val="11"/>
        <rFont val="宋体"/>
        <charset val="134"/>
      </rPr>
      <t>人。</t>
    </r>
  </si>
  <si>
    <r>
      <rPr>
        <sz val="11"/>
        <rFont val="宋体"/>
        <charset val="134"/>
      </rPr>
      <t>沟渠整治</t>
    </r>
    <r>
      <rPr>
        <sz val="11"/>
        <rFont val="Times New Roman"/>
        <charset val="134"/>
      </rPr>
      <t>2200</t>
    </r>
    <r>
      <rPr>
        <sz val="11"/>
        <rFont val="宋体"/>
        <charset val="134"/>
      </rPr>
      <t>米</t>
    </r>
  </si>
  <si>
    <r>
      <rPr>
        <sz val="11"/>
        <rFont val="宋体"/>
        <charset val="134"/>
      </rPr>
      <t>沟渠整治</t>
    </r>
    <r>
      <rPr>
        <sz val="11"/>
        <rFont val="Times New Roman"/>
        <charset val="134"/>
      </rPr>
      <t>45</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</si>
  <si>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≥23</t>
    </r>
    <r>
      <rPr>
        <sz val="11"/>
        <rFont val="宋体"/>
        <charset val="134"/>
      </rPr>
      <t>人</t>
    </r>
  </si>
  <si>
    <r>
      <rPr>
        <sz val="11"/>
        <rFont val="宋体"/>
        <charset val="134"/>
      </rPr>
      <t>设计使用年限</t>
    </r>
    <r>
      <rPr>
        <sz val="11"/>
        <rFont val="Times New Roman"/>
        <charset val="134"/>
      </rPr>
      <t>≥5</t>
    </r>
    <r>
      <rPr>
        <sz val="11"/>
        <rFont val="宋体"/>
        <charset val="134"/>
      </rPr>
      <t>年</t>
    </r>
  </si>
  <si>
    <r>
      <rPr>
        <sz val="11"/>
        <rFont val="宋体"/>
        <charset val="134"/>
      </rPr>
      <t>是</t>
    </r>
    <r>
      <rPr>
        <sz val="11"/>
        <rFont val="Times New Roman"/>
        <charset val="134"/>
      </rPr>
      <t xml:space="preserve"> </t>
    </r>
  </si>
  <si>
    <r>
      <rPr>
        <sz val="11"/>
        <rFont val="宋体"/>
        <charset val="134"/>
      </rPr>
      <t>巫溪县下堡镇桔林村</t>
    </r>
    <r>
      <rPr>
        <sz val="11"/>
        <rFont val="Times New Roman"/>
        <charset val="134"/>
      </rPr>
      <t>2023</t>
    </r>
    <r>
      <rPr>
        <sz val="11"/>
        <rFont val="宋体"/>
        <charset val="134"/>
      </rPr>
      <t>年通村道路扩建项目</t>
    </r>
  </si>
  <si>
    <r>
      <rPr>
        <sz val="11"/>
        <rFont val="宋体"/>
        <charset val="134"/>
      </rPr>
      <t>道路扩建</t>
    </r>
    <r>
      <rPr>
        <sz val="11"/>
        <rFont val="Times New Roman"/>
        <charset val="134"/>
      </rPr>
      <t>714</t>
    </r>
    <r>
      <rPr>
        <sz val="11"/>
        <rFont val="宋体"/>
        <charset val="134"/>
      </rPr>
      <t>米，扩宽至</t>
    </r>
    <r>
      <rPr>
        <sz val="11"/>
        <rFont val="Times New Roman"/>
        <charset val="134"/>
      </rPr>
      <t>5.5</t>
    </r>
    <r>
      <rPr>
        <sz val="11"/>
        <rFont val="宋体"/>
        <charset val="134"/>
      </rPr>
      <t>米</t>
    </r>
    <r>
      <rPr>
        <sz val="11"/>
        <rFont val="Times New Roman"/>
        <charset val="134"/>
      </rPr>
      <t>-6</t>
    </r>
    <r>
      <rPr>
        <sz val="11"/>
        <rFont val="宋体"/>
        <charset val="134"/>
      </rPr>
      <t>米，整修路基并硬化，增设错车道。</t>
    </r>
    <r>
      <rPr>
        <sz val="11"/>
        <rFont val="Times New Roman"/>
        <charset val="134"/>
      </rPr>
      <t>M7.5</t>
    </r>
    <r>
      <rPr>
        <sz val="11"/>
        <rFont val="宋体"/>
        <charset val="134"/>
      </rPr>
      <t>挡墙，边沟。</t>
    </r>
  </si>
  <si>
    <r>
      <rPr>
        <sz val="11"/>
        <rFont val="宋体"/>
        <charset val="134"/>
      </rPr>
      <t>巫溪县下堡镇桔林村</t>
    </r>
  </si>
  <si>
    <r>
      <rPr>
        <sz val="11"/>
        <rFont val="宋体"/>
        <charset val="134"/>
      </rPr>
      <t>通过扩建桔林村道路</t>
    </r>
    <r>
      <rPr>
        <sz val="11"/>
        <rFont val="Times New Roman"/>
        <charset val="134"/>
      </rPr>
      <t>714</t>
    </r>
    <r>
      <rPr>
        <sz val="11"/>
        <rFont val="宋体"/>
        <charset val="134"/>
      </rPr>
      <t>米，项目实施可改善</t>
    </r>
    <r>
      <rPr>
        <sz val="11"/>
        <rFont val="Times New Roman"/>
        <charset val="134"/>
      </rPr>
      <t>867</t>
    </r>
    <r>
      <rPr>
        <sz val="11"/>
        <rFont val="宋体"/>
        <charset val="134"/>
      </rPr>
      <t>人（其中脱贫人口</t>
    </r>
    <r>
      <rPr>
        <sz val="11"/>
        <rFont val="Times New Roman"/>
        <charset val="134"/>
      </rPr>
      <t>185</t>
    </r>
    <r>
      <rPr>
        <sz val="11"/>
        <rFont val="宋体"/>
        <charset val="134"/>
      </rPr>
      <t>人）生产生活条件。</t>
    </r>
  </si>
  <si>
    <r>
      <rPr>
        <sz val="11"/>
        <rFont val="Times New Roman"/>
        <charset val="134"/>
      </rP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人参与项目实施过程中施工质量和资金使用的监督，过道路扩建</t>
    </r>
    <r>
      <rPr>
        <sz val="11"/>
        <rFont val="Times New Roman"/>
        <charset val="134"/>
      </rPr>
      <t>714</t>
    </r>
    <r>
      <rPr>
        <sz val="11"/>
        <rFont val="宋体"/>
        <charset val="134"/>
      </rPr>
      <t>米，扩宽至</t>
    </r>
    <r>
      <rPr>
        <sz val="11"/>
        <rFont val="Times New Roman"/>
        <charset val="134"/>
      </rPr>
      <t>5.5</t>
    </r>
    <r>
      <rPr>
        <sz val="11"/>
        <rFont val="宋体"/>
        <charset val="134"/>
      </rPr>
      <t>米</t>
    </r>
    <r>
      <rPr>
        <sz val="11"/>
        <rFont val="Times New Roman"/>
        <charset val="134"/>
      </rPr>
      <t>-6</t>
    </r>
    <r>
      <rPr>
        <sz val="11"/>
        <rFont val="宋体"/>
        <charset val="134"/>
      </rPr>
      <t>米，整修路基并硬化，增设错车道。</t>
    </r>
    <r>
      <rPr>
        <sz val="11"/>
        <rFont val="Times New Roman"/>
        <charset val="134"/>
      </rPr>
      <t>M7.5</t>
    </r>
    <r>
      <rPr>
        <sz val="11"/>
        <rFont val="宋体"/>
        <charset val="134"/>
      </rPr>
      <t>挡墙，边沟。改善</t>
    </r>
    <r>
      <rPr>
        <sz val="11"/>
        <rFont val="Times New Roman"/>
        <charset val="134"/>
      </rPr>
      <t>867</t>
    </r>
    <r>
      <rPr>
        <sz val="11"/>
        <rFont val="宋体"/>
        <charset val="134"/>
      </rPr>
      <t>人其中脱贫户</t>
    </r>
    <r>
      <rPr>
        <sz val="11"/>
        <rFont val="Times New Roman"/>
        <charset val="134"/>
      </rPr>
      <t>185</t>
    </r>
    <r>
      <rPr>
        <sz val="11"/>
        <rFont val="宋体"/>
        <charset val="134"/>
      </rPr>
      <t>人的生产条件条件</t>
    </r>
  </si>
  <si>
    <r>
      <rPr>
        <sz val="11"/>
        <rFont val="宋体"/>
        <charset val="134"/>
      </rPr>
      <t>通过道路扩建</t>
    </r>
    <r>
      <rPr>
        <sz val="11"/>
        <rFont val="Times New Roman"/>
        <charset val="134"/>
      </rPr>
      <t>714</t>
    </r>
    <r>
      <rPr>
        <sz val="11"/>
        <rFont val="宋体"/>
        <charset val="134"/>
      </rPr>
      <t>米，扩宽至</t>
    </r>
    <r>
      <rPr>
        <sz val="11"/>
        <rFont val="Times New Roman"/>
        <charset val="134"/>
      </rPr>
      <t>5.5</t>
    </r>
    <r>
      <rPr>
        <sz val="11"/>
        <rFont val="宋体"/>
        <charset val="134"/>
      </rPr>
      <t>米</t>
    </r>
    <r>
      <rPr>
        <sz val="11"/>
        <rFont val="Times New Roman"/>
        <charset val="134"/>
      </rPr>
      <t>-6</t>
    </r>
    <r>
      <rPr>
        <sz val="11"/>
        <rFont val="宋体"/>
        <charset val="134"/>
      </rPr>
      <t>米，整修路基并硬化，增设错车道。</t>
    </r>
    <r>
      <rPr>
        <sz val="11"/>
        <rFont val="Times New Roman"/>
        <charset val="134"/>
      </rPr>
      <t>M7.5</t>
    </r>
    <r>
      <rPr>
        <sz val="11"/>
        <rFont val="宋体"/>
        <charset val="134"/>
      </rPr>
      <t>挡墙，边沟，改善</t>
    </r>
    <r>
      <rPr>
        <sz val="11"/>
        <rFont val="Times New Roman"/>
        <charset val="134"/>
      </rPr>
      <t>867</t>
    </r>
    <r>
      <rPr>
        <sz val="11"/>
        <rFont val="宋体"/>
        <charset val="134"/>
      </rPr>
      <t>人其中脱贫户</t>
    </r>
    <r>
      <rPr>
        <sz val="11"/>
        <rFont val="Times New Roman"/>
        <charset val="134"/>
      </rPr>
      <t>185</t>
    </r>
    <r>
      <rPr>
        <sz val="11"/>
        <rFont val="宋体"/>
        <charset val="134"/>
      </rPr>
      <t>人的生产条件条件</t>
    </r>
  </si>
  <si>
    <r>
      <rPr>
        <sz val="11"/>
        <rFont val="宋体"/>
        <charset val="134"/>
      </rPr>
      <t>扩建桔林村通村道路</t>
    </r>
    <r>
      <rPr>
        <sz val="11"/>
        <rFont val="Times New Roman"/>
        <charset val="134"/>
      </rPr>
      <t>714</t>
    </r>
    <r>
      <rPr>
        <sz val="11"/>
        <rFont val="宋体"/>
        <charset val="134"/>
      </rPr>
      <t>米，根据实际情况路原来的</t>
    </r>
    <r>
      <rPr>
        <sz val="11"/>
        <rFont val="Times New Roman"/>
        <charset val="134"/>
      </rPr>
      <t>4</t>
    </r>
    <r>
      <rPr>
        <sz val="11"/>
        <rFont val="宋体"/>
        <charset val="134"/>
      </rPr>
      <t>米</t>
    </r>
    <r>
      <rPr>
        <sz val="11"/>
        <rFont val="Times New Roman"/>
        <charset val="134"/>
      </rPr>
      <t>-4.5</t>
    </r>
    <r>
      <rPr>
        <sz val="11"/>
        <rFont val="宋体"/>
        <charset val="134"/>
      </rPr>
      <t>米扩宽为</t>
    </r>
    <r>
      <rPr>
        <sz val="11"/>
        <rFont val="Times New Roman"/>
        <charset val="134"/>
      </rPr>
      <t>5.5</t>
    </r>
    <r>
      <rPr>
        <sz val="11"/>
        <rFont val="宋体"/>
        <charset val="134"/>
      </rPr>
      <t>米</t>
    </r>
    <r>
      <rPr>
        <sz val="11"/>
        <rFont val="Times New Roman"/>
        <charset val="134"/>
      </rPr>
      <t>-6</t>
    </r>
    <r>
      <rPr>
        <sz val="11"/>
        <rFont val="宋体"/>
        <charset val="134"/>
      </rPr>
      <t>米。</t>
    </r>
  </si>
  <si>
    <r>
      <rPr>
        <sz val="11"/>
        <rFont val="宋体"/>
        <charset val="134"/>
      </rPr>
      <t>扩建通村道路</t>
    </r>
    <r>
      <rPr>
        <sz val="11"/>
        <rFont val="Times New Roman"/>
        <charset val="134"/>
      </rPr>
      <t>700</t>
    </r>
    <r>
      <rPr>
        <sz val="11"/>
        <rFont val="宋体"/>
        <charset val="134"/>
      </rPr>
      <t>元</t>
    </r>
    <r>
      <rPr>
        <sz val="11"/>
        <rFont val="Times New Roman"/>
        <charset val="134"/>
      </rPr>
      <t>/</t>
    </r>
    <r>
      <rPr>
        <sz val="11"/>
        <rFont val="宋体"/>
        <charset val="134"/>
      </rPr>
      <t>米</t>
    </r>
  </si>
  <si>
    <r>
      <rPr>
        <sz val="11"/>
        <rFont val="宋体"/>
        <charset val="134"/>
      </rPr>
      <t>带动脱贫户</t>
    </r>
    <r>
      <rPr>
        <sz val="11"/>
        <rFont val="Times New Roman"/>
        <charset val="134"/>
      </rPr>
      <t>185</t>
    </r>
    <r>
      <rPr>
        <sz val="11"/>
        <rFont val="宋体"/>
        <charset val="134"/>
      </rPr>
      <t>人增收，促进桔林村</t>
    </r>
    <r>
      <rPr>
        <sz val="11"/>
        <rFont val="Times New Roman"/>
        <charset val="134"/>
      </rPr>
      <t>400</t>
    </r>
    <r>
      <rPr>
        <sz val="11"/>
        <rFont val="宋体"/>
        <charset val="134"/>
      </rPr>
      <t>亩烟叶发展，减少脱贫户生产成本，烟叶每亩增收</t>
    </r>
    <r>
      <rPr>
        <sz val="11"/>
        <rFont val="Times New Roman"/>
        <charset val="134"/>
      </rPr>
      <t>1000</t>
    </r>
    <r>
      <rPr>
        <sz val="11"/>
        <rFont val="宋体"/>
        <charset val="134"/>
      </rPr>
      <t>元以上。</t>
    </r>
  </si>
  <si>
    <r>
      <rPr>
        <sz val="11"/>
        <rFont val="宋体"/>
        <charset val="134"/>
      </rPr>
      <t>受益脱贫人口</t>
    </r>
    <r>
      <rPr>
        <sz val="11"/>
        <rFont val="Times New Roman"/>
        <charset val="134"/>
      </rPr>
      <t>≥867</t>
    </r>
    <r>
      <rPr>
        <sz val="11"/>
        <rFont val="宋体"/>
        <charset val="134"/>
      </rPr>
      <t>人</t>
    </r>
  </si>
  <si>
    <r>
      <rPr>
        <sz val="11"/>
        <rFont val="宋体"/>
        <charset val="134"/>
      </rPr>
      <t>巫溪县下堡镇人民政府</t>
    </r>
  </si>
  <si>
    <r>
      <rPr>
        <sz val="11"/>
        <rFont val="宋体"/>
        <charset val="134"/>
      </rPr>
      <t>陈洋洲</t>
    </r>
  </si>
  <si>
    <r>
      <rPr>
        <sz val="11"/>
        <rFont val="宋体"/>
        <charset val="134"/>
      </rPr>
      <t>巫溪县田坝镇</t>
    </r>
    <r>
      <rPr>
        <sz val="11"/>
        <rFont val="Times New Roman"/>
        <charset val="134"/>
      </rPr>
      <t>2023</t>
    </r>
    <r>
      <rPr>
        <sz val="11"/>
        <rFont val="宋体"/>
        <charset val="134"/>
      </rPr>
      <t>年农村公路水毁整治项目</t>
    </r>
  </si>
  <si>
    <r>
      <rPr>
        <sz val="11"/>
        <rFont val="宋体"/>
        <charset val="134"/>
      </rPr>
      <t>道路跨方整治：衬砌约</t>
    </r>
    <r>
      <rPr>
        <sz val="11"/>
        <rFont val="Times New Roman"/>
        <charset val="134"/>
      </rPr>
      <t>900</t>
    </r>
    <r>
      <rPr>
        <sz val="11"/>
        <rFont val="宋体"/>
        <charset val="134"/>
      </rPr>
      <t>立方米，用</t>
    </r>
    <r>
      <rPr>
        <sz val="11"/>
        <rFont val="Times New Roman"/>
        <charset val="134"/>
      </rPr>
      <t>M75</t>
    </r>
    <r>
      <rPr>
        <sz val="11"/>
        <rFont val="宋体"/>
        <charset val="134"/>
      </rPr>
      <t>浆砌，损毁路面重新硬化约</t>
    </r>
    <r>
      <rPr>
        <sz val="11"/>
        <rFont val="Times New Roman"/>
        <charset val="134"/>
      </rPr>
      <t>400</t>
    </r>
    <r>
      <rPr>
        <sz val="11"/>
        <rFont val="宋体"/>
        <charset val="134"/>
      </rPr>
      <t>平方米，</t>
    </r>
    <r>
      <rPr>
        <sz val="11"/>
        <rFont val="Times New Roman"/>
        <charset val="134"/>
      </rPr>
      <t>C25</t>
    </r>
    <r>
      <rPr>
        <sz val="11"/>
        <rFont val="宋体"/>
        <charset val="134"/>
      </rPr>
      <t>混凝土，</t>
    </r>
    <r>
      <rPr>
        <sz val="11"/>
        <rFont val="Times New Roman"/>
        <charset val="134"/>
      </rPr>
      <t>20cm</t>
    </r>
    <r>
      <rPr>
        <sz val="11"/>
        <rFont val="宋体"/>
        <charset val="134"/>
      </rPr>
      <t>厚。清除跨方约</t>
    </r>
    <r>
      <rPr>
        <sz val="11"/>
        <rFont val="Times New Roman"/>
        <charset val="134"/>
      </rPr>
      <t>1000</t>
    </r>
    <r>
      <rPr>
        <sz val="11"/>
        <rFont val="宋体"/>
        <charset val="134"/>
      </rPr>
      <t>立方米，浆砌片石挡土墙约</t>
    </r>
    <r>
      <rPr>
        <sz val="11"/>
        <rFont val="Times New Roman"/>
        <charset val="134"/>
      </rPr>
      <t>15</t>
    </r>
    <r>
      <rPr>
        <sz val="11"/>
        <rFont val="宋体"/>
        <charset val="134"/>
      </rPr>
      <t>米，高</t>
    </r>
    <r>
      <rPr>
        <sz val="11"/>
        <rFont val="Times New Roman"/>
        <charset val="134"/>
      </rPr>
      <t>2</t>
    </r>
    <r>
      <rPr>
        <sz val="11"/>
        <rFont val="宋体"/>
        <charset val="134"/>
      </rPr>
      <t>米</t>
    </r>
  </si>
  <si>
    <r>
      <rPr>
        <sz val="11"/>
        <rFont val="宋体"/>
        <charset val="134"/>
      </rPr>
      <t>巫溪县田坝镇</t>
    </r>
  </si>
  <si>
    <r>
      <rPr>
        <sz val="11"/>
        <rFont val="宋体"/>
        <charset val="134"/>
      </rPr>
      <t>通过实施水毁应急修复堡坎塌方</t>
    </r>
    <r>
      <rPr>
        <sz val="11"/>
        <rFont val="Times New Roman"/>
        <charset val="134"/>
      </rPr>
      <t>900</t>
    </r>
    <r>
      <rPr>
        <sz val="11"/>
        <rFont val="宋体"/>
        <charset val="134"/>
      </rPr>
      <t>立方米，路面损毁约</t>
    </r>
    <r>
      <rPr>
        <sz val="11"/>
        <rFont val="Times New Roman"/>
        <charset val="134"/>
      </rPr>
      <t>400</t>
    </r>
    <r>
      <rPr>
        <sz val="11"/>
        <rFont val="宋体"/>
        <charset val="134"/>
      </rPr>
      <t>平方米，可改善</t>
    </r>
    <r>
      <rPr>
        <sz val="11"/>
        <rFont val="Times New Roman"/>
        <charset val="134"/>
      </rPr>
      <t>3000</t>
    </r>
    <r>
      <rPr>
        <sz val="11"/>
        <rFont val="宋体"/>
        <charset val="134"/>
      </rPr>
      <t>人，其中脱贫人口</t>
    </r>
    <r>
      <rPr>
        <sz val="11"/>
        <rFont val="Times New Roman"/>
        <charset val="134"/>
      </rPr>
      <t>852</t>
    </r>
    <r>
      <rPr>
        <sz val="11"/>
        <rFont val="宋体"/>
        <charset val="134"/>
      </rPr>
      <t>人的出行安全。</t>
    </r>
  </si>
  <si>
    <r>
      <rPr>
        <sz val="11"/>
        <rFont val="Times New Roman"/>
        <charset val="134"/>
      </rP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人参与项目实施过程中施工质量和资金使用的监督，通过村劳务专业合作社参与工程劳务，增加集体经济收入，脱贫户参与务工，增收约</t>
    </r>
    <r>
      <rPr>
        <sz val="11"/>
        <rFont val="Times New Roman"/>
        <charset val="134"/>
      </rPr>
      <t>4000</t>
    </r>
    <r>
      <rPr>
        <sz val="11"/>
        <rFont val="宋体"/>
        <charset val="134"/>
      </rPr>
      <t>元</t>
    </r>
  </si>
  <si>
    <r>
      <rPr>
        <sz val="11"/>
        <rFont val="宋体"/>
        <charset val="134"/>
      </rPr>
      <t>通过实施水毁应急修复堡坎塌方</t>
    </r>
    <r>
      <rPr>
        <sz val="11"/>
        <rFont val="Times New Roman"/>
        <charset val="134"/>
      </rPr>
      <t>900</t>
    </r>
    <r>
      <rPr>
        <sz val="11"/>
        <rFont val="宋体"/>
        <charset val="134"/>
      </rPr>
      <t>立方米，路面损毁约</t>
    </r>
    <r>
      <rPr>
        <sz val="11"/>
        <rFont val="Times New Roman"/>
        <charset val="134"/>
      </rPr>
      <t>400</t>
    </r>
    <r>
      <rPr>
        <sz val="11"/>
        <rFont val="宋体"/>
        <charset val="134"/>
      </rPr>
      <t>平方米等，可改善</t>
    </r>
    <r>
      <rPr>
        <sz val="11"/>
        <rFont val="Times New Roman"/>
        <charset val="134"/>
      </rPr>
      <t>3000</t>
    </r>
    <r>
      <rPr>
        <sz val="11"/>
        <rFont val="宋体"/>
        <charset val="134"/>
      </rPr>
      <t>人，其中脱贫人口</t>
    </r>
    <r>
      <rPr>
        <sz val="11"/>
        <rFont val="Times New Roman"/>
        <charset val="134"/>
      </rPr>
      <t>852</t>
    </r>
    <r>
      <rPr>
        <sz val="11"/>
        <rFont val="宋体"/>
        <charset val="134"/>
      </rPr>
      <t>人的出行安全。</t>
    </r>
  </si>
  <si>
    <r>
      <rPr>
        <sz val="11"/>
        <rFont val="宋体"/>
        <charset val="134"/>
      </rPr>
      <t>衬砌约</t>
    </r>
    <r>
      <rPr>
        <sz val="11"/>
        <rFont val="Times New Roman"/>
        <charset val="134"/>
      </rPr>
      <t>900</t>
    </r>
    <r>
      <rPr>
        <sz val="11"/>
        <rFont val="宋体"/>
        <charset val="134"/>
      </rPr>
      <t>余方，用</t>
    </r>
    <r>
      <rPr>
        <sz val="11"/>
        <rFont val="Times New Roman"/>
        <charset val="134"/>
      </rPr>
      <t>M75</t>
    </r>
    <r>
      <rPr>
        <sz val="11"/>
        <rFont val="宋体"/>
        <charset val="134"/>
      </rPr>
      <t>浆砌，损毁路面重新硬化约</t>
    </r>
    <r>
      <rPr>
        <sz val="11"/>
        <rFont val="Times New Roman"/>
        <charset val="134"/>
      </rPr>
      <t>400</t>
    </r>
    <r>
      <rPr>
        <sz val="11"/>
        <rFont val="宋体"/>
        <charset val="134"/>
      </rPr>
      <t>平方米，</t>
    </r>
    <r>
      <rPr>
        <sz val="11"/>
        <rFont val="Times New Roman"/>
        <charset val="134"/>
      </rPr>
      <t>C25</t>
    </r>
    <r>
      <rPr>
        <sz val="11"/>
        <rFont val="宋体"/>
        <charset val="134"/>
      </rPr>
      <t>混凝土，</t>
    </r>
    <r>
      <rPr>
        <sz val="11"/>
        <rFont val="Times New Roman"/>
        <charset val="134"/>
      </rPr>
      <t>20cm</t>
    </r>
    <r>
      <rPr>
        <sz val="11"/>
        <rFont val="宋体"/>
        <charset val="134"/>
      </rPr>
      <t>厚。清除跨方约</t>
    </r>
    <r>
      <rPr>
        <sz val="11"/>
        <rFont val="Times New Roman"/>
        <charset val="134"/>
      </rPr>
      <t>1000</t>
    </r>
    <r>
      <rPr>
        <sz val="11"/>
        <rFont val="宋体"/>
        <charset val="134"/>
      </rPr>
      <t>方，浆砌片石挡土墙约</t>
    </r>
    <r>
      <rPr>
        <sz val="11"/>
        <rFont val="Times New Roman"/>
        <charset val="134"/>
      </rPr>
      <t>15</t>
    </r>
    <r>
      <rPr>
        <sz val="11"/>
        <rFont val="宋体"/>
        <charset val="134"/>
      </rPr>
      <t>米，高</t>
    </r>
    <r>
      <rPr>
        <sz val="11"/>
        <rFont val="Times New Roman"/>
        <charset val="134"/>
      </rPr>
      <t>2</t>
    </r>
    <r>
      <rPr>
        <sz val="11"/>
        <rFont val="宋体"/>
        <charset val="134"/>
      </rPr>
      <t>米</t>
    </r>
  </si>
  <si>
    <r>
      <rPr>
        <sz val="11"/>
        <rFont val="宋体"/>
        <charset val="134"/>
      </rPr>
      <t>项目建设成本</t>
    </r>
    <r>
      <rPr>
        <sz val="11"/>
        <rFont val="Times New Roman"/>
        <charset val="134"/>
      </rPr>
      <t>50</t>
    </r>
    <r>
      <rPr>
        <sz val="11"/>
        <rFont val="宋体"/>
        <charset val="134"/>
      </rPr>
      <t>万元</t>
    </r>
  </si>
  <si>
    <r>
      <rPr>
        <sz val="11"/>
        <rFont val="宋体"/>
        <charset val="134"/>
      </rPr>
      <t>增加集体经济收入，脱贫户参与务工，增收约</t>
    </r>
    <r>
      <rPr>
        <sz val="11"/>
        <rFont val="Times New Roman"/>
        <charset val="134"/>
      </rPr>
      <t>4000</t>
    </r>
    <r>
      <rPr>
        <sz val="11"/>
        <rFont val="宋体"/>
        <charset val="134"/>
      </rPr>
      <t>元</t>
    </r>
  </si>
  <si>
    <r>
      <rPr>
        <sz val="11"/>
        <rFont val="宋体"/>
        <charset val="134"/>
      </rPr>
      <t>受益脱贫人口</t>
    </r>
    <r>
      <rPr>
        <sz val="11"/>
        <rFont val="Times New Roman"/>
        <charset val="134"/>
      </rPr>
      <t>≥852</t>
    </r>
    <r>
      <rPr>
        <sz val="11"/>
        <rFont val="宋体"/>
        <charset val="134"/>
      </rPr>
      <t>人</t>
    </r>
  </si>
  <si>
    <r>
      <rPr>
        <sz val="11"/>
        <rFont val="宋体"/>
        <charset val="134"/>
      </rPr>
      <t>巫溪县田坝镇人民政府</t>
    </r>
  </si>
  <si>
    <r>
      <rPr>
        <sz val="11"/>
        <rFont val="宋体"/>
        <charset val="134"/>
      </rPr>
      <t>沈渝钧</t>
    </r>
  </si>
  <si>
    <r>
      <rPr>
        <sz val="11"/>
        <rFont val="宋体"/>
        <charset val="134"/>
      </rPr>
      <t>巫溪县文峰镇</t>
    </r>
    <r>
      <rPr>
        <sz val="11"/>
        <rFont val="Times New Roman"/>
        <charset val="134"/>
      </rPr>
      <t>2023</t>
    </r>
    <r>
      <rPr>
        <sz val="11"/>
        <rFont val="宋体"/>
        <charset val="134"/>
      </rPr>
      <t>年暴雨洪灾损毁基础设施修复项目</t>
    </r>
  </si>
  <si>
    <r>
      <rPr>
        <sz val="11"/>
        <rFont val="宋体"/>
        <charset val="134"/>
      </rPr>
      <t>整修损毁道路</t>
    </r>
    <r>
      <rPr>
        <sz val="11"/>
        <rFont val="Times New Roman"/>
        <charset val="134"/>
      </rPr>
      <t>10</t>
    </r>
    <r>
      <rPr>
        <sz val="11"/>
        <rFont val="宋体"/>
        <charset val="134"/>
      </rPr>
      <t>公里，沟渠</t>
    </r>
    <r>
      <rPr>
        <sz val="11"/>
        <rFont val="Times New Roman"/>
        <charset val="134"/>
      </rPr>
      <t>1.2</t>
    </r>
    <r>
      <rPr>
        <sz val="11"/>
        <rFont val="宋体"/>
        <charset val="134"/>
      </rPr>
      <t>公里</t>
    </r>
  </si>
  <si>
    <r>
      <rPr>
        <sz val="11"/>
        <rFont val="宋体"/>
        <charset val="134"/>
      </rPr>
      <t>文峰镇</t>
    </r>
  </si>
  <si>
    <r>
      <rPr>
        <sz val="11"/>
        <rFont val="宋体"/>
        <charset val="134"/>
      </rPr>
      <t>通过整修损毁道路</t>
    </r>
    <r>
      <rPr>
        <sz val="11"/>
        <rFont val="Times New Roman"/>
        <charset val="134"/>
      </rPr>
      <t>10</t>
    </r>
    <r>
      <rPr>
        <sz val="11"/>
        <rFont val="宋体"/>
        <charset val="134"/>
      </rPr>
      <t>公里，沟渠</t>
    </r>
    <r>
      <rPr>
        <sz val="11"/>
        <rFont val="Times New Roman"/>
        <charset val="134"/>
      </rPr>
      <t>1.2</t>
    </r>
    <r>
      <rPr>
        <sz val="11"/>
        <rFont val="宋体"/>
        <charset val="134"/>
      </rPr>
      <t>公里，可改善</t>
    </r>
    <r>
      <rPr>
        <sz val="11"/>
        <rFont val="Times New Roman"/>
        <charset val="134"/>
      </rPr>
      <t>300</t>
    </r>
    <r>
      <rPr>
        <sz val="11"/>
        <rFont val="宋体"/>
        <charset val="134"/>
      </rPr>
      <t>人出行问题，农田保护</t>
    </r>
    <r>
      <rPr>
        <sz val="11"/>
        <rFont val="Times New Roman"/>
        <charset val="134"/>
      </rPr>
      <t>100</t>
    </r>
    <r>
      <rPr>
        <sz val="11"/>
        <rFont val="宋体"/>
        <charset val="134"/>
      </rPr>
      <t>亩</t>
    </r>
  </si>
  <si>
    <r>
      <rPr>
        <sz val="11"/>
        <rFont val="Times New Roman"/>
        <charset val="134"/>
      </rPr>
      <t>7</t>
    </r>
    <r>
      <rPr>
        <sz val="11"/>
        <rFont val="宋体"/>
        <charset val="134"/>
      </rPr>
      <t>人参与前期项目确定会议、决议，</t>
    </r>
    <r>
      <rPr>
        <sz val="11"/>
        <rFont val="Times New Roman"/>
        <charset val="134"/>
      </rPr>
      <t>7</t>
    </r>
    <r>
      <rPr>
        <sz val="11"/>
        <rFont val="宋体"/>
        <charset val="134"/>
      </rPr>
      <t>人参与入库项目的选择，</t>
    </r>
    <r>
      <rPr>
        <sz val="11"/>
        <rFont val="Times New Roman"/>
        <charset val="134"/>
      </rPr>
      <t>7</t>
    </r>
    <r>
      <rPr>
        <sz val="11"/>
        <rFont val="宋体"/>
        <charset val="134"/>
      </rPr>
      <t>人参与项目实施过程中施工质量和资金使用的监督；通过实施整修损毁道路</t>
    </r>
    <r>
      <rPr>
        <sz val="11"/>
        <rFont val="Times New Roman"/>
        <charset val="134"/>
      </rPr>
      <t>10</t>
    </r>
    <r>
      <rPr>
        <sz val="11"/>
        <rFont val="宋体"/>
        <charset val="134"/>
      </rPr>
      <t>公里，沟渠</t>
    </r>
    <r>
      <rPr>
        <sz val="11"/>
        <rFont val="Times New Roman"/>
        <charset val="134"/>
      </rPr>
      <t>1.2</t>
    </r>
    <r>
      <rPr>
        <sz val="11"/>
        <rFont val="宋体"/>
        <charset val="134"/>
      </rPr>
      <t>公里</t>
    </r>
    <r>
      <rPr>
        <sz val="11"/>
        <rFont val="Times New Roman"/>
        <charset val="134"/>
      </rPr>
      <t>,</t>
    </r>
    <r>
      <rPr>
        <sz val="11"/>
        <rFont val="宋体"/>
        <charset val="134"/>
      </rPr>
      <t>可改善</t>
    </r>
    <r>
      <rPr>
        <sz val="11"/>
        <rFont val="Times New Roman"/>
        <charset val="134"/>
      </rPr>
      <t>300</t>
    </r>
    <r>
      <rPr>
        <sz val="11"/>
        <rFont val="宋体"/>
        <charset val="134"/>
      </rPr>
      <t>人出行难问题，其中脱贫人口</t>
    </r>
    <r>
      <rPr>
        <sz val="11"/>
        <rFont val="Times New Roman"/>
        <charset val="134"/>
      </rPr>
      <t>50</t>
    </r>
    <r>
      <rPr>
        <sz val="11"/>
        <rFont val="宋体"/>
        <charset val="134"/>
      </rPr>
      <t>人出行难问题，保护良田</t>
    </r>
    <r>
      <rPr>
        <sz val="11"/>
        <rFont val="Times New Roman"/>
        <charset val="134"/>
      </rPr>
      <t>100</t>
    </r>
    <r>
      <rPr>
        <sz val="11"/>
        <rFont val="宋体"/>
        <charset val="134"/>
      </rPr>
      <t>亩</t>
    </r>
  </si>
  <si>
    <r>
      <rPr>
        <sz val="11"/>
        <rFont val="宋体"/>
        <charset val="134"/>
      </rPr>
      <t>通过整修损毁道路</t>
    </r>
    <r>
      <rPr>
        <sz val="11"/>
        <rFont val="Times New Roman"/>
        <charset val="134"/>
      </rPr>
      <t>10</t>
    </r>
    <r>
      <rPr>
        <sz val="11"/>
        <rFont val="宋体"/>
        <charset val="134"/>
      </rPr>
      <t>公里，沟渠</t>
    </r>
    <r>
      <rPr>
        <sz val="11"/>
        <rFont val="Times New Roman"/>
        <charset val="134"/>
      </rPr>
      <t>1.2</t>
    </r>
    <r>
      <rPr>
        <sz val="11"/>
        <rFont val="宋体"/>
        <charset val="134"/>
      </rPr>
      <t>公里，项目实施可改善</t>
    </r>
    <r>
      <rPr>
        <sz val="11"/>
        <rFont val="Times New Roman"/>
        <charset val="134"/>
      </rPr>
      <t>300</t>
    </r>
    <r>
      <rPr>
        <sz val="11"/>
        <rFont val="宋体"/>
        <charset val="134"/>
      </rPr>
      <t>人出行问题，农田保护</t>
    </r>
    <r>
      <rPr>
        <sz val="11"/>
        <rFont val="Times New Roman"/>
        <charset val="134"/>
      </rPr>
      <t>100</t>
    </r>
    <r>
      <rPr>
        <sz val="11"/>
        <rFont val="宋体"/>
        <charset val="134"/>
      </rPr>
      <t>亩</t>
    </r>
  </si>
  <si>
    <r>
      <rPr>
        <sz val="11"/>
        <rFont val="宋体"/>
        <charset val="134"/>
      </rPr>
      <t>整修损毁道路</t>
    </r>
    <r>
      <rPr>
        <sz val="11"/>
        <rFont val="Times New Roman"/>
        <charset val="134"/>
      </rPr>
      <t>10</t>
    </r>
    <r>
      <rPr>
        <sz val="11"/>
        <rFont val="宋体"/>
        <charset val="134"/>
      </rPr>
      <t>公里，沟渠</t>
    </r>
    <r>
      <rPr>
        <sz val="11"/>
        <rFont val="Times New Roman"/>
        <charset val="134"/>
      </rPr>
      <t>1.2</t>
    </r>
    <r>
      <rPr>
        <sz val="11"/>
        <rFont val="宋体"/>
        <charset val="134"/>
      </rPr>
      <t>公里。</t>
    </r>
  </si>
  <si>
    <r>
      <rPr>
        <sz val="11"/>
        <rFont val="宋体"/>
        <charset val="134"/>
      </rPr>
      <t>道路整治</t>
    </r>
    <r>
      <rPr>
        <sz val="11"/>
        <rFont val="Times New Roman"/>
        <charset val="134"/>
      </rPr>
      <t>4</t>
    </r>
    <r>
      <rPr>
        <sz val="11"/>
        <rFont val="宋体"/>
        <charset val="134"/>
      </rPr>
      <t>万元</t>
    </r>
    <r>
      <rPr>
        <sz val="11"/>
        <rFont val="Times New Roman"/>
        <charset val="134"/>
      </rPr>
      <t>/</t>
    </r>
    <r>
      <rPr>
        <sz val="11"/>
        <rFont val="宋体"/>
        <charset val="134"/>
      </rPr>
      <t>公里，沟渠整治</t>
    </r>
    <r>
      <rPr>
        <sz val="11"/>
        <rFont val="Times New Roman"/>
        <charset val="134"/>
      </rPr>
      <t>400</t>
    </r>
    <r>
      <rPr>
        <sz val="11"/>
        <rFont val="宋体"/>
        <charset val="134"/>
      </rPr>
      <t>元</t>
    </r>
    <r>
      <rPr>
        <sz val="11"/>
        <rFont val="Times New Roman"/>
        <charset val="134"/>
      </rPr>
      <t>/</t>
    </r>
    <r>
      <rPr>
        <sz val="11"/>
        <rFont val="宋体"/>
        <charset val="134"/>
      </rPr>
      <t>方</t>
    </r>
  </si>
  <si>
    <r>
      <rPr>
        <sz val="11"/>
        <rFont val="宋体"/>
        <charset val="134"/>
      </rPr>
      <t>受益脱贫人口</t>
    </r>
    <r>
      <rPr>
        <sz val="11"/>
        <rFont val="Times New Roman"/>
        <charset val="134"/>
      </rPr>
      <t>≥50</t>
    </r>
    <r>
      <rPr>
        <sz val="11"/>
        <rFont val="宋体"/>
        <charset val="134"/>
      </rPr>
      <t>人</t>
    </r>
  </si>
  <si>
    <r>
      <rPr>
        <sz val="11"/>
        <rFont val="宋体"/>
        <charset val="134"/>
      </rPr>
      <t>巫溪县文峰镇人民政府</t>
    </r>
  </si>
  <si>
    <r>
      <rPr>
        <sz val="11"/>
        <rFont val="宋体"/>
        <charset val="134"/>
      </rPr>
      <t>刘勋贵</t>
    </r>
  </si>
  <si>
    <r>
      <rPr>
        <sz val="11"/>
        <rFont val="宋体"/>
        <charset val="134"/>
      </rPr>
      <t>巫溪县古路镇黄阳村</t>
    </r>
    <r>
      <rPr>
        <sz val="11"/>
        <rFont val="Times New Roman"/>
        <charset val="134"/>
      </rPr>
      <t>2023</t>
    </r>
    <r>
      <rPr>
        <sz val="11"/>
        <rFont val="宋体"/>
        <charset val="134"/>
      </rPr>
      <t>年排洪沟渠建设项目</t>
    </r>
  </si>
  <si>
    <r>
      <rPr>
        <sz val="11"/>
        <rFont val="宋体"/>
        <charset val="134"/>
      </rPr>
      <t>修建沟渠</t>
    </r>
    <r>
      <rPr>
        <sz val="11"/>
        <rFont val="Times New Roman"/>
        <charset val="134"/>
      </rPr>
      <t>445</t>
    </r>
    <r>
      <rPr>
        <sz val="11"/>
        <rFont val="宋体"/>
        <charset val="134"/>
      </rPr>
      <t>米，挡墙</t>
    </r>
    <r>
      <rPr>
        <sz val="11"/>
        <rFont val="Times New Roman"/>
        <charset val="134"/>
      </rPr>
      <t>2100</t>
    </r>
    <r>
      <rPr>
        <sz val="11"/>
        <rFont val="宋体"/>
        <charset val="134"/>
      </rPr>
      <t>方，夯底</t>
    </r>
    <r>
      <rPr>
        <sz val="11"/>
        <rFont val="Times New Roman"/>
        <charset val="134"/>
      </rPr>
      <t>15</t>
    </r>
    <r>
      <rPr>
        <sz val="11"/>
        <rFont val="宋体"/>
        <charset val="134"/>
      </rPr>
      <t>公分</t>
    </r>
    <r>
      <rPr>
        <sz val="11"/>
        <rFont val="Times New Roman"/>
        <charset val="134"/>
      </rPr>
      <t>C25</t>
    </r>
    <r>
      <rPr>
        <sz val="11"/>
        <rFont val="宋体"/>
        <charset val="134"/>
      </rPr>
      <t>砼</t>
    </r>
    <r>
      <rPr>
        <sz val="11"/>
        <rFont val="Times New Roman"/>
        <charset val="134"/>
      </rPr>
      <t>450</t>
    </r>
    <r>
      <rPr>
        <sz val="11"/>
        <rFont val="宋体"/>
        <charset val="134"/>
      </rPr>
      <t>平。</t>
    </r>
  </si>
  <si>
    <r>
      <rPr>
        <sz val="11"/>
        <rFont val="宋体"/>
        <charset val="134"/>
      </rPr>
      <t>黄阳村</t>
    </r>
  </si>
  <si>
    <r>
      <rPr>
        <sz val="11"/>
        <rFont val="宋体"/>
        <charset val="134"/>
      </rPr>
      <t>通过修建沟渠</t>
    </r>
    <r>
      <rPr>
        <sz val="11"/>
        <rFont val="Times New Roman"/>
        <charset val="134"/>
      </rPr>
      <t>445</t>
    </r>
    <r>
      <rPr>
        <sz val="11"/>
        <rFont val="宋体"/>
        <charset val="134"/>
      </rPr>
      <t>米，挡墙</t>
    </r>
    <r>
      <rPr>
        <sz val="11"/>
        <rFont val="Times New Roman"/>
        <charset val="134"/>
      </rPr>
      <t>2100</t>
    </r>
    <r>
      <rPr>
        <sz val="11"/>
        <rFont val="宋体"/>
        <charset val="134"/>
      </rPr>
      <t>立方米。项目建成后，可使</t>
    </r>
    <r>
      <rPr>
        <sz val="11"/>
        <rFont val="Times New Roman"/>
        <charset val="134"/>
      </rPr>
      <t>250</t>
    </r>
    <r>
      <rPr>
        <sz val="11"/>
        <rFont val="宋体"/>
        <charset val="134"/>
      </rPr>
      <t>亩土地消除洪涝安全隐患。带动</t>
    </r>
    <r>
      <rPr>
        <sz val="11"/>
        <rFont val="Times New Roman"/>
        <charset val="134"/>
      </rPr>
      <t>80</t>
    </r>
    <r>
      <rPr>
        <sz val="11"/>
        <rFont val="宋体"/>
        <charset val="134"/>
      </rPr>
      <t>户</t>
    </r>
    <r>
      <rPr>
        <sz val="11"/>
        <rFont val="Times New Roman"/>
        <charset val="134"/>
      </rPr>
      <t>450</t>
    </r>
    <r>
      <rPr>
        <sz val="11"/>
        <rFont val="宋体"/>
        <charset val="134"/>
      </rPr>
      <t>人产业发展。</t>
    </r>
  </si>
  <si>
    <r>
      <rPr>
        <sz val="11"/>
        <rFont val="Times New Roman"/>
        <charset val="134"/>
      </rP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3</t>
    </r>
    <r>
      <rPr>
        <sz val="11"/>
        <rFont val="宋体"/>
        <charset val="134"/>
      </rPr>
      <t>人参与项目实施过程中施工质量和资金使用的监督；通过实施修建沟渠</t>
    </r>
    <r>
      <rPr>
        <sz val="11"/>
        <rFont val="Times New Roman"/>
        <charset val="134"/>
      </rPr>
      <t>445</t>
    </r>
    <r>
      <rPr>
        <sz val="11"/>
        <rFont val="宋体"/>
        <charset val="134"/>
      </rPr>
      <t>米，挡墙</t>
    </r>
    <r>
      <rPr>
        <sz val="11"/>
        <rFont val="Times New Roman"/>
        <charset val="134"/>
      </rPr>
      <t>2100</t>
    </r>
    <r>
      <rPr>
        <sz val="11"/>
        <rFont val="宋体"/>
        <charset val="134"/>
      </rPr>
      <t>方，夯底</t>
    </r>
    <r>
      <rPr>
        <sz val="11"/>
        <rFont val="Times New Roman"/>
        <charset val="134"/>
      </rPr>
      <t>15</t>
    </r>
    <r>
      <rPr>
        <sz val="11"/>
        <rFont val="宋体"/>
        <charset val="134"/>
      </rPr>
      <t>公分</t>
    </r>
    <r>
      <rPr>
        <sz val="11"/>
        <rFont val="Times New Roman"/>
        <charset val="134"/>
      </rPr>
      <t>C25</t>
    </r>
    <r>
      <rPr>
        <sz val="11"/>
        <rFont val="宋体"/>
        <charset val="134"/>
      </rPr>
      <t>砼</t>
    </r>
    <r>
      <rPr>
        <sz val="11"/>
        <rFont val="Times New Roman"/>
        <charset val="134"/>
      </rPr>
      <t>450</t>
    </r>
    <r>
      <rPr>
        <sz val="11"/>
        <rFont val="宋体"/>
        <charset val="134"/>
      </rPr>
      <t>平，可消除</t>
    </r>
    <r>
      <rPr>
        <sz val="11"/>
        <rFont val="Times New Roman"/>
        <charset val="134"/>
      </rPr>
      <t>250</t>
    </r>
    <r>
      <rPr>
        <sz val="11"/>
        <rFont val="宋体"/>
        <charset val="134"/>
      </rPr>
      <t>亩土地洪涝安全隐患。提升</t>
    </r>
    <r>
      <rPr>
        <sz val="11"/>
        <rFont val="Times New Roman"/>
        <charset val="134"/>
      </rPr>
      <t>80</t>
    </r>
    <r>
      <rPr>
        <sz val="11"/>
        <rFont val="宋体"/>
        <charset val="134"/>
      </rPr>
      <t>户</t>
    </r>
    <r>
      <rPr>
        <sz val="11"/>
        <rFont val="Times New Roman"/>
        <charset val="134"/>
      </rPr>
      <t>450</t>
    </r>
    <r>
      <rPr>
        <sz val="11"/>
        <rFont val="宋体"/>
        <charset val="134"/>
      </rPr>
      <t>人，其中脱贫人口</t>
    </r>
    <r>
      <rPr>
        <sz val="11"/>
        <rFont val="Times New Roman"/>
        <charset val="134"/>
      </rPr>
      <t>80</t>
    </r>
    <r>
      <rPr>
        <sz val="11"/>
        <rFont val="宋体"/>
        <charset val="134"/>
      </rPr>
      <t>人产业发展，带动增收。</t>
    </r>
  </si>
  <si>
    <r>
      <rPr>
        <sz val="11"/>
        <rFont val="宋体"/>
        <charset val="134"/>
      </rPr>
      <t>修建沟渠</t>
    </r>
    <r>
      <rPr>
        <sz val="11"/>
        <rFont val="Times New Roman"/>
        <charset val="134"/>
      </rPr>
      <t>445</t>
    </r>
    <r>
      <rPr>
        <sz val="11"/>
        <rFont val="宋体"/>
        <charset val="134"/>
      </rPr>
      <t>米，挡墙</t>
    </r>
    <r>
      <rPr>
        <sz val="11"/>
        <rFont val="Times New Roman"/>
        <charset val="134"/>
      </rPr>
      <t>2100</t>
    </r>
    <r>
      <rPr>
        <sz val="11"/>
        <rFont val="宋体"/>
        <charset val="134"/>
      </rPr>
      <t>方</t>
    </r>
  </si>
  <si>
    <r>
      <rPr>
        <sz val="11"/>
        <rFont val="宋体"/>
        <charset val="134"/>
      </rPr>
      <t>挡墙</t>
    </r>
    <r>
      <rPr>
        <sz val="11"/>
        <rFont val="Times New Roman"/>
        <charset val="134"/>
      </rPr>
      <t>450</t>
    </r>
    <r>
      <rPr>
        <sz val="11"/>
        <rFont val="宋体"/>
        <charset val="134"/>
      </rPr>
      <t>元</t>
    </r>
    <r>
      <rPr>
        <sz val="11"/>
        <rFont val="Times New Roman"/>
        <charset val="134"/>
      </rPr>
      <t>/m³</t>
    </r>
    <r>
      <rPr>
        <sz val="11"/>
        <rFont val="宋体"/>
        <charset val="134"/>
      </rPr>
      <t>，沟渠整治</t>
    </r>
    <r>
      <rPr>
        <sz val="11"/>
        <rFont val="Times New Roman"/>
        <charset val="134"/>
      </rPr>
      <t>400</t>
    </r>
    <r>
      <rPr>
        <sz val="11"/>
        <rFont val="宋体"/>
        <charset val="134"/>
      </rPr>
      <t>元</t>
    </r>
    <r>
      <rPr>
        <sz val="11"/>
        <rFont val="Times New Roman"/>
        <charset val="134"/>
      </rPr>
      <t>/</t>
    </r>
    <r>
      <rPr>
        <sz val="11"/>
        <rFont val="宋体"/>
        <charset val="134"/>
      </rPr>
      <t>方</t>
    </r>
  </si>
  <si>
    <r>
      <rPr>
        <sz val="11"/>
        <rFont val="宋体"/>
        <charset val="134"/>
      </rPr>
      <t>受益脱贫人口</t>
    </r>
    <r>
      <rPr>
        <sz val="11"/>
        <rFont val="Times New Roman"/>
        <charset val="134"/>
      </rPr>
      <t>≥80</t>
    </r>
    <r>
      <rPr>
        <sz val="11"/>
        <rFont val="宋体"/>
        <charset val="134"/>
      </rPr>
      <t>人</t>
    </r>
  </si>
  <si>
    <r>
      <rPr>
        <sz val="11"/>
        <rFont val="宋体"/>
        <charset val="134"/>
      </rPr>
      <t>陈俊</t>
    </r>
  </si>
  <si>
    <r>
      <rPr>
        <sz val="11"/>
        <rFont val="宋体"/>
        <charset val="134"/>
      </rPr>
      <t>巫溪县尖山镇</t>
    </r>
    <r>
      <rPr>
        <sz val="11"/>
        <rFont val="Times New Roman"/>
        <charset val="134"/>
      </rPr>
      <t>2023</t>
    </r>
    <r>
      <rPr>
        <sz val="11"/>
        <rFont val="宋体"/>
        <charset val="134"/>
      </rPr>
      <t>年水毁修复工程项目</t>
    </r>
  </si>
  <si>
    <r>
      <rPr>
        <sz val="11"/>
        <rFont val="宋体"/>
        <charset val="134"/>
      </rPr>
      <t>浆砌片石、填方、挖方、混凝土浇筑等</t>
    </r>
    <r>
      <rPr>
        <sz val="11"/>
        <rFont val="Times New Roman"/>
        <charset val="134"/>
      </rPr>
      <t>3000</t>
    </r>
    <r>
      <rPr>
        <sz val="11"/>
        <rFont val="宋体"/>
        <charset val="134"/>
      </rPr>
      <t>立方米。</t>
    </r>
  </si>
  <si>
    <r>
      <rPr>
        <sz val="11"/>
        <rFont val="宋体"/>
        <charset val="134"/>
      </rPr>
      <t>巫溪县尖山镇</t>
    </r>
  </si>
  <si>
    <r>
      <rPr>
        <sz val="11"/>
        <rFont val="宋体"/>
        <charset val="134"/>
      </rPr>
      <t>通过完成浆砌片石、填方、挖方、混凝土浇筑等</t>
    </r>
    <r>
      <rPr>
        <sz val="11"/>
        <rFont val="Times New Roman"/>
        <charset val="134"/>
      </rPr>
      <t>3000m3</t>
    </r>
    <r>
      <rPr>
        <sz val="11"/>
        <rFont val="宋体"/>
        <charset val="134"/>
      </rPr>
      <t>，解决辖区</t>
    </r>
    <r>
      <rPr>
        <sz val="11"/>
        <rFont val="Times New Roman"/>
        <charset val="134"/>
      </rPr>
      <t>24</t>
    </r>
    <r>
      <rPr>
        <sz val="11"/>
        <rFont val="宋体"/>
        <charset val="134"/>
      </rPr>
      <t>户</t>
    </r>
    <r>
      <rPr>
        <sz val="11"/>
        <rFont val="Times New Roman"/>
        <charset val="134"/>
      </rPr>
      <t>60</t>
    </r>
    <r>
      <rPr>
        <sz val="11"/>
        <rFont val="宋体"/>
        <charset val="134"/>
      </rPr>
      <t>人因灾导致出行困难及消除风险隐患。</t>
    </r>
  </si>
  <si>
    <r>
      <rPr>
        <sz val="11"/>
        <rFont val="Times New Roman"/>
        <charset val="134"/>
      </rP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3</t>
    </r>
    <r>
      <rPr>
        <sz val="11"/>
        <rFont val="宋体"/>
        <charset val="134"/>
      </rPr>
      <t>人参与项目实施过程中施工质量和资金使用的监督；通过完成该项目修复山体滑坡、路基垮塌、路面塌陷、群众房屋周围出现天坑等灾情，解决辖区</t>
    </r>
    <r>
      <rPr>
        <sz val="11"/>
        <rFont val="Times New Roman"/>
        <charset val="134"/>
      </rPr>
      <t>24</t>
    </r>
    <r>
      <rPr>
        <sz val="11"/>
        <rFont val="宋体"/>
        <charset val="134"/>
      </rPr>
      <t>户</t>
    </r>
    <r>
      <rPr>
        <sz val="11"/>
        <rFont val="Times New Roman"/>
        <charset val="134"/>
      </rPr>
      <t>60</t>
    </r>
    <r>
      <rPr>
        <sz val="11"/>
        <rFont val="宋体"/>
        <charset val="134"/>
      </rPr>
      <t>人因灾导致出行困难及消除风险隐患。</t>
    </r>
  </si>
  <si>
    <r>
      <rPr>
        <sz val="11"/>
        <rFont val="宋体"/>
        <charset val="134"/>
      </rPr>
      <t>浆砌片石、填方、挖方、混凝土浇筑等</t>
    </r>
    <r>
      <rPr>
        <sz val="11"/>
        <rFont val="Times New Roman"/>
        <charset val="134"/>
      </rPr>
      <t>3000m3</t>
    </r>
  </si>
  <si>
    <r>
      <rPr>
        <sz val="11"/>
        <rFont val="宋体"/>
        <charset val="134"/>
      </rPr>
      <t>浆砌片石、填方、挖方、混凝土浇筑</t>
    </r>
    <r>
      <rPr>
        <sz val="11"/>
        <rFont val="Times New Roman"/>
        <charset val="134"/>
      </rPr>
      <t>267</t>
    </r>
    <r>
      <rPr>
        <sz val="11"/>
        <rFont val="宋体"/>
        <charset val="134"/>
      </rPr>
      <t>元</t>
    </r>
    <r>
      <rPr>
        <sz val="11"/>
        <rFont val="Times New Roman"/>
        <charset val="134"/>
      </rPr>
      <t>/</t>
    </r>
    <r>
      <rPr>
        <sz val="11"/>
        <rFont val="宋体"/>
        <charset val="134"/>
      </rPr>
      <t>方</t>
    </r>
  </si>
  <si>
    <r>
      <rPr>
        <sz val="11"/>
        <rFont val="宋体"/>
        <charset val="134"/>
      </rPr>
      <t>受益群众</t>
    </r>
    <r>
      <rPr>
        <sz val="11"/>
        <rFont val="Times New Roman"/>
        <charset val="134"/>
      </rPr>
      <t>≥60</t>
    </r>
    <r>
      <rPr>
        <sz val="11"/>
        <rFont val="宋体"/>
        <charset val="134"/>
      </rPr>
      <t>人</t>
    </r>
  </si>
  <si>
    <r>
      <rPr>
        <sz val="11"/>
        <rFont val="宋体"/>
        <charset val="134"/>
      </rPr>
      <t>工程设计使用年限</t>
    </r>
    <r>
      <rPr>
        <sz val="11"/>
        <rFont val="Times New Roman"/>
        <charset val="134"/>
      </rPr>
      <t>≥3</t>
    </r>
    <r>
      <rPr>
        <sz val="11"/>
        <rFont val="宋体"/>
        <charset val="134"/>
      </rPr>
      <t>年</t>
    </r>
  </si>
  <si>
    <r>
      <rPr>
        <sz val="11"/>
        <rFont val="宋体"/>
        <charset val="134"/>
      </rPr>
      <t>巫溪县尖山镇人民政府</t>
    </r>
  </si>
  <si>
    <r>
      <rPr>
        <sz val="11"/>
        <rFont val="宋体"/>
        <charset val="134"/>
      </rPr>
      <t>胡泽洪</t>
    </r>
  </si>
  <si>
    <r>
      <rPr>
        <b/>
        <sz val="11"/>
        <rFont val="宋体"/>
        <charset val="134"/>
      </rPr>
      <t>巩固</t>
    </r>
    <r>
      <rPr>
        <b/>
        <sz val="11"/>
        <rFont val="Times New Roman"/>
        <charset val="134"/>
      </rPr>
      <t>“</t>
    </r>
    <r>
      <rPr>
        <b/>
        <sz val="11"/>
        <rFont val="宋体"/>
        <charset val="134"/>
      </rPr>
      <t>三保障</t>
    </r>
    <r>
      <rPr>
        <b/>
        <sz val="11"/>
        <rFont val="Times New Roman"/>
        <charset val="134"/>
      </rPr>
      <t>”</t>
    </r>
    <r>
      <rPr>
        <b/>
        <sz val="11"/>
        <rFont val="宋体"/>
        <charset val="134"/>
      </rPr>
      <t>成果</t>
    </r>
    <r>
      <rPr>
        <b/>
        <sz val="11"/>
        <rFont val="Times New Roman"/>
        <charset val="134"/>
      </rPr>
      <t xml:space="preserve"> </t>
    </r>
    <r>
      <rPr>
        <b/>
        <sz val="11"/>
        <rFont val="宋体"/>
        <charset val="134"/>
      </rPr>
      <t>汇总</t>
    </r>
  </si>
  <si>
    <r>
      <rPr>
        <sz val="11"/>
        <rFont val="宋体"/>
        <charset val="134"/>
      </rPr>
      <t>巩固</t>
    </r>
    <r>
      <rPr>
        <sz val="11"/>
        <rFont val="Times New Roman"/>
        <charset val="134"/>
      </rPr>
      <t>“</t>
    </r>
    <r>
      <rPr>
        <sz val="11"/>
        <rFont val="宋体"/>
        <charset val="134"/>
      </rPr>
      <t>三保障</t>
    </r>
    <r>
      <rPr>
        <sz val="11"/>
        <rFont val="Times New Roman"/>
        <charset val="134"/>
      </rPr>
      <t>”</t>
    </r>
    <r>
      <rPr>
        <sz val="11"/>
        <rFont val="宋体"/>
        <charset val="134"/>
      </rPr>
      <t>成果</t>
    </r>
  </si>
  <si>
    <r>
      <rPr>
        <sz val="11"/>
        <rFont val="宋体"/>
        <charset val="134"/>
      </rPr>
      <t>巫溪县宁河街道</t>
    </r>
    <r>
      <rPr>
        <sz val="11"/>
        <rFont val="Times New Roman"/>
        <charset val="134"/>
      </rPr>
      <t>2024</t>
    </r>
    <r>
      <rPr>
        <sz val="11"/>
        <rFont val="宋体"/>
        <charset val="134"/>
      </rPr>
      <t>年非全日制公益性岗位补助</t>
    </r>
  </si>
  <si>
    <r>
      <rPr>
        <sz val="11"/>
        <rFont val="宋体"/>
        <charset val="134"/>
      </rPr>
      <t>就业项目</t>
    </r>
  </si>
  <si>
    <r>
      <rPr>
        <sz val="11"/>
        <rFont val="宋体"/>
        <charset val="134"/>
      </rPr>
      <t>公益性岗位</t>
    </r>
  </si>
  <si>
    <r>
      <rPr>
        <sz val="11"/>
        <rFont val="宋体"/>
        <charset val="134"/>
      </rPr>
      <t>开发乡村公益岗位</t>
    </r>
    <r>
      <rPr>
        <sz val="11"/>
        <rFont val="Times New Roman"/>
        <charset val="134"/>
      </rPr>
      <t>14</t>
    </r>
    <r>
      <rPr>
        <sz val="11"/>
        <rFont val="宋体"/>
        <charset val="134"/>
      </rPr>
      <t>个（其中：农村道路维护岗</t>
    </r>
    <r>
      <rPr>
        <sz val="11"/>
        <rFont val="Times New Roman"/>
        <charset val="134"/>
      </rPr>
      <t>3</t>
    </r>
    <r>
      <rPr>
        <sz val="11"/>
        <rFont val="宋体"/>
        <charset val="134"/>
      </rPr>
      <t>人，安全饮水管理岗</t>
    </r>
    <r>
      <rPr>
        <sz val="11"/>
        <rFont val="Times New Roman"/>
        <charset val="134"/>
      </rPr>
      <t>5</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</si>
  <si>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巫溪县宁河街道</t>
    </r>
  </si>
  <si>
    <r>
      <rPr>
        <sz val="11"/>
        <rFont val="宋体"/>
        <charset val="134"/>
      </rPr>
      <t>通过开发乡村公益岗位</t>
    </r>
    <r>
      <rPr>
        <sz val="11"/>
        <rFont val="Times New Roman"/>
        <charset val="134"/>
      </rPr>
      <t>54</t>
    </r>
    <r>
      <rPr>
        <sz val="11"/>
        <rFont val="宋体"/>
        <charset val="134"/>
      </rPr>
      <t>个，为脱贫人口提供就业岗位</t>
    </r>
    <r>
      <rPr>
        <sz val="11"/>
        <rFont val="Times New Roman"/>
        <charset val="134"/>
      </rPr>
      <t>54</t>
    </r>
    <r>
      <rPr>
        <sz val="11"/>
        <rFont val="宋体"/>
        <charset val="134"/>
      </rPr>
      <t>个，保障</t>
    </r>
    <r>
      <rPr>
        <sz val="11"/>
        <rFont val="Times New Roman"/>
        <charset val="134"/>
      </rPr>
      <t>54</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</si>
  <si>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54</t>
    </r>
    <r>
      <rPr>
        <sz val="11"/>
        <rFont val="宋体"/>
        <charset val="134"/>
      </rPr>
      <t>个，为脱贫人口提供就业岗位</t>
    </r>
    <r>
      <rPr>
        <sz val="11"/>
        <rFont val="Times New Roman"/>
        <charset val="134"/>
      </rPr>
      <t>54</t>
    </r>
    <r>
      <rPr>
        <sz val="11"/>
        <rFont val="宋体"/>
        <charset val="134"/>
      </rPr>
      <t>个，保障</t>
    </r>
    <r>
      <rPr>
        <sz val="11"/>
        <rFont val="Times New Roman"/>
        <charset val="134"/>
      </rPr>
      <t>54</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</si>
  <si>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54</t>
    </r>
    <r>
      <rPr>
        <sz val="11"/>
        <rFont val="宋体"/>
        <charset val="134"/>
      </rPr>
      <t>人</t>
    </r>
  </si>
  <si>
    <r>
      <rPr>
        <sz val="11"/>
        <rFont val="宋体"/>
        <charset val="134"/>
      </rPr>
      <t>公益性岗位补贴发放准确率</t>
    </r>
    <r>
      <rPr>
        <sz val="11"/>
        <rFont val="Times New Roman"/>
        <charset val="134"/>
      </rPr>
      <t>100%</t>
    </r>
  </si>
  <si>
    <r>
      <rPr>
        <sz val="11"/>
        <rFont val="宋体"/>
        <charset val="134"/>
      </rPr>
      <t>公益性岗位补贴月均标准</t>
    </r>
    <r>
      <rPr>
        <sz val="11"/>
        <rFont val="Times New Roman"/>
        <charset val="134"/>
      </rPr>
      <t>500</t>
    </r>
    <r>
      <rPr>
        <sz val="11"/>
        <rFont val="宋体"/>
        <charset val="134"/>
      </rPr>
      <t>元</t>
    </r>
    <r>
      <rPr>
        <sz val="11"/>
        <rFont val="Times New Roman"/>
        <charset val="134"/>
      </rPr>
      <t>/</t>
    </r>
    <r>
      <rPr>
        <sz val="11"/>
        <rFont val="宋体"/>
        <charset val="134"/>
      </rPr>
      <t>人</t>
    </r>
  </si>
  <si>
    <r>
      <rPr>
        <sz val="11"/>
        <rFont val="宋体"/>
        <charset val="134"/>
      </rPr>
      <t>获得月工资收入</t>
    </r>
    <r>
      <rPr>
        <sz val="11"/>
        <rFont val="Times New Roman"/>
        <charset val="134"/>
      </rPr>
      <t>500</t>
    </r>
    <r>
      <rPr>
        <sz val="11"/>
        <rFont val="宋体"/>
        <charset val="134"/>
      </rPr>
      <t>元</t>
    </r>
  </si>
  <si>
    <r>
      <rPr>
        <sz val="11"/>
        <rFont val="宋体"/>
        <charset val="134"/>
      </rPr>
      <t>受益脱贫户（监测户）人口数</t>
    </r>
    <r>
      <rPr>
        <sz val="11"/>
        <rFont val="Times New Roman"/>
        <charset val="134"/>
      </rPr>
      <t>≥54</t>
    </r>
    <r>
      <rPr>
        <sz val="11"/>
        <rFont val="宋体"/>
        <charset val="134"/>
      </rPr>
      <t>人</t>
    </r>
  </si>
  <si>
    <r>
      <rPr>
        <sz val="11"/>
        <rFont val="宋体"/>
        <charset val="134"/>
      </rPr>
      <t>项目可持续年限</t>
    </r>
    <r>
      <rPr>
        <sz val="11"/>
        <rFont val="Times New Roman"/>
        <charset val="134"/>
      </rPr>
      <t>≥1</t>
    </r>
    <r>
      <rPr>
        <sz val="11"/>
        <rFont val="宋体"/>
        <charset val="134"/>
      </rPr>
      <t>年</t>
    </r>
  </si>
  <si>
    <r>
      <rPr>
        <sz val="11"/>
        <rFont val="宋体"/>
        <charset val="134"/>
      </rPr>
      <t>受益群众满意度</t>
    </r>
    <r>
      <rPr>
        <sz val="11"/>
        <rFont val="Times New Roman"/>
        <charset val="134"/>
      </rPr>
      <t>≥95%</t>
    </r>
  </si>
  <si>
    <r>
      <rPr>
        <sz val="11"/>
        <rFont val="宋体"/>
        <charset val="134"/>
      </rPr>
      <t>巫溪县人力社保局</t>
    </r>
  </si>
  <si>
    <r>
      <rPr>
        <sz val="11"/>
        <rFont val="宋体"/>
        <charset val="134"/>
      </rPr>
      <t>巫溪县宁河街道办事处</t>
    </r>
  </si>
  <si>
    <r>
      <rPr>
        <sz val="11"/>
        <rFont val="宋体"/>
        <charset val="134"/>
      </rPr>
      <t>罗小芳</t>
    </r>
  </si>
  <si>
    <r>
      <rPr>
        <sz val="11"/>
        <rFont val="宋体"/>
        <charset val="134"/>
      </rPr>
      <t>巫溪县柏杨街道</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</si>
  <si>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t>
    </r>
    <r>
      <rPr>
        <sz val="11"/>
        <rFont val="宋体"/>
        <charset val="134"/>
      </rPr>
      <t>个（其中：农村道路维护岗</t>
    </r>
    <r>
      <rPr>
        <sz val="11"/>
        <rFont val="Times New Roman"/>
        <charset val="134"/>
      </rPr>
      <t>1</t>
    </r>
    <r>
      <rPr>
        <sz val="11"/>
        <rFont val="宋体"/>
        <charset val="134"/>
      </rPr>
      <t>人，安全饮水管理岗</t>
    </r>
    <r>
      <rPr>
        <sz val="11"/>
        <rFont val="Times New Roman"/>
        <charset val="134"/>
      </rPr>
      <t>5</t>
    </r>
    <r>
      <rPr>
        <sz val="11"/>
        <rFont val="宋体"/>
        <charset val="134"/>
      </rPr>
      <t>人，农村道路交通劝导员</t>
    </r>
    <r>
      <rPr>
        <sz val="11"/>
        <rFont val="Times New Roman"/>
        <charset val="134"/>
      </rPr>
      <t>4</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t>
    </r>
  </si>
  <si>
    <r>
      <rPr>
        <sz val="11"/>
        <rFont val="宋体"/>
        <charset val="134"/>
      </rPr>
      <t>巫溪县柏杨街道</t>
    </r>
  </si>
  <si>
    <r>
      <rPr>
        <sz val="11"/>
        <rFont val="宋体"/>
        <charset val="134"/>
      </rPr>
      <t>通过开发乡村公益岗位</t>
    </r>
    <r>
      <rPr>
        <sz val="11"/>
        <rFont val="Times New Roman"/>
        <charset val="134"/>
      </rPr>
      <t>10</t>
    </r>
    <r>
      <rPr>
        <sz val="11"/>
        <rFont val="宋体"/>
        <charset val="134"/>
      </rPr>
      <t>个，为脱贫人口提供就业岗位</t>
    </r>
    <r>
      <rPr>
        <sz val="11"/>
        <rFont val="Times New Roman"/>
        <charset val="134"/>
      </rPr>
      <t>10</t>
    </r>
    <r>
      <rPr>
        <sz val="11"/>
        <rFont val="宋体"/>
        <charset val="134"/>
      </rPr>
      <t>个，保障</t>
    </r>
    <r>
      <rPr>
        <sz val="11"/>
        <rFont val="Times New Roman"/>
        <charset val="134"/>
      </rPr>
      <t>10</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</si>
  <si>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10</t>
    </r>
    <r>
      <rPr>
        <sz val="11"/>
        <rFont val="宋体"/>
        <charset val="134"/>
      </rPr>
      <t>个，为脱贫人口提供就业岗位</t>
    </r>
    <r>
      <rPr>
        <sz val="11"/>
        <rFont val="Times New Roman"/>
        <charset val="134"/>
      </rPr>
      <t>10</t>
    </r>
    <r>
      <rPr>
        <sz val="11"/>
        <rFont val="宋体"/>
        <charset val="134"/>
      </rPr>
      <t>个，保障</t>
    </r>
    <r>
      <rPr>
        <sz val="11"/>
        <rFont val="Times New Roman"/>
        <charset val="134"/>
      </rPr>
      <t>10</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</si>
  <si>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10</t>
    </r>
    <r>
      <rPr>
        <sz val="11"/>
        <rFont val="宋体"/>
        <charset val="134"/>
      </rPr>
      <t>人</t>
    </r>
  </si>
  <si>
    <r>
      <rPr>
        <sz val="11"/>
        <rFont val="宋体"/>
        <charset val="134"/>
      </rPr>
      <t>受益脱贫户（监测户）人口数</t>
    </r>
    <r>
      <rPr>
        <sz val="11"/>
        <rFont val="Times New Roman"/>
        <charset val="134"/>
      </rPr>
      <t>≥10</t>
    </r>
    <r>
      <rPr>
        <sz val="11"/>
        <rFont val="宋体"/>
        <charset val="134"/>
      </rPr>
      <t>人</t>
    </r>
  </si>
  <si>
    <r>
      <rPr>
        <sz val="11"/>
        <rFont val="宋体"/>
        <charset val="134"/>
      </rPr>
      <t>巫溪县柏杨街道办事处</t>
    </r>
  </si>
  <si>
    <r>
      <rPr>
        <sz val="11"/>
        <rFont val="宋体"/>
        <charset val="134"/>
      </rPr>
      <t>巫溪县上磺镇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</si>
  <si>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150</t>
    </r>
    <r>
      <rPr>
        <sz val="11"/>
        <rFont val="宋体"/>
        <charset val="134"/>
      </rPr>
      <t>个（其中：农村道路维护岗</t>
    </r>
    <r>
      <rPr>
        <sz val="11"/>
        <rFont val="Times New Roman"/>
        <charset val="134"/>
      </rPr>
      <t>46</t>
    </r>
    <r>
      <rPr>
        <sz val="11"/>
        <rFont val="宋体"/>
        <charset val="134"/>
      </rPr>
      <t>人，安全饮水管理岗</t>
    </r>
    <r>
      <rPr>
        <sz val="11"/>
        <rFont val="Times New Roman"/>
        <charset val="134"/>
      </rPr>
      <t>40</t>
    </r>
    <r>
      <rPr>
        <sz val="11"/>
        <rFont val="宋体"/>
        <charset val="134"/>
      </rPr>
      <t>人，公共环境维护岗</t>
    </r>
    <r>
      <rPr>
        <sz val="11"/>
        <rFont val="Times New Roman"/>
        <charset val="134"/>
      </rPr>
      <t>49</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81</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</si>
  <si>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巫溪县上磺镇</t>
    </r>
  </si>
  <si>
    <r>
      <rPr>
        <sz val="11"/>
        <rFont val="宋体"/>
        <charset val="134"/>
      </rPr>
      <t>通过开发乡村公益岗位</t>
    </r>
    <r>
      <rPr>
        <sz val="11"/>
        <rFont val="Times New Roman"/>
        <charset val="134"/>
      </rPr>
      <t>231</t>
    </r>
    <r>
      <rPr>
        <sz val="11"/>
        <rFont val="宋体"/>
        <charset val="134"/>
      </rPr>
      <t>个，为脱贫人口提供就业岗位</t>
    </r>
    <r>
      <rPr>
        <sz val="11"/>
        <rFont val="Times New Roman"/>
        <charset val="134"/>
      </rPr>
      <t>231</t>
    </r>
    <r>
      <rPr>
        <sz val="11"/>
        <rFont val="宋体"/>
        <charset val="134"/>
      </rPr>
      <t>个，保障</t>
    </r>
    <r>
      <rPr>
        <sz val="11"/>
        <rFont val="Times New Roman"/>
        <charset val="134"/>
      </rPr>
      <t>231</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</si>
  <si>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231</t>
    </r>
    <r>
      <rPr>
        <sz val="11"/>
        <rFont val="宋体"/>
        <charset val="134"/>
      </rPr>
      <t>个，为脱贫人口提供就业岗位</t>
    </r>
    <r>
      <rPr>
        <sz val="11"/>
        <rFont val="Times New Roman"/>
        <charset val="134"/>
      </rPr>
      <t>231</t>
    </r>
    <r>
      <rPr>
        <sz val="11"/>
        <rFont val="宋体"/>
        <charset val="134"/>
      </rPr>
      <t>个，保障</t>
    </r>
    <r>
      <rPr>
        <sz val="11"/>
        <rFont val="Times New Roman"/>
        <charset val="134"/>
      </rPr>
      <t>231</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</si>
  <si>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231</t>
    </r>
    <r>
      <rPr>
        <sz val="11"/>
        <rFont val="宋体"/>
        <charset val="134"/>
      </rPr>
      <t>人</t>
    </r>
  </si>
  <si>
    <r>
      <rPr>
        <sz val="11"/>
        <rFont val="宋体"/>
        <charset val="134"/>
      </rPr>
      <t>受益脱贫户（监测户）人口数</t>
    </r>
    <r>
      <rPr>
        <sz val="11"/>
        <rFont val="Times New Roman"/>
        <charset val="134"/>
      </rPr>
      <t>≥231</t>
    </r>
    <r>
      <rPr>
        <sz val="11"/>
        <rFont val="宋体"/>
        <charset val="134"/>
      </rPr>
      <t>人</t>
    </r>
  </si>
  <si>
    <r>
      <rPr>
        <sz val="11"/>
        <rFont val="宋体"/>
        <charset val="134"/>
      </rPr>
      <t>巫溪县上磺镇人民政府</t>
    </r>
  </si>
  <si>
    <r>
      <rPr>
        <sz val="11"/>
        <rFont val="宋体"/>
        <charset val="134"/>
      </rPr>
      <t>巫溪县塘坊镇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</si>
  <si>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118</t>
    </r>
    <r>
      <rPr>
        <sz val="11"/>
        <rFont val="宋体"/>
        <charset val="134"/>
      </rPr>
      <t>个（其中：农村道路维护岗</t>
    </r>
    <r>
      <rPr>
        <sz val="11"/>
        <rFont val="Times New Roman"/>
        <charset val="134"/>
      </rPr>
      <t>45</t>
    </r>
    <r>
      <rPr>
        <sz val="11"/>
        <rFont val="宋体"/>
        <charset val="134"/>
      </rPr>
      <t>人，安全饮水管理岗</t>
    </r>
    <r>
      <rPr>
        <sz val="11"/>
        <rFont val="Times New Roman"/>
        <charset val="134"/>
      </rPr>
      <t>25</t>
    </r>
    <r>
      <rPr>
        <sz val="11"/>
        <rFont val="宋体"/>
        <charset val="134"/>
      </rPr>
      <t>人，公共环境维护岗</t>
    </r>
    <r>
      <rPr>
        <sz val="11"/>
        <rFont val="Times New Roman"/>
        <charset val="134"/>
      </rPr>
      <t>41</t>
    </r>
    <r>
      <rPr>
        <sz val="11"/>
        <rFont val="宋体"/>
        <charset val="134"/>
      </rPr>
      <t>人，农村道路交通劝导员</t>
    </r>
    <r>
      <rPr>
        <sz val="11"/>
        <rFont val="Times New Roman"/>
        <charset val="134"/>
      </rPr>
      <t>7</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52</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</si>
  <si>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巫溪县塘坊镇</t>
    </r>
  </si>
  <si>
    <r>
      <rPr>
        <sz val="11"/>
        <rFont val="宋体"/>
        <charset val="134"/>
      </rPr>
      <t>通过开发乡村公益岗位</t>
    </r>
    <r>
      <rPr>
        <sz val="11"/>
        <rFont val="Times New Roman"/>
        <charset val="134"/>
      </rPr>
      <t>170</t>
    </r>
    <r>
      <rPr>
        <sz val="11"/>
        <rFont val="宋体"/>
        <charset val="134"/>
      </rPr>
      <t>个，为脱贫人口提供就业岗位</t>
    </r>
    <r>
      <rPr>
        <sz val="11"/>
        <rFont val="Times New Roman"/>
        <charset val="134"/>
      </rPr>
      <t>170</t>
    </r>
    <r>
      <rPr>
        <sz val="11"/>
        <rFont val="宋体"/>
        <charset val="134"/>
      </rPr>
      <t>个，保障</t>
    </r>
    <r>
      <rPr>
        <sz val="11"/>
        <rFont val="Times New Roman"/>
        <charset val="134"/>
      </rPr>
      <t>170</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</si>
  <si>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170</t>
    </r>
    <r>
      <rPr>
        <sz val="11"/>
        <rFont val="宋体"/>
        <charset val="134"/>
      </rPr>
      <t>个，为脱贫人口提供就业岗位</t>
    </r>
    <r>
      <rPr>
        <sz val="11"/>
        <rFont val="Times New Roman"/>
        <charset val="134"/>
      </rPr>
      <t>170</t>
    </r>
    <r>
      <rPr>
        <sz val="11"/>
        <rFont val="宋体"/>
        <charset val="134"/>
      </rPr>
      <t>个，保障</t>
    </r>
    <r>
      <rPr>
        <sz val="11"/>
        <rFont val="Times New Roman"/>
        <charset val="134"/>
      </rPr>
      <t>170</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</si>
  <si>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170</t>
    </r>
    <r>
      <rPr>
        <sz val="11"/>
        <rFont val="宋体"/>
        <charset val="134"/>
      </rPr>
      <t>人</t>
    </r>
  </si>
  <si>
    <r>
      <rPr>
        <sz val="11"/>
        <rFont val="宋体"/>
        <charset val="134"/>
      </rPr>
      <t>受益脱贫户（监测户）人口数</t>
    </r>
    <r>
      <rPr>
        <sz val="11"/>
        <rFont val="Times New Roman"/>
        <charset val="134"/>
      </rPr>
      <t>≥170</t>
    </r>
    <r>
      <rPr>
        <sz val="11"/>
        <rFont val="宋体"/>
        <charset val="134"/>
      </rPr>
      <t>人</t>
    </r>
  </si>
  <si>
    <r>
      <rPr>
        <sz val="11"/>
        <rFont val="宋体"/>
        <charset val="134"/>
      </rPr>
      <t>巫溪县塘坊镇人民政府</t>
    </r>
  </si>
  <si>
    <r>
      <rPr>
        <sz val="11"/>
        <rFont val="宋体"/>
        <charset val="134"/>
      </rPr>
      <t>巫溪县徐家镇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</si>
  <si>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103</t>
    </r>
    <r>
      <rPr>
        <sz val="11"/>
        <rFont val="宋体"/>
        <charset val="134"/>
      </rPr>
      <t>个（其中：农村道路维护岗</t>
    </r>
    <r>
      <rPr>
        <sz val="11"/>
        <rFont val="Times New Roman"/>
        <charset val="134"/>
      </rPr>
      <t>22</t>
    </r>
    <r>
      <rPr>
        <sz val="11"/>
        <rFont val="宋体"/>
        <charset val="134"/>
      </rPr>
      <t>人，安全饮水管理岗</t>
    </r>
    <r>
      <rPr>
        <sz val="11"/>
        <rFont val="Times New Roman"/>
        <charset val="134"/>
      </rPr>
      <t>32</t>
    </r>
    <r>
      <rPr>
        <sz val="11"/>
        <rFont val="宋体"/>
        <charset val="134"/>
      </rPr>
      <t>人，公共环境维护岗</t>
    </r>
    <r>
      <rPr>
        <sz val="11"/>
        <rFont val="Times New Roman"/>
        <charset val="134"/>
      </rPr>
      <t>38</t>
    </r>
    <r>
      <rPr>
        <sz val="11"/>
        <rFont val="宋体"/>
        <charset val="134"/>
      </rPr>
      <t>人，农村道路交通劝导员</t>
    </r>
    <r>
      <rPr>
        <sz val="11"/>
        <rFont val="Times New Roman"/>
        <charset val="134"/>
      </rPr>
      <t>11</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</si>
  <si>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巫溪县徐家镇</t>
    </r>
  </si>
  <si>
    <r>
      <rPr>
        <sz val="11"/>
        <rFont val="宋体"/>
        <charset val="134"/>
      </rPr>
      <t>通过开发乡村公益岗位</t>
    </r>
    <r>
      <rPr>
        <sz val="11"/>
        <rFont val="Times New Roman"/>
        <charset val="134"/>
      </rPr>
      <t>178</t>
    </r>
    <r>
      <rPr>
        <sz val="11"/>
        <rFont val="宋体"/>
        <charset val="134"/>
      </rPr>
      <t>个，为脱贫人口提供就业岗位</t>
    </r>
    <r>
      <rPr>
        <sz val="11"/>
        <rFont val="Times New Roman"/>
        <charset val="134"/>
      </rPr>
      <t>178</t>
    </r>
    <r>
      <rPr>
        <sz val="11"/>
        <rFont val="宋体"/>
        <charset val="134"/>
      </rPr>
      <t>个，保障</t>
    </r>
    <r>
      <rPr>
        <sz val="11"/>
        <rFont val="Times New Roman"/>
        <charset val="134"/>
      </rPr>
      <t>178</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</si>
  <si>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178</t>
    </r>
    <r>
      <rPr>
        <sz val="11"/>
        <rFont val="宋体"/>
        <charset val="134"/>
      </rPr>
      <t>个，为脱贫人口提供就业岗位</t>
    </r>
    <r>
      <rPr>
        <sz val="11"/>
        <rFont val="Times New Roman"/>
        <charset val="134"/>
      </rPr>
      <t>178</t>
    </r>
    <r>
      <rPr>
        <sz val="11"/>
        <rFont val="宋体"/>
        <charset val="134"/>
      </rPr>
      <t>个，保障</t>
    </r>
    <r>
      <rPr>
        <sz val="11"/>
        <rFont val="Times New Roman"/>
        <charset val="134"/>
      </rPr>
      <t>178</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</si>
  <si>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178</t>
    </r>
    <r>
      <rPr>
        <sz val="11"/>
        <rFont val="宋体"/>
        <charset val="134"/>
      </rPr>
      <t>人</t>
    </r>
  </si>
  <si>
    <r>
      <rPr>
        <sz val="11"/>
        <rFont val="宋体"/>
        <charset val="134"/>
      </rPr>
      <t>受益脱贫户（监测户）人口数</t>
    </r>
    <r>
      <rPr>
        <sz val="11"/>
        <rFont val="Times New Roman"/>
        <charset val="134"/>
      </rPr>
      <t>≥178</t>
    </r>
    <r>
      <rPr>
        <sz val="11"/>
        <rFont val="宋体"/>
        <charset val="134"/>
      </rPr>
      <t>人</t>
    </r>
  </si>
  <si>
    <r>
      <rPr>
        <sz val="11"/>
        <rFont val="宋体"/>
        <charset val="134"/>
      </rPr>
      <t>巫溪县尖山镇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</si>
  <si>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104</t>
    </r>
    <r>
      <rPr>
        <sz val="11"/>
        <rFont val="宋体"/>
        <charset val="134"/>
      </rPr>
      <t>个（其中：农村道路维护岗</t>
    </r>
    <r>
      <rPr>
        <sz val="11"/>
        <rFont val="Times New Roman"/>
        <charset val="134"/>
      </rPr>
      <t>41</t>
    </r>
    <r>
      <rPr>
        <sz val="11"/>
        <rFont val="宋体"/>
        <charset val="134"/>
      </rPr>
      <t>人，安全饮水管理岗</t>
    </r>
    <r>
      <rPr>
        <sz val="11"/>
        <rFont val="Times New Roman"/>
        <charset val="134"/>
      </rPr>
      <t>23</t>
    </r>
    <r>
      <rPr>
        <sz val="11"/>
        <rFont val="宋体"/>
        <charset val="134"/>
      </rPr>
      <t>人，公共环境维护岗</t>
    </r>
    <r>
      <rPr>
        <sz val="11"/>
        <rFont val="Times New Roman"/>
        <charset val="134"/>
      </rPr>
      <t>34</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</si>
  <si>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179</t>
    </r>
    <r>
      <rPr>
        <sz val="11"/>
        <rFont val="宋体"/>
        <charset val="134"/>
      </rPr>
      <t>个，为脱贫人口提供就业岗位</t>
    </r>
    <r>
      <rPr>
        <sz val="11"/>
        <rFont val="Times New Roman"/>
        <charset val="134"/>
      </rPr>
      <t>179</t>
    </r>
    <r>
      <rPr>
        <sz val="11"/>
        <rFont val="宋体"/>
        <charset val="134"/>
      </rPr>
      <t>个，保障</t>
    </r>
    <r>
      <rPr>
        <sz val="11"/>
        <rFont val="Times New Roman"/>
        <charset val="134"/>
      </rPr>
      <t>179</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</si>
  <si>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179</t>
    </r>
    <r>
      <rPr>
        <sz val="11"/>
        <rFont val="宋体"/>
        <charset val="134"/>
      </rPr>
      <t>个，为脱贫人口提供就业岗位</t>
    </r>
    <r>
      <rPr>
        <sz val="11"/>
        <rFont val="Times New Roman"/>
        <charset val="134"/>
      </rPr>
      <t>179</t>
    </r>
    <r>
      <rPr>
        <sz val="11"/>
        <rFont val="宋体"/>
        <charset val="134"/>
      </rPr>
      <t>个，保障</t>
    </r>
    <r>
      <rPr>
        <sz val="11"/>
        <rFont val="Times New Roman"/>
        <charset val="134"/>
      </rPr>
      <t>179</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</si>
  <si>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179</t>
    </r>
    <r>
      <rPr>
        <sz val="11"/>
        <rFont val="宋体"/>
        <charset val="134"/>
      </rPr>
      <t>人</t>
    </r>
  </si>
  <si>
    <r>
      <rPr>
        <sz val="11"/>
        <rFont val="宋体"/>
        <charset val="134"/>
      </rPr>
      <t>受益脱贫户（监测户）人口数</t>
    </r>
    <r>
      <rPr>
        <sz val="11"/>
        <rFont val="Times New Roman"/>
        <charset val="134"/>
      </rPr>
      <t>≥179</t>
    </r>
    <r>
      <rPr>
        <sz val="11"/>
        <rFont val="宋体"/>
        <charset val="134"/>
      </rPr>
      <t>人</t>
    </r>
  </si>
  <si>
    <r>
      <rPr>
        <sz val="11"/>
        <rFont val="宋体"/>
        <charset val="134"/>
      </rPr>
      <t>巫溪县城厢镇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</si>
  <si>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119</t>
    </r>
    <r>
      <rPr>
        <sz val="11"/>
        <rFont val="宋体"/>
        <charset val="134"/>
      </rPr>
      <t>个（其中：农村道路维护岗</t>
    </r>
    <r>
      <rPr>
        <sz val="11"/>
        <rFont val="Times New Roman"/>
        <charset val="134"/>
      </rPr>
      <t>52</t>
    </r>
    <r>
      <rPr>
        <sz val="11"/>
        <rFont val="宋体"/>
        <charset val="134"/>
      </rPr>
      <t>人，安全饮水管理岗</t>
    </r>
    <r>
      <rPr>
        <sz val="11"/>
        <rFont val="Times New Roman"/>
        <charset val="134"/>
      </rPr>
      <t>27</t>
    </r>
    <r>
      <rPr>
        <sz val="11"/>
        <rFont val="宋体"/>
        <charset val="134"/>
      </rPr>
      <t>人，公共环境维护岗</t>
    </r>
    <r>
      <rPr>
        <sz val="11"/>
        <rFont val="Times New Roman"/>
        <charset val="134"/>
      </rPr>
      <t>26</t>
    </r>
    <r>
      <rPr>
        <sz val="11"/>
        <rFont val="宋体"/>
        <charset val="134"/>
      </rPr>
      <t>人，农村道路交通劝导员</t>
    </r>
    <r>
      <rPr>
        <sz val="11"/>
        <rFont val="Times New Roman"/>
        <charset val="134"/>
      </rPr>
      <t>14</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</si>
  <si>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145</t>
    </r>
    <r>
      <rPr>
        <sz val="11"/>
        <rFont val="宋体"/>
        <charset val="134"/>
      </rPr>
      <t>个，为脱贫人口提供就业岗位</t>
    </r>
    <r>
      <rPr>
        <sz val="11"/>
        <rFont val="Times New Roman"/>
        <charset val="134"/>
      </rPr>
      <t>145</t>
    </r>
    <r>
      <rPr>
        <sz val="11"/>
        <rFont val="宋体"/>
        <charset val="134"/>
      </rPr>
      <t>个，保障</t>
    </r>
    <r>
      <rPr>
        <sz val="11"/>
        <rFont val="Times New Roman"/>
        <charset val="134"/>
      </rPr>
      <t>145</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</si>
  <si>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145</t>
    </r>
    <r>
      <rPr>
        <sz val="11"/>
        <rFont val="宋体"/>
        <charset val="134"/>
      </rPr>
      <t>个，为脱贫人口提供就业岗位</t>
    </r>
    <r>
      <rPr>
        <sz val="11"/>
        <rFont val="Times New Roman"/>
        <charset val="134"/>
      </rPr>
      <t>145</t>
    </r>
    <r>
      <rPr>
        <sz val="11"/>
        <rFont val="宋体"/>
        <charset val="134"/>
      </rPr>
      <t>个，保障</t>
    </r>
    <r>
      <rPr>
        <sz val="11"/>
        <rFont val="Times New Roman"/>
        <charset val="134"/>
      </rPr>
      <t>145</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</si>
  <si>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145</t>
    </r>
    <r>
      <rPr>
        <sz val="11"/>
        <rFont val="宋体"/>
        <charset val="134"/>
      </rPr>
      <t>人</t>
    </r>
  </si>
  <si>
    <r>
      <rPr>
        <sz val="11"/>
        <rFont val="宋体"/>
        <charset val="134"/>
      </rPr>
      <t>受益脱贫户（监测户）人口数</t>
    </r>
    <r>
      <rPr>
        <sz val="11"/>
        <rFont val="Times New Roman"/>
        <charset val="134"/>
      </rPr>
      <t>≥145</t>
    </r>
    <r>
      <rPr>
        <sz val="11"/>
        <rFont val="宋体"/>
        <charset val="134"/>
      </rPr>
      <t>人</t>
    </r>
  </si>
  <si>
    <r>
      <rPr>
        <sz val="11"/>
        <rFont val="宋体"/>
        <charset val="134"/>
      </rPr>
      <t>巫溪县城厢镇人民政府</t>
    </r>
  </si>
  <si>
    <r>
      <rPr>
        <sz val="11"/>
        <rFont val="宋体"/>
        <charset val="134"/>
      </rPr>
      <t>巫溪县菱角镇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</si>
  <si>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127</t>
    </r>
    <r>
      <rPr>
        <sz val="11"/>
        <rFont val="宋体"/>
        <charset val="134"/>
      </rPr>
      <t>个（其中：农村道路维护岗</t>
    </r>
    <r>
      <rPr>
        <sz val="11"/>
        <rFont val="Times New Roman"/>
        <charset val="134"/>
      </rPr>
      <t>35</t>
    </r>
    <r>
      <rPr>
        <sz val="11"/>
        <rFont val="宋体"/>
        <charset val="134"/>
      </rPr>
      <t>人，安全饮水管理岗</t>
    </r>
    <r>
      <rPr>
        <sz val="11"/>
        <rFont val="Times New Roman"/>
        <charset val="134"/>
      </rPr>
      <t>38</t>
    </r>
    <r>
      <rPr>
        <sz val="11"/>
        <rFont val="宋体"/>
        <charset val="134"/>
      </rPr>
      <t>人，公共环境维护岗</t>
    </r>
    <r>
      <rPr>
        <sz val="11"/>
        <rFont val="Times New Roman"/>
        <charset val="134"/>
      </rPr>
      <t>41</t>
    </r>
    <r>
      <rPr>
        <sz val="11"/>
        <rFont val="宋体"/>
        <charset val="134"/>
      </rPr>
      <t>人，农村道路交通劝导员</t>
    </r>
    <r>
      <rPr>
        <sz val="11"/>
        <rFont val="Times New Roman"/>
        <charset val="134"/>
      </rPr>
      <t>13</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</si>
  <si>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巫溪县菱角镇</t>
    </r>
  </si>
  <si>
    <r>
      <rPr>
        <sz val="11"/>
        <rFont val="宋体"/>
        <charset val="134"/>
      </rPr>
      <t>通过开发乡村公益岗位</t>
    </r>
    <r>
      <rPr>
        <sz val="11"/>
        <rFont val="Times New Roman"/>
        <charset val="134"/>
      </rPr>
      <t>167</t>
    </r>
    <r>
      <rPr>
        <sz val="11"/>
        <rFont val="宋体"/>
        <charset val="134"/>
      </rPr>
      <t>个，为脱贫人口提供就业岗位</t>
    </r>
    <r>
      <rPr>
        <sz val="11"/>
        <rFont val="Times New Roman"/>
        <charset val="134"/>
      </rPr>
      <t>167</t>
    </r>
    <r>
      <rPr>
        <sz val="11"/>
        <rFont val="宋体"/>
        <charset val="134"/>
      </rPr>
      <t>个，保障</t>
    </r>
    <r>
      <rPr>
        <sz val="11"/>
        <rFont val="Times New Roman"/>
        <charset val="134"/>
      </rPr>
      <t>167</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</si>
  <si>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167</t>
    </r>
    <r>
      <rPr>
        <sz val="11"/>
        <rFont val="宋体"/>
        <charset val="134"/>
      </rPr>
      <t>个，为脱贫人口提供就业岗位</t>
    </r>
    <r>
      <rPr>
        <sz val="11"/>
        <rFont val="Times New Roman"/>
        <charset val="134"/>
      </rPr>
      <t>167</t>
    </r>
    <r>
      <rPr>
        <sz val="11"/>
        <rFont val="宋体"/>
        <charset val="134"/>
      </rPr>
      <t>个，保障</t>
    </r>
    <r>
      <rPr>
        <sz val="11"/>
        <rFont val="Times New Roman"/>
        <charset val="134"/>
      </rPr>
      <t>167</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</si>
  <si>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167</t>
    </r>
    <r>
      <rPr>
        <sz val="11"/>
        <rFont val="宋体"/>
        <charset val="134"/>
      </rPr>
      <t>人</t>
    </r>
  </si>
  <si>
    <r>
      <rPr>
        <sz val="11"/>
        <rFont val="宋体"/>
        <charset val="134"/>
      </rPr>
      <t>受益脱贫户（监测户）人口数</t>
    </r>
    <r>
      <rPr>
        <sz val="11"/>
        <rFont val="Times New Roman"/>
        <charset val="134"/>
      </rPr>
      <t>≥167</t>
    </r>
    <r>
      <rPr>
        <sz val="11"/>
        <rFont val="宋体"/>
        <charset val="134"/>
      </rPr>
      <t>人</t>
    </r>
  </si>
  <si>
    <r>
      <rPr>
        <sz val="11"/>
        <rFont val="宋体"/>
        <charset val="134"/>
      </rPr>
      <t>巫溪县菱角镇人民政府</t>
    </r>
  </si>
  <si>
    <r>
      <rPr>
        <sz val="11"/>
        <rFont val="宋体"/>
        <charset val="134"/>
      </rPr>
      <t>巫溪县峰灵镇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</si>
  <si>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109</t>
    </r>
    <r>
      <rPr>
        <sz val="11"/>
        <rFont val="宋体"/>
        <charset val="134"/>
      </rPr>
      <t>个（其中：农村道路维护岗</t>
    </r>
    <r>
      <rPr>
        <sz val="11"/>
        <rFont val="Times New Roman"/>
        <charset val="134"/>
      </rPr>
      <t>30</t>
    </r>
    <r>
      <rPr>
        <sz val="11"/>
        <rFont val="宋体"/>
        <charset val="134"/>
      </rPr>
      <t>人，安全饮水管理岗</t>
    </r>
    <r>
      <rPr>
        <sz val="11"/>
        <rFont val="Times New Roman"/>
        <charset val="134"/>
      </rPr>
      <t>30</t>
    </r>
    <r>
      <rPr>
        <sz val="11"/>
        <rFont val="宋体"/>
        <charset val="134"/>
      </rPr>
      <t>人，公共环境维护岗</t>
    </r>
    <r>
      <rPr>
        <sz val="11"/>
        <rFont val="Times New Roman"/>
        <charset val="134"/>
      </rPr>
      <t>39</t>
    </r>
    <r>
      <rPr>
        <sz val="11"/>
        <rFont val="宋体"/>
        <charset val="134"/>
      </rPr>
      <t>人，农村道路交通劝导员</t>
    </r>
    <r>
      <rPr>
        <sz val="11"/>
        <rFont val="Times New Roman"/>
        <charset val="134"/>
      </rPr>
      <t>10</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23</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</si>
  <si>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132</t>
    </r>
    <r>
      <rPr>
        <sz val="11"/>
        <rFont val="宋体"/>
        <charset val="134"/>
      </rPr>
      <t>个，为脱贫人口提供就业岗位</t>
    </r>
    <r>
      <rPr>
        <sz val="11"/>
        <rFont val="Times New Roman"/>
        <charset val="134"/>
      </rPr>
      <t>132</t>
    </r>
    <r>
      <rPr>
        <sz val="11"/>
        <rFont val="宋体"/>
        <charset val="134"/>
      </rPr>
      <t>个，保障</t>
    </r>
    <r>
      <rPr>
        <sz val="11"/>
        <rFont val="Times New Roman"/>
        <charset val="134"/>
      </rPr>
      <t>132</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</si>
  <si>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132</t>
    </r>
    <r>
      <rPr>
        <sz val="11"/>
        <rFont val="宋体"/>
        <charset val="134"/>
      </rPr>
      <t>个，为脱贫人口提供就业岗位</t>
    </r>
    <r>
      <rPr>
        <sz val="11"/>
        <rFont val="Times New Roman"/>
        <charset val="134"/>
      </rPr>
      <t>132</t>
    </r>
    <r>
      <rPr>
        <sz val="11"/>
        <rFont val="宋体"/>
        <charset val="134"/>
      </rPr>
      <t>个，保障</t>
    </r>
    <r>
      <rPr>
        <sz val="11"/>
        <rFont val="Times New Roman"/>
        <charset val="134"/>
      </rPr>
      <t>132</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</si>
  <si>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132</t>
    </r>
    <r>
      <rPr>
        <sz val="11"/>
        <rFont val="宋体"/>
        <charset val="134"/>
      </rPr>
      <t>人</t>
    </r>
  </si>
  <si>
    <r>
      <rPr>
        <sz val="11"/>
        <rFont val="宋体"/>
        <charset val="134"/>
      </rPr>
      <t>受益脱贫户（监测户）人口数</t>
    </r>
    <r>
      <rPr>
        <sz val="11"/>
        <rFont val="Times New Roman"/>
        <charset val="134"/>
      </rPr>
      <t>≥132</t>
    </r>
    <r>
      <rPr>
        <sz val="11"/>
        <rFont val="宋体"/>
        <charset val="134"/>
      </rPr>
      <t>人</t>
    </r>
  </si>
  <si>
    <r>
      <rPr>
        <sz val="11"/>
        <rFont val="宋体"/>
        <charset val="134"/>
      </rPr>
      <t>巫溪县峰灵镇人民政府</t>
    </r>
  </si>
  <si>
    <r>
      <rPr>
        <sz val="11"/>
        <rFont val="宋体"/>
        <charset val="134"/>
      </rPr>
      <t>巫溪县蒲莲镇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</si>
  <si>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88</t>
    </r>
    <r>
      <rPr>
        <sz val="11"/>
        <rFont val="宋体"/>
        <charset val="134"/>
      </rPr>
      <t>个（其中：农村道路维护岗</t>
    </r>
    <r>
      <rPr>
        <sz val="11"/>
        <rFont val="Times New Roman"/>
        <charset val="134"/>
      </rPr>
      <t>25</t>
    </r>
    <r>
      <rPr>
        <sz val="11"/>
        <rFont val="宋体"/>
        <charset val="134"/>
      </rPr>
      <t>人，安全饮水管理岗</t>
    </r>
    <r>
      <rPr>
        <sz val="11"/>
        <rFont val="Times New Roman"/>
        <charset val="134"/>
      </rPr>
      <t>25</t>
    </r>
    <r>
      <rPr>
        <sz val="11"/>
        <rFont val="宋体"/>
        <charset val="134"/>
      </rPr>
      <t>人，公共环境维护岗</t>
    </r>
    <r>
      <rPr>
        <sz val="11"/>
        <rFont val="Times New Roman"/>
        <charset val="134"/>
      </rPr>
      <t>30</t>
    </r>
    <r>
      <rPr>
        <sz val="11"/>
        <rFont val="宋体"/>
        <charset val="134"/>
      </rPr>
      <t>人，农村道路交通劝导员</t>
    </r>
    <r>
      <rPr>
        <sz val="11"/>
        <rFont val="Times New Roman"/>
        <charset val="134"/>
      </rPr>
      <t>8</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</si>
  <si>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巫溪县蒲莲镇</t>
    </r>
  </si>
  <si>
    <r>
      <rPr>
        <sz val="11"/>
        <rFont val="宋体"/>
        <charset val="134"/>
      </rPr>
      <t>通过开发乡村公益岗位</t>
    </r>
    <r>
      <rPr>
        <sz val="11"/>
        <rFont val="Times New Roman"/>
        <charset val="134"/>
      </rPr>
      <t>123</t>
    </r>
    <r>
      <rPr>
        <sz val="11"/>
        <rFont val="宋体"/>
        <charset val="134"/>
      </rPr>
      <t>个，为脱贫人口提供就业岗位</t>
    </r>
    <r>
      <rPr>
        <sz val="11"/>
        <rFont val="Times New Roman"/>
        <charset val="134"/>
      </rPr>
      <t>123</t>
    </r>
    <r>
      <rPr>
        <sz val="11"/>
        <rFont val="宋体"/>
        <charset val="134"/>
      </rPr>
      <t>个，保障</t>
    </r>
    <r>
      <rPr>
        <sz val="11"/>
        <rFont val="Times New Roman"/>
        <charset val="134"/>
      </rPr>
      <t>123</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</si>
  <si>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123</t>
    </r>
    <r>
      <rPr>
        <sz val="11"/>
        <rFont val="宋体"/>
        <charset val="134"/>
      </rPr>
      <t>个，为脱贫人口提供就业岗位</t>
    </r>
    <r>
      <rPr>
        <sz val="11"/>
        <rFont val="Times New Roman"/>
        <charset val="134"/>
      </rPr>
      <t>123</t>
    </r>
    <r>
      <rPr>
        <sz val="11"/>
        <rFont val="宋体"/>
        <charset val="134"/>
      </rPr>
      <t>个，保障</t>
    </r>
    <r>
      <rPr>
        <sz val="11"/>
        <rFont val="Times New Roman"/>
        <charset val="134"/>
      </rPr>
      <t>123</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</si>
  <si>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123</t>
    </r>
    <r>
      <rPr>
        <sz val="11"/>
        <rFont val="宋体"/>
        <charset val="134"/>
      </rPr>
      <t>人</t>
    </r>
  </si>
  <si>
    <r>
      <rPr>
        <sz val="11"/>
        <rFont val="宋体"/>
        <charset val="134"/>
      </rPr>
      <t>受益脱贫户（监测户）人口数</t>
    </r>
    <r>
      <rPr>
        <sz val="11"/>
        <rFont val="Times New Roman"/>
        <charset val="134"/>
      </rPr>
      <t>≥123</t>
    </r>
    <r>
      <rPr>
        <sz val="11"/>
        <rFont val="宋体"/>
        <charset val="134"/>
      </rPr>
      <t>人</t>
    </r>
  </si>
  <si>
    <r>
      <rPr>
        <sz val="11"/>
        <rFont val="宋体"/>
        <charset val="134"/>
      </rPr>
      <t>巫溪县蒲莲镇人民政府</t>
    </r>
  </si>
  <si>
    <r>
      <rPr>
        <sz val="11"/>
        <rFont val="宋体"/>
        <charset val="134"/>
      </rPr>
      <t>巫溪县朝阳镇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</si>
  <si>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97</t>
    </r>
    <r>
      <rPr>
        <sz val="11"/>
        <rFont val="宋体"/>
        <charset val="134"/>
      </rPr>
      <t>个（其中：农村道路维护岗</t>
    </r>
    <r>
      <rPr>
        <sz val="11"/>
        <rFont val="Times New Roman"/>
        <charset val="134"/>
      </rPr>
      <t>32</t>
    </r>
    <r>
      <rPr>
        <sz val="11"/>
        <rFont val="宋体"/>
        <charset val="134"/>
      </rPr>
      <t>人，安全饮水管理岗</t>
    </r>
    <r>
      <rPr>
        <sz val="11"/>
        <rFont val="Times New Roman"/>
        <charset val="134"/>
      </rPr>
      <t>19</t>
    </r>
    <r>
      <rPr>
        <sz val="11"/>
        <rFont val="宋体"/>
        <charset val="134"/>
      </rPr>
      <t>人，公共环境维护岗</t>
    </r>
    <r>
      <rPr>
        <sz val="11"/>
        <rFont val="Times New Roman"/>
        <charset val="134"/>
      </rPr>
      <t>41</t>
    </r>
    <r>
      <rPr>
        <sz val="11"/>
        <rFont val="宋体"/>
        <charset val="134"/>
      </rPr>
      <t>人，农村道路交通劝导员</t>
    </r>
    <r>
      <rPr>
        <sz val="11"/>
        <rFont val="Times New Roman"/>
        <charset val="134"/>
      </rPr>
      <t>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50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</si>
  <si>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147</t>
    </r>
    <r>
      <rPr>
        <sz val="11"/>
        <rFont val="宋体"/>
        <charset val="134"/>
      </rPr>
      <t>个，为脱贫人口提供就业岗位</t>
    </r>
    <r>
      <rPr>
        <sz val="11"/>
        <rFont val="Times New Roman"/>
        <charset val="134"/>
      </rPr>
      <t>147</t>
    </r>
    <r>
      <rPr>
        <sz val="11"/>
        <rFont val="宋体"/>
        <charset val="134"/>
      </rPr>
      <t>个，保障</t>
    </r>
    <r>
      <rPr>
        <sz val="11"/>
        <rFont val="Times New Roman"/>
        <charset val="134"/>
      </rPr>
      <t>147</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</si>
  <si>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147</t>
    </r>
    <r>
      <rPr>
        <sz val="11"/>
        <rFont val="宋体"/>
        <charset val="134"/>
      </rPr>
      <t>个，为脱贫人口提供就业岗位</t>
    </r>
    <r>
      <rPr>
        <sz val="11"/>
        <rFont val="Times New Roman"/>
        <charset val="134"/>
      </rPr>
      <t>147</t>
    </r>
    <r>
      <rPr>
        <sz val="11"/>
        <rFont val="宋体"/>
        <charset val="134"/>
      </rPr>
      <t>个，保障</t>
    </r>
    <r>
      <rPr>
        <sz val="11"/>
        <rFont val="Times New Roman"/>
        <charset val="134"/>
      </rPr>
      <t>147</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</si>
  <si>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147</t>
    </r>
    <r>
      <rPr>
        <sz val="11"/>
        <rFont val="宋体"/>
        <charset val="134"/>
      </rPr>
      <t>人</t>
    </r>
  </si>
  <si>
    <r>
      <rPr>
        <sz val="11"/>
        <rFont val="宋体"/>
        <charset val="134"/>
      </rPr>
      <t>受益脱贫户（监测户）人口数</t>
    </r>
    <r>
      <rPr>
        <sz val="11"/>
        <rFont val="Times New Roman"/>
        <charset val="134"/>
      </rPr>
      <t>≥147</t>
    </r>
    <r>
      <rPr>
        <sz val="11"/>
        <rFont val="宋体"/>
        <charset val="134"/>
      </rPr>
      <t>人</t>
    </r>
  </si>
  <si>
    <r>
      <rPr>
        <sz val="11"/>
        <rFont val="宋体"/>
        <charset val="134"/>
      </rPr>
      <t>巫溪县朝阳镇人民政府</t>
    </r>
  </si>
  <si>
    <r>
      <rPr>
        <sz val="11"/>
        <rFont val="宋体"/>
        <charset val="134"/>
      </rPr>
      <t>巫溪县下堡镇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</si>
  <si>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108</t>
    </r>
    <r>
      <rPr>
        <sz val="11"/>
        <rFont val="宋体"/>
        <charset val="134"/>
      </rPr>
      <t>个（其中：农村道路维护岗</t>
    </r>
    <r>
      <rPr>
        <sz val="11"/>
        <rFont val="Times New Roman"/>
        <charset val="134"/>
      </rPr>
      <t>35</t>
    </r>
    <r>
      <rPr>
        <sz val="11"/>
        <rFont val="宋体"/>
        <charset val="134"/>
      </rPr>
      <t>人，安全饮水管理岗</t>
    </r>
    <r>
      <rPr>
        <sz val="11"/>
        <rFont val="Times New Roman"/>
        <charset val="134"/>
      </rPr>
      <t>25</t>
    </r>
    <r>
      <rPr>
        <sz val="11"/>
        <rFont val="宋体"/>
        <charset val="134"/>
      </rPr>
      <t>人，公共环境维护岗</t>
    </r>
    <r>
      <rPr>
        <sz val="11"/>
        <rFont val="Times New Roman"/>
        <charset val="134"/>
      </rPr>
      <t>39</t>
    </r>
    <r>
      <rPr>
        <sz val="11"/>
        <rFont val="宋体"/>
        <charset val="134"/>
      </rPr>
      <t>人，农村道路交通劝导员</t>
    </r>
    <r>
      <rPr>
        <sz val="11"/>
        <rFont val="Times New Roman"/>
        <charset val="134"/>
      </rPr>
      <t>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68</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</si>
  <si>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巫溪县下堡镇</t>
    </r>
  </si>
  <si>
    <r>
      <rPr>
        <sz val="11"/>
        <rFont val="宋体"/>
        <charset val="134"/>
      </rPr>
      <t>通过开发乡村公益岗位</t>
    </r>
    <r>
      <rPr>
        <sz val="11"/>
        <rFont val="Times New Roman"/>
        <charset val="134"/>
      </rPr>
      <t>176</t>
    </r>
    <r>
      <rPr>
        <sz val="11"/>
        <rFont val="宋体"/>
        <charset val="134"/>
      </rPr>
      <t>个，为脱贫人口提供就业岗位</t>
    </r>
    <r>
      <rPr>
        <sz val="11"/>
        <rFont val="Times New Roman"/>
        <charset val="134"/>
      </rPr>
      <t>176</t>
    </r>
    <r>
      <rPr>
        <sz val="11"/>
        <rFont val="宋体"/>
        <charset val="134"/>
      </rPr>
      <t>个，保障</t>
    </r>
    <r>
      <rPr>
        <sz val="11"/>
        <rFont val="Times New Roman"/>
        <charset val="134"/>
      </rPr>
      <t>176</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</si>
  <si>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176</t>
    </r>
    <r>
      <rPr>
        <sz val="11"/>
        <rFont val="宋体"/>
        <charset val="134"/>
      </rPr>
      <t>个，为脱贫人口提供就业岗位</t>
    </r>
    <r>
      <rPr>
        <sz val="11"/>
        <rFont val="Times New Roman"/>
        <charset val="134"/>
      </rPr>
      <t>176</t>
    </r>
    <r>
      <rPr>
        <sz val="11"/>
        <rFont val="宋体"/>
        <charset val="134"/>
      </rPr>
      <t>个，保障</t>
    </r>
    <r>
      <rPr>
        <sz val="11"/>
        <rFont val="Times New Roman"/>
        <charset val="134"/>
      </rPr>
      <t>176</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</si>
  <si>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176</t>
    </r>
    <r>
      <rPr>
        <sz val="11"/>
        <rFont val="宋体"/>
        <charset val="134"/>
      </rPr>
      <t>人</t>
    </r>
  </si>
  <si>
    <r>
      <rPr>
        <sz val="11"/>
        <rFont val="宋体"/>
        <charset val="134"/>
      </rPr>
      <t>受益脱贫户（监测户）人口数</t>
    </r>
    <r>
      <rPr>
        <sz val="11"/>
        <rFont val="Times New Roman"/>
        <charset val="134"/>
      </rPr>
      <t>≥176</t>
    </r>
    <r>
      <rPr>
        <sz val="11"/>
        <rFont val="宋体"/>
        <charset val="134"/>
      </rPr>
      <t>人</t>
    </r>
  </si>
  <si>
    <r>
      <rPr>
        <sz val="11"/>
        <rFont val="宋体"/>
        <charset val="134"/>
      </rPr>
      <t>巫溪县通城镇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</si>
  <si>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189</t>
    </r>
    <r>
      <rPr>
        <sz val="11"/>
        <rFont val="宋体"/>
        <charset val="134"/>
      </rPr>
      <t>个（其中：农村道路维护岗</t>
    </r>
    <r>
      <rPr>
        <sz val="11"/>
        <rFont val="Times New Roman"/>
        <charset val="134"/>
      </rPr>
      <t>61</t>
    </r>
    <r>
      <rPr>
        <sz val="11"/>
        <rFont val="宋体"/>
        <charset val="134"/>
      </rPr>
      <t>人，安全饮水管理岗</t>
    </r>
    <r>
      <rPr>
        <sz val="11"/>
        <rFont val="Times New Roman"/>
        <charset val="134"/>
      </rPr>
      <t>44</t>
    </r>
    <r>
      <rPr>
        <sz val="11"/>
        <rFont val="宋体"/>
        <charset val="134"/>
      </rPr>
      <t>人，公共环境维护岗</t>
    </r>
    <r>
      <rPr>
        <sz val="11"/>
        <rFont val="Times New Roman"/>
        <charset val="134"/>
      </rPr>
      <t>65</t>
    </r>
    <r>
      <rPr>
        <sz val="11"/>
        <rFont val="宋体"/>
        <charset val="134"/>
      </rPr>
      <t>人，农村道路交通劝导员</t>
    </r>
    <r>
      <rPr>
        <sz val="11"/>
        <rFont val="Times New Roman"/>
        <charset val="134"/>
      </rPr>
      <t>19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</si>
  <si>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巫溪县通城镇</t>
    </r>
  </si>
  <si>
    <r>
      <rPr>
        <sz val="11"/>
        <rFont val="宋体"/>
        <charset val="134"/>
      </rPr>
      <t>通过开发乡村公益岗位</t>
    </r>
    <r>
      <rPr>
        <sz val="11"/>
        <rFont val="Times New Roman"/>
        <charset val="134"/>
      </rPr>
      <t>265</t>
    </r>
    <r>
      <rPr>
        <sz val="11"/>
        <rFont val="宋体"/>
        <charset val="134"/>
      </rPr>
      <t>个，为脱贫人口提供就业岗位</t>
    </r>
    <r>
      <rPr>
        <sz val="11"/>
        <rFont val="Times New Roman"/>
        <charset val="134"/>
      </rPr>
      <t>265</t>
    </r>
    <r>
      <rPr>
        <sz val="11"/>
        <rFont val="宋体"/>
        <charset val="134"/>
      </rPr>
      <t>个，保障</t>
    </r>
    <r>
      <rPr>
        <sz val="11"/>
        <rFont val="Times New Roman"/>
        <charset val="134"/>
      </rPr>
      <t>265</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</si>
  <si>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265</t>
    </r>
    <r>
      <rPr>
        <sz val="11"/>
        <rFont val="宋体"/>
        <charset val="134"/>
      </rPr>
      <t>个，为脱贫人口提供就业岗位</t>
    </r>
    <r>
      <rPr>
        <sz val="11"/>
        <rFont val="Times New Roman"/>
        <charset val="134"/>
      </rPr>
      <t>265</t>
    </r>
    <r>
      <rPr>
        <sz val="11"/>
        <rFont val="宋体"/>
        <charset val="134"/>
      </rPr>
      <t>个，保障</t>
    </r>
    <r>
      <rPr>
        <sz val="11"/>
        <rFont val="Times New Roman"/>
        <charset val="134"/>
      </rPr>
      <t>265</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</si>
  <si>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265</t>
    </r>
    <r>
      <rPr>
        <sz val="11"/>
        <rFont val="宋体"/>
        <charset val="134"/>
      </rPr>
      <t>人</t>
    </r>
  </si>
  <si>
    <r>
      <rPr>
        <sz val="11"/>
        <rFont val="宋体"/>
        <charset val="134"/>
      </rPr>
      <t>受益脱贫户（监测户）人口数</t>
    </r>
    <r>
      <rPr>
        <sz val="11"/>
        <rFont val="Times New Roman"/>
        <charset val="134"/>
      </rPr>
      <t>≥265</t>
    </r>
    <r>
      <rPr>
        <sz val="11"/>
        <rFont val="宋体"/>
        <charset val="134"/>
      </rPr>
      <t>人</t>
    </r>
  </si>
  <si>
    <r>
      <rPr>
        <sz val="11"/>
        <rFont val="宋体"/>
        <charset val="134"/>
      </rPr>
      <t>巫溪县宁厂镇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</si>
  <si>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66</t>
    </r>
    <r>
      <rPr>
        <sz val="11"/>
        <rFont val="宋体"/>
        <charset val="134"/>
      </rPr>
      <t>个（其中：农村道路维护岗</t>
    </r>
    <r>
      <rPr>
        <sz val="11"/>
        <rFont val="Times New Roman"/>
        <charset val="134"/>
      </rPr>
      <t>15</t>
    </r>
    <r>
      <rPr>
        <sz val="11"/>
        <rFont val="宋体"/>
        <charset val="134"/>
      </rPr>
      <t>人，安全饮水管理岗</t>
    </r>
    <r>
      <rPr>
        <sz val="11"/>
        <rFont val="Times New Roman"/>
        <charset val="134"/>
      </rPr>
      <t>16</t>
    </r>
    <r>
      <rPr>
        <sz val="11"/>
        <rFont val="宋体"/>
        <charset val="134"/>
      </rPr>
      <t>人，公共环境维护岗</t>
    </r>
    <r>
      <rPr>
        <sz val="11"/>
        <rFont val="Times New Roman"/>
        <charset val="134"/>
      </rPr>
      <t>27</t>
    </r>
    <r>
      <rPr>
        <sz val="11"/>
        <rFont val="宋体"/>
        <charset val="134"/>
      </rPr>
      <t>人，农村道路交通劝导员</t>
    </r>
    <r>
      <rPr>
        <sz val="11"/>
        <rFont val="Times New Roman"/>
        <charset val="134"/>
      </rPr>
      <t>8</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</si>
  <si>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86</t>
    </r>
    <r>
      <rPr>
        <sz val="11"/>
        <rFont val="宋体"/>
        <charset val="134"/>
      </rPr>
      <t>个，为脱贫人口提供就业岗位</t>
    </r>
    <r>
      <rPr>
        <sz val="11"/>
        <rFont val="Times New Roman"/>
        <charset val="134"/>
      </rPr>
      <t>86</t>
    </r>
    <r>
      <rPr>
        <sz val="11"/>
        <rFont val="宋体"/>
        <charset val="134"/>
      </rPr>
      <t>个，保障</t>
    </r>
    <r>
      <rPr>
        <sz val="11"/>
        <rFont val="Times New Roman"/>
        <charset val="134"/>
      </rPr>
      <t>86</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</si>
  <si>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86</t>
    </r>
    <r>
      <rPr>
        <sz val="11"/>
        <rFont val="宋体"/>
        <charset val="134"/>
      </rPr>
      <t>个，为脱贫人口提供就业岗位</t>
    </r>
    <r>
      <rPr>
        <sz val="11"/>
        <rFont val="Times New Roman"/>
        <charset val="134"/>
      </rPr>
      <t>86</t>
    </r>
    <r>
      <rPr>
        <sz val="11"/>
        <rFont val="宋体"/>
        <charset val="134"/>
      </rPr>
      <t>个，保障</t>
    </r>
    <r>
      <rPr>
        <sz val="11"/>
        <rFont val="Times New Roman"/>
        <charset val="134"/>
      </rPr>
      <t>86</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</si>
  <si>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86</t>
    </r>
    <r>
      <rPr>
        <sz val="11"/>
        <rFont val="宋体"/>
        <charset val="134"/>
      </rPr>
      <t>人</t>
    </r>
  </si>
  <si>
    <r>
      <rPr>
        <sz val="11"/>
        <rFont val="宋体"/>
        <charset val="134"/>
      </rPr>
      <t>受益脱贫户（监测户）人口数</t>
    </r>
    <r>
      <rPr>
        <sz val="11"/>
        <rFont val="Times New Roman"/>
        <charset val="134"/>
      </rPr>
      <t>≥86</t>
    </r>
    <r>
      <rPr>
        <sz val="11"/>
        <rFont val="宋体"/>
        <charset val="134"/>
      </rPr>
      <t>人</t>
    </r>
  </si>
  <si>
    <r>
      <rPr>
        <sz val="11"/>
        <rFont val="宋体"/>
        <charset val="134"/>
      </rPr>
      <t>巫溪县宁厂镇人民政府</t>
    </r>
  </si>
  <si>
    <r>
      <rPr>
        <sz val="11"/>
        <rFont val="宋体"/>
        <charset val="134"/>
      </rPr>
      <t>巫溪县田坝镇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</si>
  <si>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134</t>
    </r>
    <r>
      <rPr>
        <sz val="11"/>
        <rFont val="宋体"/>
        <charset val="134"/>
      </rPr>
      <t>个（其中：农村道路维护岗</t>
    </r>
    <r>
      <rPr>
        <sz val="11"/>
        <rFont val="Times New Roman"/>
        <charset val="134"/>
      </rPr>
      <t>37</t>
    </r>
    <r>
      <rPr>
        <sz val="11"/>
        <rFont val="宋体"/>
        <charset val="134"/>
      </rPr>
      <t>人，安全饮水管理岗</t>
    </r>
    <r>
      <rPr>
        <sz val="11"/>
        <rFont val="Times New Roman"/>
        <charset val="134"/>
      </rPr>
      <t>39</t>
    </r>
    <r>
      <rPr>
        <sz val="11"/>
        <rFont val="宋体"/>
        <charset val="134"/>
      </rPr>
      <t>人，公共环境维护岗</t>
    </r>
    <r>
      <rPr>
        <sz val="11"/>
        <rFont val="Times New Roman"/>
        <charset val="134"/>
      </rPr>
      <t>43</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24</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</si>
  <si>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158</t>
    </r>
    <r>
      <rPr>
        <sz val="11"/>
        <rFont val="宋体"/>
        <charset val="134"/>
      </rPr>
      <t>个，为脱贫人口提供就业岗位</t>
    </r>
    <r>
      <rPr>
        <sz val="11"/>
        <rFont val="Times New Roman"/>
        <charset val="134"/>
      </rPr>
      <t>158</t>
    </r>
    <r>
      <rPr>
        <sz val="11"/>
        <rFont val="宋体"/>
        <charset val="134"/>
      </rPr>
      <t>个，保障</t>
    </r>
    <r>
      <rPr>
        <sz val="11"/>
        <rFont val="Times New Roman"/>
        <charset val="134"/>
      </rPr>
      <t>158</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</si>
  <si>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158</t>
    </r>
    <r>
      <rPr>
        <sz val="11"/>
        <rFont val="宋体"/>
        <charset val="134"/>
      </rPr>
      <t>个，为脱贫人口提供就业岗位</t>
    </r>
    <r>
      <rPr>
        <sz val="11"/>
        <rFont val="Times New Roman"/>
        <charset val="134"/>
      </rPr>
      <t>158</t>
    </r>
    <r>
      <rPr>
        <sz val="11"/>
        <rFont val="宋体"/>
        <charset val="134"/>
      </rPr>
      <t>个，保障</t>
    </r>
    <r>
      <rPr>
        <sz val="11"/>
        <rFont val="Times New Roman"/>
        <charset val="134"/>
      </rPr>
      <t>158</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</si>
  <si>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158</t>
    </r>
    <r>
      <rPr>
        <sz val="11"/>
        <rFont val="宋体"/>
        <charset val="134"/>
      </rPr>
      <t>人</t>
    </r>
  </si>
  <si>
    <r>
      <rPr>
        <sz val="11"/>
        <rFont val="宋体"/>
        <charset val="134"/>
      </rPr>
      <t>受益脱贫户（监测户）人口数</t>
    </r>
    <r>
      <rPr>
        <sz val="11"/>
        <rFont val="Times New Roman"/>
        <charset val="134"/>
      </rPr>
      <t>≥158</t>
    </r>
    <r>
      <rPr>
        <sz val="11"/>
        <rFont val="宋体"/>
        <charset val="134"/>
      </rPr>
      <t>人</t>
    </r>
  </si>
  <si>
    <r>
      <rPr>
        <sz val="11"/>
        <rFont val="宋体"/>
        <charset val="134"/>
      </rPr>
      <t>巫溪县土城镇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</si>
  <si>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99</t>
    </r>
    <r>
      <rPr>
        <sz val="11"/>
        <rFont val="宋体"/>
        <charset val="134"/>
      </rPr>
      <t>个（其中：农村道路维护岗</t>
    </r>
    <r>
      <rPr>
        <sz val="11"/>
        <rFont val="Times New Roman"/>
        <charset val="134"/>
      </rPr>
      <t>22</t>
    </r>
    <r>
      <rPr>
        <sz val="11"/>
        <rFont val="宋体"/>
        <charset val="134"/>
      </rPr>
      <t>人，安全饮水管理岗</t>
    </r>
    <r>
      <rPr>
        <sz val="11"/>
        <rFont val="Times New Roman"/>
        <charset val="134"/>
      </rPr>
      <t>30</t>
    </r>
    <r>
      <rPr>
        <sz val="11"/>
        <rFont val="宋体"/>
        <charset val="134"/>
      </rPr>
      <t>人，公共环境维护岗</t>
    </r>
    <r>
      <rPr>
        <sz val="11"/>
        <rFont val="Times New Roman"/>
        <charset val="134"/>
      </rPr>
      <t>37</t>
    </r>
    <r>
      <rPr>
        <sz val="11"/>
        <rFont val="宋体"/>
        <charset val="134"/>
      </rPr>
      <t>人，农村道路交通劝导员</t>
    </r>
    <r>
      <rPr>
        <sz val="11"/>
        <rFont val="Times New Roman"/>
        <charset val="134"/>
      </rPr>
      <t>10</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43</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</si>
  <si>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142</t>
    </r>
    <r>
      <rPr>
        <sz val="11"/>
        <rFont val="宋体"/>
        <charset val="134"/>
      </rPr>
      <t>个，为脱贫人口提供就业岗位</t>
    </r>
    <r>
      <rPr>
        <sz val="11"/>
        <rFont val="Times New Roman"/>
        <charset val="134"/>
      </rPr>
      <t>142</t>
    </r>
    <r>
      <rPr>
        <sz val="11"/>
        <rFont val="宋体"/>
        <charset val="134"/>
      </rPr>
      <t>个，保障</t>
    </r>
    <r>
      <rPr>
        <sz val="11"/>
        <rFont val="Times New Roman"/>
        <charset val="134"/>
      </rPr>
      <t>142</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</si>
  <si>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142</t>
    </r>
    <r>
      <rPr>
        <sz val="11"/>
        <rFont val="宋体"/>
        <charset val="134"/>
      </rPr>
      <t>个，为脱贫人口提供就业岗位</t>
    </r>
    <r>
      <rPr>
        <sz val="11"/>
        <rFont val="Times New Roman"/>
        <charset val="134"/>
      </rPr>
      <t>142</t>
    </r>
    <r>
      <rPr>
        <sz val="11"/>
        <rFont val="宋体"/>
        <charset val="134"/>
      </rPr>
      <t>个，保障</t>
    </r>
    <r>
      <rPr>
        <sz val="11"/>
        <rFont val="Times New Roman"/>
        <charset val="134"/>
      </rPr>
      <t>142</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</si>
  <si>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142</t>
    </r>
    <r>
      <rPr>
        <sz val="11"/>
        <rFont val="宋体"/>
        <charset val="134"/>
      </rPr>
      <t>人</t>
    </r>
  </si>
  <si>
    <r>
      <rPr>
        <sz val="11"/>
        <rFont val="宋体"/>
        <charset val="134"/>
      </rPr>
      <t>受益脱贫户（监测户）人口数</t>
    </r>
    <r>
      <rPr>
        <sz val="11"/>
        <rFont val="Times New Roman"/>
        <charset val="134"/>
      </rPr>
      <t>≥142</t>
    </r>
    <r>
      <rPr>
        <sz val="11"/>
        <rFont val="宋体"/>
        <charset val="134"/>
      </rPr>
      <t>人</t>
    </r>
  </si>
  <si>
    <r>
      <rPr>
        <sz val="11"/>
        <rFont val="宋体"/>
        <charset val="134"/>
      </rPr>
      <t>巫溪县大河乡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</si>
  <si>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88</t>
    </r>
    <r>
      <rPr>
        <sz val="11"/>
        <rFont val="宋体"/>
        <charset val="134"/>
      </rPr>
      <t>个（其中：农村道路维护岗</t>
    </r>
    <r>
      <rPr>
        <sz val="11"/>
        <rFont val="Times New Roman"/>
        <charset val="134"/>
      </rPr>
      <t>20</t>
    </r>
    <r>
      <rPr>
        <sz val="11"/>
        <rFont val="宋体"/>
        <charset val="134"/>
      </rPr>
      <t>人，安全饮水管理岗</t>
    </r>
    <r>
      <rPr>
        <sz val="11"/>
        <rFont val="Times New Roman"/>
        <charset val="134"/>
      </rPr>
      <t>27</t>
    </r>
    <r>
      <rPr>
        <sz val="11"/>
        <rFont val="宋体"/>
        <charset val="134"/>
      </rPr>
      <t>人，公共环境维护岗</t>
    </r>
    <r>
      <rPr>
        <sz val="11"/>
        <rFont val="Times New Roman"/>
        <charset val="134"/>
      </rPr>
      <t>32</t>
    </r>
    <r>
      <rPr>
        <sz val="11"/>
        <rFont val="宋体"/>
        <charset val="134"/>
      </rPr>
      <t>人，农村道路交通劝导员</t>
    </r>
    <r>
      <rPr>
        <sz val="11"/>
        <rFont val="Times New Roman"/>
        <charset val="134"/>
      </rPr>
      <t>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78</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</si>
  <si>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巫溪县大河乡</t>
    </r>
  </si>
  <si>
    <r>
      <rPr>
        <sz val="11"/>
        <rFont val="宋体"/>
        <charset val="134"/>
      </rPr>
      <t>通过开发乡村公益岗位</t>
    </r>
    <r>
      <rPr>
        <sz val="11"/>
        <rFont val="Times New Roman"/>
        <charset val="134"/>
      </rPr>
      <t>166</t>
    </r>
    <r>
      <rPr>
        <sz val="11"/>
        <rFont val="宋体"/>
        <charset val="134"/>
      </rPr>
      <t>个，为脱贫人口提供就业岗位</t>
    </r>
    <r>
      <rPr>
        <sz val="11"/>
        <rFont val="Times New Roman"/>
        <charset val="134"/>
      </rPr>
      <t>166</t>
    </r>
    <r>
      <rPr>
        <sz val="11"/>
        <rFont val="宋体"/>
        <charset val="134"/>
      </rPr>
      <t>个，保障</t>
    </r>
    <r>
      <rPr>
        <sz val="11"/>
        <rFont val="Times New Roman"/>
        <charset val="134"/>
      </rPr>
      <t>166</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</si>
  <si>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166</t>
    </r>
    <r>
      <rPr>
        <sz val="11"/>
        <rFont val="宋体"/>
        <charset val="134"/>
      </rPr>
      <t>个，为脱贫人口提供就业岗位</t>
    </r>
    <r>
      <rPr>
        <sz val="11"/>
        <rFont val="Times New Roman"/>
        <charset val="134"/>
      </rPr>
      <t>166</t>
    </r>
    <r>
      <rPr>
        <sz val="11"/>
        <rFont val="宋体"/>
        <charset val="134"/>
      </rPr>
      <t>个，保障</t>
    </r>
    <r>
      <rPr>
        <sz val="11"/>
        <rFont val="Times New Roman"/>
        <charset val="134"/>
      </rPr>
      <t>166</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</si>
  <si>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166</t>
    </r>
    <r>
      <rPr>
        <sz val="11"/>
        <rFont val="宋体"/>
        <charset val="134"/>
      </rPr>
      <t>人</t>
    </r>
  </si>
  <si>
    <r>
      <rPr>
        <sz val="11"/>
        <rFont val="宋体"/>
        <charset val="134"/>
      </rPr>
      <t>受益脱贫户（监测户）人口数</t>
    </r>
    <r>
      <rPr>
        <sz val="11"/>
        <rFont val="Times New Roman"/>
        <charset val="134"/>
      </rPr>
      <t>≥166</t>
    </r>
    <r>
      <rPr>
        <sz val="11"/>
        <rFont val="宋体"/>
        <charset val="134"/>
      </rPr>
      <t>人</t>
    </r>
  </si>
  <si>
    <r>
      <rPr>
        <sz val="11"/>
        <rFont val="宋体"/>
        <charset val="134"/>
      </rPr>
      <t>巫溪县大河乡人民政府</t>
    </r>
  </si>
  <si>
    <r>
      <rPr>
        <sz val="11"/>
        <rFont val="宋体"/>
        <charset val="134"/>
      </rPr>
      <t>巫溪县天星乡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</si>
  <si>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89</t>
    </r>
    <r>
      <rPr>
        <sz val="11"/>
        <rFont val="宋体"/>
        <charset val="134"/>
      </rPr>
      <t>个（其中：农村道路维护岗</t>
    </r>
    <r>
      <rPr>
        <sz val="11"/>
        <rFont val="Times New Roman"/>
        <charset val="134"/>
      </rPr>
      <t>20</t>
    </r>
    <r>
      <rPr>
        <sz val="11"/>
        <rFont val="宋体"/>
        <charset val="134"/>
      </rPr>
      <t>人，安全饮水管理岗</t>
    </r>
    <r>
      <rPr>
        <sz val="11"/>
        <rFont val="Times New Roman"/>
        <charset val="134"/>
      </rPr>
      <t>18</t>
    </r>
    <r>
      <rPr>
        <sz val="11"/>
        <rFont val="宋体"/>
        <charset val="134"/>
      </rPr>
      <t>人，公共环境维护岗</t>
    </r>
    <r>
      <rPr>
        <sz val="11"/>
        <rFont val="Times New Roman"/>
        <charset val="134"/>
      </rPr>
      <t>44</t>
    </r>
    <r>
      <rPr>
        <sz val="11"/>
        <rFont val="宋体"/>
        <charset val="134"/>
      </rPr>
      <t>人，农村道路交通劝导员</t>
    </r>
    <r>
      <rPr>
        <sz val="11"/>
        <rFont val="Times New Roman"/>
        <charset val="134"/>
      </rPr>
      <t>7</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27</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</si>
  <si>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巫溪县天星乡</t>
    </r>
  </si>
  <si>
    <r>
      <rPr>
        <sz val="11"/>
        <rFont val="宋体"/>
        <charset val="134"/>
      </rPr>
      <t>通过开发乡村公益岗位</t>
    </r>
    <r>
      <rPr>
        <sz val="11"/>
        <rFont val="Times New Roman"/>
        <charset val="134"/>
      </rPr>
      <t>116</t>
    </r>
    <r>
      <rPr>
        <sz val="11"/>
        <rFont val="宋体"/>
        <charset val="134"/>
      </rPr>
      <t>个，为脱贫人口提供就业岗位</t>
    </r>
    <r>
      <rPr>
        <sz val="11"/>
        <rFont val="Times New Roman"/>
        <charset val="134"/>
      </rPr>
      <t>116</t>
    </r>
    <r>
      <rPr>
        <sz val="11"/>
        <rFont val="宋体"/>
        <charset val="134"/>
      </rPr>
      <t>个，保障</t>
    </r>
    <r>
      <rPr>
        <sz val="11"/>
        <rFont val="Times New Roman"/>
        <charset val="134"/>
      </rPr>
      <t>116</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</si>
  <si>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116</t>
    </r>
    <r>
      <rPr>
        <sz val="11"/>
        <rFont val="宋体"/>
        <charset val="134"/>
      </rPr>
      <t>个，为脱贫人口提供就业岗位</t>
    </r>
    <r>
      <rPr>
        <sz val="11"/>
        <rFont val="Times New Roman"/>
        <charset val="134"/>
      </rPr>
      <t>116</t>
    </r>
    <r>
      <rPr>
        <sz val="11"/>
        <rFont val="宋体"/>
        <charset val="134"/>
      </rPr>
      <t>个，保障</t>
    </r>
    <r>
      <rPr>
        <sz val="11"/>
        <rFont val="Times New Roman"/>
        <charset val="134"/>
      </rPr>
      <t>116</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</si>
  <si>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116</t>
    </r>
    <r>
      <rPr>
        <sz val="11"/>
        <rFont val="宋体"/>
        <charset val="134"/>
      </rPr>
      <t>人</t>
    </r>
  </si>
  <si>
    <r>
      <rPr>
        <sz val="11"/>
        <rFont val="宋体"/>
        <charset val="134"/>
      </rPr>
      <t>受益脱贫户（监测户）人口数</t>
    </r>
    <r>
      <rPr>
        <sz val="11"/>
        <rFont val="Times New Roman"/>
        <charset val="134"/>
      </rPr>
      <t>≥116</t>
    </r>
    <r>
      <rPr>
        <sz val="11"/>
        <rFont val="宋体"/>
        <charset val="134"/>
      </rPr>
      <t>人</t>
    </r>
  </si>
  <si>
    <r>
      <rPr>
        <sz val="11"/>
        <rFont val="宋体"/>
        <charset val="134"/>
      </rPr>
      <t>巫溪县天星乡人民政府</t>
    </r>
  </si>
  <si>
    <r>
      <rPr>
        <sz val="11"/>
        <rFont val="宋体"/>
        <charset val="134"/>
      </rPr>
      <t>巫溪县长桂乡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</si>
  <si>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89</t>
    </r>
    <r>
      <rPr>
        <sz val="11"/>
        <rFont val="宋体"/>
        <charset val="134"/>
      </rPr>
      <t>个（其中：农村道路维护岗</t>
    </r>
    <r>
      <rPr>
        <sz val="11"/>
        <rFont val="Times New Roman"/>
        <charset val="134"/>
      </rPr>
      <t>24</t>
    </r>
    <r>
      <rPr>
        <sz val="11"/>
        <rFont val="宋体"/>
        <charset val="134"/>
      </rPr>
      <t>人，安全饮水管理岗</t>
    </r>
    <r>
      <rPr>
        <sz val="11"/>
        <rFont val="Times New Roman"/>
        <charset val="134"/>
      </rPr>
      <t>27</t>
    </r>
    <r>
      <rPr>
        <sz val="11"/>
        <rFont val="宋体"/>
        <charset val="134"/>
      </rPr>
      <t>人，公共环境维护岗</t>
    </r>
    <r>
      <rPr>
        <sz val="11"/>
        <rFont val="Times New Roman"/>
        <charset val="134"/>
      </rPr>
      <t>30</t>
    </r>
    <r>
      <rPr>
        <sz val="11"/>
        <rFont val="宋体"/>
        <charset val="134"/>
      </rPr>
      <t>人，农村道路交通劝导员</t>
    </r>
    <r>
      <rPr>
        <sz val="11"/>
        <rFont val="Times New Roman"/>
        <charset val="134"/>
      </rPr>
      <t>8</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</si>
  <si>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巫溪县长桂乡</t>
    </r>
  </si>
  <si>
    <r>
      <rPr>
        <sz val="11"/>
        <rFont val="宋体"/>
        <charset val="134"/>
      </rPr>
      <t>通过开发乡村公益岗位</t>
    </r>
    <r>
      <rPr>
        <sz val="11"/>
        <rFont val="Times New Roman"/>
        <charset val="134"/>
      </rPr>
      <t>114</t>
    </r>
    <r>
      <rPr>
        <sz val="11"/>
        <rFont val="宋体"/>
        <charset val="134"/>
      </rPr>
      <t>个，为脱贫人口提供就业岗位</t>
    </r>
    <r>
      <rPr>
        <sz val="11"/>
        <rFont val="Times New Roman"/>
        <charset val="134"/>
      </rPr>
      <t>114</t>
    </r>
    <r>
      <rPr>
        <sz val="11"/>
        <rFont val="宋体"/>
        <charset val="134"/>
      </rPr>
      <t>个，保障</t>
    </r>
    <r>
      <rPr>
        <sz val="11"/>
        <rFont val="Times New Roman"/>
        <charset val="134"/>
      </rPr>
      <t>114</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</si>
  <si>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114</t>
    </r>
    <r>
      <rPr>
        <sz val="11"/>
        <rFont val="宋体"/>
        <charset val="134"/>
      </rPr>
      <t>个，为脱贫人口提供就业岗位</t>
    </r>
    <r>
      <rPr>
        <sz val="11"/>
        <rFont val="Times New Roman"/>
        <charset val="134"/>
      </rPr>
      <t>114</t>
    </r>
    <r>
      <rPr>
        <sz val="11"/>
        <rFont val="宋体"/>
        <charset val="134"/>
      </rPr>
      <t>个，保障</t>
    </r>
    <r>
      <rPr>
        <sz val="11"/>
        <rFont val="Times New Roman"/>
        <charset val="134"/>
      </rPr>
      <t>114</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</si>
  <si>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114</t>
    </r>
    <r>
      <rPr>
        <sz val="11"/>
        <rFont val="宋体"/>
        <charset val="134"/>
      </rPr>
      <t>人</t>
    </r>
  </si>
  <si>
    <r>
      <rPr>
        <sz val="11"/>
        <rFont val="宋体"/>
        <charset val="134"/>
      </rPr>
      <t>受益脱贫户（监测户）人口数</t>
    </r>
    <r>
      <rPr>
        <sz val="11"/>
        <rFont val="Times New Roman"/>
        <charset val="134"/>
      </rPr>
      <t>≥114</t>
    </r>
    <r>
      <rPr>
        <sz val="11"/>
        <rFont val="宋体"/>
        <charset val="134"/>
      </rPr>
      <t>人</t>
    </r>
  </si>
  <si>
    <r>
      <rPr>
        <sz val="11"/>
        <rFont val="宋体"/>
        <charset val="134"/>
      </rPr>
      <t>巫溪县长桂乡人民政府</t>
    </r>
  </si>
  <si>
    <r>
      <rPr>
        <sz val="11"/>
        <rFont val="宋体"/>
        <charset val="134"/>
      </rPr>
      <t>巫溪县鱼鳞乡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</si>
  <si>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66</t>
    </r>
    <r>
      <rPr>
        <sz val="11"/>
        <rFont val="宋体"/>
        <charset val="134"/>
      </rPr>
      <t>个（其中：农村道路维护岗</t>
    </r>
    <r>
      <rPr>
        <sz val="11"/>
        <rFont val="Times New Roman"/>
        <charset val="134"/>
      </rPr>
      <t>14</t>
    </r>
    <r>
      <rPr>
        <sz val="11"/>
        <rFont val="宋体"/>
        <charset val="134"/>
      </rPr>
      <t>人，安全饮水管理岗</t>
    </r>
    <r>
      <rPr>
        <sz val="11"/>
        <rFont val="Times New Roman"/>
        <charset val="134"/>
      </rPr>
      <t>13</t>
    </r>
    <r>
      <rPr>
        <sz val="11"/>
        <rFont val="宋体"/>
        <charset val="134"/>
      </rPr>
      <t>人，公共环境维护岗</t>
    </r>
    <r>
      <rPr>
        <sz val="11"/>
        <rFont val="Times New Roman"/>
        <charset val="134"/>
      </rPr>
      <t>35</t>
    </r>
    <r>
      <rPr>
        <sz val="11"/>
        <rFont val="宋体"/>
        <charset val="134"/>
      </rPr>
      <t>人，农村道路交通劝导员</t>
    </r>
    <r>
      <rPr>
        <sz val="11"/>
        <rFont val="Times New Roman"/>
        <charset val="134"/>
      </rPr>
      <t>4</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</si>
  <si>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巫溪县鱼鳞乡</t>
    </r>
  </si>
  <si>
    <r>
      <rPr>
        <sz val="11"/>
        <rFont val="宋体"/>
        <charset val="134"/>
      </rPr>
      <t>通过开发乡村公益岗位</t>
    </r>
    <r>
      <rPr>
        <sz val="11"/>
        <rFont val="Times New Roman"/>
        <charset val="134"/>
      </rPr>
      <t>101</t>
    </r>
    <r>
      <rPr>
        <sz val="11"/>
        <rFont val="宋体"/>
        <charset val="134"/>
      </rPr>
      <t>个，为脱贫人口提供就业岗位</t>
    </r>
    <r>
      <rPr>
        <sz val="11"/>
        <rFont val="Times New Roman"/>
        <charset val="134"/>
      </rPr>
      <t>101</t>
    </r>
    <r>
      <rPr>
        <sz val="11"/>
        <rFont val="宋体"/>
        <charset val="134"/>
      </rPr>
      <t>个，保障</t>
    </r>
    <r>
      <rPr>
        <sz val="11"/>
        <rFont val="Times New Roman"/>
        <charset val="134"/>
      </rPr>
      <t>101</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</si>
  <si>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101</t>
    </r>
    <r>
      <rPr>
        <sz val="11"/>
        <rFont val="宋体"/>
        <charset val="134"/>
      </rPr>
      <t>个，为脱贫人口提供就业岗位</t>
    </r>
    <r>
      <rPr>
        <sz val="11"/>
        <rFont val="Times New Roman"/>
        <charset val="134"/>
      </rPr>
      <t>101</t>
    </r>
    <r>
      <rPr>
        <sz val="11"/>
        <rFont val="宋体"/>
        <charset val="134"/>
      </rPr>
      <t>个，保障</t>
    </r>
    <r>
      <rPr>
        <sz val="11"/>
        <rFont val="Times New Roman"/>
        <charset val="134"/>
      </rPr>
      <t>101</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</si>
  <si>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101</t>
    </r>
    <r>
      <rPr>
        <sz val="11"/>
        <rFont val="宋体"/>
        <charset val="134"/>
      </rPr>
      <t>人</t>
    </r>
  </si>
  <si>
    <r>
      <rPr>
        <sz val="11"/>
        <rFont val="宋体"/>
        <charset val="134"/>
      </rPr>
      <t>受益脱贫户（监测户）人口数</t>
    </r>
    <r>
      <rPr>
        <sz val="11"/>
        <rFont val="Times New Roman"/>
        <charset val="134"/>
      </rPr>
      <t>≥101</t>
    </r>
    <r>
      <rPr>
        <sz val="11"/>
        <rFont val="宋体"/>
        <charset val="134"/>
      </rPr>
      <t>人</t>
    </r>
  </si>
  <si>
    <r>
      <rPr>
        <sz val="11"/>
        <rFont val="宋体"/>
        <charset val="134"/>
      </rPr>
      <t>巫溪县乌龙乡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</si>
  <si>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85</t>
    </r>
    <r>
      <rPr>
        <sz val="11"/>
        <rFont val="宋体"/>
        <charset val="134"/>
      </rPr>
      <t>个（其中：农村道路维护岗</t>
    </r>
    <r>
      <rPr>
        <sz val="11"/>
        <rFont val="Times New Roman"/>
        <charset val="134"/>
      </rPr>
      <t>21</t>
    </r>
    <r>
      <rPr>
        <sz val="11"/>
        <rFont val="宋体"/>
        <charset val="134"/>
      </rPr>
      <t>人，安全饮水管理岗</t>
    </r>
    <r>
      <rPr>
        <sz val="11"/>
        <rFont val="Times New Roman"/>
        <charset val="134"/>
      </rPr>
      <t>23</t>
    </r>
    <r>
      <rPr>
        <sz val="11"/>
        <rFont val="宋体"/>
        <charset val="134"/>
      </rPr>
      <t>人，公共环境维护岗</t>
    </r>
    <r>
      <rPr>
        <sz val="11"/>
        <rFont val="Times New Roman"/>
        <charset val="134"/>
      </rPr>
      <t>35</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65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</si>
  <si>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150</t>
    </r>
    <r>
      <rPr>
        <sz val="11"/>
        <rFont val="宋体"/>
        <charset val="134"/>
      </rPr>
      <t>个，为脱贫人口提供就业岗位</t>
    </r>
    <r>
      <rPr>
        <sz val="11"/>
        <rFont val="Times New Roman"/>
        <charset val="134"/>
      </rPr>
      <t>150</t>
    </r>
    <r>
      <rPr>
        <sz val="11"/>
        <rFont val="宋体"/>
        <charset val="134"/>
      </rPr>
      <t>个，保障</t>
    </r>
    <r>
      <rPr>
        <sz val="11"/>
        <rFont val="Times New Roman"/>
        <charset val="134"/>
      </rPr>
      <t>150</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</si>
  <si>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150</t>
    </r>
    <r>
      <rPr>
        <sz val="11"/>
        <rFont val="宋体"/>
        <charset val="134"/>
      </rPr>
      <t>个，为脱贫人口提供就业岗位</t>
    </r>
    <r>
      <rPr>
        <sz val="11"/>
        <rFont val="Times New Roman"/>
        <charset val="134"/>
      </rPr>
      <t>150</t>
    </r>
    <r>
      <rPr>
        <sz val="11"/>
        <rFont val="宋体"/>
        <charset val="134"/>
      </rPr>
      <t>个，保障</t>
    </r>
    <r>
      <rPr>
        <sz val="11"/>
        <rFont val="Times New Roman"/>
        <charset val="134"/>
      </rPr>
      <t>150</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</si>
  <si>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150</t>
    </r>
    <r>
      <rPr>
        <sz val="11"/>
        <rFont val="宋体"/>
        <charset val="134"/>
      </rPr>
      <t>人</t>
    </r>
  </si>
  <si>
    <r>
      <rPr>
        <sz val="11"/>
        <rFont val="宋体"/>
        <charset val="134"/>
      </rPr>
      <t>受益脱贫户（监测户）人口数</t>
    </r>
    <r>
      <rPr>
        <sz val="11"/>
        <rFont val="Times New Roman"/>
        <charset val="134"/>
      </rPr>
      <t>≥150</t>
    </r>
    <r>
      <rPr>
        <sz val="11"/>
        <rFont val="宋体"/>
        <charset val="134"/>
      </rPr>
      <t>人</t>
    </r>
  </si>
  <si>
    <r>
      <rPr>
        <sz val="11"/>
        <rFont val="宋体"/>
        <charset val="134"/>
      </rPr>
      <t>巫溪县乌龙乡人民政府</t>
    </r>
  </si>
  <si>
    <r>
      <rPr>
        <sz val="11"/>
        <rFont val="宋体"/>
        <charset val="134"/>
      </rPr>
      <t>巫溪县红池坝镇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</si>
  <si>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123</t>
    </r>
    <r>
      <rPr>
        <sz val="11"/>
        <rFont val="宋体"/>
        <charset val="134"/>
      </rPr>
      <t>个（其中：农村道路维护岗</t>
    </r>
    <r>
      <rPr>
        <sz val="11"/>
        <rFont val="Times New Roman"/>
        <charset val="134"/>
      </rPr>
      <t>44</t>
    </r>
    <r>
      <rPr>
        <sz val="11"/>
        <rFont val="宋体"/>
        <charset val="134"/>
      </rPr>
      <t>人，安全饮水管理岗</t>
    </r>
    <r>
      <rPr>
        <sz val="11"/>
        <rFont val="Times New Roman"/>
        <charset val="134"/>
      </rPr>
      <t>37</t>
    </r>
    <r>
      <rPr>
        <sz val="11"/>
        <rFont val="宋体"/>
        <charset val="134"/>
      </rPr>
      <t>人，公共环境维护岗</t>
    </r>
    <r>
      <rPr>
        <sz val="11"/>
        <rFont val="Times New Roman"/>
        <charset val="134"/>
      </rPr>
      <t>31</t>
    </r>
    <r>
      <rPr>
        <sz val="11"/>
        <rFont val="宋体"/>
        <charset val="134"/>
      </rPr>
      <t>人，农村道路交通劝导员</t>
    </r>
    <r>
      <rPr>
        <sz val="11"/>
        <rFont val="Times New Roman"/>
        <charset val="134"/>
      </rPr>
      <t>11</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</si>
  <si>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巫溪县红池坝镇</t>
    </r>
  </si>
  <si>
    <r>
      <rPr>
        <sz val="11"/>
        <rFont val="宋体"/>
        <charset val="134"/>
      </rPr>
      <t>通过开发乡村公益岗位</t>
    </r>
    <r>
      <rPr>
        <sz val="11"/>
        <rFont val="Times New Roman"/>
        <charset val="134"/>
      </rPr>
      <t>153</t>
    </r>
    <r>
      <rPr>
        <sz val="11"/>
        <rFont val="宋体"/>
        <charset val="134"/>
      </rPr>
      <t>个，为脱贫人口提供就业岗位</t>
    </r>
    <r>
      <rPr>
        <sz val="11"/>
        <rFont val="Times New Roman"/>
        <charset val="134"/>
      </rPr>
      <t>153</t>
    </r>
    <r>
      <rPr>
        <sz val="11"/>
        <rFont val="宋体"/>
        <charset val="134"/>
      </rPr>
      <t>个，保障</t>
    </r>
    <r>
      <rPr>
        <sz val="11"/>
        <rFont val="Times New Roman"/>
        <charset val="134"/>
      </rPr>
      <t>153</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</si>
  <si>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153</t>
    </r>
    <r>
      <rPr>
        <sz val="11"/>
        <rFont val="宋体"/>
        <charset val="134"/>
      </rPr>
      <t>个，为脱贫人口提供就业岗位</t>
    </r>
    <r>
      <rPr>
        <sz val="11"/>
        <rFont val="Times New Roman"/>
        <charset val="134"/>
      </rPr>
      <t>153</t>
    </r>
    <r>
      <rPr>
        <sz val="11"/>
        <rFont val="宋体"/>
        <charset val="134"/>
      </rPr>
      <t>个，保障</t>
    </r>
    <r>
      <rPr>
        <sz val="11"/>
        <rFont val="Times New Roman"/>
        <charset val="134"/>
      </rPr>
      <t>153</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</si>
  <si>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153</t>
    </r>
    <r>
      <rPr>
        <sz val="11"/>
        <rFont val="宋体"/>
        <charset val="134"/>
      </rPr>
      <t>人</t>
    </r>
  </si>
  <si>
    <r>
      <rPr>
        <sz val="11"/>
        <rFont val="宋体"/>
        <charset val="134"/>
      </rPr>
      <t>受益脱贫户（监测户）人口数</t>
    </r>
    <r>
      <rPr>
        <sz val="11"/>
        <rFont val="Times New Roman"/>
        <charset val="134"/>
      </rPr>
      <t>≥153</t>
    </r>
    <r>
      <rPr>
        <sz val="11"/>
        <rFont val="宋体"/>
        <charset val="134"/>
      </rPr>
      <t>人</t>
    </r>
  </si>
  <si>
    <r>
      <rPr>
        <sz val="11"/>
        <rFont val="宋体"/>
        <charset val="134"/>
      </rPr>
      <t>巫溪县红池坝镇人民政府</t>
    </r>
  </si>
  <si>
    <r>
      <rPr>
        <sz val="11"/>
        <rFont val="宋体"/>
        <charset val="134"/>
      </rPr>
      <t>巫溪县兰英乡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</si>
  <si>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31</t>
    </r>
    <r>
      <rPr>
        <sz val="11"/>
        <rFont val="宋体"/>
        <charset val="134"/>
      </rPr>
      <t>个（其中：农村道路维护岗</t>
    </r>
    <r>
      <rPr>
        <sz val="11"/>
        <rFont val="Times New Roman"/>
        <charset val="134"/>
      </rPr>
      <t>12</t>
    </r>
    <r>
      <rPr>
        <sz val="11"/>
        <rFont val="宋体"/>
        <charset val="134"/>
      </rPr>
      <t>人，安全饮水管理岗</t>
    </r>
    <r>
      <rPr>
        <sz val="11"/>
        <rFont val="Times New Roman"/>
        <charset val="134"/>
      </rPr>
      <t>10</t>
    </r>
    <r>
      <rPr>
        <sz val="11"/>
        <rFont val="宋体"/>
        <charset val="134"/>
      </rPr>
      <t>人，公共环境维护岗</t>
    </r>
    <r>
      <rPr>
        <sz val="11"/>
        <rFont val="Times New Roman"/>
        <charset val="134"/>
      </rPr>
      <t>7</t>
    </r>
    <r>
      <rPr>
        <sz val="11"/>
        <rFont val="宋体"/>
        <charset val="134"/>
      </rPr>
      <t>人，农村道路交通劝导员</t>
    </r>
    <r>
      <rPr>
        <sz val="11"/>
        <rFont val="Times New Roman"/>
        <charset val="134"/>
      </rPr>
      <t>2</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18</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</si>
  <si>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巫溪县兰英乡</t>
    </r>
  </si>
  <si>
    <r>
      <rPr>
        <sz val="11"/>
        <rFont val="宋体"/>
        <charset val="134"/>
      </rPr>
      <t>通过开发乡村公益岗位</t>
    </r>
    <r>
      <rPr>
        <sz val="11"/>
        <rFont val="Times New Roman"/>
        <charset val="134"/>
      </rPr>
      <t>49</t>
    </r>
    <r>
      <rPr>
        <sz val="11"/>
        <rFont val="宋体"/>
        <charset val="134"/>
      </rPr>
      <t>个，为脱贫人口提供就业岗位</t>
    </r>
    <r>
      <rPr>
        <sz val="11"/>
        <rFont val="Times New Roman"/>
        <charset val="134"/>
      </rPr>
      <t>49</t>
    </r>
    <r>
      <rPr>
        <sz val="11"/>
        <rFont val="宋体"/>
        <charset val="134"/>
      </rPr>
      <t>个，保障</t>
    </r>
    <r>
      <rPr>
        <sz val="11"/>
        <rFont val="Times New Roman"/>
        <charset val="134"/>
      </rPr>
      <t>49</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</si>
  <si>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49</t>
    </r>
    <r>
      <rPr>
        <sz val="11"/>
        <rFont val="宋体"/>
        <charset val="134"/>
      </rPr>
      <t>个，为脱贫人口提供就业岗位</t>
    </r>
    <r>
      <rPr>
        <sz val="11"/>
        <rFont val="Times New Roman"/>
        <charset val="134"/>
      </rPr>
      <t>49</t>
    </r>
    <r>
      <rPr>
        <sz val="11"/>
        <rFont val="宋体"/>
        <charset val="134"/>
      </rPr>
      <t>个，保障</t>
    </r>
    <r>
      <rPr>
        <sz val="11"/>
        <rFont val="Times New Roman"/>
        <charset val="134"/>
      </rPr>
      <t>49</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</si>
  <si>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49</t>
    </r>
    <r>
      <rPr>
        <sz val="11"/>
        <rFont val="宋体"/>
        <charset val="134"/>
      </rPr>
      <t>人</t>
    </r>
  </si>
  <si>
    <r>
      <rPr>
        <sz val="11"/>
        <rFont val="宋体"/>
        <charset val="134"/>
      </rPr>
      <t>受益脱贫户（监测户）人口数</t>
    </r>
    <r>
      <rPr>
        <sz val="11"/>
        <rFont val="Times New Roman"/>
        <charset val="134"/>
      </rPr>
      <t>≥49</t>
    </r>
    <r>
      <rPr>
        <sz val="11"/>
        <rFont val="宋体"/>
        <charset val="134"/>
      </rPr>
      <t>人</t>
    </r>
  </si>
  <si>
    <r>
      <rPr>
        <sz val="11"/>
        <rFont val="宋体"/>
        <charset val="134"/>
      </rPr>
      <t>巫溪县双阳乡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</si>
  <si>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48</t>
    </r>
    <r>
      <rPr>
        <sz val="11"/>
        <rFont val="宋体"/>
        <charset val="134"/>
      </rPr>
      <t>个（其中：农村道路维护岗</t>
    </r>
    <r>
      <rPr>
        <sz val="11"/>
        <rFont val="Times New Roman"/>
        <charset val="134"/>
      </rPr>
      <t>10</t>
    </r>
    <r>
      <rPr>
        <sz val="11"/>
        <rFont val="宋体"/>
        <charset val="134"/>
      </rPr>
      <t>人，安全饮水管理岗</t>
    </r>
    <r>
      <rPr>
        <sz val="11"/>
        <rFont val="Times New Roman"/>
        <charset val="134"/>
      </rPr>
      <t>11</t>
    </r>
    <r>
      <rPr>
        <sz val="11"/>
        <rFont val="宋体"/>
        <charset val="134"/>
      </rPr>
      <t>人，公共环境维护岗</t>
    </r>
    <r>
      <rPr>
        <sz val="11"/>
        <rFont val="Times New Roman"/>
        <charset val="134"/>
      </rPr>
      <t>24</t>
    </r>
    <r>
      <rPr>
        <sz val="11"/>
        <rFont val="宋体"/>
        <charset val="134"/>
      </rPr>
      <t>人，农村道路交通劝导员</t>
    </r>
    <r>
      <rPr>
        <sz val="11"/>
        <rFont val="Times New Roman"/>
        <charset val="134"/>
      </rPr>
      <t>3</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16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</si>
  <si>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巫溪县双阳乡</t>
    </r>
  </si>
  <si>
    <r>
      <rPr>
        <sz val="11"/>
        <rFont val="宋体"/>
        <charset val="134"/>
      </rPr>
      <t>通过开发乡村公益岗位</t>
    </r>
    <r>
      <rPr>
        <sz val="11"/>
        <rFont val="Times New Roman"/>
        <charset val="134"/>
      </rPr>
      <t>64</t>
    </r>
    <r>
      <rPr>
        <sz val="11"/>
        <rFont val="宋体"/>
        <charset val="134"/>
      </rPr>
      <t>个，为脱贫人口提供就业岗位</t>
    </r>
    <r>
      <rPr>
        <sz val="11"/>
        <rFont val="Times New Roman"/>
        <charset val="134"/>
      </rPr>
      <t>64</t>
    </r>
    <r>
      <rPr>
        <sz val="11"/>
        <rFont val="宋体"/>
        <charset val="134"/>
      </rPr>
      <t>个，保障</t>
    </r>
    <r>
      <rPr>
        <sz val="11"/>
        <rFont val="Times New Roman"/>
        <charset val="134"/>
      </rPr>
      <t>64</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</si>
  <si>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64</t>
    </r>
    <r>
      <rPr>
        <sz val="11"/>
        <rFont val="宋体"/>
        <charset val="134"/>
      </rPr>
      <t>个，为脱贫人口提供就业岗位</t>
    </r>
    <r>
      <rPr>
        <sz val="11"/>
        <rFont val="Times New Roman"/>
        <charset val="134"/>
      </rPr>
      <t>64</t>
    </r>
    <r>
      <rPr>
        <sz val="11"/>
        <rFont val="宋体"/>
        <charset val="134"/>
      </rPr>
      <t>个，保障</t>
    </r>
    <r>
      <rPr>
        <sz val="11"/>
        <rFont val="Times New Roman"/>
        <charset val="134"/>
      </rPr>
      <t>64</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</si>
  <si>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64</t>
    </r>
    <r>
      <rPr>
        <sz val="11"/>
        <rFont val="宋体"/>
        <charset val="134"/>
      </rPr>
      <t>人</t>
    </r>
  </si>
  <si>
    <r>
      <rPr>
        <sz val="11"/>
        <rFont val="宋体"/>
        <charset val="134"/>
      </rPr>
      <t>受益脱贫户（监测户）人口数</t>
    </r>
    <r>
      <rPr>
        <sz val="11"/>
        <rFont val="Times New Roman"/>
        <charset val="134"/>
      </rPr>
      <t>≥64</t>
    </r>
    <r>
      <rPr>
        <sz val="11"/>
        <rFont val="宋体"/>
        <charset val="134"/>
      </rPr>
      <t>人</t>
    </r>
  </si>
  <si>
    <r>
      <rPr>
        <sz val="11"/>
        <rFont val="宋体"/>
        <charset val="134"/>
      </rPr>
      <t>巫溪县双阳乡人民政府</t>
    </r>
  </si>
  <si>
    <r>
      <rPr>
        <sz val="11"/>
        <rFont val="宋体"/>
        <charset val="134"/>
      </rPr>
      <t>巫溪县中梁乡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</si>
  <si>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72</t>
    </r>
    <r>
      <rPr>
        <sz val="11"/>
        <rFont val="宋体"/>
        <charset val="134"/>
      </rPr>
      <t>个（其中：农村道路维护岗</t>
    </r>
    <r>
      <rPr>
        <sz val="11"/>
        <rFont val="Times New Roman"/>
        <charset val="134"/>
      </rPr>
      <t>11</t>
    </r>
    <r>
      <rPr>
        <sz val="11"/>
        <rFont val="宋体"/>
        <charset val="134"/>
      </rPr>
      <t>人，安全饮水管理岗</t>
    </r>
    <r>
      <rPr>
        <sz val="11"/>
        <rFont val="Times New Roman"/>
        <charset val="134"/>
      </rPr>
      <t>18</t>
    </r>
    <r>
      <rPr>
        <sz val="11"/>
        <rFont val="宋体"/>
        <charset val="134"/>
      </rPr>
      <t>人，公共环境维护岗</t>
    </r>
    <r>
      <rPr>
        <sz val="11"/>
        <rFont val="Times New Roman"/>
        <charset val="134"/>
      </rPr>
      <t>38</t>
    </r>
    <r>
      <rPr>
        <sz val="11"/>
        <rFont val="宋体"/>
        <charset val="134"/>
      </rPr>
      <t>人，农村道路交通劝导员</t>
    </r>
    <r>
      <rPr>
        <sz val="11"/>
        <rFont val="Times New Roman"/>
        <charset val="134"/>
      </rPr>
      <t>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33</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</si>
  <si>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巫溪县中梁乡</t>
    </r>
  </si>
  <si>
    <r>
      <rPr>
        <sz val="11"/>
        <rFont val="宋体"/>
        <charset val="134"/>
      </rPr>
      <t>通过开发乡村公益岗位</t>
    </r>
    <r>
      <rPr>
        <sz val="11"/>
        <rFont val="Times New Roman"/>
        <charset val="134"/>
      </rPr>
      <t>105</t>
    </r>
    <r>
      <rPr>
        <sz val="11"/>
        <rFont val="宋体"/>
        <charset val="134"/>
      </rPr>
      <t>个，为脱贫人口提供就业岗位</t>
    </r>
    <r>
      <rPr>
        <sz val="11"/>
        <rFont val="Times New Roman"/>
        <charset val="134"/>
      </rPr>
      <t>105</t>
    </r>
    <r>
      <rPr>
        <sz val="11"/>
        <rFont val="宋体"/>
        <charset val="134"/>
      </rPr>
      <t>个，保障</t>
    </r>
    <r>
      <rPr>
        <sz val="11"/>
        <rFont val="Times New Roman"/>
        <charset val="134"/>
      </rPr>
      <t>105</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</si>
  <si>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105</t>
    </r>
    <r>
      <rPr>
        <sz val="11"/>
        <rFont val="宋体"/>
        <charset val="134"/>
      </rPr>
      <t>个，为脱贫人口提供就业岗位</t>
    </r>
    <r>
      <rPr>
        <sz val="11"/>
        <rFont val="Times New Roman"/>
        <charset val="134"/>
      </rPr>
      <t>105</t>
    </r>
    <r>
      <rPr>
        <sz val="11"/>
        <rFont val="宋体"/>
        <charset val="134"/>
      </rPr>
      <t>个，保障</t>
    </r>
    <r>
      <rPr>
        <sz val="11"/>
        <rFont val="Times New Roman"/>
        <charset val="134"/>
      </rPr>
      <t>105</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</si>
  <si>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105</t>
    </r>
    <r>
      <rPr>
        <sz val="11"/>
        <rFont val="宋体"/>
        <charset val="134"/>
      </rPr>
      <t>人</t>
    </r>
  </si>
  <si>
    <r>
      <rPr>
        <sz val="11"/>
        <rFont val="宋体"/>
        <charset val="134"/>
      </rPr>
      <t>受益脱贫户（监测户）人口数</t>
    </r>
    <r>
      <rPr>
        <sz val="11"/>
        <rFont val="Times New Roman"/>
        <charset val="134"/>
      </rPr>
      <t>≥105</t>
    </r>
    <r>
      <rPr>
        <sz val="11"/>
        <rFont val="宋体"/>
        <charset val="134"/>
      </rPr>
      <t>人</t>
    </r>
  </si>
  <si>
    <r>
      <rPr>
        <sz val="11"/>
        <rFont val="宋体"/>
        <charset val="134"/>
      </rPr>
      <t>巫溪县天元乡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</si>
  <si>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97</t>
    </r>
    <r>
      <rPr>
        <sz val="11"/>
        <rFont val="宋体"/>
        <charset val="134"/>
      </rPr>
      <t>个（其中：农村道路维护岗</t>
    </r>
    <r>
      <rPr>
        <sz val="11"/>
        <rFont val="Times New Roman"/>
        <charset val="134"/>
      </rPr>
      <t>33</t>
    </r>
    <r>
      <rPr>
        <sz val="11"/>
        <rFont val="宋体"/>
        <charset val="134"/>
      </rPr>
      <t>人，安全饮水管理岗</t>
    </r>
    <r>
      <rPr>
        <sz val="11"/>
        <rFont val="Times New Roman"/>
        <charset val="134"/>
      </rPr>
      <t>26</t>
    </r>
    <r>
      <rPr>
        <sz val="11"/>
        <rFont val="宋体"/>
        <charset val="134"/>
      </rPr>
      <t>人，公共环境维护岗</t>
    </r>
    <r>
      <rPr>
        <sz val="11"/>
        <rFont val="Times New Roman"/>
        <charset val="134"/>
      </rPr>
      <t>31</t>
    </r>
    <r>
      <rPr>
        <sz val="11"/>
        <rFont val="宋体"/>
        <charset val="134"/>
      </rPr>
      <t>人，农村道路交通劝导员</t>
    </r>
    <r>
      <rPr>
        <sz val="11"/>
        <rFont val="Times New Roman"/>
        <charset val="134"/>
      </rPr>
      <t>7</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</si>
  <si>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巫溪县天元乡</t>
    </r>
  </si>
  <si>
    <r>
      <rPr>
        <sz val="11"/>
        <rFont val="宋体"/>
        <charset val="134"/>
      </rPr>
      <t>通过开发乡村公益岗位</t>
    </r>
    <r>
      <rPr>
        <sz val="11"/>
        <rFont val="Times New Roman"/>
        <charset val="134"/>
      </rPr>
      <t>137</t>
    </r>
    <r>
      <rPr>
        <sz val="11"/>
        <rFont val="宋体"/>
        <charset val="134"/>
      </rPr>
      <t>个，为脱贫人口提供就业岗位</t>
    </r>
    <r>
      <rPr>
        <sz val="11"/>
        <rFont val="Times New Roman"/>
        <charset val="134"/>
      </rPr>
      <t>137</t>
    </r>
    <r>
      <rPr>
        <sz val="11"/>
        <rFont val="宋体"/>
        <charset val="134"/>
      </rPr>
      <t>个，保障</t>
    </r>
    <r>
      <rPr>
        <sz val="11"/>
        <rFont val="Times New Roman"/>
        <charset val="134"/>
      </rPr>
      <t>137</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</si>
  <si>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137</t>
    </r>
    <r>
      <rPr>
        <sz val="11"/>
        <rFont val="宋体"/>
        <charset val="134"/>
      </rPr>
      <t>个，为脱贫人口提供就业岗位</t>
    </r>
    <r>
      <rPr>
        <sz val="11"/>
        <rFont val="Times New Roman"/>
        <charset val="134"/>
      </rPr>
      <t>137</t>
    </r>
    <r>
      <rPr>
        <sz val="11"/>
        <rFont val="宋体"/>
        <charset val="134"/>
      </rPr>
      <t>个，保障</t>
    </r>
    <r>
      <rPr>
        <sz val="11"/>
        <rFont val="Times New Roman"/>
        <charset val="134"/>
      </rPr>
      <t>137</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</si>
  <si>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137</t>
    </r>
    <r>
      <rPr>
        <sz val="11"/>
        <rFont val="宋体"/>
        <charset val="134"/>
      </rPr>
      <t>人</t>
    </r>
  </si>
  <si>
    <r>
      <rPr>
        <sz val="11"/>
        <rFont val="宋体"/>
        <charset val="134"/>
      </rPr>
      <t>受益脱贫户（监测户）人口数</t>
    </r>
    <r>
      <rPr>
        <sz val="11"/>
        <rFont val="Times New Roman"/>
        <charset val="134"/>
      </rPr>
      <t>≥137</t>
    </r>
    <r>
      <rPr>
        <sz val="11"/>
        <rFont val="宋体"/>
        <charset val="134"/>
      </rPr>
      <t>人</t>
    </r>
  </si>
  <si>
    <r>
      <rPr>
        <sz val="11"/>
        <rFont val="宋体"/>
        <charset val="134"/>
      </rPr>
      <t>巫溪县天元乡人民政府</t>
    </r>
  </si>
  <si>
    <r>
      <rPr>
        <sz val="11"/>
        <rFont val="宋体"/>
        <charset val="134"/>
      </rPr>
      <t>巫溪县花台乡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</si>
  <si>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60</t>
    </r>
    <r>
      <rPr>
        <sz val="11"/>
        <rFont val="宋体"/>
        <charset val="134"/>
      </rPr>
      <t>个（其中：农村道路维护岗</t>
    </r>
    <r>
      <rPr>
        <sz val="11"/>
        <rFont val="Times New Roman"/>
        <charset val="134"/>
      </rPr>
      <t>10</t>
    </r>
    <r>
      <rPr>
        <sz val="11"/>
        <rFont val="宋体"/>
        <charset val="134"/>
      </rPr>
      <t>人，安全饮水管理岗</t>
    </r>
    <r>
      <rPr>
        <sz val="11"/>
        <rFont val="Times New Roman"/>
        <charset val="134"/>
      </rPr>
      <t>12</t>
    </r>
    <r>
      <rPr>
        <sz val="11"/>
        <rFont val="宋体"/>
        <charset val="134"/>
      </rPr>
      <t>人，公共环境维护岗</t>
    </r>
    <r>
      <rPr>
        <sz val="11"/>
        <rFont val="Times New Roman"/>
        <charset val="134"/>
      </rPr>
      <t>35</t>
    </r>
    <r>
      <rPr>
        <sz val="11"/>
        <rFont val="宋体"/>
        <charset val="134"/>
      </rPr>
      <t>人，农村道路交通劝导员</t>
    </r>
    <r>
      <rPr>
        <sz val="11"/>
        <rFont val="Times New Roman"/>
        <charset val="134"/>
      </rPr>
      <t>3</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</si>
  <si>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巫溪县花台乡</t>
    </r>
  </si>
  <si>
    <r>
      <rPr>
        <sz val="11"/>
        <rFont val="宋体"/>
        <charset val="134"/>
      </rPr>
      <t>巫溪县花台乡人民政府</t>
    </r>
  </si>
  <si>
    <r>
      <rPr>
        <sz val="11"/>
        <rFont val="宋体"/>
        <charset val="134"/>
      </rPr>
      <t>巫溪县胜利乡</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</si>
  <si>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95</t>
    </r>
    <r>
      <rPr>
        <sz val="11"/>
        <rFont val="宋体"/>
        <charset val="134"/>
      </rPr>
      <t>个（其中：农村道路维护岗</t>
    </r>
    <r>
      <rPr>
        <sz val="11"/>
        <rFont val="Times New Roman"/>
        <charset val="134"/>
      </rPr>
      <t>32</t>
    </r>
    <r>
      <rPr>
        <sz val="11"/>
        <rFont val="宋体"/>
        <charset val="134"/>
      </rPr>
      <t>人，安全饮水管理岗</t>
    </r>
    <r>
      <rPr>
        <sz val="11"/>
        <rFont val="Times New Roman"/>
        <charset val="134"/>
      </rPr>
      <t>24</t>
    </r>
    <r>
      <rPr>
        <sz val="11"/>
        <rFont val="宋体"/>
        <charset val="134"/>
      </rPr>
      <t>人，公共环境维护岗</t>
    </r>
    <r>
      <rPr>
        <sz val="11"/>
        <rFont val="Times New Roman"/>
        <charset val="134"/>
      </rPr>
      <t>33</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</si>
  <si>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巫溪县胜利乡</t>
    </r>
  </si>
  <si>
    <r>
      <rPr>
        <sz val="11"/>
        <rFont val="宋体"/>
        <charset val="134"/>
      </rPr>
      <t>通过开发乡村公益岗位</t>
    </r>
    <r>
      <rPr>
        <sz val="11"/>
        <rFont val="Times New Roman"/>
        <charset val="134"/>
      </rPr>
      <t>120</t>
    </r>
    <r>
      <rPr>
        <sz val="11"/>
        <rFont val="宋体"/>
        <charset val="134"/>
      </rPr>
      <t>个，为脱贫人口提供就业岗位</t>
    </r>
    <r>
      <rPr>
        <sz val="11"/>
        <rFont val="Times New Roman"/>
        <charset val="134"/>
      </rPr>
      <t>120</t>
    </r>
    <r>
      <rPr>
        <sz val="11"/>
        <rFont val="宋体"/>
        <charset val="134"/>
      </rPr>
      <t>个，保障</t>
    </r>
    <r>
      <rPr>
        <sz val="11"/>
        <rFont val="Times New Roman"/>
        <charset val="134"/>
      </rPr>
      <t>120</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</si>
  <si>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120</t>
    </r>
    <r>
      <rPr>
        <sz val="11"/>
        <rFont val="宋体"/>
        <charset val="134"/>
      </rPr>
      <t>个，为脱贫人口提供就业岗位</t>
    </r>
    <r>
      <rPr>
        <sz val="11"/>
        <rFont val="Times New Roman"/>
        <charset val="134"/>
      </rPr>
      <t>120</t>
    </r>
    <r>
      <rPr>
        <sz val="11"/>
        <rFont val="宋体"/>
        <charset val="134"/>
      </rPr>
      <t>个，保障</t>
    </r>
    <r>
      <rPr>
        <sz val="11"/>
        <rFont val="Times New Roman"/>
        <charset val="134"/>
      </rPr>
      <t>120</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</si>
  <si>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120</t>
    </r>
    <r>
      <rPr>
        <sz val="11"/>
        <rFont val="宋体"/>
        <charset val="134"/>
      </rPr>
      <t>人</t>
    </r>
  </si>
  <si>
    <r>
      <rPr>
        <sz val="11"/>
        <rFont val="宋体"/>
        <charset val="134"/>
      </rPr>
      <t>受益脱贫户（监测户）人口数</t>
    </r>
    <r>
      <rPr>
        <sz val="11"/>
        <rFont val="Times New Roman"/>
        <charset val="134"/>
      </rPr>
      <t>≥120</t>
    </r>
    <r>
      <rPr>
        <sz val="11"/>
        <rFont val="宋体"/>
        <charset val="134"/>
      </rPr>
      <t>人</t>
    </r>
  </si>
  <si>
    <r>
      <rPr>
        <sz val="11"/>
        <rFont val="宋体"/>
        <charset val="134"/>
      </rPr>
      <t>巫溪县胜利乡人民政府</t>
    </r>
  </si>
  <si>
    <r>
      <rPr>
        <sz val="11"/>
        <rFont val="宋体"/>
        <charset val="134"/>
      </rPr>
      <t>巫溪县凤凰镇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</si>
  <si>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101</t>
    </r>
    <r>
      <rPr>
        <sz val="11"/>
        <rFont val="宋体"/>
        <charset val="134"/>
      </rPr>
      <t>个（其中：农村道路维护岗</t>
    </r>
    <r>
      <rPr>
        <sz val="11"/>
        <rFont val="Times New Roman"/>
        <charset val="134"/>
      </rPr>
      <t>21</t>
    </r>
    <r>
      <rPr>
        <sz val="11"/>
        <rFont val="宋体"/>
        <charset val="134"/>
      </rPr>
      <t>人，安全饮水管理岗</t>
    </r>
    <r>
      <rPr>
        <sz val="11"/>
        <rFont val="Times New Roman"/>
        <charset val="134"/>
      </rPr>
      <t>23</t>
    </r>
    <r>
      <rPr>
        <sz val="11"/>
        <rFont val="宋体"/>
        <charset val="134"/>
      </rPr>
      <t>人，公共环境维护岗</t>
    </r>
    <r>
      <rPr>
        <sz val="11"/>
        <rFont val="Times New Roman"/>
        <charset val="134"/>
      </rPr>
      <t>48</t>
    </r>
    <r>
      <rPr>
        <sz val="11"/>
        <rFont val="宋体"/>
        <charset val="134"/>
      </rPr>
      <t>人，农村道路交通劝导员</t>
    </r>
    <r>
      <rPr>
        <sz val="11"/>
        <rFont val="Times New Roman"/>
        <charset val="134"/>
      </rPr>
      <t>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</si>
  <si>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巫溪县凤凰镇人民政府</t>
    </r>
  </si>
  <si>
    <r>
      <rPr>
        <sz val="11"/>
        <rFont val="宋体"/>
        <charset val="134"/>
      </rPr>
      <t>巫溪县古路镇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</si>
  <si>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154</t>
    </r>
    <r>
      <rPr>
        <sz val="11"/>
        <rFont val="宋体"/>
        <charset val="134"/>
      </rPr>
      <t>个（其中：农村道路维护岗</t>
    </r>
    <r>
      <rPr>
        <sz val="11"/>
        <rFont val="Times New Roman"/>
        <charset val="134"/>
      </rPr>
      <t>51</t>
    </r>
    <r>
      <rPr>
        <sz val="11"/>
        <rFont val="宋体"/>
        <charset val="134"/>
      </rPr>
      <t>人，安全饮水管理岗</t>
    </r>
    <r>
      <rPr>
        <sz val="11"/>
        <rFont val="Times New Roman"/>
        <charset val="134"/>
      </rPr>
      <t>42</t>
    </r>
    <r>
      <rPr>
        <sz val="11"/>
        <rFont val="宋体"/>
        <charset val="134"/>
      </rPr>
      <t>人，公共环境维护岗</t>
    </r>
    <r>
      <rPr>
        <sz val="11"/>
        <rFont val="Times New Roman"/>
        <charset val="134"/>
      </rPr>
      <t>46</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</si>
  <si>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通过开发乡村公益岗位</t>
    </r>
    <r>
      <rPr>
        <sz val="11"/>
        <rFont val="Times New Roman"/>
        <charset val="134"/>
      </rPr>
      <t>194</t>
    </r>
    <r>
      <rPr>
        <sz val="11"/>
        <rFont val="宋体"/>
        <charset val="134"/>
      </rPr>
      <t>个，为脱贫人口提供就业岗位</t>
    </r>
    <r>
      <rPr>
        <sz val="11"/>
        <rFont val="Times New Roman"/>
        <charset val="134"/>
      </rPr>
      <t>194</t>
    </r>
    <r>
      <rPr>
        <sz val="11"/>
        <rFont val="宋体"/>
        <charset val="134"/>
      </rPr>
      <t>个，保障</t>
    </r>
    <r>
      <rPr>
        <sz val="11"/>
        <rFont val="Times New Roman"/>
        <charset val="134"/>
      </rPr>
      <t>194</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</si>
  <si>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194</t>
    </r>
    <r>
      <rPr>
        <sz val="11"/>
        <rFont val="宋体"/>
        <charset val="134"/>
      </rPr>
      <t>个，为脱贫人口提供就业岗位</t>
    </r>
    <r>
      <rPr>
        <sz val="11"/>
        <rFont val="Times New Roman"/>
        <charset val="134"/>
      </rPr>
      <t>194</t>
    </r>
    <r>
      <rPr>
        <sz val="11"/>
        <rFont val="宋体"/>
        <charset val="134"/>
      </rPr>
      <t>个，保障</t>
    </r>
    <r>
      <rPr>
        <sz val="11"/>
        <rFont val="Times New Roman"/>
        <charset val="134"/>
      </rPr>
      <t>194</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</si>
  <si>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194</t>
    </r>
    <r>
      <rPr>
        <sz val="11"/>
        <rFont val="宋体"/>
        <charset val="134"/>
      </rPr>
      <t>人</t>
    </r>
  </si>
  <si>
    <r>
      <rPr>
        <sz val="11"/>
        <rFont val="宋体"/>
        <charset val="134"/>
      </rPr>
      <t>受益脱贫户（监测户）人口数</t>
    </r>
    <r>
      <rPr>
        <sz val="11"/>
        <rFont val="Times New Roman"/>
        <charset val="134"/>
      </rPr>
      <t>≥194</t>
    </r>
    <r>
      <rPr>
        <sz val="11"/>
        <rFont val="宋体"/>
        <charset val="134"/>
      </rPr>
      <t>人</t>
    </r>
  </si>
  <si>
    <r>
      <rPr>
        <sz val="11"/>
        <rFont val="宋体"/>
        <charset val="134"/>
      </rPr>
      <t>巫溪县文峰镇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</si>
  <si>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190</t>
    </r>
    <r>
      <rPr>
        <sz val="11"/>
        <rFont val="宋体"/>
        <charset val="134"/>
      </rPr>
      <t>个（其中：农村道路维护岗</t>
    </r>
    <r>
      <rPr>
        <sz val="11"/>
        <rFont val="Times New Roman"/>
        <charset val="134"/>
      </rPr>
      <t>83</t>
    </r>
    <r>
      <rPr>
        <sz val="11"/>
        <rFont val="宋体"/>
        <charset val="134"/>
      </rPr>
      <t>人，安全饮水管理岗</t>
    </r>
    <r>
      <rPr>
        <sz val="11"/>
        <rFont val="Times New Roman"/>
        <charset val="134"/>
      </rPr>
      <t>42</t>
    </r>
    <r>
      <rPr>
        <sz val="11"/>
        <rFont val="宋体"/>
        <charset val="134"/>
      </rPr>
      <t>人，公共环境维护岗</t>
    </r>
    <r>
      <rPr>
        <sz val="11"/>
        <rFont val="Times New Roman"/>
        <charset val="134"/>
      </rPr>
      <t>50</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100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</si>
  <si>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巫溪县文峰镇</t>
    </r>
  </si>
  <si>
    <r>
      <rPr>
        <sz val="11"/>
        <rFont val="宋体"/>
        <charset val="134"/>
      </rPr>
      <t>通过开发乡村公益岗位</t>
    </r>
    <r>
      <rPr>
        <sz val="11"/>
        <rFont val="Times New Roman"/>
        <charset val="134"/>
      </rPr>
      <t>290</t>
    </r>
    <r>
      <rPr>
        <sz val="11"/>
        <rFont val="宋体"/>
        <charset val="134"/>
      </rPr>
      <t>个，为脱贫人口提供就业岗位</t>
    </r>
    <r>
      <rPr>
        <sz val="11"/>
        <rFont val="Times New Roman"/>
        <charset val="134"/>
      </rPr>
      <t>290</t>
    </r>
    <r>
      <rPr>
        <sz val="11"/>
        <rFont val="宋体"/>
        <charset val="134"/>
      </rPr>
      <t>个，保障</t>
    </r>
    <r>
      <rPr>
        <sz val="11"/>
        <rFont val="Times New Roman"/>
        <charset val="134"/>
      </rPr>
      <t>290</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</si>
  <si>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290</t>
    </r>
    <r>
      <rPr>
        <sz val="11"/>
        <rFont val="宋体"/>
        <charset val="134"/>
      </rPr>
      <t>个，为脱贫人口提供就业岗位</t>
    </r>
    <r>
      <rPr>
        <sz val="11"/>
        <rFont val="Times New Roman"/>
        <charset val="134"/>
      </rPr>
      <t>290</t>
    </r>
    <r>
      <rPr>
        <sz val="11"/>
        <rFont val="宋体"/>
        <charset val="134"/>
      </rPr>
      <t>个，保障</t>
    </r>
    <r>
      <rPr>
        <sz val="11"/>
        <rFont val="Times New Roman"/>
        <charset val="134"/>
      </rPr>
      <t>290</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</si>
  <si>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290</t>
    </r>
    <r>
      <rPr>
        <sz val="11"/>
        <rFont val="宋体"/>
        <charset val="134"/>
      </rPr>
      <t>人</t>
    </r>
  </si>
  <si>
    <r>
      <rPr>
        <sz val="11"/>
        <rFont val="宋体"/>
        <charset val="134"/>
      </rPr>
      <t>受益脱贫户（监测户）人口数</t>
    </r>
    <r>
      <rPr>
        <sz val="11"/>
        <rFont val="Times New Roman"/>
        <charset val="134"/>
      </rPr>
      <t>≥290</t>
    </r>
    <r>
      <rPr>
        <sz val="11"/>
        <rFont val="宋体"/>
        <charset val="134"/>
      </rPr>
      <t>人</t>
    </r>
  </si>
  <si>
    <r>
      <rPr>
        <sz val="11"/>
        <rFont val="宋体"/>
        <charset val="134"/>
      </rPr>
      <t>巫溪县白鹿镇</t>
    </r>
    <r>
      <rPr>
        <sz val="11"/>
        <rFont val="Times New Roman"/>
        <charset val="134"/>
      </rPr>
      <t>2024</t>
    </r>
    <r>
      <rPr>
        <sz val="11"/>
        <rFont val="宋体"/>
        <charset val="134"/>
      </rPr>
      <t>年非全日制公益性岗位补助</t>
    </r>
  </si>
  <si>
    <r>
      <rPr>
        <sz val="11"/>
        <rFont val="宋体"/>
        <charset val="134"/>
      </rPr>
      <t>开发乡村公益岗位</t>
    </r>
    <r>
      <rPr>
        <sz val="11"/>
        <rFont val="Times New Roman"/>
        <charset val="134"/>
      </rPr>
      <t>107</t>
    </r>
    <r>
      <rPr>
        <sz val="11"/>
        <rFont val="宋体"/>
        <charset val="134"/>
      </rPr>
      <t>个（其中：农村道路维护岗</t>
    </r>
    <r>
      <rPr>
        <sz val="11"/>
        <rFont val="Times New Roman"/>
        <charset val="134"/>
      </rPr>
      <t>29</t>
    </r>
    <r>
      <rPr>
        <sz val="11"/>
        <rFont val="宋体"/>
        <charset val="134"/>
      </rPr>
      <t>人，安全饮水管理岗</t>
    </r>
    <r>
      <rPr>
        <sz val="11"/>
        <rFont val="Times New Roman"/>
        <charset val="134"/>
      </rPr>
      <t>30</t>
    </r>
    <r>
      <rPr>
        <sz val="11"/>
        <rFont val="宋体"/>
        <charset val="134"/>
      </rPr>
      <t>人，公共环境维护岗</t>
    </r>
    <r>
      <rPr>
        <sz val="11"/>
        <rFont val="Times New Roman"/>
        <charset val="134"/>
      </rPr>
      <t>38</t>
    </r>
    <r>
      <rPr>
        <sz val="11"/>
        <rFont val="宋体"/>
        <charset val="134"/>
      </rPr>
      <t>人，农村道路交通劝导员</t>
    </r>
    <r>
      <rPr>
        <sz val="11"/>
        <rFont val="Times New Roman"/>
        <charset val="134"/>
      </rPr>
      <t>10</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84</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</si>
  <si>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rPr>
        <sz val="11"/>
        <rFont val="宋体"/>
        <charset val="134"/>
      </rPr>
      <t>巫溪县白鹿镇</t>
    </r>
  </si>
  <si>
    <r>
      <rPr>
        <sz val="11"/>
        <rFont val="宋体"/>
        <charset val="134"/>
      </rPr>
      <t>通过开发乡村公益岗位</t>
    </r>
    <r>
      <rPr>
        <sz val="11"/>
        <rFont val="Times New Roman"/>
        <charset val="134"/>
      </rPr>
      <t>191</t>
    </r>
    <r>
      <rPr>
        <sz val="11"/>
        <rFont val="宋体"/>
        <charset val="134"/>
      </rPr>
      <t>个，为脱贫人口提供就业岗位</t>
    </r>
    <r>
      <rPr>
        <sz val="11"/>
        <rFont val="Times New Roman"/>
        <charset val="134"/>
      </rPr>
      <t>191</t>
    </r>
    <r>
      <rPr>
        <sz val="11"/>
        <rFont val="宋体"/>
        <charset val="134"/>
      </rPr>
      <t>个，保障</t>
    </r>
    <r>
      <rPr>
        <sz val="11"/>
        <rFont val="Times New Roman"/>
        <charset val="134"/>
      </rPr>
      <t>191</t>
    </r>
    <r>
      <rPr>
        <sz val="11"/>
        <rFont val="宋体"/>
        <charset val="134"/>
      </rPr>
      <t>名脱贫人口稳定就业，获得月工资收入</t>
    </r>
    <r>
      <rPr>
        <sz val="11"/>
        <rFont val="Times New Roman"/>
        <charset val="134"/>
      </rPr>
      <t>500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</si>
  <si>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191</t>
    </r>
    <r>
      <rPr>
        <sz val="11"/>
        <rFont val="宋体"/>
        <charset val="134"/>
      </rPr>
      <t>个，为脱贫人口提供就业岗位</t>
    </r>
    <r>
      <rPr>
        <sz val="11"/>
        <rFont val="Times New Roman"/>
        <charset val="134"/>
      </rPr>
      <t>191</t>
    </r>
    <r>
      <rPr>
        <sz val="11"/>
        <rFont val="宋体"/>
        <charset val="134"/>
      </rPr>
      <t>个，保障</t>
    </r>
    <r>
      <rPr>
        <sz val="11"/>
        <rFont val="Times New Roman"/>
        <charset val="134"/>
      </rPr>
      <t>191</t>
    </r>
    <r>
      <rPr>
        <sz val="11"/>
        <rFont val="宋体"/>
        <charset val="134"/>
      </rPr>
      <t>名脱贫人口稳定就业，获得月工资收入</t>
    </r>
    <r>
      <rPr>
        <sz val="11"/>
        <rFont val="Times New Roman"/>
        <charset val="134"/>
      </rPr>
      <t>500</t>
    </r>
    <r>
      <rPr>
        <sz val="11"/>
        <rFont val="宋体"/>
        <charset val="134"/>
      </rPr>
      <t>元。</t>
    </r>
  </si>
  <si>
    <r>
      <rPr>
        <sz val="11"/>
        <rFont val="宋体"/>
        <charset val="134"/>
      </rPr>
      <t>享受公益性岗位补贴人数</t>
    </r>
    <r>
      <rPr>
        <sz val="11"/>
        <rFont val="Times New Roman"/>
        <charset val="134"/>
      </rPr>
      <t>191</t>
    </r>
    <r>
      <rPr>
        <sz val="11"/>
        <rFont val="宋体"/>
        <charset val="134"/>
      </rPr>
      <t>人</t>
    </r>
  </si>
  <si>
    <r>
      <rPr>
        <sz val="11"/>
        <rFont val="宋体"/>
        <charset val="134"/>
      </rPr>
      <t>受益脱贫户（监测户）人口数</t>
    </r>
    <r>
      <rPr>
        <sz val="11"/>
        <rFont val="Times New Roman"/>
        <charset val="134"/>
      </rPr>
      <t>≥191</t>
    </r>
    <r>
      <rPr>
        <sz val="11"/>
        <rFont val="宋体"/>
        <charset val="134"/>
      </rPr>
      <t>人</t>
    </r>
  </si>
  <si>
    <r>
      <rPr>
        <sz val="11"/>
        <rFont val="宋体"/>
        <charset val="134"/>
      </rPr>
      <t>巫溪县白鹿镇</t>
    </r>
    <r>
      <rPr>
        <sz val="11"/>
        <rFont val="Times New Roman"/>
        <charset val="134"/>
      </rPr>
      <t>2024</t>
    </r>
    <r>
      <rPr>
        <sz val="11"/>
        <rFont val="宋体"/>
        <charset val="134"/>
      </rPr>
      <t>年跨区域交通补助项目</t>
    </r>
  </si>
  <si>
    <r>
      <rPr>
        <sz val="11"/>
        <rFont val="宋体"/>
        <charset val="134"/>
      </rPr>
      <t>务工补助</t>
    </r>
  </si>
  <si>
    <r>
      <rPr>
        <sz val="11"/>
        <rFont val="宋体"/>
        <charset val="134"/>
      </rPr>
      <t>交通费补助</t>
    </r>
  </si>
  <si>
    <r>
      <rPr>
        <sz val="11"/>
        <rFont val="宋体"/>
        <charset val="134"/>
      </rPr>
      <t>为</t>
    </r>
    <r>
      <rPr>
        <sz val="11"/>
        <rFont val="Times New Roman"/>
        <charset val="134"/>
      </rPr>
      <t>934</t>
    </r>
    <r>
      <rPr>
        <sz val="11"/>
        <rFont val="宋体"/>
        <charset val="134"/>
      </rPr>
      <t>人发放跨区域交通补助</t>
    </r>
  </si>
  <si>
    <r>
      <rPr>
        <sz val="11"/>
        <rFont val="宋体"/>
        <charset val="134"/>
      </rPr>
      <t>通过为</t>
    </r>
    <r>
      <rPr>
        <sz val="11"/>
        <rFont val="Times New Roman"/>
        <charset val="134"/>
      </rPr>
      <t>934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</si>
  <si>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人参与入库项目的选择，通过为</t>
    </r>
    <r>
      <rPr>
        <sz val="11"/>
        <rFont val="Times New Roman"/>
        <charset val="134"/>
      </rPr>
      <t>934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</si>
  <si>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934</t>
    </r>
    <r>
      <rPr>
        <sz val="11"/>
        <rFont val="宋体"/>
        <charset val="134"/>
      </rPr>
      <t>人</t>
    </r>
  </si>
  <si>
    <r>
      <rPr>
        <sz val="11"/>
        <rFont val="宋体"/>
        <charset val="134"/>
      </rPr>
      <t>跨区域交通补助发放准确率</t>
    </r>
    <r>
      <rPr>
        <sz val="11"/>
        <rFont val="Times New Roman"/>
        <charset val="134"/>
      </rPr>
      <t>100%</t>
    </r>
  </si>
  <si>
    <r>
      <rPr>
        <sz val="11"/>
        <rFont val="宋体"/>
        <charset val="134"/>
      </rPr>
      <t>补助资金在规定时间内支付到位率</t>
    </r>
    <r>
      <rPr>
        <sz val="11"/>
        <rFont val="Times New Roman"/>
        <charset val="134"/>
      </rPr>
      <t>100%</t>
    </r>
  </si>
  <si>
    <r>
      <rPr>
        <sz val="11"/>
        <rFont val="宋体"/>
        <charset val="134"/>
      </rPr>
      <t>市外交通补贴</t>
    </r>
    <r>
      <rPr>
        <sz val="11"/>
        <rFont val="Times New Roman"/>
        <charset val="134"/>
      </rPr>
      <t>200</t>
    </r>
    <r>
      <rPr>
        <sz val="11"/>
        <rFont val="宋体"/>
        <charset val="134"/>
      </rPr>
      <t>元</t>
    </r>
    <r>
      <rPr>
        <sz val="11"/>
        <rFont val="Times New Roman"/>
        <charset val="134"/>
      </rPr>
      <t>/</t>
    </r>
    <r>
      <rPr>
        <sz val="11"/>
        <rFont val="宋体"/>
        <charset val="134"/>
      </rPr>
      <t>人</t>
    </r>
  </si>
  <si>
    <r>
      <rPr>
        <sz val="11"/>
        <rFont val="宋体"/>
        <charset val="134"/>
      </rPr>
      <t>减少脱贫户人均外出务工交通费用</t>
    </r>
    <r>
      <rPr>
        <sz val="11"/>
        <rFont val="Times New Roman"/>
        <charset val="134"/>
      </rPr>
      <t>200</t>
    </r>
    <r>
      <rPr>
        <sz val="11"/>
        <rFont val="宋体"/>
        <charset val="134"/>
      </rPr>
      <t>元</t>
    </r>
  </si>
  <si>
    <r>
      <rPr>
        <sz val="11"/>
        <rFont val="宋体"/>
        <charset val="134"/>
      </rPr>
      <t>受益脱贫人口数</t>
    </r>
    <r>
      <rPr>
        <sz val="11"/>
        <rFont val="Times New Roman"/>
        <charset val="134"/>
      </rPr>
      <t>≥934</t>
    </r>
    <r>
      <rPr>
        <sz val="11"/>
        <rFont val="宋体"/>
        <charset val="134"/>
      </rPr>
      <t>人</t>
    </r>
  </si>
  <si>
    <r>
      <rPr>
        <sz val="11"/>
        <rFont val="宋体"/>
        <charset val="134"/>
      </rPr>
      <t>杜鹏</t>
    </r>
  </si>
  <si>
    <r>
      <rPr>
        <sz val="11"/>
        <rFont val="宋体"/>
        <charset val="134"/>
      </rPr>
      <t>巫溪县柏杨街道</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</si>
  <si>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19</t>
    </r>
    <r>
      <rPr>
        <sz val="11"/>
        <rFont val="宋体"/>
        <charset val="134"/>
      </rPr>
      <t>人发放跨区域交通补助</t>
    </r>
  </si>
  <si>
    <r>
      <rPr>
        <sz val="11"/>
        <rFont val="宋体"/>
        <charset val="134"/>
      </rPr>
      <t>通过为</t>
    </r>
    <r>
      <rPr>
        <sz val="11"/>
        <rFont val="Times New Roman"/>
        <charset val="134"/>
      </rPr>
      <t>19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</si>
  <si>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</si>
  <si>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19</t>
    </r>
    <r>
      <rPr>
        <sz val="11"/>
        <rFont val="宋体"/>
        <charset val="134"/>
      </rPr>
      <t>人</t>
    </r>
  </si>
  <si>
    <r>
      <rPr>
        <sz val="11"/>
        <rFont val="宋体"/>
        <charset val="134"/>
      </rPr>
      <t>受益脱贫人口数</t>
    </r>
    <r>
      <rPr>
        <sz val="11"/>
        <rFont val="Times New Roman"/>
        <charset val="134"/>
      </rPr>
      <t>≥19</t>
    </r>
    <r>
      <rPr>
        <sz val="11"/>
        <rFont val="宋体"/>
        <charset val="134"/>
      </rPr>
      <t>人</t>
    </r>
  </si>
  <si>
    <r>
      <rPr>
        <sz val="11"/>
        <rFont val="宋体"/>
        <charset val="134"/>
      </rPr>
      <t>巫溪县朝阳镇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</si>
  <si>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730</t>
    </r>
    <r>
      <rPr>
        <sz val="11"/>
        <rFont val="宋体"/>
        <charset val="134"/>
      </rPr>
      <t>人发放跨区域交通补助</t>
    </r>
  </si>
  <si>
    <r>
      <rPr>
        <sz val="11"/>
        <rFont val="宋体"/>
        <charset val="134"/>
      </rPr>
      <t>通过为</t>
    </r>
    <r>
      <rPr>
        <sz val="11"/>
        <rFont val="Times New Roman"/>
        <charset val="134"/>
      </rPr>
      <t>730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</si>
  <si>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730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</si>
  <si>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730</t>
    </r>
    <r>
      <rPr>
        <sz val="11"/>
        <rFont val="宋体"/>
        <charset val="134"/>
      </rPr>
      <t>人</t>
    </r>
  </si>
  <si>
    <r>
      <rPr>
        <sz val="11"/>
        <rFont val="宋体"/>
        <charset val="134"/>
      </rPr>
      <t>受益脱贫人口数</t>
    </r>
    <r>
      <rPr>
        <sz val="11"/>
        <rFont val="Times New Roman"/>
        <charset val="134"/>
      </rPr>
      <t>≥730</t>
    </r>
    <r>
      <rPr>
        <sz val="11"/>
        <rFont val="宋体"/>
        <charset val="134"/>
      </rPr>
      <t>人</t>
    </r>
  </si>
  <si>
    <r>
      <rPr>
        <sz val="11"/>
        <rFont val="宋体"/>
        <charset val="134"/>
      </rPr>
      <t>巫溪县城厢镇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</si>
  <si>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906</t>
    </r>
    <r>
      <rPr>
        <sz val="11"/>
        <rFont val="宋体"/>
        <charset val="134"/>
      </rPr>
      <t>人发放跨区域交通补助</t>
    </r>
  </si>
  <si>
    <r>
      <rPr>
        <sz val="11"/>
        <rFont val="宋体"/>
        <charset val="134"/>
      </rPr>
      <t>通过为</t>
    </r>
    <r>
      <rPr>
        <sz val="11"/>
        <rFont val="Times New Roman"/>
        <charset val="134"/>
      </rPr>
      <t>906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</si>
  <si>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人参与入库项目的选择，通过为</t>
    </r>
    <r>
      <rPr>
        <sz val="11"/>
        <rFont val="Times New Roman"/>
        <charset val="134"/>
      </rPr>
      <t>906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</si>
  <si>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906</t>
    </r>
    <r>
      <rPr>
        <sz val="11"/>
        <rFont val="宋体"/>
        <charset val="134"/>
      </rPr>
      <t>人</t>
    </r>
  </si>
  <si>
    <r>
      <rPr>
        <sz val="11"/>
        <rFont val="宋体"/>
        <charset val="134"/>
      </rPr>
      <t>受益脱贫人口数</t>
    </r>
    <r>
      <rPr>
        <sz val="11"/>
        <rFont val="Times New Roman"/>
        <charset val="134"/>
      </rPr>
      <t>≥906</t>
    </r>
    <r>
      <rPr>
        <sz val="11"/>
        <rFont val="宋体"/>
        <charset val="134"/>
      </rPr>
      <t>人</t>
    </r>
  </si>
  <si>
    <r>
      <rPr>
        <sz val="11"/>
        <rFont val="宋体"/>
        <charset val="134"/>
      </rPr>
      <t>巫溪县大河乡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</si>
  <si>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635</t>
    </r>
    <r>
      <rPr>
        <sz val="11"/>
        <rFont val="宋体"/>
        <charset val="134"/>
      </rPr>
      <t>人发放跨区域交通补助</t>
    </r>
  </si>
  <si>
    <r>
      <rPr>
        <sz val="11"/>
        <rFont val="宋体"/>
        <charset val="134"/>
      </rPr>
      <t>通过为</t>
    </r>
    <r>
      <rPr>
        <sz val="11"/>
        <rFont val="Times New Roman"/>
        <charset val="134"/>
      </rPr>
      <t>635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</si>
  <si>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635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</si>
  <si>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635</t>
    </r>
    <r>
      <rPr>
        <sz val="11"/>
        <rFont val="宋体"/>
        <charset val="134"/>
      </rPr>
      <t>人</t>
    </r>
  </si>
  <si>
    <r>
      <rPr>
        <sz val="11"/>
        <rFont val="宋体"/>
        <charset val="134"/>
      </rPr>
      <t>受益脱贫人口数</t>
    </r>
    <r>
      <rPr>
        <sz val="11"/>
        <rFont val="Times New Roman"/>
        <charset val="134"/>
      </rPr>
      <t>≥635</t>
    </r>
    <r>
      <rPr>
        <sz val="11"/>
        <rFont val="宋体"/>
        <charset val="134"/>
      </rPr>
      <t>人</t>
    </r>
  </si>
  <si>
    <r>
      <rPr>
        <sz val="11"/>
        <rFont val="宋体"/>
        <charset val="134"/>
      </rPr>
      <t>巫溪县峰灵镇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</si>
  <si>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1050</t>
    </r>
    <r>
      <rPr>
        <sz val="11"/>
        <rFont val="宋体"/>
        <charset val="134"/>
      </rPr>
      <t>人发放跨区域交通补助</t>
    </r>
  </si>
  <si>
    <r>
      <rPr>
        <sz val="11"/>
        <rFont val="宋体"/>
        <charset val="134"/>
      </rPr>
      <t>通过为</t>
    </r>
    <r>
      <rPr>
        <sz val="11"/>
        <rFont val="Times New Roman"/>
        <charset val="134"/>
      </rPr>
      <t>1050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</si>
  <si>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1050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</si>
  <si>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1050</t>
    </r>
    <r>
      <rPr>
        <sz val="11"/>
        <rFont val="宋体"/>
        <charset val="134"/>
      </rPr>
      <t>人</t>
    </r>
  </si>
  <si>
    <r>
      <rPr>
        <sz val="11"/>
        <rFont val="宋体"/>
        <charset val="134"/>
      </rPr>
      <t>受益脱贫人口数</t>
    </r>
    <r>
      <rPr>
        <sz val="11"/>
        <rFont val="Times New Roman"/>
        <charset val="134"/>
      </rPr>
      <t>≥1050</t>
    </r>
    <r>
      <rPr>
        <sz val="11"/>
        <rFont val="宋体"/>
        <charset val="134"/>
      </rPr>
      <t>人</t>
    </r>
  </si>
  <si>
    <r>
      <rPr>
        <sz val="11"/>
        <rFont val="宋体"/>
        <charset val="134"/>
      </rPr>
      <t>巫溪县凤凰镇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</si>
  <si>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374</t>
    </r>
    <r>
      <rPr>
        <sz val="11"/>
        <rFont val="宋体"/>
        <charset val="134"/>
      </rPr>
      <t>人发放跨区域交通补助</t>
    </r>
  </si>
  <si>
    <r>
      <rPr>
        <sz val="11"/>
        <rFont val="宋体"/>
        <charset val="134"/>
      </rPr>
      <t>通过为</t>
    </r>
    <r>
      <rPr>
        <sz val="11"/>
        <rFont val="Times New Roman"/>
        <charset val="134"/>
      </rPr>
      <t>374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</si>
  <si>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374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</si>
  <si>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374</t>
    </r>
    <r>
      <rPr>
        <sz val="11"/>
        <rFont val="宋体"/>
        <charset val="134"/>
      </rPr>
      <t>人</t>
    </r>
  </si>
  <si>
    <r>
      <rPr>
        <sz val="11"/>
        <rFont val="宋体"/>
        <charset val="134"/>
      </rPr>
      <t>受益脱贫人口数</t>
    </r>
    <r>
      <rPr>
        <sz val="11"/>
        <rFont val="Times New Roman"/>
        <charset val="134"/>
      </rPr>
      <t>≥374</t>
    </r>
    <r>
      <rPr>
        <sz val="11"/>
        <rFont val="宋体"/>
        <charset val="134"/>
      </rPr>
      <t>人</t>
    </r>
  </si>
  <si>
    <r>
      <rPr>
        <sz val="11"/>
        <rFont val="宋体"/>
        <charset val="134"/>
      </rPr>
      <t>巫溪县古路镇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</si>
  <si>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2639</t>
    </r>
    <r>
      <rPr>
        <sz val="11"/>
        <rFont val="宋体"/>
        <charset val="134"/>
      </rPr>
      <t>人发放跨区域交通补助</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</si>
  <si>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934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</si>
  <si>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2639</t>
    </r>
    <r>
      <rPr>
        <sz val="11"/>
        <rFont val="宋体"/>
        <charset val="134"/>
      </rPr>
      <t>人</t>
    </r>
  </si>
  <si>
    <r>
      <rPr>
        <sz val="11"/>
        <rFont val="宋体"/>
        <charset val="134"/>
      </rPr>
      <t>受益脱贫人口数</t>
    </r>
    <r>
      <rPr>
        <sz val="11"/>
        <rFont val="Times New Roman"/>
        <charset val="134"/>
      </rPr>
      <t>≥2639</t>
    </r>
    <r>
      <rPr>
        <sz val="11"/>
        <rFont val="宋体"/>
        <charset val="134"/>
      </rPr>
      <t>人</t>
    </r>
  </si>
  <si>
    <r>
      <rPr>
        <sz val="11"/>
        <rFont val="宋体"/>
        <charset val="134"/>
      </rPr>
      <t>巫溪县红池坝镇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</si>
  <si>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1131</t>
    </r>
    <r>
      <rPr>
        <sz val="11"/>
        <rFont val="宋体"/>
        <charset val="134"/>
      </rPr>
      <t>人发放跨区域交通补助</t>
    </r>
  </si>
  <si>
    <r>
      <rPr>
        <sz val="11"/>
        <rFont val="宋体"/>
        <charset val="134"/>
      </rPr>
      <t>通过为</t>
    </r>
    <r>
      <rPr>
        <sz val="11"/>
        <rFont val="Times New Roman"/>
        <charset val="134"/>
      </rPr>
      <t>1131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</si>
  <si>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1131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</si>
  <si>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1131</t>
    </r>
    <r>
      <rPr>
        <sz val="11"/>
        <rFont val="宋体"/>
        <charset val="134"/>
      </rPr>
      <t>人</t>
    </r>
  </si>
  <si>
    <r>
      <rPr>
        <sz val="11"/>
        <rFont val="宋体"/>
        <charset val="134"/>
      </rPr>
      <t>受益脱贫人口数</t>
    </r>
    <r>
      <rPr>
        <sz val="11"/>
        <rFont val="Times New Roman"/>
        <charset val="134"/>
      </rPr>
      <t>≥1131</t>
    </r>
    <r>
      <rPr>
        <sz val="11"/>
        <rFont val="宋体"/>
        <charset val="134"/>
      </rPr>
      <t>人</t>
    </r>
  </si>
  <si>
    <r>
      <rPr>
        <sz val="11"/>
        <rFont val="宋体"/>
        <charset val="134"/>
      </rPr>
      <t>巫溪县花台乡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</si>
  <si>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345</t>
    </r>
    <r>
      <rPr>
        <sz val="11"/>
        <rFont val="宋体"/>
        <charset val="134"/>
      </rPr>
      <t>人发放跨区域交通补助</t>
    </r>
  </si>
  <si>
    <r>
      <rPr>
        <sz val="11"/>
        <rFont val="宋体"/>
        <charset val="134"/>
      </rPr>
      <t>通过为</t>
    </r>
    <r>
      <rPr>
        <sz val="11"/>
        <rFont val="Times New Roman"/>
        <charset val="134"/>
      </rPr>
      <t>345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</si>
  <si>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345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</si>
  <si>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345</t>
    </r>
    <r>
      <rPr>
        <sz val="11"/>
        <rFont val="宋体"/>
        <charset val="134"/>
      </rPr>
      <t>人</t>
    </r>
  </si>
  <si>
    <r>
      <rPr>
        <sz val="11"/>
        <rFont val="宋体"/>
        <charset val="134"/>
      </rPr>
      <t>受益脱贫人口数</t>
    </r>
    <r>
      <rPr>
        <sz val="11"/>
        <rFont val="Times New Roman"/>
        <charset val="134"/>
      </rPr>
      <t>≥345</t>
    </r>
    <r>
      <rPr>
        <sz val="11"/>
        <rFont val="宋体"/>
        <charset val="134"/>
      </rPr>
      <t>人</t>
    </r>
  </si>
  <si>
    <r>
      <rPr>
        <sz val="11"/>
        <rFont val="宋体"/>
        <charset val="134"/>
      </rPr>
      <t>巫溪县尖山镇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</si>
  <si>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1100</t>
    </r>
    <r>
      <rPr>
        <sz val="11"/>
        <rFont val="宋体"/>
        <charset val="134"/>
      </rPr>
      <t>人发放跨区域交通补助</t>
    </r>
  </si>
  <si>
    <r>
      <rPr>
        <sz val="11"/>
        <rFont val="宋体"/>
        <charset val="134"/>
      </rPr>
      <t>通过为</t>
    </r>
    <r>
      <rPr>
        <sz val="11"/>
        <rFont val="Times New Roman"/>
        <charset val="134"/>
      </rPr>
      <t>1100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</si>
  <si>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1100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</si>
  <si>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1100</t>
    </r>
    <r>
      <rPr>
        <sz val="11"/>
        <rFont val="宋体"/>
        <charset val="134"/>
      </rPr>
      <t>人</t>
    </r>
  </si>
  <si>
    <r>
      <rPr>
        <sz val="11"/>
        <rFont val="宋体"/>
        <charset val="134"/>
      </rPr>
      <t>受益脱贫人口数</t>
    </r>
    <r>
      <rPr>
        <sz val="11"/>
        <rFont val="Times New Roman"/>
        <charset val="134"/>
      </rPr>
      <t>≥1100</t>
    </r>
    <r>
      <rPr>
        <sz val="11"/>
        <rFont val="宋体"/>
        <charset val="134"/>
      </rPr>
      <t>人</t>
    </r>
  </si>
  <si>
    <r>
      <rPr>
        <sz val="11"/>
        <rFont val="宋体"/>
        <charset val="134"/>
      </rPr>
      <t>巫溪县兰英乡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</si>
  <si>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149</t>
    </r>
    <r>
      <rPr>
        <sz val="11"/>
        <rFont val="宋体"/>
        <charset val="134"/>
      </rPr>
      <t>人发放跨区域交通补助</t>
    </r>
  </si>
  <si>
    <r>
      <rPr>
        <sz val="11"/>
        <rFont val="宋体"/>
        <charset val="134"/>
      </rPr>
      <t>通过为</t>
    </r>
    <r>
      <rPr>
        <sz val="11"/>
        <rFont val="Times New Roman"/>
        <charset val="134"/>
      </rPr>
      <t>149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</si>
  <si>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149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</si>
  <si>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149</t>
    </r>
    <r>
      <rPr>
        <sz val="11"/>
        <rFont val="宋体"/>
        <charset val="134"/>
      </rPr>
      <t>人</t>
    </r>
  </si>
  <si>
    <r>
      <rPr>
        <sz val="11"/>
        <rFont val="宋体"/>
        <charset val="134"/>
      </rPr>
      <t>受益脱贫人口数</t>
    </r>
    <r>
      <rPr>
        <sz val="11"/>
        <rFont val="Times New Roman"/>
        <charset val="134"/>
      </rPr>
      <t>≥149</t>
    </r>
    <r>
      <rPr>
        <sz val="11"/>
        <rFont val="宋体"/>
        <charset val="134"/>
      </rPr>
      <t>人</t>
    </r>
  </si>
  <si>
    <r>
      <rPr>
        <sz val="11"/>
        <rFont val="宋体"/>
        <charset val="134"/>
      </rPr>
      <t>巫溪县菱角镇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</si>
  <si>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950</t>
    </r>
    <r>
      <rPr>
        <sz val="11"/>
        <rFont val="宋体"/>
        <charset val="134"/>
      </rPr>
      <t>人发放跨区域交通补助</t>
    </r>
  </si>
  <si>
    <r>
      <rPr>
        <sz val="11"/>
        <rFont val="宋体"/>
        <charset val="134"/>
      </rPr>
      <t>通过为</t>
    </r>
    <r>
      <rPr>
        <sz val="11"/>
        <rFont val="Times New Roman"/>
        <charset val="134"/>
      </rPr>
      <t>950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</si>
  <si>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950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</si>
  <si>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950</t>
    </r>
    <r>
      <rPr>
        <sz val="11"/>
        <rFont val="宋体"/>
        <charset val="134"/>
      </rPr>
      <t>人</t>
    </r>
  </si>
  <si>
    <r>
      <rPr>
        <sz val="11"/>
        <rFont val="宋体"/>
        <charset val="134"/>
      </rPr>
      <t>受益脱贫人口数</t>
    </r>
    <r>
      <rPr>
        <sz val="11"/>
        <rFont val="Times New Roman"/>
        <charset val="134"/>
      </rPr>
      <t>≥950</t>
    </r>
    <r>
      <rPr>
        <sz val="11"/>
        <rFont val="宋体"/>
        <charset val="134"/>
      </rPr>
      <t>人</t>
    </r>
  </si>
  <si>
    <r>
      <rPr>
        <sz val="11"/>
        <rFont val="宋体"/>
        <charset val="134"/>
      </rPr>
      <t>巫溪县宁厂镇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</si>
  <si>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285</t>
    </r>
    <r>
      <rPr>
        <sz val="11"/>
        <rFont val="宋体"/>
        <charset val="134"/>
      </rPr>
      <t>人发放跨区域交通补助</t>
    </r>
  </si>
  <si>
    <r>
      <rPr>
        <sz val="11"/>
        <rFont val="宋体"/>
        <charset val="134"/>
      </rPr>
      <t>通过为</t>
    </r>
    <r>
      <rPr>
        <sz val="11"/>
        <rFont val="Times New Roman"/>
        <charset val="134"/>
      </rPr>
      <t>285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</si>
  <si>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285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</si>
  <si>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285</t>
    </r>
    <r>
      <rPr>
        <sz val="11"/>
        <rFont val="宋体"/>
        <charset val="134"/>
      </rPr>
      <t>人</t>
    </r>
  </si>
  <si>
    <r>
      <rPr>
        <sz val="11"/>
        <rFont val="宋体"/>
        <charset val="134"/>
      </rPr>
      <t>受益脱贫人口数</t>
    </r>
    <r>
      <rPr>
        <sz val="11"/>
        <rFont val="Times New Roman"/>
        <charset val="134"/>
      </rPr>
      <t>≥285</t>
    </r>
    <r>
      <rPr>
        <sz val="11"/>
        <rFont val="宋体"/>
        <charset val="134"/>
      </rPr>
      <t>人</t>
    </r>
  </si>
  <si>
    <r>
      <rPr>
        <sz val="11"/>
        <rFont val="宋体"/>
        <charset val="134"/>
      </rPr>
      <t>巫溪县宁河街道办事处</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</si>
  <si>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69</t>
    </r>
    <r>
      <rPr>
        <sz val="11"/>
        <rFont val="宋体"/>
        <charset val="134"/>
      </rPr>
      <t>人发放跨区域交通补助</t>
    </r>
  </si>
  <si>
    <r>
      <rPr>
        <sz val="11"/>
        <rFont val="宋体"/>
        <charset val="134"/>
      </rPr>
      <t>通过为</t>
    </r>
    <r>
      <rPr>
        <sz val="11"/>
        <rFont val="Times New Roman"/>
        <charset val="134"/>
      </rPr>
      <t>69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</si>
  <si>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</si>
  <si>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69</t>
    </r>
    <r>
      <rPr>
        <sz val="11"/>
        <rFont val="宋体"/>
        <charset val="134"/>
      </rPr>
      <t>人</t>
    </r>
  </si>
  <si>
    <r>
      <rPr>
        <sz val="11"/>
        <rFont val="宋体"/>
        <charset val="134"/>
      </rPr>
      <t>受益脱贫人口数</t>
    </r>
    <r>
      <rPr>
        <sz val="11"/>
        <rFont val="Times New Roman"/>
        <charset val="134"/>
      </rPr>
      <t>≥69</t>
    </r>
    <r>
      <rPr>
        <sz val="11"/>
        <rFont val="宋体"/>
        <charset val="134"/>
      </rPr>
      <t>人</t>
    </r>
  </si>
  <si>
    <r>
      <rPr>
        <sz val="11"/>
        <rFont val="宋体"/>
        <charset val="134"/>
      </rPr>
      <t>巫溪县蒲莲镇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</si>
  <si>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572</t>
    </r>
    <r>
      <rPr>
        <sz val="11"/>
        <rFont val="宋体"/>
        <charset val="134"/>
      </rPr>
      <t>人发放跨区域交通补助</t>
    </r>
  </si>
  <si>
    <r>
      <rPr>
        <sz val="11"/>
        <rFont val="宋体"/>
        <charset val="134"/>
      </rPr>
      <t>通过为</t>
    </r>
    <r>
      <rPr>
        <sz val="11"/>
        <rFont val="Times New Roman"/>
        <charset val="134"/>
      </rPr>
      <t>572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</si>
  <si>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572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</si>
  <si>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572</t>
    </r>
    <r>
      <rPr>
        <sz val="11"/>
        <rFont val="宋体"/>
        <charset val="134"/>
      </rPr>
      <t>人</t>
    </r>
  </si>
  <si>
    <r>
      <rPr>
        <sz val="11"/>
        <rFont val="宋体"/>
        <charset val="134"/>
      </rPr>
      <t>受益脱贫人口数</t>
    </r>
    <r>
      <rPr>
        <sz val="11"/>
        <rFont val="Times New Roman"/>
        <charset val="134"/>
      </rPr>
      <t>≥572</t>
    </r>
    <r>
      <rPr>
        <sz val="11"/>
        <rFont val="宋体"/>
        <charset val="134"/>
      </rPr>
      <t>人</t>
    </r>
  </si>
  <si>
    <r>
      <rPr>
        <sz val="11"/>
        <rFont val="宋体"/>
        <charset val="134"/>
      </rPr>
      <t>巫溪县上磺镇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</si>
  <si>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1931</t>
    </r>
    <r>
      <rPr>
        <sz val="11"/>
        <rFont val="宋体"/>
        <charset val="134"/>
      </rPr>
      <t>人发放跨区域交通补助</t>
    </r>
  </si>
  <si>
    <r>
      <rPr>
        <sz val="11"/>
        <rFont val="宋体"/>
        <charset val="134"/>
      </rPr>
      <t>通过为</t>
    </r>
    <r>
      <rPr>
        <sz val="11"/>
        <rFont val="Times New Roman"/>
        <charset val="134"/>
      </rPr>
      <t>1931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</si>
  <si>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1931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</si>
  <si>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1931</t>
    </r>
    <r>
      <rPr>
        <sz val="11"/>
        <rFont val="宋体"/>
        <charset val="134"/>
      </rPr>
      <t>人</t>
    </r>
  </si>
  <si>
    <r>
      <rPr>
        <sz val="11"/>
        <rFont val="宋体"/>
        <charset val="134"/>
      </rPr>
      <t>受益脱贫人口数</t>
    </r>
    <r>
      <rPr>
        <sz val="11"/>
        <rFont val="Times New Roman"/>
        <charset val="134"/>
      </rPr>
      <t>≥1931</t>
    </r>
    <r>
      <rPr>
        <sz val="11"/>
        <rFont val="宋体"/>
        <charset val="134"/>
      </rPr>
      <t>人</t>
    </r>
  </si>
  <si>
    <r>
      <rPr>
        <sz val="11"/>
        <rFont val="宋体"/>
        <charset val="134"/>
      </rPr>
      <t>巫溪县胜利乡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</si>
  <si>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575</t>
    </r>
    <r>
      <rPr>
        <sz val="11"/>
        <rFont val="宋体"/>
        <charset val="134"/>
      </rPr>
      <t>人发放跨区域交通补助</t>
    </r>
  </si>
  <si>
    <r>
      <rPr>
        <sz val="11"/>
        <rFont val="宋体"/>
        <charset val="134"/>
      </rPr>
      <t>通过为</t>
    </r>
    <r>
      <rPr>
        <sz val="11"/>
        <rFont val="Times New Roman"/>
        <charset val="134"/>
      </rPr>
      <t>575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</si>
  <si>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575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</si>
  <si>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575</t>
    </r>
    <r>
      <rPr>
        <sz val="11"/>
        <rFont val="宋体"/>
        <charset val="134"/>
      </rPr>
      <t>人</t>
    </r>
  </si>
  <si>
    <r>
      <rPr>
        <sz val="11"/>
        <rFont val="宋体"/>
        <charset val="134"/>
      </rPr>
      <t>受益脱贫人口数</t>
    </r>
    <r>
      <rPr>
        <sz val="11"/>
        <rFont val="Times New Roman"/>
        <charset val="134"/>
      </rPr>
      <t>≥575</t>
    </r>
    <r>
      <rPr>
        <sz val="11"/>
        <rFont val="宋体"/>
        <charset val="134"/>
      </rPr>
      <t>人</t>
    </r>
  </si>
  <si>
    <r>
      <rPr>
        <sz val="11"/>
        <rFont val="宋体"/>
        <charset val="134"/>
      </rPr>
      <t>巫溪县双阳乡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</si>
  <si>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230</t>
    </r>
    <r>
      <rPr>
        <sz val="11"/>
        <rFont val="宋体"/>
        <charset val="134"/>
      </rPr>
      <t>人发放跨区域交通补助</t>
    </r>
  </si>
  <si>
    <r>
      <rPr>
        <sz val="11"/>
        <rFont val="宋体"/>
        <charset val="134"/>
      </rPr>
      <t>通过为</t>
    </r>
    <r>
      <rPr>
        <sz val="11"/>
        <rFont val="Times New Roman"/>
        <charset val="134"/>
      </rPr>
      <t>230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</si>
  <si>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230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</si>
  <si>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230</t>
    </r>
    <r>
      <rPr>
        <sz val="11"/>
        <rFont val="宋体"/>
        <charset val="134"/>
      </rPr>
      <t>人</t>
    </r>
  </si>
  <si>
    <r>
      <rPr>
        <sz val="11"/>
        <rFont val="宋体"/>
        <charset val="134"/>
      </rPr>
      <t>受益脱贫人口数</t>
    </r>
    <r>
      <rPr>
        <sz val="11"/>
        <rFont val="Times New Roman"/>
        <charset val="134"/>
      </rPr>
      <t>≥230</t>
    </r>
    <r>
      <rPr>
        <sz val="11"/>
        <rFont val="宋体"/>
        <charset val="134"/>
      </rPr>
      <t>人</t>
    </r>
  </si>
  <si>
    <r>
      <rPr>
        <sz val="11"/>
        <rFont val="宋体"/>
        <charset val="134"/>
      </rPr>
      <t>巫溪县塘坊镇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</si>
  <si>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1245</t>
    </r>
    <r>
      <rPr>
        <sz val="11"/>
        <rFont val="宋体"/>
        <charset val="134"/>
      </rPr>
      <t>人发放跨区域交通补助</t>
    </r>
  </si>
  <si>
    <r>
      <rPr>
        <sz val="11"/>
        <rFont val="宋体"/>
        <charset val="134"/>
      </rPr>
      <t>通过为</t>
    </r>
    <r>
      <rPr>
        <sz val="11"/>
        <rFont val="Times New Roman"/>
        <charset val="134"/>
      </rPr>
      <t>1245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</si>
  <si>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1245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</si>
  <si>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1245</t>
    </r>
    <r>
      <rPr>
        <sz val="11"/>
        <rFont val="宋体"/>
        <charset val="134"/>
      </rPr>
      <t>人</t>
    </r>
  </si>
  <si>
    <r>
      <rPr>
        <sz val="11"/>
        <rFont val="宋体"/>
        <charset val="134"/>
      </rPr>
      <t>受益脱贫人口数</t>
    </r>
    <r>
      <rPr>
        <sz val="11"/>
        <rFont val="Times New Roman"/>
        <charset val="134"/>
      </rPr>
      <t>≥1245</t>
    </r>
    <r>
      <rPr>
        <sz val="11"/>
        <rFont val="宋体"/>
        <charset val="134"/>
      </rPr>
      <t>人</t>
    </r>
  </si>
  <si>
    <r>
      <rPr>
        <sz val="11"/>
        <rFont val="宋体"/>
        <charset val="134"/>
      </rPr>
      <t>巫溪县天星乡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</si>
  <si>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370</t>
    </r>
    <r>
      <rPr>
        <sz val="11"/>
        <rFont val="宋体"/>
        <charset val="134"/>
      </rPr>
      <t>人发放跨区域交通补助</t>
    </r>
  </si>
  <si>
    <r>
      <rPr>
        <sz val="11"/>
        <rFont val="宋体"/>
        <charset val="134"/>
      </rPr>
      <t>通过为</t>
    </r>
    <r>
      <rPr>
        <sz val="11"/>
        <rFont val="Times New Roman"/>
        <charset val="134"/>
      </rPr>
      <t>370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</si>
  <si>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370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</si>
  <si>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370</t>
    </r>
    <r>
      <rPr>
        <sz val="11"/>
        <rFont val="宋体"/>
        <charset val="134"/>
      </rPr>
      <t>人</t>
    </r>
  </si>
  <si>
    <r>
      <rPr>
        <sz val="11"/>
        <rFont val="宋体"/>
        <charset val="134"/>
      </rPr>
      <t>受益脱贫人口数</t>
    </r>
    <r>
      <rPr>
        <sz val="11"/>
        <rFont val="Times New Roman"/>
        <charset val="134"/>
      </rPr>
      <t>≥370</t>
    </r>
    <r>
      <rPr>
        <sz val="11"/>
        <rFont val="宋体"/>
        <charset val="134"/>
      </rPr>
      <t>人</t>
    </r>
  </si>
  <si>
    <r>
      <rPr>
        <sz val="11"/>
        <rFont val="宋体"/>
        <charset val="134"/>
      </rPr>
      <t>巫溪县天元乡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</si>
  <si>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850</t>
    </r>
    <r>
      <rPr>
        <sz val="11"/>
        <rFont val="宋体"/>
        <charset val="134"/>
      </rPr>
      <t>人发放跨区域交通补助</t>
    </r>
  </si>
  <si>
    <r>
      <rPr>
        <sz val="11"/>
        <rFont val="宋体"/>
        <charset val="134"/>
      </rPr>
      <t>通过为</t>
    </r>
    <r>
      <rPr>
        <sz val="11"/>
        <rFont val="Times New Roman"/>
        <charset val="134"/>
      </rPr>
      <t>850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</si>
  <si>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850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</si>
  <si>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850</t>
    </r>
    <r>
      <rPr>
        <sz val="11"/>
        <rFont val="宋体"/>
        <charset val="134"/>
      </rPr>
      <t>人</t>
    </r>
  </si>
  <si>
    <r>
      <rPr>
        <sz val="11"/>
        <rFont val="宋体"/>
        <charset val="134"/>
      </rPr>
      <t>受益脱贫人口数</t>
    </r>
    <r>
      <rPr>
        <sz val="11"/>
        <rFont val="Times New Roman"/>
        <charset val="134"/>
      </rPr>
      <t>≥850</t>
    </r>
    <r>
      <rPr>
        <sz val="11"/>
        <rFont val="宋体"/>
        <charset val="134"/>
      </rPr>
      <t>人</t>
    </r>
  </si>
  <si>
    <r>
      <rPr>
        <sz val="11"/>
        <rFont val="宋体"/>
        <charset val="134"/>
      </rPr>
      <t>巫溪县田坝镇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</si>
  <si>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852</t>
    </r>
    <r>
      <rPr>
        <sz val="11"/>
        <rFont val="宋体"/>
        <charset val="134"/>
      </rPr>
      <t>人发放跨区域交通补助</t>
    </r>
  </si>
  <si>
    <r>
      <rPr>
        <sz val="11"/>
        <rFont val="宋体"/>
        <charset val="134"/>
      </rPr>
      <t>通过为</t>
    </r>
    <r>
      <rPr>
        <sz val="11"/>
        <rFont val="Times New Roman"/>
        <charset val="134"/>
      </rPr>
      <t>852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</si>
  <si>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852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</si>
  <si>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852</t>
    </r>
    <r>
      <rPr>
        <sz val="11"/>
        <rFont val="宋体"/>
        <charset val="134"/>
      </rPr>
      <t>人</t>
    </r>
  </si>
  <si>
    <r>
      <rPr>
        <sz val="11"/>
        <rFont val="宋体"/>
        <charset val="134"/>
      </rPr>
      <t>受益脱贫人口数</t>
    </r>
    <r>
      <rPr>
        <sz val="11"/>
        <rFont val="Times New Roman"/>
        <charset val="134"/>
      </rPr>
      <t>≥852</t>
    </r>
    <r>
      <rPr>
        <sz val="11"/>
        <rFont val="宋体"/>
        <charset val="134"/>
      </rPr>
      <t>人</t>
    </r>
  </si>
  <si>
    <r>
      <rPr>
        <sz val="11"/>
        <rFont val="宋体"/>
        <charset val="134"/>
      </rPr>
      <t>巫溪县通城镇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</si>
  <si>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754</t>
    </r>
    <r>
      <rPr>
        <sz val="11"/>
        <rFont val="宋体"/>
        <charset val="134"/>
      </rPr>
      <t>人发放跨区域交通补助</t>
    </r>
  </si>
  <si>
    <r>
      <rPr>
        <sz val="11"/>
        <rFont val="宋体"/>
        <charset val="134"/>
      </rPr>
      <t>通过为</t>
    </r>
    <r>
      <rPr>
        <sz val="11"/>
        <rFont val="Times New Roman"/>
        <charset val="134"/>
      </rPr>
      <t>754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</si>
  <si>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754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</si>
  <si>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754</t>
    </r>
    <r>
      <rPr>
        <sz val="11"/>
        <rFont val="宋体"/>
        <charset val="134"/>
      </rPr>
      <t>人</t>
    </r>
  </si>
  <si>
    <r>
      <rPr>
        <sz val="11"/>
        <rFont val="宋体"/>
        <charset val="134"/>
      </rPr>
      <t>受益脱贫人口数</t>
    </r>
    <r>
      <rPr>
        <sz val="11"/>
        <rFont val="Times New Roman"/>
        <charset val="134"/>
      </rPr>
      <t>≥754</t>
    </r>
    <r>
      <rPr>
        <sz val="11"/>
        <rFont val="宋体"/>
        <charset val="134"/>
      </rPr>
      <t>人</t>
    </r>
  </si>
  <si>
    <r>
      <rPr>
        <sz val="11"/>
        <rFont val="宋体"/>
        <charset val="134"/>
      </rPr>
      <t>巫溪县土城镇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</si>
  <si>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650</t>
    </r>
    <r>
      <rPr>
        <sz val="11"/>
        <rFont val="宋体"/>
        <charset val="134"/>
      </rPr>
      <t>人发放跨区域交通补助</t>
    </r>
  </si>
  <si>
    <r>
      <rPr>
        <sz val="11"/>
        <rFont val="宋体"/>
        <charset val="134"/>
      </rPr>
      <t>通过为</t>
    </r>
    <r>
      <rPr>
        <sz val="11"/>
        <rFont val="Times New Roman"/>
        <charset val="134"/>
      </rPr>
      <t>650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</si>
  <si>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</si>
  <si>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650</t>
    </r>
    <r>
      <rPr>
        <sz val="11"/>
        <rFont val="宋体"/>
        <charset val="134"/>
      </rPr>
      <t>人</t>
    </r>
  </si>
  <si>
    <r>
      <rPr>
        <sz val="11"/>
        <rFont val="宋体"/>
        <charset val="134"/>
      </rPr>
      <t>受益脱贫人口数</t>
    </r>
    <r>
      <rPr>
        <sz val="11"/>
        <rFont val="Times New Roman"/>
        <charset val="134"/>
      </rPr>
      <t>≥650</t>
    </r>
    <r>
      <rPr>
        <sz val="11"/>
        <rFont val="宋体"/>
        <charset val="134"/>
      </rPr>
      <t>人</t>
    </r>
  </si>
  <si>
    <r>
      <rPr>
        <sz val="11"/>
        <rFont val="宋体"/>
        <charset val="134"/>
      </rPr>
      <t>巫溪县文峰镇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</si>
  <si>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1676</t>
    </r>
    <r>
      <rPr>
        <sz val="11"/>
        <rFont val="宋体"/>
        <charset val="134"/>
      </rPr>
      <t>人发放跨区域交通补助</t>
    </r>
  </si>
  <si>
    <r>
      <rPr>
        <sz val="11"/>
        <rFont val="宋体"/>
        <charset val="134"/>
      </rPr>
      <t>通过为</t>
    </r>
    <r>
      <rPr>
        <sz val="11"/>
        <rFont val="Times New Roman"/>
        <charset val="134"/>
      </rPr>
      <t>1676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</si>
  <si>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1676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</si>
  <si>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1676</t>
    </r>
    <r>
      <rPr>
        <sz val="11"/>
        <rFont val="宋体"/>
        <charset val="134"/>
      </rPr>
      <t>人</t>
    </r>
  </si>
  <si>
    <r>
      <rPr>
        <sz val="11"/>
        <rFont val="宋体"/>
        <charset val="134"/>
      </rPr>
      <t>受益脱贫人口数</t>
    </r>
    <r>
      <rPr>
        <sz val="11"/>
        <rFont val="Times New Roman"/>
        <charset val="134"/>
      </rPr>
      <t>≥1676</t>
    </r>
    <r>
      <rPr>
        <sz val="11"/>
        <rFont val="宋体"/>
        <charset val="134"/>
      </rPr>
      <t>人</t>
    </r>
  </si>
  <si>
    <r>
      <rPr>
        <sz val="11"/>
        <rFont val="宋体"/>
        <charset val="134"/>
      </rPr>
      <t>巫溪县乌龙乡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</si>
  <si>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535</t>
    </r>
    <r>
      <rPr>
        <sz val="11"/>
        <rFont val="宋体"/>
        <charset val="134"/>
      </rPr>
      <t>人发放跨区域交通补助</t>
    </r>
  </si>
  <si>
    <r>
      <rPr>
        <sz val="11"/>
        <rFont val="宋体"/>
        <charset val="134"/>
      </rPr>
      <t>通过为</t>
    </r>
    <r>
      <rPr>
        <sz val="11"/>
        <rFont val="Times New Roman"/>
        <charset val="134"/>
      </rPr>
      <t>535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</si>
  <si>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535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</si>
  <si>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535</t>
    </r>
    <r>
      <rPr>
        <sz val="11"/>
        <rFont val="宋体"/>
        <charset val="134"/>
      </rPr>
      <t>人</t>
    </r>
  </si>
  <si>
    <r>
      <rPr>
        <sz val="11"/>
        <rFont val="宋体"/>
        <charset val="134"/>
      </rPr>
      <t>受益脱贫人口数</t>
    </r>
    <r>
      <rPr>
        <sz val="11"/>
        <rFont val="Times New Roman"/>
        <charset val="134"/>
      </rPr>
      <t>≥535</t>
    </r>
    <r>
      <rPr>
        <sz val="11"/>
        <rFont val="宋体"/>
        <charset val="134"/>
      </rPr>
      <t>人</t>
    </r>
  </si>
  <si>
    <r>
      <rPr>
        <sz val="11"/>
        <rFont val="宋体"/>
        <charset val="134"/>
      </rPr>
      <t>巫溪县下堡镇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</si>
  <si>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998</t>
    </r>
    <r>
      <rPr>
        <sz val="11"/>
        <rFont val="宋体"/>
        <charset val="134"/>
      </rPr>
      <t>人发放跨区域交通补助</t>
    </r>
  </si>
  <si>
    <r>
      <rPr>
        <sz val="11"/>
        <rFont val="宋体"/>
        <charset val="134"/>
      </rPr>
      <t>通过为</t>
    </r>
    <r>
      <rPr>
        <sz val="11"/>
        <rFont val="Times New Roman"/>
        <charset val="134"/>
      </rPr>
      <t>998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</si>
  <si>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998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</si>
  <si>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998</t>
    </r>
    <r>
      <rPr>
        <sz val="11"/>
        <rFont val="宋体"/>
        <charset val="134"/>
      </rPr>
      <t>人</t>
    </r>
  </si>
  <si>
    <r>
      <rPr>
        <sz val="11"/>
        <rFont val="宋体"/>
        <charset val="134"/>
      </rPr>
      <t>受益脱贫人口数</t>
    </r>
    <r>
      <rPr>
        <sz val="11"/>
        <rFont val="Times New Roman"/>
        <charset val="134"/>
      </rPr>
      <t>≥998</t>
    </r>
    <r>
      <rPr>
        <sz val="11"/>
        <rFont val="宋体"/>
        <charset val="134"/>
      </rPr>
      <t>人</t>
    </r>
  </si>
  <si>
    <r>
      <rPr>
        <sz val="11"/>
        <rFont val="宋体"/>
        <charset val="134"/>
      </rPr>
      <t>巫溪县徐家镇</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</si>
  <si>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678</t>
    </r>
    <r>
      <rPr>
        <sz val="11"/>
        <rFont val="宋体"/>
        <charset val="134"/>
      </rPr>
      <t>人发放跨区域交通补助</t>
    </r>
  </si>
  <si>
    <r>
      <rPr>
        <sz val="11"/>
        <rFont val="宋体"/>
        <charset val="134"/>
      </rPr>
      <t>通过为</t>
    </r>
    <r>
      <rPr>
        <sz val="11"/>
        <rFont val="Times New Roman"/>
        <charset val="134"/>
      </rPr>
      <t>678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</si>
  <si>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678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</si>
  <si>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678</t>
    </r>
    <r>
      <rPr>
        <sz val="11"/>
        <rFont val="宋体"/>
        <charset val="134"/>
      </rPr>
      <t>人</t>
    </r>
  </si>
  <si>
    <r>
      <rPr>
        <sz val="11"/>
        <rFont val="宋体"/>
        <charset val="134"/>
      </rPr>
      <t>受益脱贫人口数</t>
    </r>
    <r>
      <rPr>
        <sz val="11"/>
        <rFont val="Times New Roman"/>
        <charset val="134"/>
      </rPr>
      <t>≥678</t>
    </r>
    <r>
      <rPr>
        <sz val="11"/>
        <rFont val="宋体"/>
        <charset val="134"/>
      </rPr>
      <t>人</t>
    </r>
  </si>
  <si>
    <r>
      <rPr>
        <sz val="11"/>
        <rFont val="宋体"/>
        <charset val="134"/>
      </rPr>
      <t>巫溪县鱼鳞乡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</si>
  <si>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416</t>
    </r>
    <r>
      <rPr>
        <sz val="11"/>
        <rFont val="宋体"/>
        <charset val="134"/>
      </rPr>
      <t>人发放跨区域交通补助</t>
    </r>
  </si>
  <si>
    <r>
      <rPr>
        <sz val="11"/>
        <rFont val="宋体"/>
        <charset val="134"/>
      </rPr>
      <t>通过为</t>
    </r>
    <r>
      <rPr>
        <sz val="11"/>
        <rFont val="Times New Roman"/>
        <charset val="134"/>
      </rPr>
      <t>416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</si>
  <si>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416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</si>
  <si>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416</t>
    </r>
    <r>
      <rPr>
        <sz val="11"/>
        <rFont val="宋体"/>
        <charset val="134"/>
      </rPr>
      <t>人</t>
    </r>
  </si>
  <si>
    <r>
      <rPr>
        <sz val="11"/>
        <rFont val="宋体"/>
        <charset val="134"/>
      </rPr>
      <t>受益脱贫人口数</t>
    </r>
    <r>
      <rPr>
        <sz val="11"/>
        <rFont val="Times New Roman"/>
        <charset val="134"/>
      </rPr>
      <t>≥416</t>
    </r>
    <r>
      <rPr>
        <sz val="11"/>
        <rFont val="宋体"/>
        <charset val="134"/>
      </rPr>
      <t>人</t>
    </r>
  </si>
  <si>
    <r>
      <rPr>
        <sz val="11"/>
        <rFont val="宋体"/>
        <charset val="134"/>
      </rPr>
      <t>巫溪县长桂乡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</si>
  <si>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400</t>
    </r>
    <r>
      <rPr>
        <sz val="11"/>
        <rFont val="宋体"/>
        <charset val="134"/>
      </rPr>
      <t>人发放跨区域交通补助</t>
    </r>
  </si>
  <si>
    <r>
      <rPr>
        <sz val="11"/>
        <rFont val="宋体"/>
        <charset val="134"/>
      </rPr>
      <t>通过为</t>
    </r>
    <r>
      <rPr>
        <sz val="11"/>
        <rFont val="Times New Roman"/>
        <charset val="134"/>
      </rPr>
      <t>400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</si>
  <si>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400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</si>
  <si>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400</t>
    </r>
    <r>
      <rPr>
        <sz val="11"/>
        <rFont val="宋体"/>
        <charset val="134"/>
      </rPr>
      <t>人</t>
    </r>
  </si>
  <si>
    <r>
      <rPr>
        <sz val="11"/>
        <rFont val="宋体"/>
        <charset val="134"/>
      </rPr>
      <t>受益脱贫人口数</t>
    </r>
    <r>
      <rPr>
        <sz val="11"/>
        <rFont val="Times New Roman"/>
        <charset val="134"/>
      </rPr>
      <t>≥400</t>
    </r>
    <r>
      <rPr>
        <sz val="11"/>
        <rFont val="宋体"/>
        <charset val="134"/>
      </rPr>
      <t>人</t>
    </r>
  </si>
  <si>
    <r>
      <rPr>
        <sz val="11"/>
        <rFont val="宋体"/>
        <charset val="134"/>
      </rPr>
      <t>巫溪县中梁乡</t>
    </r>
    <r>
      <rPr>
        <sz val="11"/>
        <rFont val="Times New Roman"/>
        <charset val="134"/>
      </rPr>
      <t>2024</t>
    </r>
    <r>
      <rPr>
        <sz val="11"/>
        <rFont val="宋体"/>
        <charset val="134"/>
      </rPr>
      <t>年跨区域交通补助项目</t>
    </r>
  </si>
  <si>
    <r>
      <rPr>
        <sz val="11"/>
        <rFont val="宋体"/>
        <charset val="134"/>
      </rPr>
      <t>为</t>
    </r>
    <r>
      <rPr>
        <sz val="11"/>
        <rFont val="Times New Roman"/>
        <charset val="134"/>
      </rPr>
      <t>300</t>
    </r>
    <r>
      <rPr>
        <sz val="11"/>
        <rFont val="宋体"/>
        <charset val="134"/>
      </rPr>
      <t>人发放跨区域交通补助</t>
    </r>
  </si>
  <si>
    <r>
      <rPr>
        <sz val="11"/>
        <rFont val="宋体"/>
        <charset val="134"/>
      </rPr>
      <t>通过为</t>
    </r>
    <r>
      <rPr>
        <sz val="11"/>
        <rFont val="Times New Roman"/>
        <charset val="134"/>
      </rPr>
      <t>300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</si>
  <si>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300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</si>
  <si>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rPr>
        <sz val="11"/>
        <rFont val="宋体"/>
        <charset val="134"/>
      </rPr>
      <t>发放跨区域交通补助</t>
    </r>
    <r>
      <rPr>
        <sz val="11"/>
        <rFont val="Times New Roman"/>
        <charset val="134"/>
      </rPr>
      <t>300</t>
    </r>
    <r>
      <rPr>
        <sz val="11"/>
        <rFont val="宋体"/>
        <charset val="134"/>
      </rPr>
      <t>人</t>
    </r>
  </si>
  <si>
    <r>
      <rPr>
        <sz val="11"/>
        <rFont val="宋体"/>
        <charset val="134"/>
      </rPr>
      <t>受益脱贫人口数</t>
    </r>
    <r>
      <rPr>
        <sz val="11"/>
        <rFont val="Times New Roman"/>
        <charset val="134"/>
      </rPr>
      <t>≥300</t>
    </r>
    <r>
      <rPr>
        <sz val="11"/>
        <rFont val="宋体"/>
        <charset val="134"/>
      </rPr>
      <t>人</t>
    </r>
  </si>
  <si>
    <r>
      <rPr>
        <sz val="11"/>
        <rFont val="宋体"/>
        <charset val="134"/>
      </rPr>
      <t>巫溪县</t>
    </r>
    <r>
      <rPr>
        <sz val="11"/>
        <rFont val="Times New Roman"/>
        <charset val="134"/>
      </rPr>
      <t>2024</t>
    </r>
    <r>
      <rPr>
        <sz val="11"/>
        <rFont val="宋体"/>
        <charset val="134"/>
      </rPr>
      <t>年小额到户贷款贴息补助项目</t>
    </r>
  </si>
  <si>
    <r>
      <rPr>
        <sz val="11"/>
        <rFont val="宋体"/>
        <charset val="134"/>
      </rPr>
      <t>金融保险配套项目</t>
    </r>
  </si>
  <si>
    <r>
      <rPr>
        <sz val="11"/>
        <rFont val="宋体"/>
        <charset val="134"/>
      </rPr>
      <t>小额贷款贴息</t>
    </r>
  </si>
  <si>
    <r>
      <rPr>
        <sz val="11"/>
        <rFont val="宋体"/>
        <charset val="134"/>
      </rPr>
      <t>为全县符合贷款贴息的脱贫户在金融机构小额到户贷款约</t>
    </r>
    <r>
      <rPr>
        <sz val="11"/>
        <rFont val="Times New Roman"/>
        <charset val="134"/>
      </rPr>
      <t>2</t>
    </r>
    <r>
      <rPr>
        <sz val="11"/>
        <rFont val="宋体"/>
        <charset val="134"/>
      </rPr>
      <t>亿元贴息</t>
    </r>
  </si>
  <si>
    <r>
      <rPr>
        <sz val="11"/>
        <rFont val="宋体"/>
        <charset val="134"/>
      </rPr>
      <t>通过对全县脱贫户在金融机构小额到户贷款</t>
    </r>
    <r>
      <rPr>
        <sz val="11"/>
        <rFont val="Times New Roman"/>
        <charset val="134"/>
      </rPr>
      <t>2</t>
    </r>
    <r>
      <rPr>
        <sz val="11"/>
        <rFont val="宋体"/>
        <charset val="134"/>
      </rPr>
      <t>亿元贴息，保障全县产业发展需求的脱贫户，自主发展产业，解决</t>
    </r>
    <r>
      <rPr>
        <sz val="11"/>
        <rFont val="Times New Roman"/>
        <charset val="134"/>
      </rPr>
      <t>13000</t>
    </r>
    <r>
      <rPr>
        <sz val="11"/>
        <rFont val="宋体"/>
        <charset val="134"/>
      </rPr>
      <t>人以上脱贫人口发展资金短缺现象，实现稳定脱贫增收。</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</si>
  <si>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3</t>
    </r>
    <r>
      <rPr>
        <sz val="11"/>
        <rFont val="宋体"/>
        <charset val="134"/>
      </rPr>
      <t>人参与项目实施过程资金使用的监督</t>
    </r>
    <r>
      <rPr>
        <sz val="11"/>
        <rFont val="Times New Roman"/>
        <charset val="134"/>
      </rPr>
      <t>,</t>
    </r>
    <r>
      <rPr>
        <sz val="11"/>
        <rFont val="宋体"/>
        <charset val="134"/>
      </rPr>
      <t>通过对全县脱贫户在金融机构小额到户贷款</t>
    </r>
    <r>
      <rPr>
        <sz val="11"/>
        <rFont val="Times New Roman"/>
        <charset val="134"/>
      </rPr>
      <t>2</t>
    </r>
    <r>
      <rPr>
        <sz val="11"/>
        <rFont val="宋体"/>
        <charset val="134"/>
      </rPr>
      <t>亿元贴息，保障全县产业发展需求的脱贫户，自主发展产业，解决</t>
    </r>
    <r>
      <rPr>
        <sz val="11"/>
        <rFont val="Times New Roman"/>
        <charset val="134"/>
      </rPr>
      <t>13000</t>
    </r>
    <r>
      <rPr>
        <sz val="11"/>
        <rFont val="宋体"/>
        <charset val="134"/>
      </rPr>
      <t>人以上脱贫人口发展资金短缺现象，实现稳定脱贫增收。</t>
    </r>
  </si>
  <si>
    <r>
      <rPr>
        <sz val="11"/>
        <rFont val="宋体"/>
        <charset val="134"/>
      </rPr>
      <t>为</t>
    </r>
    <r>
      <rPr>
        <sz val="11"/>
        <rFont val="Times New Roman"/>
        <charset val="134"/>
      </rPr>
      <t>6000</t>
    </r>
    <r>
      <rPr>
        <sz val="11"/>
        <rFont val="宋体"/>
        <charset val="134"/>
      </rPr>
      <t>户小额信贷户发放贷款</t>
    </r>
    <r>
      <rPr>
        <sz val="11"/>
        <rFont val="Times New Roman"/>
        <charset val="134"/>
      </rPr>
      <t>2</t>
    </r>
    <r>
      <rPr>
        <sz val="11"/>
        <rFont val="宋体"/>
        <charset val="134"/>
      </rPr>
      <t>亿元给予贴息</t>
    </r>
  </si>
  <si>
    <r>
      <rPr>
        <sz val="11"/>
        <rFont val="宋体"/>
        <charset val="134"/>
      </rPr>
      <t>小额信贷贴息利率</t>
    </r>
    <r>
      <rPr>
        <sz val="11"/>
        <rFont val="Times New Roman"/>
        <charset val="134"/>
      </rPr>
      <t>4.35‰</t>
    </r>
  </si>
  <si>
    <r>
      <rPr>
        <sz val="11"/>
        <rFont val="宋体"/>
        <charset val="134"/>
      </rPr>
      <t>补助资金发放及时率</t>
    </r>
    <r>
      <rPr>
        <sz val="11"/>
        <rFont val="Times New Roman"/>
        <charset val="134"/>
      </rPr>
      <t>100%</t>
    </r>
  </si>
  <si>
    <r>
      <rPr>
        <sz val="11"/>
        <rFont val="宋体"/>
        <charset val="134"/>
      </rPr>
      <t>按贷款利率一年期</t>
    </r>
    <r>
      <rPr>
        <sz val="11"/>
        <rFont val="Times New Roman"/>
        <charset val="134"/>
      </rPr>
      <t>4.35‰</t>
    </r>
    <r>
      <rPr>
        <sz val="11"/>
        <rFont val="宋体"/>
        <charset val="134"/>
      </rPr>
      <t>、</t>
    </r>
    <r>
      <rPr>
        <sz val="11"/>
        <rFont val="Times New Roman"/>
        <charset val="134"/>
      </rPr>
      <t>3.7‰</t>
    </r>
    <r>
      <rPr>
        <sz val="11"/>
        <rFont val="宋体"/>
        <charset val="134"/>
      </rPr>
      <t>进行贴息，一年期以上</t>
    </r>
    <r>
      <rPr>
        <sz val="11"/>
        <rFont val="Times New Roman"/>
        <charset val="134"/>
      </rPr>
      <t>4.75‰</t>
    </r>
    <r>
      <rPr>
        <sz val="11"/>
        <rFont val="宋体"/>
        <charset val="134"/>
      </rPr>
      <t>进行贴息</t>
    </r>
  </si>
  <si>
    <r>
      <rPr>
        <sz val="11"/>
        <rFont val="宋体"/>
        <charset val="134"/>
      </rPr>
      <t>降低脱贫人口、监测对象农业生产成本（贴息）</t>
    </r>
    <r>
      <rPr>
        <sz val="11"/>
        <rFont val="Times New Roman"/>
        <charset val="134"/>
      </rPr>
      <t>≥0.15</t>
    </r>
    <r>
      <rPr>
        <sz val="11"/>
        <rFont val="宋体"/>
        <charset val="134"/>
      </rPr>
      <t>万元</t>
    </r>
  </si>
  <si>
    <r>
      <rPr>
        <sz val="11"/>
        <rFont val="宋体"/>
        <charset val="134"/>
      </rPr>
      <t>受益脱贫人口数</t>
    </r>
    <r>
      <rPr>
        <sz val="11"/>
        <rFont val="Times New Roman"/>
        <charset val="134"/>
      </rPr>
      <t>≥13000</t>
    </r>
    <r>
      <rPr>
        <sz val="11"/>
        <rFont val="宋体"/>
        <charset val="134"/>
      </rPr>
      <t>人</t>
    </r>
    <r>
      <rPr>
        <sz val="11"/>
        <rFont val="Times New Roman"/>
        <charset val="134"/>
      </rPr>
      <t xml:space="preserve"> </t>
    </r>
  </si>
  <si>
    <r>
      <rPr>
        <sz val="11"/>
        <rFont val="宋体"/>
        <charset val="134"/>
      </rPr>
      <t>项目可持续效益</t>
    </r>
    <r>
      <rPr>
        <sz val="11"/>
        <rFont val="Times New Roman"/>
        <charset val="134"/>
      </rPr>
      <t>≥1</t>
    </r>
    <r>
      <rPr>
        <sz val="11"/>
        <rFont val="宋体"/>
        <charset val="134"/>
      </rPr>
      <t>年</t>
    </r>
  </si>
  <si>
    <r>
      <rPr>
        <sz val="11"/>
        <rFont val="宋体"/>
        <charset val="134"/>
      </rPr>
      <t>倪艳</t>
    </r>
  </si>
  <si>
    <r>
      <rPr>
        <sz val="11"/>
        <rFont val="宋体"/>
        <charset val="134"/>
      </rPr>
      <t>巫溪县</t>
    </r>
    <r>
      <rPr>
        <sz val="11"/>
        <rFont val="Times New Roman"/>
        <charset val="134"/>
      </rPr>
      <t>2024</t>
    </r>
    <r>
      <rPr>
        <sz val="11"/>
        <rFont val="宋体"/>
        <charset val="134"/>
      </rPr>
      <t>年凤凰镇施家村水池水毁整治工程</t>
    </r>
  </si>
  <si>
    <r>
      <rPr>
        <sz val="11"/>
        <rFont val="宋体"/>
        <charset val="134"/>
      </rPr>
      <t>整治蓄水池</t>
    </r>
    <r>
      <rPr>
        <sz val="11"/>
        <rFont val="Times New Roman"/>
        <charset val="134"/>
      </rPr>
      <t>1</t>
    </r>
    <r>
      <rPr>
        <sz val="11"/>
        <rFont val="宋体"/>
        <charset val="134"/>
      </rPr>
      <t>口，新建排水沟</t>
    </r>
    <r>
      <rPr>
        <sz val="11"/>
        <rFont val="Times New Roman"/>
        <charset val="134"/>
      </rPr>
      <t>35</t>
    </r>
    <r>
      <rPr>
        <sz val="11"/>
        <rFont val="宋体"/>
        <charset val="134"/>
      </rPr>
      <t>米，新建挡墙</t>
    </r>
    <r>
      <rPr>
        <sz val="11"/>
        <rFont val="Times New Roman"/>
        <charset val="134"/>
      </rPr>
      <t>8</t>
    </r>
    <r>
      <rPr>
        <sz val="11"/>
        <rFont val="宋体"/>
        <charset val="134"/>
      </rPr>
      <t>米等</t>
    </r>
  </si>
  <si>
    <r>
      <rPr>
        <sz val="11"/>
        <rFont val="宋体"/>
        <charset val="134"/>
      </rPr>
      <t>巫溪县凤凰镇施家村</t>
    </r>
  </si>
  <si>
    <r>
      <rPr>
        <sz val="11"/>
        <rFont val="宋体"/>
        <charset val="134"/>
      </rPr>
      <t>通过整治蓄水池</t>
    </r>
    <r>
      <rPr>
        <sz val="11"/>
        <rFont val="Times New Roman"/>
        <charset val="134"/>
      </rPr>
      <t>1</t>
    </r>
    <r>
      <rPr>
        <sz val="11"/>
        <rFont val="宋体"/>
        <charset val="134"/>
      </rPr>
      <t>口，新建排水沟</t>
    </r>
    <r>
      <rPr>
        <sz val="11"/>
        <rFont val="Times New Roman"/>
        <charset val="134"/>
      </rPr>
      <t>35</t>
    </r>
    <r>
      <rPr>
        <sz val="11"/>
        <rFont val="宋体"/>
        <charset val="134"/>
      </rPr>
      <t>米，新建挡墙</t>
    </r>
    <r>
      <rPr>
        <sz val="11"/>
        <rFont val="Times New Roman"/>
        <charset val="134"/>
      </rPr>
      <t>8</t>
    </r>
    <r>
      <rPr>
        <sz val="11"/>
        <rFont val="宋体"/>
        <charset val="134"/>
      </rPr>
      <t>米，可提升</t>
    </r>
    <r>
      <rPr>
        <sz val="11"/>
        <rFont val="Times New Roman"/>
        <charset val="134"/>
      </rPr>
      <t>1500</t>
    </r>
    <r>
      <rPr>
        <sz val="11"/>
        <rFont val="宋体"/>
        <charset val="134"/>
      </rPr>
      <t>人（其中脱贫人口</t>
    </r>
    <r>
      <rPr>
        <sz val="11"/>
        <rFont val="Times New Roman"/>
        <charset val="134"/>
      </rPr>
      <t>310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</si>
  <si>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人参与入库项目的选择，群众参与项目的实施与监督，通过整治蓄水池</t>
    </r>
    <r>
      <rPr>
        <sz val="11"/>
        <rFont val="Times New Roman"/>
        <charset val="134"/>
      </rPr>
      <t>1</t>
    </r>
    <r>
      <rPr>
        <sz val="11"/>
        <rFont val="宋体"/>
        <charset val="134"/>
      </rPr>
      <t>口，新建排水沟</t>
    </r>
    <r>
      <rPr>
        <sz val="11"/>
        <rFont val="Times New Roman"/>
        <charset val="134"/>
      </rPr>
      <t>35</t>
    </r>
    <r>
      <rPr>
        <sz val="11"/>
        <rFont val="宋体"/>
        <charset val="134"/>
      </rPr>
      <t>米，新建挡墙</t>
    </r>
    <r>
      <rPr>
        <sz val="11"/>
        <rFont val="Times New Roman"/>
        <charset val="134"/>
      </rPr>
      <t>8</t>
    </r>
    <r>
      <rPr>
        <sz val="11"/>
        <rFont val="宋体"/>
        <charset val="134"/>
      </rPr>
      <t>米，可提升</t>
    </r>
    <r>
      <rPr>
        <sz val="11"/>
        <rFont val="Times New Roman"/>
        <charset val="134"/>
      </rPr>
      <t>1500</t>
    </r>
    <r>
      <rPr>
        <sz val="11"/>
        <rFont val="宋体"/>
        <charset val="134"/>
      </rPr>
      <t>人（其中脱贫人口</t>
    </r>
    <r>
      <rPr>
        <sz val="11"/>
        <rFont val="Times New Roman"/>
        <charset val="134"/>
      </rPr>
      <t>310</t>
    </r>
    <r>
      <rPr>
        <sz val="11"/>
        <rFont val="宋体"/>
        <charset val="134"/>
      </rPr>
      <t>人）的安全供水保障水平</t>
    </r>
  </si>
  <si>
    <r>
      <rPr>
        <sz val="11"/>
        <rFont val="宋体"/>
        <charset val="134"/>
      </rPr>
      <t>减少脱贫户用水成本</t>
    </r>
    <r>
      <rPr>
        <sz val="11"/>
        <rFont val="Times New Roman"/>
        <charset val="134"/>
      </rPr>
      <t>≤105</t>
    </r>
    <r>
      <rPr>
        <sz val="11"/>
        <rFont val="宋体"/>
        <charset val="134"/>
      </rPr>
      <t>元</t>
    </r>
  </si>
  <si>
    <r>
      <rPr>
        <sz val="11"/>
        <rFont val="宋体"/>
        <charset val="134"/>
      </rPr>
      <t>受益脱贫人口数</t>
    </r>
    <r>
      <rPr>
        <sz val="11"/>
        <rFont val="Times New Roman"/>
        <charset val="134"/>
      </rPr>
      <t>≥310</t>
    </r>
    <r>
      <rPr>
        <sz val="11"/>
        <rFont val="宋体"/>
        <charset val="134"/>
      </rPr>
      <t>人</t>
    </r>
  </si>
  <si>
    <r>
      <rPr>
        <sz val="11"/>
        <rFont val="宋体"/>
        <charset val="134"/>
      </rPr>
      <t>唐思福</t>
    </r>
  </si>
  <si>
    <r>
      <rPr>
        <sz val="11"/>
        <rFont val="宋体"/>
        <charset val="134"/>
      </rPr>
      <t>巫溪县</t>
    </r>
    <r>
      <rPr>
        <sz val="11"/>
        <rFont val="Times New Roman"/>
        <charset val="134"/>
      </rPr>
      <t>2024</t>
    </r>
    <r>
      <rPr>
        <sz val="11"/>
        <rFont val="宋体"/>
        <charset val="134"/>
      </rPr>
      <t>年宁厂镇花栗村</t>
    </r>
    <r>
      <rPr>
        <sz val="11"/>
        <rFont val="Times New Roman"/>
        <charset val="134"/>
      </rPr>
      <t>1</t>
    </r>
    <r>
      <rPr>
        <sz val="11"/>
        <rFont val="宋体"/>
        <charset val="134"/>
      </rPr>
      <t>、</t>
    </r>
    <r>
      <rPr>
        <sz val="11"/>
        <rFont val="Times New Roman"/>
        <charset val="134"/>
      </rPr>
      <t>2</t>
    </r>
    <r>
      <rPr>
        <sz val="11"/>
        <rFont val="宋体"/>
        <charset val="134"/>
      </rPr>
      <t>社供水保障提升项目</t>
    </r>
  </si>
  <si>
    <r>
      <rPr>
        <sz val="11"/>
        <rFont val="宋体"/>
        <charset val="134"/>
      </rPr>
      <t>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米等</t>
    </r>
  </si>
  <si>
    <r>
      <rPr>
        <sz val="11"/>
        <rFont val="宋体"/>
        <charset val="134"/>
      </rPr>
      <t>巫溪县宁厂花栗村</t>
    </r>
  </si>
  <si>
    <r>
      <rPr>
        <sz val="11"/>
        <rFont val="宋体"/>
        <charset val="134"/>
      </rPr>
      <t>通过新建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米，可提升</t>
    </r>
    <r>
      <rPr>
        <sz val="11"/>
        <rFont val="Times New Roman"/>
        <charset val="134"/>
      </rPr>
      <t>463</t>
    </r>
    <r>
      <rPr>
        <sz val="11"/>
        <rFont val="宋体"/>
        <charset val="134"/>
      </rPr>
      <t>人（其中脱贫人口</t>
    </r>
    <r>
      <rPr>
        <sz val="11"/>
        <rFont val="Times New Roman"/>
        <charset val="134"/>
      </rPr>
      <t>85</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</si>
  <si>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米，可提升</t>
    </r>
    <r>
      <rPr>
        <sz val="11"/>
        <rFont val="Times New Roman"/>
        <charset val="134"/>
      </rPr>
      <t>463</t>
    </r>
    <r>
      <rPr>
        <sz val="11"/>
        <rFont val="宋体"/>
        <charset val="134"/>
      </rPr>
      <t>人（其中脱贫人口</t>
    </r>
    <r>
      <rPr>
        <sz val="11"/>
        <rFont val="Times New Roman"/>
        <charset val="134"/>
      </rPr>
      <t>85</t>
    </r>
    <r>
      <rPr>
        <sz val="11"/>
        <rFont val="宋体"/>
        <charset val="134"/>
      </rPr>
      <t>人）的安全供水保障水平</t>
    </r>
  </si>
  <si>
    <r>
      <rPr>
        <sz val="11"/>
        <rFont val="宋体"/>
        <charset val="134"/>
      </rPr>
      <t>受益脱贫人口数</t>
    </r>
    <r>
      <rPr>
        <sz val="11"/>
        <rFont val="Times New Roman"/>
        <charset val="134"/>
      </rPr>
      <t>≥85</t>
    </r>
    <r>
      <rPr>
        <sz val="11"/>
        <rFont val="宋体"/>
        <charset val="134"/>
      </rPr>
      <t>人</t>
    </r>
  </si>
  <si>
    <r>
      <rPr>
        <sz val="11"/>
        <rFont val="宋体"/>
        <charset val="134"/>
      </rPr>
      <t>工程设计使用年限</t>
    </r>
    <r>
      <rPr>
        <sz val="11"/>
        <rFont val="Times New Roman"/>
        <charset val="134"/>
      </rPr>
      <t>≥2</t>
    </r>
    <r>
      <rPr>
        <sz val="11"/>
        <rFont val="宋体"/>
        <charset val="134"/>
      </rPr>
      <t>年</t>
    </r>
  </si>
  <si>
    <r>
      <rPr>
        <sz val="11"/>
        <rFont val="宋体"/>
        <charset val="134"/>
      </rPr>
      <t>巫溪县</t>
    </r>
    <r>
      <rPr>
        <sz val="11"/>
        <rFont val="Times New Roman"/>
        <charset val="134"/>
      </rPr>
      <t>2024</t>
    </r>
    <r>
      <rPr>
        <sz val="11"/>
        <rFont val="宋体"/>
        <charset val="134"/>
      </rPr>
      <t>年菱角镇水田、桐岭等村供水保障提升工程</t>
    </r>
  </si>
  <si>
    <r>
      <rPr>
        <sz val="11"/>
        <rFont val="宋体"/>
        <charset val="134"/>
      </rPr>
      <t>新建</t>
    </r>
    <r>
      <rPr>
        <sz val="11"/>
        <rFont val="Times New Roman"/>
        <charset val="134"/>
      </rPr>
      <t>200m³</t>
    </r>
    <r>
      <rPr>
        <sz val="11"/>
        <rFont val="宋体"/>
        <charset val="134"/>
      </rPr>
      <t>清水池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4750</t>
    </r>
    <r>
      <rPr>
        <sz val="11"/>
        <rFont val="宋体"/>
        <charset val="134"/>
      </rPr>
      <t>米等。</t>
    </r>
  </si>
  <si>
    <r>
      <rPr>
        <sz val="11"/>
        <rFont val="宋体"/>
        <charset val="134"/>
      </rPr>
      <t>巫溪县菱角镇桐岭等村</t>
    </r>
  </si>
  <si>
    <r>
      <rPr>
        <sz val="11"/>
        <rFont val="宋体"/>
        <charset val="134"/>
      </rPr>
      <t>通过新建</t>
    </r>
    <r>
      <rPr>
        <sz val="11"/>
        <rFont val="Times New Roman"/>
        <charset val="134"/>
      </rPr>
      <t>200m³</t>
    </r>
    <r>
      <rPr>
        <sz val="11"/>
        <rFont val="宋体"/>
        <charset val="134"/>
      </rPr>
      <t>清水池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4750</t>
    </r>
    <r>
      <rPr>
        <sz val="11"/>
        <rFont val="宋体"/>
        <charset val="134"/>
      </rPr>
      <t>米，可提升</t>
    </r>
    <r>
      <rPr>
        <sz val="11"/>
        <rFont val="Times New Roman"/>
        <charset val="134"/>
      </rPr>
      <t>2637</t>
    </r>
    <r>
      <rPr>
        <sz val="11"/>
        <rFont val="宋体"/>
        <charset val="134"/>
      </rPr>
      <t>人（其中脱贫人口</t>
    </r>
    <r>
      <rPr>
        <sz val="11"/>
        <rFont val="Times New Roman"/>
        <charset val="134"/>
      </rPr>
      <t>680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</si>
  <si>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200m³</t>
    </r>
    <r>
      <rPr>
        <sz val="11"/>
        <rFont val="宋体"/>
        <charset val="134"/>
      </rPr>
      <t>清水池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4750</t>
    </r>
    <r>
      <rPr>
        <sz val="11"/>
        <rFont val="宋体"/>
        <charset val="134"/>
      </rPr>
      <t>米，可提升</t>
    </r>
    <r>
      <rPr>
        <sz val="11"/>
        <rFont val="Times New Roman"/>
        <charset val="134"/>
      </rPr>
      <t>2637</t>
    </r>
    <r>
      <rPr>
        <sz val="11"/>
        <rFont val="宋体"/>
        <charset val="134"/>
      </rPr>
      <t>人（其中脱贫人口</t>
    </r>
    <r>
      <rPr>
        <sz val="11"/>
        <rFont val="Times New Roman"/>
        <charset val="134"/>
      </rPr>
      <t>680</t>
    </r>
    <r>
      <rPr>
        <sz val="11"/>
        <rFont val="宋体"/>
        <charset val="134"/>
      </rPr>
      <t>人）的安全供水保障水平</t>
    </r>
  </si>
  <si>
    <r>
      <rPr>
        <sz val="11"/>
        <rFont val="宋体"/>
        <charset val="134"/>
      </rPr>
      <t>受益脱贫人口数</t>
    </r>
    <r>
      <rPr>
        <sz val="11"/>
        <rFont val="Times New Roman"/>
        <charset val="134"/>
      </rPr>
      <t>≥680</t>
    </r>
    <r>
      <rPr>
        <sz val="11"/>
        <rFont val="宋体"/>
        <charset val="134"/>
      </rPr>
      <t>人</t>
    </r>
  </si>
  <si>
    <r>
      <rPr>
        <sz val="11"/>
        <rFont val="宋体"/>
        <charset val="134"/>
      </rPr>
      <t>巫溪县</t>
    </r>
    <r>
      <rPr>
        <sz val="11"/>
        <rFont val="Times New Roman"/>
        <charset val="134"/>
      </rPr>
      <t>2024</t>
    </r>
    <r>
      <rPr>
        <sz val="11"/>
        <rFont val="宋体"/>
        <charset val="134"/>
      </rPr>
      <t>年鱼鳞乡长丈村饮水提升建设项目</t>
    </r>
  </si>
  <si>
    <r>
      <rPr>
        <sz val="11"/>
        <rFont val="宋体"/>
        <charset val="134"/>
      </rPr>
      <t>新建</t>
    </r>
    <r>
      <rPr>
        <sz val="11"/>
        <rFont val="Times New Roman"/>
        <charset val="134"/>
      </rPr>
      <t>1000m³</t>
    </r>
    <r>
      <rPr>
        <sz val="11"/>
        <rFont val="宋体"/>
        <charset val="134"/>
      </rPr>
      <t>蓄水池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23370</t>
    </r>
    <r>
      <rPr>
        <sz val="11"/>
        <rFont val="宋体"/>
        <charset val="134"/>
      </rPr>
      <t>米等</t>
    </r>
  </si>
  <si>
    <r>
      <rPr>
        <sz val="11"/>
        <rFont val="宋体"/>
        <charset val="134"/>
      </rPr>
      <t>巫溪县鱼鳞乡厂长丈村</t>
    </r>
  </si>
  <si>
    <r>
      <rPr>
        <sz val="11"/>
        <rFont val="宋体"/>
        <charset val="134"/>
      </rPr>
      <t>通过新建</t>
    </r>
    <r>
      <rPr>
        <sz val="11"/>
        <rFont val="Times New Roman"/>
        <charset val="134"/>
      </rPr>
      <t>1000m³</t>
    </r>
    <r>
      <rPr>
        <sz val="11"/>
        <rFont val="宋体"/>
        <charset val="134"/>
      </rPr>
      <t>蓄水池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23370</t>
    </r>
    <r>
      <rPr>
        <sz val="11"/>
        <rFont val="宋体"/>
        <charset val="134"/>
      </rPr>
      <t>米等，可提升</t>
    </r>
    <r>
      <rPr>
        <sz val="11"/>
        <rFont val="Times New Roman"/>
        <charset val="134"/>
      </rPr>
      <t>1875</t>
    </r>
    <r>
      <rPr>
        <sz val="11"/>
        <rFont val="宋体"/>
        <charset val="134"/>
      </rPr>
      <t>人（其中脱贫人口</t>
    </r>
    <r>
      <rPr>
        <sz val="11"/>
        <rFont val="Times New Roman"/>
        <charset val="134"/>
      </rPr>
      <t>420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</si>
  <si>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1000m³</t>
    </r>
    <r>
      <rPr>
        <sz val="11"/>
        <rFont val="宋体"/>
        <charset val="134"/>
      </rPr>
      <t>蓄水池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23370</t>
    </r>
    <r>
      <rPr>
        <sz val="11"/>
        <rFont val="宋体"/>
        <charset val="134"/>
      </rPr>
      <t>米等，可提升</t>
    </r>
    <r>
      <rPr>
        <sz val="11"/>
        <rFont val="Times New Roman"/>
        <charset val="134"/>
      </rPr>
      <t>1875</t>
    </r>
    <r>
      <rPr>
        <sz val="11"/>
        <rFont val="宋体"/>
        <charset val="134"/>
      </rPr>
      <t>人（其中脱贫人口</t>
    </r>
    <r>
      <rPr>
        <sz val="11"/>
        <rFont val="Times New Roman"/>
        <charset val="134"/>
      </rPr>
      <t>420</t>
    </r>
    <r>
      <rPr>
        <sz val="11"/>
        <rFont val="宋体"/>
        <charset val="134"/>
      </rPr>
      <t>人）的安全供水保障水平</t>
    </r>
  </si>
  <si>
    <r>
      <rPr>
        <sz val="11"/>
        <rFont val="宋体"/>
        <charset val="134"/>
      </rPr>
      <t>受益脱贫人口数</t>
    </r>
    <r>
      <rPr>
        <sz val="11"/>
        <rFont val="Times New Roman"/>
        <charset val="134"/>
      </rPr>
      <t>≥420</t>
    </r>
    <r>
      <rPr>
        <sz val="11"/>
        <rFont val="宋体"/>
        <charset val="134"/>
      </rPr>
      <t>人</t>
    </r>
  </si>
  <si>
    <r>
      <rPr>
        <sz val="11"/>
        <rFont val="宋体"/>
        <charset val="134"/>
      </rPr>
      <t>巫溪县</t>
    </r>
    <r>
      <rPr>
        <sz val="11"/>
        <rFont val="Times New Roman"/>
        <charset val="134"/>
      </rPr>
      <t>2024</t>
    </r>
    <r>
      <rPr>
        <sz val="11"/>
        <rFont val="宋体"/>
        <charset val="134"/>
      </rPr>
      <t>年城厢镇长渡片区供水保障提升工程</t>
    </r>
  </si>
  <si>
    <r>
      <rPr>
        <sz val="11"/>
        <rFont val="宋体"/>
        <charset val="134"/>
      </rPr>
      <t>新建泵房</t>
    </r>
    <r>
      <rPr>
        <sz val="11"/>
        <rFont val="Times New Roman"/>
        <charset val="134"/>
      </rPr>
      <t>2</t>
    </r>
    <r>
      <rPr>
        <sz val="11"/>
        <rFont val="宋体"/>
        <charset val="134"/>
      </rPr>
      <t>座，抽水设备</t>
    </r>
    <r>
      <rPr>
        <sz val="11"/>
        <rFont val="Times New Roman"/>
        <charset val="134"/>
      </rPr>
      <t>4</t>
    </r>
    <r>
      <rPr>
        <sz val="11"/>
        <rFont val="宋体"/>
        <charset val="134"/>
      </rPr>
      <t>套（含防雷及自动化），新建</t>
    </r>
    <r>
      <rPr>
        <sz val="11"/>
        <rFont val="Times New Roman"/>
        <charset val="134"/>
      </rPr>
      <t>300m³</t>
    </r>
    <r>
      <rPr>
        <sz val="11"/>
        <rFont val="宋体"/>
        <charset val="134"/>
      </rPr>
      <t>蓄水池</t>
    </r>
    <r>
      <rPr>
        <sz val="11"/>
        <rFont val="Times New Roman"/>
        <charset val="134"/>
      </rPr>
      <t>1</t>
    </r>
    <r>
      <rPr>
        <sz val="11"/>
        <rFont val="宋体"/>
        <charset val="134"/>
      </rPr>
      <t>口，</t>
    </r>
    <r>
      <rPr>
        <sz val="11"/>
        <rFont val="Times New Roman"/>
        <charset val="134"/>
      </rPr>
      <t>50m³</t>
    </r>
    <r>
      <rPr>
        <sz val="11"/>
        <rFont val="宋体"/>
        <charset val="134"/>
      </rPr>
      <t>蓄水池</t>
    </r>
    <r>
      <rPr>
        <sz val="11"/>
        <rFont val="Times New Roman"/>
        <charset val="134"/>
      </rPr>
      <t>2</t>
    </r>
    <r>
      <rPr>
        <sz val="11"/>
        <rFont val="宋体"/>
        <charset val="134"/>
      </rPr>
      <t>口，整治蓄水池</t>
    </r>
    <r>
      <rPr>
        <sz val="11"/>
        <rFont val="Times New Roman"/>
        <charset val="134"/>
      </rPr>
      <t>2</t>
    </r>
    <r>
      <rPr>
        <sz val="11"/>
        <rFont val="宋体"/>
        <charset val="134"/>
      </rPr>
      <t>口，过滤厂房</t>
    </r>
    <r>
      <rPr>
        <sz val="11"/>
        <rFont val="Times New Roman"/>
        <charset val="134"/>
      </rPr>
      <t>1</t>
    </r>
    <r>
      <rPr>
        <sz val="11"/>
        <rFont val="宋体"/>
        <charset val="134"/>
      </rPr>
      <t>座，过滤设备</t>
    </r>
    <r>
      <rPr>
        <sz val="11"/>
        <rFont val="Times New Roman"/>
        <charset val="134"/>
      </rPr>
      <t>1</t>
    </r>
    <r>
      <rPr>
        <sz val="11"/>
        <rFont val="宋体"/>
        <charset val="134"/>
      </rPr>
      <t>套，安装管道</t>
    </r>
    <r>
      <rPr>
        <sz val="11"/>
        <rFont val="Times New Roman"/>
        <charset val="134"/>
      </rPr>
      <t>43.2</t>
    </r>
    <r>
      <rPr>
        <sz val="11"/>
        <rFont val="宋体"/>
        <charset val="134"/>
      </rPr>
      <t>公里等</t>
    </r>
  </si>
  <si>
    <r>
      <rPr>
        <sz val="11"/>
        <rFont val="宋体"/>
        <charset val="134"/>
      </rPr>
      <t>巫溪县城厢镇小井村、双城村</t>
    </r>
  </si>
  <si>
    <r>
      <rPr>
        <sz val="11"/>
        <rFont val="宋体"/>
        <charset val="134"/>
      </rPr>
      <t>通过新建泵房</t>
    </r>
    <r>
      <rPr>
        <sz val="11"/>
        <rFont val="Times New Roman"/>
        <charset val="134"/>
      </rPr>
      <t>2</t>
    </r>
    <r>
      <rPr>
        <sz val="11"/>
        <rFont val="宋体"/>
        <charset val="134"/>
      </rPr>
      <t>座，抽水设备</t>
    </r>
    <r>
      <rPr>
        <sz val="11"/>
        <rFont val="Times New Roman"/>
        <charset val="134"/>
      </rPr>
      <t>4</t>
    </r>
    <r>
      <rPr>
        <sz val="11"/>
        <rFont val="宋体"/>
        <charset val="134"/>
      </rPr>
      <t>套（含防雷及自动化），新建</t>
    </r>
    <r>
      <rPr>
        <sz val="11"/>
        <rFont val="Times New Roman"/>
        <charset val="134"/>
      </rPr>
      <t>300m³</t>
    </r>
    <r>
      <rPr>
        <sz val="11"/>
        <rFont val="宋体"/>
        <charset val="134"/>
      </rPr>
      <t>蓄水池</t>
    </r>
    <r>
      <rPr>
        <sz val="11"/>
        <rFont val="Times New Roman"/>
        <charset val="134"/>
      </rPr>
      <t>1</t>
    </r>
    <r>
      <rPr>
        <sz val="11"/>
        <rFont val="宋体"/>
        <charset val="134"/>
      </rPr>
      <t>口，</t>
    </r>
    <r>
      <rPr>
        <sz val="11"/>
        <rFont val="Times New Roman"/>
        <charset val="134"/>
      </rPr>
      <t>50m³</t>
    </r>
    <r>
      <rPr>
        <sz val="11"/>
        <rFont val="宋体"/>
        <charset val="134"/>
      </rPr>
      <t>蓄水池</t>
    </r>
    <r>
      <rPr>
        <sz val="11"/>
        <rFont val="Times New Roman"/>
        <charset val="134"/>
      </rPr>
      <t>2</t>
    </r>
    <r>
      <rPr>
        <sz val="11"/>
        <rFont val="宋体"/>
        <charset val="134"/>
      </rPr>
      <t>口，整治蓄水池</t>
    </r>
    <r>
      <rPr>
        <sz val="11"/>
        <rFont val="Times New Roman"/>
        <charset val="134"/>
      </rPr>
      <t>2</t>
    </r>
    <r>
      <rPr>
        <sz val="11"/>
        <rFont val="宋体"/>
        <charset val="134"/>
      </rPr>
      <t>口，过滤厂房</t>
    </r>
    <r>
      <rPr>
        <sz val="11"/>
        <rFont val="Times New Roman"/>
        <charset val="134"/>
      </rPr>
      <t>1</t>
    </r>
    <r>
      <rPr>
        <sz val="11"/>
        <rFont val="宋体"/>
        <charset val="134"/>
      </rPr>
      <t>座，过滤设备</t>
    </r>
    <r>
      <rPr>
        <sz val="11"/>
        <rFont val="Times New Roman"/>
        <charset val="134"/>
      </rPr>
      <t>1</t>
    </r>
    <r>
      <rPr>
        <sz val="11"/>
        <rFont val="宋体"/>
        <charset val="134"/>
      </rPr>
      <t>套，安装管道</t>
    </r>
    <r>
      <rPr>
        <sz val="11"/>
        <rFont val="Times New Roman"/>
        <charset val="134"/>
      </rPr>
      <t>43.2</t>
    </r>
    <r>
      <rPr>
        <sz val="11"/>
        <rFont val="宋体"/>
        <charset val="134"/>
      </rPr>
      <t>公里，可提升</t>
    </r>
    <r>
      <rPr>
        <sz val="11"/>
        <rFont val="Times New Roman"/>
        <charset val="134"/>
      </rPr>
      <t>2833</t>
    </r>
    <r>
      <rPr>
        <sz val="11"/>
        <rFont val="宋体"/>
        <charset val="134"/>
      </rPr>
      <t>人（其中脱贫人口</t>
    </r>
    <r>
      <rPr>
        <sz val="11"/>
        <rFont val="Times New Roman"/>
        <charset val="134"/>
      </rPr>
      <t>494</t>
    </r>
    <r>
      <rPr>
        <sz val="11"/>
        <rFont val="宋体"/>
        <charset val="134"/>
      </rPr>
      <t>人）的安全供水保障水平</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</si>
  <si>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人参与入库项目的选择，群众参与项目的实施与监督，通过新建泵房</t>
    </r>
    <r>
      <rPr>
        <sz val="11"/>
        <rFont val="Times New Roman"/>
        <charset val="134"/>
      </rPr>
      <t>2</t>
    </r>
    <r>
      <rPr>
        <sz val="11"/>
        <rFont val="宋体"/>
        <charset val="134"/>
      </rPr>
      <t>座，抽水设备</t>
    </r>
    <r>
      <rPr>
        <sz val="11"/>
        <rFont val="Times New Roman"/>
        <charset val="134"/>
      </rPr>
      <t>4</t>
    </r>
    <r>
      <rPr>
        <sz val="11"/>
        <rFont val="宋体"/>
        <charset val="134"/>
      </rPr>
      <t>套（含防雷及自动化），新建</t>
    </r>
    <r>
      <rPr>
        <sz val="11"/>
        <rFont val="Times New Roman"/>
        <charset val="134"/>
      </rPr>
      <t>300m³</t>
    </r>
    <r>
      <rPr>
        <sz val="11"/>
        <rFont val="宋体"/>
        <charset val="134"/>
      </rPr>
      <t>蓄水池</t>
    </r>
    <r>
      <rPr>
        <sz val="11"/>
        <rFont val="Times New Roman"/>
        <charset val="134"/>
      </rPr>
      <t>1</t>
    </r>
    <r>
      <rPr>
        <sz val="11"/>
        <rFont val="宋体"/>
        <charset val="134"/>
      </rPr>
      <t>口，</t>
    </r>
    <r>
      <rPr>
        <sz val="11"/>
        <rFont val="Times New Roman"/>
        <charset val="134"/>
      </rPr>
      <t>50m³</t>
    </r>
    <r>
      <rPr>
        <sz val="11"/>
        <rFont val="宋体"/>
        <charset val="134"/>
      </rPr>
      <t>蓄水池</t>
    </r>
    <r>
      <rPr>
        <sz val="11"/>
        <rFont val="Times New Roman"/>
        <charset val="134"/>
      </rPr>
      <t>2</t>
    </r>
    <r>
      <rPr>
        <sz val="11"/>
        <rFont val="宋体"/>
        <charset val="134"/>
      </rPr>
      <t>口，整治蓄水池</t>
    </r>
    <r>
      <rPr>
        <sz val="11"/>
        <rFont val="Times New Roman"/>
        <charset val="134"/>
      </rPr>
      <t>2</t>
    </r>
    <r>
      <rPr>
        <sz val="11"/>
        <rFont val="宋体"/>
        <charset val="134"/>
      </rPr>
      <t>口，过滤厂房</t>
    </r>
    <r>
      <rPr>
        <sz val="11"/>
        <rFont val="Times New Roman"/>
        <charset val="134"/>
      </rPr>
      <t>1</t>
    </r>
    <r>
      <rPr>
        <sz val="11"/>
        <rFont val="宋体"/>
        <charset val="134"/>
      </rPr>
      <t>座，过滤设备</t>
    </r>
    <r>
      <rPr>
        <sz val="11"/>
        <rFont val="Times New Roman"/>
        <charset val="134"/>
      </rPr>
      <t>1</t>
    </r>
    <r>
      <rPr>
        <sz val="11"/>
        <rFont val="宋体"/>
        <charset val="134"/>
      </rPr>
      <t>套，安装管道</t>
    </r>
    <r>
      <rPr>
        <sz val="11"/>
        <rFont val="Times New Roman"/>
        <charset val="134"/>
      </rPr>
      <t>43.2</t>
    </r>
    <r>
      <rPr>
        <sz val="11"/>
        <rFont val="宋体"/>
        <charset val="134"/>
      </rPr>
      <t>公里，可提升</t>
    </r>
    <r>
      <rPr>
        <sz val="11"/>
        <rFont val="Times New Roman"/>
        <charset val="134"/>
      </rPr>
      <t>2833</t>
    </r>
    <r>
      <rPr>
        <sz val="11"/>
        <rFont val="宋体"/>
        <charset val="134"/>
      </rPr>
      <t>人（其中脱贫人口</t>
    </r>
    <r>
      <rPr>
        <sz val="11"/>
        <rFont val="Times New Roman"/>
        <charset val="134"/>
      </rPr>
      <t>494</t>
    </r>
    <r>
      <rPr>
        <sz val="11"/>
        <rFont val="宋体"/>
        <charset val="134"/>
      </rPr>
      <t>人）的安全供水保障水平</t>
    </r>
  </si>
  <si>
    <r>
      <rPr>
        <sz val="11"/>
        <rFont val="宋体"/>
        <charset val="134"/>
      </rPr>
      <t>受益脱贫人口数</t>
    </r>
    <r>
      <rPr>
        <sz val="11"/>
        <rFont val="Times New Roman"/>
        <charset val="134"/>
      </rPr>
      <t>≥494</t>
    </r>
    <r>
      <rPr>
        <sz val="11"/>
        <rFont val="宋体"/>
        <charset val="134"/>
      </rPr>
      <t>人</t>
    </r>
  </si>
  <si>
    <r>
      <rPr>
        <sz val="11"/>
        <rFont val="宋体"/>
        <charset val="134"/>
      </rPr>
      <t>巫溪县</t>
    </r>
    <r>
      <rPr>
        <sz val="11"/>
        <rFont val="Times New Roman"/>
        <charset val="134"/>
      </rPr>
      <t>2024</t>
    </r>
    <r>
      <rPr>
        <sz val="11"/>
        <rFont val="宋体"/>
        <charset val="134"/>
      </rPr>
      <t>年城厢镇杨家村蓄水池及水质提升工程</t>
    </r>
  </si>
  <si>
    <r>
      <rPr>
        <sz val="11"/>
        <rFont val="宋体"/>
        <charset val="134"/>
      </rPr>
      <t>新建</t>
    </r>
    <r>
      <rPr>
        <sz val="11"/>
        <rFont val="Times New Roman"/>
        <charset val="134"/>
      </rPr>
      <t>5000m³</t>
    </r>
    <r>
      <rPr>
        <sz val="11"/>
        <rFont val="宋体"/>
        <charset val="134"/>
      </rPr>
      <t>蓄水池</t>
    </r>
    <r>
      <rPr>
        <sz val="11"/>
        <rFont val="Times New Roman"/>
        <charset val="134"/>
      </rPr>
      <t>1</t>
    </r>
    <r>
      <rPr>
        <sz val="11"/>
        <rFont val="宋体"/>
        <charset val="134"/>
      </rPr>
      <t>口，净化处理设备</t>
    </r>
    <r>
      <rPr>
        <sz val="11"/>
        <rFont val="Times New Roman"/>
        <charset val="134"/>
      </rPr>
      <t>1</t>
    </r>
    <r>
      <rPr>
        <sz val="11"/>
        <rFont val="宋体"/>
        <charset val="134"/>
      </rPr>
      <t>套，钢立方</t>
    </r>
    <r>
      <rPr>
        <sz val="11"/>
        <rFont val="Times New Roman"/>
        <charset val="134"/>
      </rPr>
      <t>1</t>
    </r>
    <r>
      <rPr>
        <sz val="11"/>
        <rFont val="宋体"/>
        <charset val="134"/>
      </rPr>
      <t>座，管理房</t>
    </r>
    <r>
      <rPr>
        <sz val="11"/>
        <rFont val="Times New Roman"/>
        <charset val="134"/>
      </rPr>
      <t>1</t>
    </r>
    <r>
      <rPr>
        <sz val="11"/>
        <rFont val="宋体"/>
        <charset val="134"/>
      </rPr>
      <t>座等</t>
    </r>
  </si>
  <si>
    <r>
      <rPr>
        <sz val="11"/>
        <rFont val="宋体"/>
        <charset val="134"/>
      </rPr>
      <t>巫溪县城厢镇杨家村</t>
    </r>
  </si>
  <si>
    <r>
      <rPr>
        <sz val="11"/>
        <rFont val="宋体"/>
        <charset val="134"/>
      </rPr>
      <t>通过新建</t>
    </r>
    <r>
      <rPr>
        <sz val="11"/>
        <rFont val="Times New Roman"/>
        <charset val="134"/>
      </rPr>
      <t>5000m³</t>
    </r>
    <r>
      <rPr>
        <sz val="11"/>
        <rFont val="宋体"/>
        <charset val="134"/>
      </rPr>
      <t>蓄水池</t>
    </r>
    <r>
      <rPr>
        <sz val="11"/>
        <rFont val="Times New Roman"/>
        <charset val="134"/>
      </rPr>
      <t>1</t>
    </r>
    <r>
      <rPr>
        <sz val="11"/>
        <rFont val="宋体"/>
        <charset val="134"/>
      </rPr>
      <t>口，净化处理设备</t>
    </r>
    <r>
      <rPr>
        <sz val="11"/>
        <rFont val="Times New Roman"/>
        <charset val="134"/>
      </rPr>
      <t>1</t>
    </r>
    <r>
      <rPr>
        <sz val="11"/>
        <rFont val="宋体"/>
        <charset val="134"/>
      </rPr>
      <t>套，钢立方</t>
    </r>
    <r>
      <rPr>
        <sz val="11"/>
        <rFont val="Times New Roman"/>
        <charset val="134"/>
      </rPr>
      <t>1</t>
    </r>
    <r>
      <rPr>
        <sz val="11"/>
        <rFont val="宋体"/>
        <charset val="134"/>
      </rPr>
      <t>座，管理房</t>
    </r>
    <r>
      <rPr>
        <sz val="11"/>
        <rFont val="Times New Roman"/>
        <charset val="134"/>
      </rPr>
      <t>1</t>
    </r>
    <r>
      <rPr>
        <sz val="11"/>
        <rFont val="宋体"/>
        <charset val="134"/>
      </rPr>
      <t>座等，可提升</t>
    </r>
    <r>
      <rPr>
        <sz val="11"/>
        <rFont val="Times New Roman"/>
        <charset val="134"/>
      </rPr>
      <t>2300</t>
    </r>
    <r>
      <rPr>
        <sz val="11"/>
        <rFont val="宋体"/>
        <charset val="134"/>
      </rPr>
      <t>人（其中脱贫人口</t>
    </r>
    <r>
      <rPr>
        <sz val="11"/>
        <rFont val="Times New Roman"/>
        <charset val="134"/>
      </rPr>
      <t>380</t>
    </r>
    <r>
      <rPr>
        <sz val="11"/>
        <rFont val="宋体"/>
        <charset val="134"/>
      </rPr>
      <t>人）的安全供水保障水平</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</si>
  <si>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5000m³</t>
    </r>
    <r>
      <rPr>
        <sz val="11"/>
        <rFont val="宋体"/>
        <charset val="134"/>
      </rPr>
      <t>蓄水池</t>
    </r>
    <r>
      <rPr>
        <sz val="11"/>
        <rFont val="Times New Roman"/>
        <charset val="134"/>
      </rPr>
      <t>1</t>
    </r>
    <r>
      <rPr>
        <sz val="11"/>
        <rFont val="宋体"/>
        <charset val="134"/>
      </rPr>
      <t>口，净化处理设备</t>
    </r>
    <r>
      <rPr>
        <sz val="11"/>
        <rFont val="Times New Roman"/>
        <charset val="134"/>
      </rPr>
      <t>1</t>
    </r>
    <r>
      <rPr>
        <sz val="11"/>
        <rFont val="宋体"/>
        <charset val="134"/>
      </rPr>
      <t>套，钢立方</t>
    </r>
    <r>
      <rPr>
        <sz val="11"/>
        <rFont val="Times New Roman"/>
        <charset val="134"/>
      </rPr>
      <t>1</t>
    </r>
    <r>
      <rPr>
        <sz val="11"/>
        <rFont val="宋体"/>
        <charset val="134"/>
      </rPr>
      <t>座，管理房</t>
    </r>
    <r>
      <rPr>
        <sz val="11"/>
        <rFont val="Times New Roman"/>
        <charset val="134"/>
      </rPr>
      <t>1</t>
    </r>
    <r>
      <rPr>
        <sz val="11"/>
        <rFont val="宋体"/>
        <charset val="134"/>
      </rPr>
      <t>座等，可提升</t>
    </r>
    <r>
      <rPr>
        <sz val="11"/>
        <rFont val="Times New Roman"/>
        <charset val="134"/>
      </rPr>
      <t>2300</t>
    </r>
    <r>
      <rPr>
        <sz val="11"/>
        <rFont val="宋体"/>
        <charset val="134"/>
      </rPr>
      <t>人（其中脱贫人口</t>
    </r>
    <r>
      <rPr>
        <sz val="11"/>
        <rFont val="Times New Roman"/>
        <charset val="134"/>
      </rPr>
      <t>380</t>
    </r>
    <r>
      <rPr>
        <sz val="11"/>
        <rFont val="宋体"/>
        <charset val="134"/>
      </rPr>
      <t>人）的安全供水保障水平</t>
    </r>
  </si>
  <si>
    <r>
      <rPr>
        <sz val="11"/>
        <rFont val="宋体"/>
        <charset val="134"/>
      </rPr>
      <t>受益脱贫人口数</t>
    </r>
    <r>
      <rPr>
        <sz val="11"/>
        <rFont val="Times New Roman"/>
        <charset val="134"/>
      </rPr>
      <t>≥380</t>
    </r>
    <r>
      <rPr>
        <sz val="11"/>
        <rFont val="宋体"/>
        <charset val="134"/>
      </rPr>
      <t>人</t>
    </r>
  </si>
  <si>
    <r>
      <rPr>
        <sz val="11"/>
        <rFont val="宋体"/>
        <charset val="134"/>
      </rPr>
      <t>巫溪县</t>
    </r>
    <r>
      <rPr>
        <sz val="11"/>
        <rFont val="Times New Roman"/>
        <charset val="134"/>
      </rPr>
      <t>2024</t>
    </r>
    <r>
      <rPr>
        <sz val="11"/>
        <rFont val="宋体"/>
        <charset val="134"/>
      </rPr>
      <t>年上磺镇青庄、龙门等村供水保障提升工程</t>
    </r>
  </si>
  <si>
    <r>
      <rPr>
        <sz val="11"/>
        <rFont val="Times New Roman"/>
        <charset val="134"/>
      </rPr>
      <t>1</t>
    </r>
    <r>
      <rPr>
        <sz val="11"/>
        <rFont val="宋体"/>
        <charset val="134"/>
      </rPr>
      <t>、龙门村：新建</t>
    </r>
    <r>
      <rPr>
        <sz val="11"/>
        <rFont val="Times New Roman"/>
        <charset val="134"/>
      </rPr>
      <t>200m³</t>
    </r>
    <r>
      <rPr>
        <sz val="11"/>
        <rFont val="宋体"/>
        <charset val="134"/>
      </rPr>
      <t>蓄水池</t>
    </r>
    <r>
      <rPr>
        <sz val="11"/>
        <rFont val="Times New Roman"/>
        <charset val="134"/>
      </rPr>
      <t>1</t>
    </r>
    <r>
      <rPr>
        <sz val="11"/>
        <rFont val="宋体"/>
        <charset val="134"/>
      </rPr>
      <t>口，铺设输、供水管道</t>
    </r>
    <r>
      <rPr>
        <sz val="11"/>
        <rFont val="Times New Roman"/>
        <charset val="134"/>
      </rPr>
      <t>800</t>
    </r>
    <r>
      <rPr>
        <sz val="11"/>
        <rFont val="宋体"/>
        <charset val="134"/>
      </rPr>
      <t>米等。</t>
    </r>
    <r>
      <rPr>
        <sz val="11"/>
        <rFont val="Times New Roman"/>
        <charset val="134"/>
      </rPr>
      <t xml:space="preserve">
2</t>
    </r>
    <r>
      <rPr>
        <sz val="11"/>
        <rFont val="宋体"/>
        <charset val="134"/>
      </rPr>
      <t>、羊桥村新建</t>
    </r>
    <r>
      <rPr>
        <sz val="11"/>
        <rFont val="Times New Roman"/>
        <charset val="134"/>
      </rPr>
      <t>10m³</t>
    </r>
    <r>
      <rPr>
        <sz val="11"/>
        <rFont val="宋体"/>
        <charset val="134"/>
      </rPr>
      <t>集水池</t>
    </r>
    <r>
      <rPr>
        <sz val="11"/>
        <rFont val="Times New Roman"/>
        <charset val="134"/>
      </rPr>
      <t>1</t>
    </r>
    <r>
      <rPr>
        <sz val="11"/>
        <rFont val="宋体"/>
        <charset val="134"/>
      </rPr>
      <t>口，铺设输水管道</t>
    </r>
    <r>
      <rPr>
        <sz val="11"/>
        <rFont val="Times New Roman"/>
        <charset val="134"/>
      </rPr>
      <t>1700</t>
    </r>
    <r>
      <rPr>
        <sz val="11"/>
        <rFont val="宋体"/>
        <charset val="134"/>
      </rPr>
      <t>米等。</t>
    </r>
    <r>
      <rPr>
        <sz val="11"/>
        <rFont val="Times New Roman"/>
        <charset val="134"/>
      </rPr>
      <t xml:space="preserve">
3</t>
    </r>
    <r>
      <rPr>
        <sz val="11"/>
        <rFont val="宋体"/>
        <charset val="134"/>
      </rPr>
      <t>、平溪村新建</t>
    </r>
    <r>
      <rPr>
        <sz val="11"/>
        <rFont val="Times New Roman"/>
        <charset val="134"/>
      </rPr>
      <t>60m³</t>
    </r>
    <r>
      <rPr>
        <sz val="11"/>
        <rFont val="宋体"/>
        <charset val="134"/>
      </rPr>
      <t>蓄水池</t>
    </r>
    <r>
      <rPr>
        <sz val="11"/>
        <rFont val="Times New Roman"/>
        <charset val="134"/>
      </rPr>
      <t>1</t>
    </r>
    <r>
      <rPr>
        <sz val="11"/>
        <rFont val="宋体"/>
        <charset val="134"/>
      </rPr>
      <t>口，铺设抽水管道</t>
    </r>
    <r>
      <rPr>
        <sz val="11"/>
        <rFont val="Times New Roman"/>
        <charset val="134"/>
      </rPr>
      <t>500</t>
    </r>
    <r>
      <rPr>
        <sz val="11"/>
        <rFont val="宋体"/>
        <charset val="134"/>
      </rPr>
      <t>米，安装潜水泵</t>
    </r>
    <r>
      <rPr>
        <sz val="11"/>
        <rFont val="Times New Roman"/>
        <charset val="134"/>
      </rPr>
      <t>1</t>
    </r>
    <r>
      <rPr>
        <sz val="11"/>
        <rFont val="宋体"/>
        <charset val="134"/>
      </rPr>
      <t>套等</t>
    </r>
    <r>
      <rPr>
        <sz val="11"/>
        <rFont val="Times New Roman"/>
        <charset val="134"/>
      </rPr>
      <t xml:space="preserve">
4</t>
    </r>
    <r>
      <rPr>
        <sz val="11"/>
        <rFont val="宋体"/>
        <charset val="134"/>
      </rPr>
      <t>、青庄新建拦水坝</t>
    </r>
    <r>
      <rPr>
        <sz val="11"/>
        <rFont val="Times New Roman"/>
        <charset val="134"/>
      </rPr>
      <t>3</t>
    </r>
    <r>
      <rPr>
        <sz val="11"/>
        <rFont val="宋体"/>
        <charset val="134"/>
      </rPr>
      <t>座，</t>
    </r>
    <r>
      <rPr>
        <sz val="11"/>
        <rFont val="Times New Roman"/>
        <charset val="134"/>
      </rPr>
      <t>1000m³</t>
    </r>
    <r>
      <rPr>
        <sz val="11"/>
        <rFont val="宋体"/>
        <charset val="134"/>
      </rPr>
      <t>蓄水池</t>
    </r>
    <r>
      <rPr>
        <sz val="11"/>
        <rFont val="Times New Roman"/>
        <charset val="134"/>
      </rPr>
      <t>1</t>
    </r>
    <r>
      <rPr>
        <sz val="11"/>
        <rFont val="宋体"/>
        <charset val="134"/>
      </rPr>
      <t>口，铺设各型输、供水管道</t>
    </r>
    <r>
      <rPr>
        <sz val="11"/>
        <rFont val="Times New Roman"/>
        <charset val="134"/>
      </rPr>
      <t>9900</t>
    </r>
    <r>
      <rPr>
        <sz val="11"/>
        <rFont val="宋体"/>
        <charset val="134"/>
      </rPr>
      <t>米等</t>
    </r>
  </si>
  <si>
    <r>
      <rPr>
        <sz val="11"/>
        <rFont val="宋体"/>
        <charset val="134"/>
      </rPr>
      <t>通过新建龙门村</t>
    </r>
    <r>
      <rPr>
        <sz val="11"/>
        <rFont val="Times New Roman"/>
        <charset val="134"/>
      </rPr>
      <t>200m³</t>
    </r>
    <r>
      <rPr>
        <sz val="11"/>
        <rFont val="宋体"/>
        <charset val="134"/>
      </rPr>
      <t>蓄水池</t>
    </r>
    <r>
      <rPr>
        <sz val="11"/>
        <rFont val="Times New Roman"/>
        <charset val="134"/>
      </rPr>
      <t>1</t>
    </r>
    <r>
      <rPr>
        <sz val="11"/>
        <rFont val="宋体"/>
        <charset val="134"/>
      </rPr>
      <t>口，铺设输、供水管道</t>
    </r>
    <r>
      <rPr>
        <sz val="11"/>
        <rFont val="Times New Roman"/>
        <charset val="134"/>
      </rPr>
      <t>800</t>
    </r>
    <r>
      <rPr>
        <sz val="11"/>
        <rFont val="宋体"/>
        <charset val="134"/>
      </rPr>
      <t>米；羊桥村</t>
    </r>
    <r>
      <rPr>
        <sz val="11"/>
        <rFont val="Times New Roman"/>
        <charset val="134"/>
      </rPr>
      <t>10m³</t>
    </r>
    <r>
      <rPr>
        <sz val="11"/>
        <rFont val="宋体"/>
        <charset val="134"/>
      </rPr>
      <t>集水池</t>
    </r>
    <r>
      <rPr>
        <sz val="11"/>
        <rFont val="Times New Roman"/>
        <charset val="134"/>
      </rPr>
      <t>1</t>
    </r>
    <r>
      <rPr>
        <sz val="11"/>
        <rFont val="宋体"/>
        <charset val="134"/>
      </rPr>
      <t>口，铺设输水管道</t>
    </r>
    <r>
      <rPr>
        <sz val="11"/>
        <rFont val="Times New Roman"/>
        <charset val="134"/>
      </rPr>
      <t>1700</t>
    </r>
    <r>
      <rPr>
        <sz val="11"/>
        <rFont val="宋体"/>
        <charset val="134"/>
      </rPr>
      <t>米；平溪村</t>
    </r>
    <r>
      <rPr>
        <sz val="11"/>
        <rFont val="Times New Roman"/>
        <charset val="134"/>
      </rPr>
      <t>60m³</t>
    </r>
    <r>
      <rPr>
        <sz val="11"/>
        <rFont val="宋体"/>
        <charset val="134"/>
      </rPr>
      <t>蓄水池</t>
    </r>
    <r>
      <rPr>
        <sz val="11"/>
        <rFont val="Times New Roman"/>
        <charset val="134"/>
      </rPr>
      <t>1</t>
    </r>
    <r>
      <rPr>
        <sz val="11"/>
        <rFont val="宋体"/>
        <charset val="134"/>
      </rPr>
      <t>口，铺设抽水管道</t>
    </r>
    <r>
      <rPr>
        <sz val="11"/>
        <rFont val="Times New Roman"/>
        <charset val="134"/>
      </rPr>
      <t>500</t>
    </r>
    <r>
      <rPr>
        <sz val="11"/>
        <rFont val="宋体"/>
        <charset val="134"/>
      </rPr>
      <t>米，安装潜水泵</t>
    </r>
    <r>
      <rPr>
        <sz val="11"/>
        <rFont val="Times New Roman"/>
        <charset val="134"/>
      </rPr>
      <t>1</t>
    </r>
    <r>
      <rPr>
        <sz val="11"/>
        <rFont val="宋体"/>
        <charset val="134"/>
      </rPr>
      <t>套；青庄村拦水坝</t>
    </r>
    <r>
      <rPr>
        <sz val="11"/>
        <rFont val="Times New Roman"/>
        <charset val="134"/>
      </rPr>
      <t>3</t>
    </r>
    <r>
      <rPr>
        <sz val="11"/>
        <rFont val="宋体"/>
        <charset val="134"/>
      </rPr>
      <t>座，</t>
    </r>
    <r>
      <rPr>
        <sz val="11"/>
        <rFont val="Times New Roman"/>
        <charset val="134"/>
      </rPr>
      <t>1000m³</t>
    </r>
    <r>
      <rPr>
        <sz val="11"/>
        <rFont val="宋体"/>
        <charset val="134"/>
      </rPr>
      <t>蓄水池</t>
    </r>
    <r>
      <rPr>
        <sz val="11"/>
        <rFont val="Times New Roman"/>
        <charset val="134"/>
      </rPr>
      <t>1</t>
    </r>
    <r>
      <rPr>
        <sz val="11"/>
        <rFont val="宋体"/>
        <charset val="134"/>
      </rPr>
      <t>口，铺设各型输、供水管道</t>
    </r>
    <r>
      <rPr>
        <sz val="11"/>
        <rFont val="Times New Roman"/>
        <charset val="134"/>
      </rPr>
      <t>9900</t>
    </r>
    <r>
      <rPr>
        <sz val="11"/>
        <rFont val="宋体"/>
        <charset val="134"/>
      </rPr>
      <t>米可提升</t>
    </r>
    <r>
      <rPr>
        <sz val="11"/>
        <rFont val="Times New Roman"/>
        <charset val="134"/>
      </rPr>
      <t>1940</t>
    </r>
    <r>
      <rPr>
        <sz val="11"/>
        <rFont val="宋体"/>
        <charset val="134"/>
      </rPr>
      <t>人（其中脱贫人口</t>
    </r>
    <r>
      <rPr>
        <sz val="11"/>
        <rFont val="Times New Roman"/>
        <charset val="134"/>
      </rPr>
      <t>550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</si>
  <si>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人参与入库项目的选择，群众参与项目的实施与监督，通过新建龙门村</t>
    </r>
    <r>
      <rPr>
        <sz val="11"/>
        <rFont val="Times New Roman"/>
        <charset val="134"/>
      </rPr>
      <t>200m³</t>
    </r>
    <r>
      <rPr>
        <sz val="11"/>
        <rFont val="宋体"/>
        <charset val="134"/>
      </rPr>
      <t>蓄水池</t>
    </r>
    <r>
      <rPr>
        <sz val="11"/>
        <rFont val="Times New Roman"/>
        <charset val="134"/>
      </rPr>
      <t>1</t>
    </r>
    <r>
      <rPr>
        <sz val="11"/>
        <rFont val="宋体"/>
        <charset val="134"/>
      </rPr>
      <t>口，铺设输、供水管道</t>
    </r>
    <r>
      <rPr>
        <sz val="11"/>
        <rFont val="Times New Roman"/>
        <charset val="134"/>
      </rPr>
      <t>800</t>
    </r>
    <r>
      <rPr>
        <sz val="11"/>
        <rFont val="宋体"/>
        <charset val="134"/>
      </rPr>
      <t>米；羊桥村</t>
    </r>
    <r>
      <rPr>
        <sz val="11"/>
        <rFont val="Times New Roman"/>
        <charset val="134"/>
      </rPr>
      <t>10m³</t>
    </r>
    <r>
      <rPr>
        <sz val="11"/>
        <rFont val="宋体"/>
        <charset val="134"/>
      </rPr>
      <t>集水池</t>
    </r>
    <r>
      <rPr>
        <sz val="11"/>
        <rFont val="Times New Roman"/>
        <charset val="134"/>
      </rPr>
      <t>1</t>
    </r>
    <r>
      <rPr>
        <sz val="11"/>
        <rFont val="宋体"/>
        <charset val="134"/>
      </rPr>
      <t>口，铺设输水管道</t>
    </r>
    <r>
      <rPr>
        <sz val="11"/>
        <rFont val="Times New Roman"/>
        <charset val="134"/>
      </rPr>
      <t>1700</t>
    </r>
    <r>
      <rPr>
        <sz val="11"/>
        <rFont val="宋体"/>
        <charset val="134"/>
      </rPr>
      <t>米；平溪村</t>
    </r>
    <r>
      <rPr>
        <sz val="11"/>
        <rFont val="Times New Roman"/>
        <charset val="134"/>
      </rPr>
      <t>60m³</t>
    </r>
    <r>
      <rPr>
        <sz val="11"/>
        <rFont val="宋体"/>
        <charset val="134"/>
      </rPr>
      <t>蓄水池</t>
    </r>
    <r>
      <rPr>
        <sz val="11"/>
        <rFont val="Times New Roman"/>
        <charset val="134"/>
      </rPr>
      <t>1</t>
    </r>
    <r>
      <rPr>
        <sz val="11"/>
        <rFont val="宋体"/>
        <charset val="134"/>
      </rPr>
      <t>口，铺设抽水管道</t>
    </r>
    <r>
      <rPr>
        <sz val="11"/>
        <rFont val="Times New Roman"/>
        <charset val="134"/>
      </rPr>
      <t>500</t>
    </r>
    <r>
      <rPr>
        <sz val="11"/>
        <rFont val="宋体"/>
        <charset val="134"/>
      </rPr>
      <t>米，安装潜水泵</t>
    </r>
    <r>
      <rPr>
        <sz val="11"/>
        <rFont val="Times New Roman"/>
        <charset val="134"/>
      </rPr>
      <t>1</t>
    </r>
    <r>
      <rPr>
        <sz val="11"/>
        <rFont val="宋体"/>
        <charset val="134"/>
      </rPr>
      <t>套；青庄村拦水坝</t>
    </r>
    <r>
      <rPr>
        <sz val="11"/>
        <rFont val="Times New Roman"/>
        <charset val="134"/>
      </rPr>
      <t>3</t>
    </r>
    <r>
      <rPr>
        <sz val="11"/>
        <rFont val="宋体"/>
        <charset val="134"/>
      </rPr>
      <t>座，</t>
    </r>
    <r>
      <rPr>
        <sz val="11"/>
        <rFont val="Times New Roman"/>
        <charset val="134"/>
      </rPr>
      <t>1000m³</t>
    </r>
    <r>
      <rPr>
        <sz val="11"/>
        <rFont val="宋体"/>
        <charset val="134"/>
      </rPr>
      <t>蓄水池</t>
    </r>
    <r>
      <rPr>
        <sz val="11"/>
        <rFont val="Times New Roman"/>
        <charset val="134"/>
      </rPr>
      <t>1</t>
    </r>
    <r>
      <rPr>
        <sz val="11"/>
        <rFont val="宋体"/>
        <charset val="134"/>
      </rPr>
      <t>口，铺设各型输、供水管道</t>
    </r>
    <r>
      <rPr>
        <sz val="11"/>
        <rFont val="Times New Roman"/>
        <charset val="134"/>
      </rPr>
      <t>9900</t>
    </r>
    <r>
      <rPr>
        <sz val="11"/>
        <rFont val="宋体"/>
        <charset val="134"/>
      </rPr>
      <t>米可提升</t>
    </r>
    <r>
      <rPr>
        <sz val="11"/>
        <rFont val="Times New Roman"/>
        <charset val="134"/>
      </rPr>
      <t>1940</t>
    </r>
    <r>
      <rPr>
        <sz val="11"/>
        <rFont val="宋体"/>
        <charset val="134"/>
      </rPr>
      <t>人（其中脱贫人口</t>
    </r>
    <r>
      <rPr>
        <sz val="11"/>
        <rFont val="Times New Roman"/>
        <charset val="134"/>
      </rPr>
      <t>550</t>
    </r>
    <r>
      <rPr>
        <sz val="11"/>
        <rFont val="宋体"/>
        <charset val="134"/>
      </rPr>
      <t>人）的安全供水保障水平</t>
    </r>
  </si>
  <si>
    <r>
      <rPr>
        <sz val="11"/>
        <rFont val="宋体"/>
        <charset val="134"/>
      </rPr>
      <t>受益脱贫人口数</t>
    </r>
    <r>
      <rPr>
        <sz val="11"/>
        <rFont val="Times New Roman"/>
        <charset val="134"/>
      </rPr>
      <t>≥550</t>
    </r>
    <r>
      <rPr>
        <sz val="11"/>
        <rFont val="宋体"/>
        <charset val="134"/>
      </rPr>
      <t>人</t>
    </r>
  </si>
  <si>
    <r>
      <rPr>
        <sz val="11"/>
        <rFont val="宋体"/>
        <charset val="134"/>
      </rPr>
      <t>巫溪县</t>
    </r>
    <r>
      <rPr>
        <sz val="11"/>
        <rFont val="Times New Roman"/>
        <charset val="134"/>
      </rPr>
      <t>2024</t>
    </r>
    <r>
      <rPr>
        <sz val="11"/>
        <rFont val="宋体"/>
        <charset val="134"/>
      </rPr>
      <t>年鱼鳞乡长岗村管道升级工程</t>
    </r>
  </si>
  <si>
    <r>
      <rPr>
        <sz val="11"/>
        <rFont val="宋体"/>
        <charset val="134"/>
      </rPr>
      <t>铺设各型管道</t>
    </r>
    <r>
      <rPr>
        <sz val="11"/>
        <rFont val="Times New Roman"/>
        <charset val="134"/>
      </rPr>
      <t>20000</t>
    </r>
    <r>
      <rPr>
        <sz val="11"/>
        <rFont val="宋体"/>
        <charset val="134"/>
      </rPr>
      <t>米等</t>
    </r>
  </si>
  <si>
    <r>
      <rPr>
        <sz val="11"/>
        <rFont val="宋体"/>
        <charset val="134"/>
      </rPr>
      <t>通过铺设各型管道</t>
    </r>
    <r>
      <rPr>
        <sz val="11"/>
        <rFont val="Times New Roman"/>
        <charset val="134"/>
      </rPr>
      <t>20000</t>
    </r>
    <r>
      <rPr>
        <sz val="11"/>
        <rFont val="宋体"/>
        <charset val="134"/>
      </rPr>
      <t>米等，可提升</t>
    </r>
    <r>
      <rPr>
        <sz val="11"/>
        <rFont val="Times New Roman"/>
        <charset val="134"/>
      </rPr>
      <t>1500</t>
    </r>
    <r>
      <rPr>
        <sz val="11"/>
        <rFont val="宋体"/>
        <charset val="134"/>
      </rPr>
      <t>人（其中脱贫人口</t>
    </r>
    <r>
      <rPr>
        <sz val="11"/>
        <rFont val="Times New Roman"/>
        <charset val="134"/>
      </rPr>
      <t>450</t>
    </r>
    <r>
      <rPr>
        <sz val="11"/>
        <rFont val="宋体"/>
        <charset val="134"/>
      </rPr>
      <t>人</t>
    </r>
    <r>
      <rPr>
        <sz val="11"/>
        <rFont val="Times New Roman"/>
        <charset val="134"/>
      </rPr>
      <t>)</t>
    </r>
    <r>
      <rPr>
        <sz val="11"/>
        <rFont val="宋体"/>
        <charset val="134"/>
      </rPr>
      <t>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</si>
  <si>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人参与入库项目的选择，群众参与项目的实施与监督，通过铺设各型管道</t>
    </r>
    <r>
      <rPr>
        <sz val="11"/>
        <rFont val="Times New Roman"/>
        <charset val="134"/>
      </rPr>
      <t>20000</t>
    </r>
    <r>
      <rPr>
        <sz val="11"/>
        <rFont val="宋体"/>
        <charset val="134"/>
      </rPr>
      <t>米等，可提升</t>
    </r>
    <r>
      <rPr>
        <sz val="11"/>
        <rFont val="Times New Roman"/>
        <charset val="134"/>
      </rPr>
      <t>1500</t>
    </r>
    <r>
      <rPr>
        <sz val="11"/>
        <rFont val="宋体"/>
        <charset val="134"/>
      </rPr>
      <t>人（其中脱贫人口</t>
    </r>
    <r>
      <rPr>
        <sz val="11"/>
        <rFont val="Times New Roman"/>
        <charset val="134"/>
      </rPr>
      <t>450</t>
    </r>
    <r>
      <rPr>
        <sz val="11"/>
        <rFont val="宋体"/>
        <charset val="134"/>
      </rPr>
      <t>人</t>
    </r>
    <r>
      <rPr>
        <sz val="11"/>
        <rFont val="Times New Roman"/>
        <charset val="134"/>
      </rPr>
      <t>)</t>
    </r>
    <r>
      <rPr>
        <sz val="11"/>
        <rFont val="宋体"/>
        <charset val="134"/>
      </rPr>
      <t>的安全供水保障水平</t>
    </r>
  </si>
  <si>
    <r>
      <rPr>
        <sz val="11"/>
        <rFont val="宋体"/>
        <charset val="134"/>
      </rPr>
      <t>受益脱贫人口数</t>
    </r>
    <r>
      <rPr>
        <sz val="11"/>
        <rFont val="Times New Roman"/>
        <charset val="134"/>
      </rPr>
      <t>≥450</t>
    </r>
    <r>
      <rPr>
        <sz val="11"/>
        <rFont val="宋体"/>
        <charset val="134"/>
      </rPr>
      <t>人</t>
    </r>
  </si>
  <si>
    <r>
      <rPr>
        <sz val="11"/>
        <rFont val="宋体"/>
        <charset val="134"/>
      </rPr>
      <t>巫溪县</t>
    </r>
    <r>
      <rPr>
        <sz val="11"/>
        <rFont val="Times New Roman"/>
        <charset val="134"/>
      </rPr>
      <t>2024</t>
    </r>
    <r>
      <rPr>
        <sz val="11"/>
        <rFont val="宋体"/>
        <charset val="134"/>
      </rPr>
      <t>年宁厂镇薅坪村供水保障提升工程</t>
    </r>
  </si>
  <si>
    <r>
      <rPr>
        <sz val="11"/>
        <rFont val="宋体"/>
        <charset val="134"/>
      </rPr>
      <t>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米等</t>
    </r>
  </si>
  <si>
    <r>
      <rPr>
        <sz val="11"/>
        <rFont val="宋体"/>
        <charset val="134"/>
      </rPr>
      <t>巫溪县宁厂镇薅坪村</t>
    </r>
  </si>
  <si>
    <r>
      <rPr>
        <sz val="11"/>
        <rFont val="宋体"/>
        <charset val="134"/>
      </rPr>
      <t>通过新建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米。可提升</t>
    </r>
    <r>
      <rPr>
        <sz val="11"/>
        <rFont val="Times New Roman"/>
        <charset val="134"/>
      </rPr>
      <t>90</t>
    </r>
    <r>
      <rPr>
        <sz val="11"/>
        <rFont val="宋体"/>
        <charset val="134"/>
      </rPr>
      <t>人（其中脱贫人口</t>
    </r>
    <r>
      <rPr>
        <sz val="11"/>
        <rFont val="Times New Roman"/>
        <charset val="134"/>
      </rPr>
      <t>40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</si>
  <si>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米。可提升</t>
    </r>
    <r>
      <rPr>
        <sz val="11"/>
        <rFont val="Times New Roman"/>
        <charset val="134"/>
      </rPr>
      <t>90</t>
    </r>
    <r>
      <rPr>
        <sz val="11"/>
        <rFont val="宋体"/>
        <charset val="134"/>
      </rPr>
      <t>人（其中脱贫人口</t>
    </r>
    <r>
      <rPr>
        <sz val="11"/>
        <rFont val="Times New Roman"/>
        <charset val="134"/>
      </rPr>
      <t>40</t>
    </r>
    <r>
      <rPr>
        <sz val="11"/>
        <rFont val="宋体"/>
        <charset val="134"/>
      </rPr>
      <t>人）的安全供水保障水平</t>
    </r>
  </si>
  <si>
    <r>
      <rPr>
        <sz val="11"/>
        <rFont val="宋体"/>
        <charset val="134"/>
      </rPr>
      <t>受益脱贫人口数</t>
    </r>
    <r>
      <rPr>
        <sz val="11"/>
        <rFont val="Times New Roman"/>
        <charset val="134"/>
      </rPr>
      <t>≥40</t>
    </r>
    <r>
      <rPr>
        <sz val="11"/>
        <rFont val="宋体"/>
        <charset val="134"/>
      </rPr>
      <t>人</t>
    </r>
  </si>
  <si>
    <r>
      <rPr>
        <sz val="11"/>
        <rFont val="宋体"/>
        <charset val="134"/>
      </rPr>
      <t>巫溪县</t>
    </r>
    <r>
      <rPr>
        <sz val="11"/>
        <rFont val="Times New Roman"/>
        <charset val="134"/>
      </rPr>
      <t>2024</t>
    </r>
    <r>
      <rPr>
        <sz val="11"/>
        <rFont val="宋体"/>
        <charset val="134"/>
      </rPr>
      <t>年宁厂镇邓家村供水保障提升工程</t>
    </r>
  </si>
  <si>
    <r>
      <rPr>
        <sz val="11"/>
        <rFont val="宋体"/>
        <charset val="134"/>
      </rPr>
      <t>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米等</t>
    </r>
  </si>
  <si>
    <r>
      <rPr>
        <sz val="11"/>
        <rFont val="宋体"/>
        <charset val="134"/>
      </rPr>
      <t>巫溪县宁厂镇邓家村</t>
    </r>
  </si>
  <si>
    <r>
      <rPr>
        <sz val="11"/>
        <rFont val="宋体"/>
        <charset val="134"/>
      </rPr>
      <t>通过整治蓄水池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米，可提升</t>
    </r>
    <r>
      <rPr>
        <sz val="11"/>
        <rFont val="Times New Roman"/>
        <charset val="134"/>
      </rPr>
      <t>850</t>
    </r>
    <r>
      <rPr>
        <sz val="11"/>
        <rFont val="宋体"/>
        <charset val="134"/>
      </rPr>
      <t>人（其中脱贫人口</t>
    </r>
    <r>
      <rPr>
        <sz val="11"/>
        <rFont val="Times New Roman"/>
        <charset val="134"/>
      </rPr>
      <t>138</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</si>
  <si>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米，可提升</t>
    </r>
    <r>
      <rPr>
        <sz val="11"/>
        <rFont val="Times New Roman"/>
        <charset val="134"/>
      </rPr>
      <t>850</t>
    </r>
    <r>
      <rPr>
        <sz val="11"/>
        <rFont val="宋体"/>
        <charset val="134"/>
      </rPr>
      <t>人（其中脱贫人口</t>
    </r>
    <r>
      <rPr>
        <sz val="11"/>
        <rFont val="Times New Roman"/>
        <charset val="134"/>
      </rPr>
      <t>138</t>
    </r>
    <r>
      <rPr>
        <sz val="11"/>
        <rFont val="宋体"/>
        <charset val="134"/>
      </rPr>
      <t>人）的安全供水保障水平</t>
    </r>
  </si>
  <si>
    <r>
      <rPr>
        <sz val="11"/>
        <rFont val="宋体"/>
        <charset val="134"/>
      </rPr>
      <t>受益脱贫人口数</t>
    </r>
    <r>
      <rPr>
        <sz val="11"/>
        <rFont val="Times New Roman"/>
        <charset val="134"/>
      </rPr>
      <t>≥138</t>
    </r>
    <r>
      <rPr>
        <sz val="11"/>
        <rFont val="宋体"/>
        <charset val="134"/>
      </rPr>
      <t>人</t>
    </r>
  </si>
  <si>
    <r>
      <rPr>
        <sz val="11"/>
        <rFont val="宋体"/>
        <charset val="134"/>
      </rPr>
      <t>巫溪县</t>
    </r>
    <r>
      <rPr>
        <sz val="11"/>
        <rFont val="Times New Roman"/>
        <charset val="134"/>
      </rPr>
      <t>2024</t>
    </r>
    <r>
      <rPr>
        <sz val="11"/>
        <rFont val="宋体"/>
        <charset val="134"/>
      </rPr>
      <t>年宁厂镇猫儿滩社区供水保障提升工程</t>
    </r>
  </si>
  <si>
    <r>
      <rPr>
        <sz val="11"/>
        <rFont val="宋体"/>
        <charset val="134"/>
      </rPr>
      <t>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米等</t>
    </r>
  </si>
  <si>
    <r>
      <rPr>
        <sz val="11"/>
        <rFont val="宋体"/>
        <charset val="134"/>
      </rPr>
      <t>巫溪县宁厂镇猫儿滩社区</t>
    </r>
  </si>
  <si>
    <r>
      <rPr>
        <sz val="11"/>
        <rFont val="宋体"/>
        <charset val="134"/>
      </rPr>
      <t>通过新建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t>
    </r>
    <r>
      <rPr>
        <sz val="11"/>
        <rFont val="Times New Roman"/>
        <charset val="134"/>
      </rPr>
      <t> </t>
    </r>
    <r>
      <rPr>
        <sz val="11"/>
        <rFont val="宋体"/>
        <charset val="134"/>
      </rPr>
      <t>可提升</t>
    </r>
    <r>
      <rPr>
        <sz val="11"/>
        <rFont val="Times New Roman"/>
        <charset val="134"/>
      </rPr>
      <t>120</t>
    </r>
    <r>
      <rPr>
        <sz val="11"/>
        <rFont val="宋体"/>
        <charset val="134"/>
      </rPr>
      <t>人（其中脱贫人口</t>
    </r>
    <r>
      <rPr>
        <sz val="11"/>
        <rFont val="Times New Roman"/>
        <charset val="134"/>
      </rPr>
      <t>45</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</si>
  <si>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t>
    </r>
    <r>
      <rPr>
        <sz val="11"/>
        <rFont val="Times New Roman"/>
        <charset val="134"/>
      </rPr>
      <t> </t>
    </r>
    <r>
      <rPr>
        <sz val="11"/>
        <rFont val="宋体"/>
        <charset val="134"/>
      </rPr>
      <t>可提升</t>
    </r>
    <r>
      <rPr>
        <sz val="11"/>
        <rFont val="Times New Roman"/>
        <charset val="134"/>
      </rPr>
      <t>120</t>
    </r>
    <r>
      <rPr>
        <sz val="11"/>
        <rFont val="宋体"/>
        <charset val="134"/>
      </rPr>
      <t>人（其中脱贫人口</t>
    </r>
    <r>
      <rPr>
        <sz val="11"/>
        <rFont val="Times New Roman"/>
        <charset val="134"/>
      </rPr>
      <t>45</t>
    </r>
    <r>
      <rPr>
        <sz val="11"/>
        <rFont val="宋体"/>
        <charset val="134"/>
      </rPr>
      <t>人）的安全供水保障水平</t>
    </r>
  </si>
  <si>
    <r>
      <rPr>
        <sz val="11"/>
        <rFont val="宋体"/>
        <charset val="134"/>
      </rPr>
      <t>受益脱贫人口数</t>
    </r>
    <r>
      <rPr>
        <sz val="11"/>
        <rFont val="Times New Roman"/>
        <charset val="134"/>
      </rPr>
      <t>≥45</t>
    </r>
    <r>
      <rPr>
        <sz val="11"/>
        <rFont val="宋体"/>
        <charset val="134"/>
      </rPr>
      <t>人</t>
    </r>
  </si>
  <si>
    <r>
      <rPr>
        <sz val="11"/>
        <rFont val="宋体"/>
        <charset val="134"/>
      </rPr>
      <t>巫溪县</t>
    </r>
    <r>
      <rPr>
        <sz val="11"/>
        <rFont val="Times New Roman"/>
        <charset val="134"/>
      </rPr>
      <t>2024</t>
    </r>
    <r>
      <rPr>
        <sz val="11"/>
        <rFont val="宋体"/>
        <charset val="134"/>
      </rPr>
      <t>年田坝镇马坪、前坪片区供水保障提升工程</t>
    </r>
  </si>
  <si>
    <r>
      <rPr>
        <sz val="11"/>
        <rFont val="宋体"/>
        <charset val="134"/>
      </rPr>
      <t>天池村饮水管道防冻包裹</t>
    </r>
    <r>
      <rPr>
        <sz val="11"/>
        <rFont val="Times New Roman"/>
        <charset val="134"/>
      </rPr>
      <t>7KM,</t>
    </r>
    <r>
      <rPr>
        <sz val="11"/>
        <rFont val="宋体"/>
        <charset val="134"/>
      </rPr>
      <t>从天池村安装</t>
    </r>
    <r>
      <rPr>
        <sz val="11"/>
        <rFont val="Times New Roman"/>
        <charset val="134"/>
      </rPr>
      <t>32</t>
    </r>
    <r>
      <rPr>
        <sz val="11"/>
        <rFont val="宋体"/>
        <charset val="134"/>
      </rPr>
      <t>管道</t>
    </r>
    <r>
      <rPr>
        <sz val="11"/>
        <rFont val="Times New Roman"/>
        <charset val="134"/>
      </rPr>
      <t>12KM</t>
    </r>
    <r>
      <rPr>
        <sz val="11"/>
        <rFont val="宋体"/>
        <charset val="134"/>
      </rPr>
      <t>经马坪村至前坪村，新建</t>
    </r>
    <r>
      <rPr>
        <sz val="11"/>
        <rFont val="Times New Roman"/>
        <charset val="134"/>
      </rPr>
      <t>20</t>
    </r>
    <r>
      <rPr>
        <sz val="11"/>
        <rFont val="宋体"/>
        <charset val="134"/>
      </rPr>
      <t>方蓄水池</t>
    </r>
    <r>
      <rPr>
        <sz val="11"/>
        <rFont val="Times New Roman"/>
        <charset val="134"/>
      </rPr>
      <t>1</t>
    </r>
    <r>
      <rPr>
        <sz val="11"/>
        <rFont val="宋体"/>
        <charset val="134"/>
      </rPr>
      <t>口等</t>
    </r>
  </si>
  <si>
    <r>
      <rPr>
        <sz val="11"/>
        <rFont val="宋体"/>
        <charset val="134"/>
      </rPr>
      <t>巫溪县田坝镇马坪村等</t>
    </r>
  </si>
  <si>
    <r>
      <rPr>
        <sz val="11"/>
        <rFont val="宋体"/>
        <charset val="134"/>
      </rPr>
      <t>通过天池村饮水管道防冻包裹</t>
    </r>
    <r>
      <rPr>
        <sz val="11"/>
        <rFont val="Times New Roman"/>
        <charset val="134"/>
      </rPr>
      <t>7KM,</t>
    </r>
    <r>
      <rPr>
        <sz val="11"/>
        <rFont val="宋体"/>
        <charset val="134"/>
      </rPr>
      <t>从天池村安装</t>
    </r>
    <r>
      <rPr>
        <sz val="11"/>
        <rFont val="Times New Roman"/>
        <charset val="134"/>
      </rPr>
      <t>32</t>
    </r>
    <r>
      <rPr>
        <sz val="11"/>
        <rFont val="宋体"/>
        <charset val="134"/>
      </rPr>
      <t>管道</t>
    </r>
    <r>
      <rPr>
        <sz val="11"/>
        <rFont val="Times New Roman"/>
        <charset val="134"/>
      </rPr>
      <t>12KM</t>
    </r>
    <r>
      <rPr>
        <sz val="11"/>
        <rFont val="宋体"/>
        <charset val="134"/>
      </rPr>
      <t>经马坪村至前坪村，新建</t>
    </r>
    <r>
      <rPr>
        <sz val="11"/>
        <rFont val="Times New Roman"/>
        <charset val="134"/>
      </rPr>
      <t>20</t>
    </r>
    <r>
      <rPr>
        <sz val="11"/>
        <rFont val="宋体"/>
        <charset val="134"/>
      </rPr>
      <t>方蓄水池</t>
    </r>
    <r>
      <rPr>
        <sz val="11"/>
        <rFont val="Times New Roman"/>
        <charset val="134"/>
      </rPr>
      <t>1</t>
    </r>
    <r>
      <rPr>
        <sz val="11"/>
        <rFont val="宋体"/>
        <charset val="134"/>
      </rPr>
      <t>口。可提升</t>
    </r>
    <r>
      <rPr>
        <sz val="11"/>
        <rFont val="Times New Roman"/>
        <charset val="134"/>
      </rPr>
      <t>1850</t>
    </r>
    <r>
      <rPr>
        <sz val="11"/>
        <rFont val="宋体"/>
        <charset val="134"/>
      </rPr>
      <t>人（其中脱贫人口</t>
    </r>
    <r>
      <rPr>
        <sz val="11"/>
        <rFont val="Times New Roman"/>
        <charset val="134"/>
      </rPr>
      <t>355</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</si>
  <si>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人参与入库项目的选择，群众参与项目的实施与监督，通过天池村饮水管道防冻包裹</t>
    </r>
    <r>
      <rPr>
        <sz val="11"/>
        <rFont val="Times New Roman"/>
        <charset val="134"/>
      </rPr>
      <t>7KM,</t>
    </r>
    <r>
      <rPr>
        <sz val="11"/>
        <rFont val="宋体"/>
        <charset val="134"/>
      </rPr>
      <t>从天池村安装</t>
    </r>
    <r>
      <rPr>
        <sz val="11"/>
        <rFont val="Times New Roman"/>
        <charset val="134"/>
      </rPr>
      <t>32</t>
    </r>
    <r>
      <rPr>
        <sz val="11"/>
        <rFont val="宋体"/>
        <charset val="134"/>
      </rPr>
      <t>管道</t>
    </r>
    <r>
      <rPr>
        <sz val="11"/>
        <rFont val="Times New Roman"/>
        <charset val="134"/>
      </rPr>
      <t>12KM</t>
    </r>
    <r>
      <rPr>
        <sz val="11"/>
        <rFont val="宋体"/>
        <charset val="134"/>
      </rPr>
      <t>经马坪村至前坪村，新建</t>
    </r>
    <r>
      <rPr>
        <sz val="11"/>
        <rFont val="Times New Roman"/>
        <charset val="134"/>
      </rPr>
      <t>20</t>
    </r>
    <r>
      <rPr>
        <sz val="11"/>
        <rFont val="宋体"/>
        <charset val="134"/>
      </rPr>
      <t>方蓄水池</t>
    </r>
    <r>
      <rPr>
        <sz val="11"/>
        <rFont val="Times New Roman"/>
        <charset val="134"/>
      </rPr>
      <t>1</t>
    </r>
    <r>
      <rPr>
        <sz val="11"/>
        <rFont val="宋体"/>
        <charset val="134"/>
      </rPr>
      <t>口。可提升</t>
    </r>
    <r>
      <rPr>
        <sz val="11"/>
        <rFont val="Times New Roman"/>
        <charset val="134"/>
      </rPr>
      <t>1850</t>
    </r>
    <r>
      <rPr>
        <sz val="11"/>
        <rFont val="宋体"/>
        <charset val="134"/>
      </rPr>
      <t>人（其中脱贫人口</t>
    </r>
    <r>
      <rPr>
        <sz val="11"/>
        <rFont val="Times New Roman"/>
        <charset val="134"/>
      </rPr>
      <t>355</t>
    </r>
    <r>
      <rPr>
        <sz val="11"/>
        <rFont val="宋体"/>
        <charset val="134"/>
      </rPr>
      <t>人）的安全供水保障水平</t>
    </r>
  </si>
  <si>
    <r>
      <rPr>
        <sz val="11"/>
        <rFont val="宋体"/>
        <charset val="134"/>
      </rPr>
      <t>受益脱贫人口数</t>
    </r>
    <r>
      <rPr>
        <sz val="11"/>
        <rFont val="Times New Roman"/>
        <charset val="134"/>
      </rPr>
      <t>≥355</t>
    </r>
    <r>
      <rPr>
        <sz val="11"/>
        <rFont val="宋体"/>
        <charset val="134"/>
      </rPr>
      <t>人</t>
    </r>
  </si>
  <si>
    <r>
      <rPr>
        <sz val="11"/>
        <rFont val="宋体"/>
        <charset val="134"/>
      </rPr>
      <t>巫溪县</t>
    </r>
    <r>
      <rPr>
        <sz val="11"/>
        <rFont val="Times New Roman"/>
        <charset val="134"/>
      </rPr>
      <t>2024</t>
    </r>
    <r>
      <rPr>
        <sz val="11"/>
        <rFont val="宋体"/>
        <charset val="134"/>
      </rPr>
      <t>年田坝镇黄草、石堰岩湾片区供水保障提升工程</t>
    </r>
  </si>
  <si>
    <r>
      <rPr>
        <sz val="11"/>
        <rFont val="宋体"/>
        <charset val="134"/>
      </rPr>
      <t>新建</t>
    </r>
    <r>
      <rPr>
        <sz val="11"/>
        <rFont val="Times New Roman"/>
        <charset val="134"/>
      </rPr>
      <t>300m³</t>
    </r>
    <r>
      <rPr>
        <sz val="11"/>
        <rFont val="宋体"/>
        <charset val="134"/>
      </rPr>
      <t>蓄水池</t>
    </r>
    <r>
      <rPr>
        <sz val="11"/>
        <rFont val="Times New Roman"/>
        <charset val="134"/>
      </rPr>
      <t>1</t>
    </r>
    <r>
      <rPr>
        <sz val="11"/>
        <rFont val="宋体"/>
        <charset val="134"/>
      </rPr>
      <t>口，整治蓄水池</t>
    </r>
    <r>
      <rPr>
        <sz val="11"/>
        <rFont val="Times New Roman"/>
        <charset val="134"/>
      </rPr>
      <t>5</t>
    </r>
    <r>
      <rPr>
        <sz val="11"/>
        <rFont val="宋体"/>
        <charset val="134"/>
      </rPr>
      <t>口，更换及新安装</t>
    </r>
    <r>
      <rPr>
        <sz val="11"/>
        <rFont val="Times New Roman"/>
        <charset val="134"/>
      </rPr>
      <t>PE</t>
    </r>
    <r>
      <rPr>
        <sz val="11"/>
        <rFont val="宋体"/>
        <charset val="134"/>
      </rPr>
      <t>管道</t>
    </r>
    <r>
      <rPr>
        <sz val="11"/>
        <rFont val="Times New Roman"/>
        <charset val="134"/>
      </rPr>
      <t>3km</t>
    </r>
    <r>
      <rPr>
        <sz val="11"/>
        <rFont val="宋体"/>
        <charset val="134"/>
      </rPr>
      <t>等</t>
    </r>
  </si>
  <si>
    <r>
      <rPr>
        <sz val="11"/>
        <rFont val="宋体"/>
        <charset val="134"/>
      </rPr>
      <t>巫溪县田坝镇黄草村等</t>
    </r>
  </si>
  <si>
    <r>
      <rPr>
        <sz val="11"/>
        <rFont val="宋体"/>
        <charset val="134"/>
      </rPr>
      <t>通过新建</t>
    </r>
    <r>
      <rPr>
        <sz val="11"/>
        <rFont val="Times New Roman"/>
        <charset val="134"/>
      </rPr>
      <t>300m³</t>
    </r>
    <r>
      <rPr>
        <sz val="11"/>
        <rFont val="宋体"/>
        <charset val="134"/>
      </rPr>
      <t>蓄水池</t>
    </r>
    <r>
      <rPr>
        <sz val="11"/>
        <rFont val="Times New Roman"/>
        <charset val="134"/>
      </rPr>
      <t>1</t>
    </r>
    <r>
      <rPr>
        <sz val="11"/>
        <rFont val="宋体"/>
        <charset val="134"/>
      </rPr>
      <t>口，整治蓄水池</t>
    </r>
    <r>
      <rPr>
        <sz val="11"/>
        <rFont val="Times New Roman"/>
        <charset val="134"/>
      </rPr>
      <t>5</t>
    </r>
    <r>
      <rPr>
        <sz val="11"/>
        <rFont val="宋体"/>
        <charset val="134"/>
      </rPr>
      <t>口，更换及新安装</t>
    </r>
    <r>
      <rPr>
        <sz val="11"/>
        <rFont val="Times New Roman"/>
        <charset val="134"/>
      </rPr>
      <t>PE</t>
    </r>
    <r>
      <rPr>
        <sz val="11"/>
        <rFont val="宋体"/>
        <charset val="134"/>
      </rPr>
      <t>管道</t>
    </r>
    <r>
      <rPr>
        <sz val="11"/>
        <rFont val="Times New Roman"/>
        <charset val="134"/>
      </rPr>
      <t>3km</t>
    </r>
    <r>
      <rPr>
        <sz val="11"/>
        <rFont val="宋体"/>
        <charset val="134"/>
      </rPr>
      <t>。可提升</t>
    </r>
    <r>
      <rPr>
        <sz val="11"/>
        <rFont val="Times New Roman"/>
        <charset val="134"/>
      </rPr>
      <t>235</t>
    </r>
    <r>
      <rPr>
        <sz val="11"/>
        <rFont val="宋体"/>
        <charset val="134"/>
      </rPr>
      <t>人（其中脱贫人口</t>
    </r>
    <r>
      <rPr>
        <sz val="11"/>
        <rFont val="Times New Roman"/>
        <charset val="134"/>
      </rPr>
      <t>65</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</si>
  <si>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300m³</t>
    </r>
    <r>
      <rPr>
        <sz val="11"/>
        <rFont val="宋体"/>
        <charset val="134"/>
      </rPr>
      <t>蓄水池</t>
    </r>
    <r>
      <rPr>
        <sz val="11"/>
        <rFont val="Times New Roman"/>
        <charset val="134"/>
      </rPr>
      <t>1</t>
    </r>
    <r>
      <rPr>
        <sz val="11"/>
        <rFont val="宋体"/>
        <charset val="134"/>
      </rPr>
      <t>口，整治蓄水池</t>
    </r>
    <r>
      <rPr>
        <sz val="11"/>
        <rFont val="Times New Roman"/>
        <charset val="134"/>
      </rPr>
      <t>5</t>
    </r>
    <r>
      <rPr>
        <sz val="11"/>
        <rFont val="宋体"/>
        <charset val="134"/>
      </rPr>
      <t>口，更换及新安装</t>
    </r>
    <r>
      <rPr>
        <sz val="11"/>
        <rFont val="Times New Roman"/>
        <charset val="134"/>
      </rPr>
      <t>PE</t>
    </r>
    <r>
      <rPr>
        <sz val="11"/>
        <rFont val="宋体"/>
        <charset val="134"/>
      </rPr>
      <t>管道</t>
    </r>
    <r>
      <rPr>
        <sz val="11"/>
        <rFont val="Times New Roman"/>
        <charset val="134"/>
      </rPr>
      <t>3km</t>
    </r>
    <r>
      <rPr>
        <sz val="11"/>
        <rFont val="宋体"/>
        <charset val="134"/>
      </rPr>
      <t>。可提升</t>
    </r>
    <r>
      <rPr>
        <sz val="11"/>
        <rFont val="Times New Roman"/>
        <charset val="134"/>
      </rPr>
      <t>235</t>
    </r>
    <r>
      <rPr>
        <sz val="11"/>
        <rFont val="宋体"/>
        <charset val="134"/>
      </rPr>
      <t>人（其中脱贫人口</t>
    </r>
    <r>
      <rPr>
        <sz val="11"/>
        <rFont val="Times New Roman"/>
        <charset val="134"/>
      </rPr>
      <t>65</t>
    </r>
    <r>
      <rPr>
        <sz val="11"/>
        <rFont val="宋体"/>
        <charset val="134"/>
      </rPr>
      <t>人）的安全供水保障水平</t>
    </r>
  </si>
  <si>
    <r>
      <rPr>
        <sz val="11"/>
        <rFont val="宋体"/>
        <charset val="134"/>
      </rPr>
      <t>受益脱贫人口数</t>
    </r>
    <r>
      <rPr>
        <sz val="11"/>
        <rFont val="Times New Roman"/>
        <charset val="134"/>
      </rPr>
      <t>≥65</t>
    </r>
    <r>
      <rPr>
        <sz val="11"/>
        <rFont val="宋体"/>
        <charset val="134"/>
      </rPr>
      <t>人</t>
    </r>
  </si>
  <si>
    <r>
      <rPr>
        <sz val="11"/>
        <rFont val="宋体"/>
        <charset val="134"/>
      </rPr>
      <t>巫溪县</t>
    </r>
    <r>
      <rPr>
        <sz val="11"/>
        <rFont val="Times New Roman"/>
        <charset val="134"/>
      </rPr>
      <t>2024</t>
    </r>
    <r>
      <rPr>
        <sz val="11"/>
        <rFont val="宋体"/>
        <charset val="134"/>
      </rPr>
      <t>年农村供水保障维修养护项目</t>
    </r>
  </si>
  <si>
    <r>
      <rPr>
        <sz val="11"/>
        <rFont val="宋体"/>
        <charset val="134"/>
      </rPr>
      <t>对全县</t>
    </r>
    <r>
      <rPr>
        <sz val="11"/>
        <rFont val="Times New Roman"/>
        <charset val="134"/>
      </rPr>
      <t>32</t>
    </r>
    <r>
      <rPr>
        <sz val="11"/>
        <rFont val="宋体"/>
        <charset val="134"/>
      </rPr>
      <t>个乡镇（街道）水池整修</t>
    </r>
    <r>
      <rPr>
        <sz val="11"/>
        <rFont val="Times New Roman"/>
        <charset val="134"/>
      </rPr>
      <t>4000m³</t>
    </r>
    <r>
      <rPr>
        <sz val="11"/>
        <rFont val="宋体"/>
        <charset val="134"/>
      </rPr>
      <t>，更换饮水管道</t>
    </r>
    <r>
      <rPr>
        <sz val="11"/>
        <rFont val="Times New Roman"/>
        <charset val="134"/>
      </rPr>
      <t>250</t>
    </r>
    <r>
      <rPr>
        <sz val="11"/>
        <rFont val="宋体"/>
        <charset val="134"/>
      </rPr>
      <t>公里。</t>
    </r>
  </si>
  <si>
    <r>
      <rPr>
        <sz val="11"/>
        <rFont val="宋体"/>
        <charset val="134"/>
      </rPr>
      <t>通过对全县</t>
    </r>
    <r>
      <rPr>
        <sz val="11"/>
        <rFont val="Times New Roman"/>
        <charset val="134"/>
      </rPr>
      <t>32</t>
    </r>
    <r>
      <rPr>
        <sz val="11"/>
        <rFont val="宋体"/>
        <charset val="134"/>
      </rPr>
      <t>个乡镇街道水利工程设施进行维修养护。可提升</t>
    </r>
    <r>
      <rPr>
        <sz val="11"/>
        <rFont val="Times New Roman"/>
        <charset val="134"/>
      </rPr>
      <t>15000</t>
    </r>
    <r>
      <rPr>
        <sz val="11"/>
        <rFont val="宋体"/>
        <charset val="134"/>
      </rPr>
      <t>人（其中脱贫人口</t>
    </r>
    <r>
      <rPr>
        <sz val="11"/>
        <rFont val="Times New Roman"/>
        <charset val="134"/>
      </rPr>
      <t>11030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</si>
  <si>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人参与入库项目的选择，群众参与项目的实施与监督，通过对全县</t>
    </r>
    <r>
      <rPr>
        <sz val="11"/>
        <rFont val="Times New Roman"/>
        <charset val="134"/>
      </rPr>
      <t>32</t>
    </r>
    <r>
      <rPr>
        <sz val="11"/>
        <rFont val="宋体"/>
        <charset val="134"/>
      </rPr>
      <t>个乡镇街道水利工程设施进行维修养护。可提升</t>
    </r>
    <r>
      <rPr>
        <sz val="11"/>
        <rFont val="Times New Roman"/>
        <charset val="134"/>
      </rPr>
      <t>15000</t>
    </r>
    <r>
      <rPr>
        <sz val="11"/>
        <rFont val="宋体"/>
        <charset val="134"/>
      </rPr>
      <t>人（其中脱贫人口</t>
    </r>
    <r>
      <rPr>
        <sz val="11"/>
        <rFont val="Times New Roman"/>
        <charset val="134"/>
      </rPr>
      <t>11030</t>
    </r>
    <r>
      <rPr>
        <sz val="11"/>
        <rFont val="宋体"/>
        <charset val="134"/>
      </rPr>
      <t>人）的安全供水保障水平</t>
    </r>
  </si>
  <si>
    <r>
      <rPr>
        <sz val="11"/>
        <rFont val="宋体"/>
        <charset val="134"/>
      </rPr>
      <t>对全县</t>
    </r>
    <r>
      <rPr>
        <sz val="11"/>
        <rFont val="Times New Roman"/>
        <charset val="134"/>
      </rPr>
      <t>32</t>
    </r>
    <r>
      <rPr>
        <sz val="11"/>
        <rFont val="宋体"/>
        <charset val="134"/>
      </rPr>
      <t>个乡镇街道水利工程设施进行维修养护</t>
    </r>
  </si>
  <si>
    <r>
      <rPr>
        <sz val="11"/>
        <rFont val="宋体"/>
        <charset val="134"/>
      </rPr>
      <t>受益脱贫人口数</t>
    </r>
    <r>
      <rPr>
        <sz val="11"/>
        <rFont val="Times New Roman"/>
        <charset val="134"/>
      </rPr>
      <t>≥11030</t>
    </r>
    <r>
      <rPr>
        <sz val="11"/>
        <rFont val="宋体"/>
        <charset val="134"/>
      </rPr>
      <t>人</t>
    </r>
  </si>
  <si>
    <r>
      <rPr>
        <sz val="11"/>
        <rFont val="宋体"/>
        <charset val="134"/>
      </rPr>
      <t>巫溪县</t>
    </r>
    <r>
      <rPr>
        <sz val="11"/>
        <rFont val="Times New Roman"/>
        <charset val="134"/>
      </rPr>
      <t>2024</t>
    </r>
    <r>
      <rPr>
        <sz val="11"/>
        <rFont val="宋体"/>
        <charset val="134"/>
      </rPr>
      <t>年年农村抽提水工程水价补贴项目</t>
    </r>
  </si>
  <si>
    <r>
      <rPr>
        <sz val="11"/>
        <rFont val="宋体"/>
        <charset val="134"/>
      </rPr>
      <t>通过补贴全县抽提水工程</t>
    </r>
    <r>
      <rPr>
        <sz val="11"/>
        <rFont val="Times New Roman"/>
        <charset val="134"/>
      </rPr>
      <t>40</t>
    </r>
    <r>
      <rPr>
        <sz val="11"/>
        <rFont val="宋体"/>
        <charset val="134"/>
      </rPr>
      <t>余处等，可提升</t>
    </r>
    <r>
      <rPr>
        <sz val="11"/>
        <rFont val="Times New Roman"/>
        <charset val="134"/>
      </rPr>
      <t>13520</t>
    </r>
    <r>
      <rPr>
        <sz val="11"/>
        <rFont val="宋体"/>
        <charset val="134"/>
      </rPr>
      <t>人（其中脱贫户</t>
    </r>
    <r>
      <rPr>
        <sz val="11"/>
        <rFont val="Times New Roman"/>
        <charset val="134"/>
      </rPr>
      <t>2240</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</si>
  <si>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人参与入库项目的选择，群众参与项目的实施与监督，通过补贴全县抽提水工程</t>
    </r>
    <r>
      <rPr>
        <sz val="11"/>
        <rFont val="Times New Roman"/>
        <charset val="134"/>
      </rPr>
      <t>40</t>
    </r>
    <r>
      <rPr>
        <sz val="11"/>
        <rFont val="宋体"/>
        <charset val="134"/>
      </rPr>
      <t>余处等，可提升</t>
    </r>
    <r>
      <rPr>
        <sz val="11"/>
        <rFont val="Times New Roman"/>
        <charset val="134"/>
      </rPr>
      <t>13520</t>
    </r>
    <r>
      <rPr>
        <sz val="11"/>
        <rFont val="宋体"/>
        <charset val="134"/>
      </rPr>
      <t>人（其中脱贫户</t>
    </r>
    <r>
      <rPr>
        <sz val="11"/>
        <rFont val="Times New Roman"/>
        <charset val="134"/>
      </rPr>
      <t>2240</t>
    </r>
    <r>
      <rPr>
        <sz val="11"/>
        <rFont val="宋体"/>
        <charset val="134"/>
      </rPr>
      <t>人）的安全供水保障水平。</t>
    </r>
  </si>
  <si>
    <r>
      <rPr>
        <sz val="11"/>
        <rFont val="宋体"/>
        <charset val="134"/>
      </rPr>
      <t>受益脱贫人口数</t>
    </r>
    <r>
      <rPr>
        <sz val="11"/>
        <rFont val="Times New Roman"/>
        <charset val="134"/>
      </rPr>
      <t>≥2240</t>
    </r>
    <r>
      <rPr>
        <sz val="11"/>
        <rFont val="宋体"/>
        <charset val="134"/>
      </rPr>
      <t>人</t>
    </r>
  </si>
  <si>
    <r>
      <rPr>
        <sz val="11"/>
        <rFont val="宋体"/>
        <charset val="134"/>
      </rPr>
      <t>巫溪县</t>
    </r>
    <r>
      <rPr>
        <sz val="11"/>
        <rFont val="Times New Roman"/>
        <charset val="134"/>
      </rPr>
      <t>2024</t>
    </r>
    <r>
      <rPr>
        <sz val="11"/>
        <rFont val="宋体"/>
        <charset val="134"/>
      </rPr>
      <t>年天星乡寒峰村蓄水池建设项目</t>
    </r>
  </si>
  <si>
    <r>
      <rPr>
        <sz val="11"/>
        <rFont val="宋体"/>
        <charset val="134"/>
      </rPr>
      <t>荆竹窝新建</t>
    </r>
    <r>
      <rPr>
        <sz val="11"/>
        <rFont val="Times New Roman"/>
        <charset val="134"/>
      </rPr>
      <t>300</t>
    </r>
    <r>
      <rPr>
        <sz val="11"/>
        <rFont val="宋体"/>
        <charset val="134"/>
      </rPr>
      <t>方水池</t>
    </r>
    <r>
      <rPr>
        <sz val="11"/>
        <rFont val="Times New Roman"/>
        <charset val="134"/>
      </rPr>
      <t>1</t>
    </r>
    <r>
      <rPr>
        <sz val="11"/>
        <rFont val="宋体"/>
        <charset val="134"/>
      </rPr>
      <t>口，铺设管道</t>
    </r>
    <r>
      <rPr>
        <sz val="11"/>
        <rFont val="Times New Roman"/>
        <charset val="134"/>
      </rPr>
      <t>1000</t>
    </r>
    <r>
      <rPr>
        <sz val="11"/>
        <rFont val="宋体"/>
        <charset val="134"/>
      </rPr>
      <t>米等</t>
    </r>
  </si>
  <si>
    <r>
      <rPr>
        <sz val="11"/>
        <rFont val="宋体"/>
        <charset val="134"/>
      </rPr>
      <t>巫溪县天星乡寒峰村</t>
    </r>
  </si>
  <si>
    <r>
      <rPr>
        <sz val="11"/>
        <rFont val="宋体"/>
        <charset val="134"/>
      </rPr>
      <t>通过新建</t>
    </r>
    <r>
      <rPr>
        <sz val="11"/>
        <rFont val="Times New Roman"/>
        <charset val="134"/>
      </rPr>
      <t>300</t>
    </r>
    <r>
      <rPr>
        <sz val="11"/>
        <rFont val="宋体"/>
        <charset val="134"/>
      </rPr>
      <t>方水池</t>
    </r>
    <r>
      <rPr>
        <sz val="11"/>
        <rFont val="Times New Roman"/>
        <charset val="134"/>
      </rPr>
      <t>1</t>
    </r>
    <r>
      <rPr>
        <sz val="11"/>
        <rFont val="宋体"/>
        <charset val="134"/>
      </rPr>
      <t>口，铺设管道</t>
    </r>
    <r>
      <rPr>
        <sz val="11"/>
        <rFont val="Times New Roman"/>
        <charset val="134"/>
      </rPr>
      <t>1000</t>
    </r>
    <r>
      <rPr>
        <sz val="11"/>
        <rFont val="宋体"/>
        <charset val="134"/>
      </rPr>
      <t>米，可提升</t>
    </r>
    <r>
      <rPr>
        <sz val="11"/>
        <rFont val="Times New Roman"/>
        <charset val="134"/>
      </rPr>
      <t>369</t>
    </r>
    <r>
      <rPr>
        <sz val="11"/>
        <rFont val="宋体"/>
        <charset val="134"/>
      </rPr>
      <t>人（其中脱贫户</t>
    </r>
    <r>
      <rPr>
        <sz val="11"/>
        <rFont val="Times New Roman"/>
        <charset val="134"/>
      </rPr>
      <t>35</t>
    </r>
    <r>
      <rPr>
        <sz val="11"/>
        <rFont val="宋体"/>
        <charset val="134"/>
      </rPr>
      <t>人）的安全供水保障水平。</t>
    </r>
  </si>
  <si>
    <r>
      <rPr>
        <sz val="11"/>
        <rFont val="Times New Roman"/>
        <charset val="134"/>
      </rPr>
      <t>8</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300</t>
    </r>
    <r>
      <rPr>
        <sz val="11"/>
        <rFont val="宋体"/>
        <charset val="134"/>
      </rPr>
      <t>方水池</t>
    </r>
    <r>
      <rPr>
        <sz val="11"/>
        <rFont val="Times New Roman"/>
        <charset val="134"/>
      </rPr>
      <t>1</t>
    </r>
    <r>
      <rPr>
        <sz val="11"/>
        <rFont val="宋体"/>
        <charset val="134"/>
      </rPr>
      <t>口，铺设管道</t>
    </r>
    <r>
      <rPr>
        <sz val="11"/>
        <rFont val="Times New Roman"/>
        <charset val="134"/>
      </rPr>
      <t>1000</t>
    </r>
    <r>
      <rPr>
        <sz val="11"/>
        <rFont val="宋体"/>
        <charset val="134"/>
      </rPr>
      <t>米，可提升</t>
    </r>
    <r>
      <rPr>
        <sz val="11"/>
        <rFont val="Times New Roman"/>
        <charset val="134"/>
      </rPr>
      <t>369</t>
    </r>
    <r>
      <rPr>
        <sz val="11"/>
        <rFont val="宋体"/>
        <charset val="134"/>
      </rPr>
      <t>人（其中脱贫户</t>
    </r>
    <r>
      <rPr>
        <sz val="11"/>
        <rFont val="Times New Roman"/>
        <charset val="134"/>
      </rPr>
      <t>35</t>
    </r>
    <r>
      <rPr>
        <sz val="11"/>
        <rFont val="宋体"/>
        <charset val="134"/>
      </rPr>
      <t>人）的安全供水保障水平。</t>
    </r>
  </si>
  <si>
    <r>
      <rPr>
        <sz val="11"/>
        <rFont val="宋体"/>
        <charset val="134"/>
      </rPr>
      <t>受益脱贫人口数</t>
    </r>
    <r>
      <rPr>
        <sz val="11"/>
        <rFont val="Times New Roman"/>
        <charset val="134"/>
      </rPr>
      <t>≥35</t>
    </r>
    <r>
      <rPr>
        <sz val="11"/>
        <rFont val="宋体"/>
        <charset val="134"/>
      </rPr>
      <t>人</t>
    </r>
  </si>
  <si>
    <r>
      <rPr>
        <sz val="11"/>
        <rFont val="宋体"/>
        <charset val="134"/>
      </rPr>
      <t>巫溪县</t>
    </r>
    <r>
      <rPr>
        <sz val="11"/>
        <rFont val="Times New Roman"/>
        <charset val="134"/>
      </rPr>
      <t>2024</t>
    </r>
    <r>
      <rPr>
        <sz val="11"/>
        <rFont val="宋体"/>
        <charset val="134"/>
      </rPr>
      <t>年天星乡江池村供水保障工程建设项目</t>
    </r>
  </si>
  <si>
    <r>
      <rPr>
        <sz val="11"/>
        <rFont val="宋体"/>
        <charset val="134"/>
      </rPr>
      <t>新建水池</t>
    </r>
    <r>
      <rPr>
        <sz val="11"/>
        <rFont val="Times New Roman"/>
        <charset val="134"/>
      </rPr>
      <t>2</t>
    </r>
    <r>
      <rPr>
        <sz val="11"/>
        <rFont val="宋体"/>
        <charset val="134"/>
      </rPr>
      <t>口，铺设管道</t>
    </r>
    <r>
      <rPr>
        <sz val="11"/>
        <rFont val="Times New Roman"/>
        <charset val="134"/>
      </rPr>
      <t>5000</t>
    </r>
    <r>
      <rPr>
        <sz val="11"/>
        <rFont val="宋体"/>
        <charset val="134"/>
      </rPr>
      <t>米，水泵</t>
    </r>
    <r>
      <rPr>
        <sz val="11"/>
        <rFont val="Times New Roman"/>
        <charset val="134"/>
      </rPr>
      <t>4</t>
    </r>
    <r>
      <rPr>
        <sz val="11"/>
        <rFont val="宋体"/>
        <charset val="134"/>
      </rPr>
      <t>套，泵房</t>
    </r>
    <r>
      <rPr>
        <sz val="11"/>
        <rFont val="Times New Roman"/>
        <charset val="134"/>
      </rPr>
      <t>2</t>
    </r>
    <r>
      <rPr>
        <sz val="11"/>
        <rFont val="宋体"/>
        <charset val="134"/>
      </rPr>
      <t>座等</t>
    </r>
  </si>
  <si>
    <r>
      <rPr>
        <sz val="11"/>
        <rFont val="宋体"/>
        <charset val="134"/>
      </rPr>
      <t>巫溪县天星乡江池村</t>
    </r>
  </si>
  <si>
    <r>
      <rPr>
        <sz val="11"/>
        <rFont val="宋体"/>
        <charset val="134"/>
      </rPr>
      <t>通过新建水池</t>
    </r>
    <r>
      <rPr>
        <sz val="11"/>
        <rFont val="Times New Roman"/>
        <charset val="134"/>
      </rPr>
      <t>2</t>
    </r>
    <r>
      <rPr>
        <sz val="11"/>
        <rFont val="宋体"/>
        <charset val="134"/>
      </rPr>
      <t>口，铺设管道</t>
    </r>
    <r>
      <rPr>
        <sz val="11"/>
        <rFont val="Times New Roman"/>
        <charset val="134"/>
      </rPr>
      <t>5000</t>
    </r>
    <r>
      <rPr>
        <sz val="11"/>
        <rFont val="宋体"/>
        <charset val="134"/>
      </rPr>
      <t>米，水泵</t>
    </r>
    <r>
      <rPr>
        <sz val="11"/>
        <rFont val="Times New Roman"/>
        <charset val="134"/>
      </rPr>
      <t>4</t>
    </r>
    <r>
      <rPr>
        <sz val="11"/>
        <rFont val="宋体"/>
        <charset val="134"/>
      </rPr>
      <t>套，泵房</t>
    </r>
    <r>
      <rPr>
        <sz val="11"/>
        <rFont val="Times New Roman"/>
        <charset val="134"/>
      </rPr>
      <t>2</t>
    </r>
    <r>
      <rPr>
        <sz val="11"/>
        <rFont val="宋体"/>
        <charset val="134"/>
      </rPr>
      <t>座等，可提升</t>
    </r>
    <r>
      <rPr>
        <sz val="11"/>
        <rFont val="Times New Roman"/>
        <charset val="134"/>
      </rPr>
      <t>520</t>
    </r>
    <r>
      <rPr>
        <sz val="11"/>
        <rFont val="宋体"/>
        <charset val="134"/>
      </rPr>
      <t>人（其中脱贫户</t>
    </r>
    <r>
      <rPr>
        <sz val="11"/>
        <rFont val="Times New Roman"/>
        <charset val="134"/>
      </rPr>
      <t>43</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</si>
  <si>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人参与入库项目的选择，群众参与项目的实施与监督，通过新建水池</t>
    </r>
    <r>
      <rPr>
        <sz val="11"/>
        <rFont val="Times New Roman"/>
        <charset val="134"/>
      </rPr>
      <t>2</t>
    </r>
    <r>
      <rPr>
        <sz val="11"/>
        <rFont val="宋体"/>
        <charset val="134"/>
      </rPr>
      <t>口，铺设管道</t>
    </r>
    <r>
      <rPr>
        <sz val="11"/>
        <rFont val="Times New Roman"/>
        <charset val="134"/>
      </rPr>
      <t>5000</t>
    </r>
    <r>
      <rPr>
        <sz val="11"/>
        <rFont val="宋体"/>
        <charset val="134"/>
      </rPr>
      <t>米，水泵</t>
    </r>
    <r>
      <rPr>
        <sz val="11"/>
        <rFont val="Times New Roman"/>
        <charset val="134"/>
      </rPr>
      <t>4</t>
    </r>
    <r>
      <rPr>
        <sz val="11"/>
        <rFont val="宋体"/>
        <charset val="134"/>
      </rPr>
      <t>套，泵房</t>
    </r>
    <r>
      <rPr>
        <sz val="11"/>
        <rFont val="Times New Roman"/>
        <charset val="134"/>
      </rPr>
      <t>2</t>
    </r>
    <r>
      <rPr>
        <sz val="11"/>
        <rFont val="宋体"/>
        <charset val="134"/>
      </rPr>
      <t>座等，可提升</t>
    </r>
    <r>
      <rPr>
        <sz val="11"/>
        <rFont val="Times New Roman"/>
        <charset val="134"/>
      </rPr>
      <t>520</t>
    </r>
    <r>
      <rPr>
        <sz val="11"/>
        <rFont val="宋体"/>
        <charset val="134"/>
      </rPr>
      <t>人（其中脱贫户</t>
    </r>
    <r>
      <rPr>
        <sz val="11"/>
        <rFont val="Times New Roman"/>
        <charset val="134"/>
      </rPr>
      <t>43</t>
    </r>
    <r>
      <rPr>
        <sz val="11"/>
        <rFont val="宋体"/>
        <charset val="134"/>
      </rPr>
      <t>人）的安全供水保障水平。</t>
    </r>
  </si>
  <si>
    <r>
      <rPr>
        <sz val="11"/>
        <rFont val="宋体"/>
        <charset val="134"/>
      </rPr>
      <t>受益脱贫人口数</t>
    </r>
    <r>
      <rPr>
        <sz val="11"/>
        <rFont val="Times New Roman"/>
        <charset val="134"/>
      </rPr>
      <t>≥43</t>
    </r>
    <r>
      <rPr>
        <sz val="11"/>
        <rFont val="宋体"/>
        <charset val="134"/>
      </rPr>
      <t>人</t>
    </r>
  </si>
  <si>
    <r>
      <rPr>
        <sz val="11"/>
        <rFont val="宋体"/>
        <charset val="134"/>
      </rPr>
      <t>巫溪县</t>
    </r>
    <r>
      <rPr>
        <sz val="11"/>
        <rFont val="Times New Roman"/>
        <charset val="134"/>
      </rPr>
      <t>2024</t>
    </r>
    <r>
      <rPr>
        <sz val="11"/>
        <rFont val="宋体"/>
        <charset val="134"/>
      </rPr>
      <t>年天星乡吉王村饮用水池建设项目</t>
    </r>
  </si>
  <si>
    <r>
      <rPr>
        <sz val="11"/>
        <rFont val="宋体"/>
        <charset val="134"/>
      </rPr>
      <t>整治龙王井水池</t>
    </r>
    <r>
      <rPr>
        <sz val="11"/>
        <rFont val="Times New Roman"/>
        <charset val="134"/>
      </rPr>
      <t>1</t>
    </r>
    <r>
      <rPr>
        <sz val="11"/>
        <rFont val="宋体"/>
        <charset val="134"/>
      </rPr>
      <t>口等</t>
    </r>
  </si>
  <si>
    <r>
      <rPr>
        <sz val="11"/>
        <rFont val="宋体"/>
        <charset val="134"/>
      </rPr>
      <t>巫溪县天星乡吉王村</t>
    </r>
  </si>
  <si>
    <r>
      <rPr>
        <sz val="11"/>
        <rFont val="宋体"/>
        <charset val="134"/>
      </rPr>
      <t>通过整治龙王井水池</t>
    </r>
    <r>
      <rPr>
        <sz val="11"/>
        <rFont val="Times New Roman"/>
        <charset val="134"/>
      </rPr>
      <t>1</t>
    </r>
    <r>
      <rPr>
        <sz val="11"/>
        <rFont val="宋体"/>
        <charset val="134"/>
      </rPr>
      <t>口，可提升</t>
    </r>
    <r>
      <rPr>
        <sz val="11"/>
        <rFont val="Times New Roman"/>
        <charset val="134"/>
      </rPr>
      <t>80</t>
    </r>
    <r>
      <rPr>
        <sz val="11"/>
        <rFont val="宋体"/>
        <charset val="134"/>
      </rPr>
      <t>人（其中脱贫户</t>
    </r>
    <r>
      <rPr>
        <sz val="11"/>
        <rFont val="Times New Roman"/>
        <charset val="134"/>
      </rPr>
      <t>22</t>
    </r>
    <r>
      <rPr>
        <sz val="11"/>
        <rFont val="宋体"/>
        <charset val="134"/>
      </rPr>
      <t>人）的安全供水保障水平</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</si>
  <si>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人参与入库项目的选择，群众参与项目的实施与监督，通过整治龙王井水池</t>
    </r>
    <r>
      <rPr>
        <sz val="11"/>
        <rFont val="Times New Roman"/>
        <charset val="134"/>
      </rPr>
      <t>1</t>
    </r>
    <r>
      <rPr>
        <sz val="11"/>
        <rFont val="宋体"/>
        <charset val="134"/>
      </rPr>
      <t>口，可提升</t>
    </r>
    <r>
      <rPr>
        <sz val="11"/>
        <rFont val="Times New Roman"/>
        <charset val="134"/>
      </rPr>
      <t>80</t>
    </r>
    <r>
      <rPr>
        <sz val="11"/>
        <rFont val="宋体"/>
        <charset val="134"/>
      </rPr>
      <t>人（其中脱贫户</t>
    </r>
    <r>
      <rPr>
        <sz val="11"/>
        <rFont val="Times New Roman"/>
        <charset val="134"/>
      </rPr>
      <t>22</t>
    </r>
    <r>
      <rPr>
        <sz val="11"/>
        <rFont val="宋体"/>
        <charset val="134"/>
      </rPr>
      <t>人）的安全供水保障水平</t>
    </r>
  </si>
  <si>
    <r>
      <rPr>
        <sz val="11"/>
        <rFont val="宋体"/>
        <charset val="134"/>
      </rPr>
      <t>受益脱贫人口数</t>
    </r>
    <r>
      <rPr>
        <sz val="11"/>
        <rFont val="Times New Roman"/>
        <charset val="134"/>
      </rPr>
      <t>≥22</t>
    </r>
    <r>
      <rPr>
        <sz val="11"/>
        <rFont val="宋体"/>
        <charset val="134"/>
      </rPr>
      <t>人</t>
    </r>
  </si>
  <si>
    <r>
      <rPr>
        <sz val="11"/>
        <rFont val="宋体"/>
        <charset val="134"/>
      </rPr>
      <t>巫溪县</t>
    </r>
    <r>
      <rPr>
        <sz val="11"/>
        <rFont val="Times New Roman"/>
        <charset val="134"/>
      </rPr>
      <t>2024</t>
    </r>
    <r>
      <rPr>
        <sz val="11"/>
        <rFont val="宋体"/>
        <charset val="134"/>
      </rPr>
      <t>年鱼鳞乡鱼东村农村饮水提升项目建设</t>
    </r>
  </si>
  <si>
    <r>
      <rPr>
        <sz val="11"/>
        <rFont val="宋体"/>
        <charset val="134"/>
      </rPr>
      <t>铺设管道</t>
    </r>
    <r>
      <rPr>
        <sz val="11"/>
        <rFont val="Times New Roman"/>
        <charset val="134"/>
      </rPr>
      <t>4000</t>
    </r>
    <r>
      <rPr>
        <sz val="11"/>
        <rFont val="宋体"/>
        <charset val="134"/>
      </rPr>
      <t>米等</t>
    </r>
  </si>
  <si>
    <r>
      <rPr>
        <sz val="11"/>
        <rFont val="宋体"/>
        <charset val="134"/>
      </rPr>
      <t>巫溪县鱼鳞乡鱼东村</t>
    </r>
  </si>
  <si>
    <r>
      <rPr>
        <sz val="11"/>
        <rFont val="宋体"/>
        <charset val="134"/>
      </rPr>
      <t>通过铺设管道</t>
    </r>
    <r>
      <rPr>
        <sz val="11"/>
        <rFont val="Times New Roman"/>
        <charset val="134"/>
      </rPr>
      <t>4000</t>
    </r>
    <r>
      <rPr>
        <sz val="11"/>
        <rFont val="宋体"/>
        <charset val="134"/>
      </rPr>
      <t>米等，可提升</t>
    </r>
    <r>
      <rPr>
        <sz val="11"/>
        <rFont val="Times New Roman"/>
        <charset val="134"/>
      </rPr>
      <t>1535</t>
    </r>
    <r>
      <rPr>
        <sz val="11"/>
        <rFont val="宋体"/>
        <charset val="134"/>
      </rPr>
      <t>人（其中脱贫人口</t>
    </r>
    <r>
      <rPr>
        <sz val="11"/>
        <rFont val="Times New Roman"/>
        <charset val="134"/>
      </rPr>
      <t>112</t>
    </r>
    <r>
      <rPr>
        <sz val="11"/>
        <rFont val="宋体"/>
        <charset val="134"/>
      </rPr>
      <t>人）安全供水保障水平</t>
    </r>
  </si>
  <si>
    <r>
      <rPr>
        <sz val="11"/>
        <rFont val="Times New Roman"/>
        <charset val="134"/>
      </rPr>
      <t>6</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人参与入库项目的选择，群众参与项目的实施与监督，通过铺设管道</t>
    </r>
    <r>
      <rPr>
        <sz val="11"/>
        <rFont val="Times New Roman"/>
        <charset val="134"/>
      </rPr>
      <t>4000</t>
    </r>
    <r>
      <rPr>
        <sz val="11"/>
        <rFont val="宋体"/>
        <charset val="134"/>
      </rPr>
      <t>米等，可提升</t>
    </r>
    <r>
      <rPr>
        <sz val="11"/>
        <rFont val="Times New Roman"/>
        <charset val="134"/>
      </rPr>
      <t>1535</t>
    </r>
    <r>
      <rPr>
        <sz val="11"/>
        <rFont val="宋体"/>
        <charset val="134"/>
      </rPr>
      <t>人（其中脱贫人口</t>
    </r>
    <r>
      <rPr>
        <sz val="11"/>
        <rFont val="Times New Roman"/>
        <charset val="134"/>
      </rPr>
      <t>112</t>
    </r>
    <r>
      <rPr>
        <sz val="11"/>
        <rFont val="宋体"/>
        <charset val="134"/>
      </rPr>
      <t>人）安全供水保障水平</t>
    </r>
  </si>
  <si>
    <r>
      <rPr>
        <sz val="11"/>
        <rFont val="宋体"/>
        <charset val="134"/>
      </rPr>
      <t>受益脱贫人口数</t>
    </r>
    <r>
      <rPr>
        <sz val="11"/>
        <rFont val="Times New Roman"/>
        <charset val="134"/>
      </rPr>
      <t>≥112</t>
    </r>
    <r>
      <rPr>
        <sz val="11"/>
        <rFont val="宋体"/>
        <charset val="134"/>
      </rPr>
      <t>人</t>
    </r>
  </si>
  <si>
    <r>
      <rPr>
        <sz val="11"/>
        <rFont val="宋体"/>
        <charset val="134"/>
      </rPr>
      <t>巫溪县</t>
    </r>
    <r>
      <rPr>
        <sz val="11"/>
        <rFont val="Times New Roman"/>
        <charset val="134"/>
      </rPr>
      <t>2024</t>
    </r>
    <r>
      <rPr>
        <sz val="11"/>
        <rFont val="宋体"/>
        <charset val="134"/>
      </rPr>
      <t>年朝阳镇东桥村蓄水池建设工程</t>
    </r>
  </si>
  <si>
    <r>
      <rPr>
        <sz val="11"/>
        <rFont val="宋体"/>
        <charset val="134"/>
      </rPr>
      <t>新建</t>
    </r>
    <r>
      <rPr>
        <sz val="11"/>
        <rFont val="Times New Roman"/>
        <charset val="134"/>
      </rPr>
      <t>500³</t>
    </r>
    <r>
      <rPr>
        <sz val="11"/>
        <rFont val="宋体"/>
        <charset val="134"/>
      </rPr>
      <t>蓄水池</t>
    </r>
    <r>
      <rPr>
        <sz val="11"/>
        <rFont val="Times New Roman"/>
        <charset val="134"/>
      </rPr>
      <t>1</t>
    </r>
    <r>
      <rPr>
        <sz val="11"/>
        <rFont val="宋体"/>
        <charset val="134"/>
      </rPr>
      <t>口，铺设管道</t>
    </r>
    <r>
      <rPr>
        <sz val="11"/>
        <rFont val="Times New Roman"/>
        <charset val="134"/>
      </rPr>
      <t>50</t>
    </r>
    <r>
      <rPr>
        <sz val="11"/>
        <rFont val="宋体"/>
        <charset val="134"/>
      </rPr>
      <t>米等</t>
    </r>
  </si>
  <si>
    <r>
      <rPr>
        <sz val="11"/>
        <rFont val="宋体"/>
        <charset val="134"/>
      </rPr>
      <t>巫溪县朝阳镇东桥村</t>
    </r>
  </si>
  <si>
    <r>
      <rPr>
        <sz val="11"/>
        <rFont val="宋体"/>
        <charset val="134"/>
      </rPr>
      <t>通过新建</t>
    </r>
    <r>
      <rPr>
        <sz val="11"/>
        <rFont val="Times New Roman"/>
        <charset val="134"/>
      </rPr>
      <t>500³</t>
    </r>
    <r>
      <rPr>
        <sz val="11"/>
        <rFont val="宋体"/>
        <charset val="134"/>
      </rPr>
      <t>蓄水池</t>
    </r>
    <r>
      <rPr>
        <sz val="11"/>
        <rFont val="Times New Roman"/>
        <charset val="134"/>
      </rPr>
      <t>1</t>
    </r>
    <r>
      <rPr>
        <sz val="11"/>
        <rFont val="宋体"/>
        <charset val="134"/>
      </rPr>
      <t>口，铺设管道</t>
    </r>
    <r>
      <rPr>
        <sz val="11"/>
        <rFont val="Times New Roman"/>
        <charset val="134"/>
      </rPr>
      <t>50</t>
    </r>
    <r>
      <rPr>
        <sz val="11"/>
        <rFont val="宋体"/>
        <charset val="134"/>
      </rPr>
      <t>米</t>
    </r>
    <r>
      <rPr>
        <sz val="11"/>
        <rFont val="Times New Roman"/>
        <charset val="134"/>
      </rPr>
      <t>,</t>
    </r>
    <r>
      <rPr>
        <sz val="11"/>
        <rFont val="宋体"/>
        <charset val="134"/>
      </rPr>
      <t>可提升</t>
    </r>
    <r>
      <rPr>
        <sz val="11"/>
        <rFont val="Times New Roman"/>
        <charset val="134"/>
      </rPr>
      <t>380</t>
    </r>
    <r>
      <rPr>
        <sz val="11"/>
        <rFont val="宋体"/>
        <charset val="134"/>
      </rPr>
      <t>人其中脱贫人口</t>
    </r>
    <r>
      <rPr>
        <sz val="11"/>
        <rFont val="Times New Roman"/>
        <charset val="134"/>
      </rPr>
      <t>75</t>
    </r>
    <r>
      <rPr>
        <sz val="11"/>
        <rFont val="宋体"/>
        <charset val="134"/>
      </rPr>
      <t>人安全供水保障水平</t>
    </r>
  </si>
  <si>
    <r>
      <rPr>
        <sz val="11"/>
        <rFont val="Times New Roman"/>
        <charset val="134"/>
      </rPr>
      <t>7</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500³</t>
    </r>
    <r>
      <rPr>
        <sz val="11"/>
        <rFont val="宋体"/>
        <charset val="134"/>
      </rPr>
      <t>蓄水池</t>
    </r>
    <r>
      <rPr>
        <sz val="11"/>
        <rFont val="Times New Roman"/>
        <charset val="134"/>
      </rPr>
      <t>1</t>
    </r>
    <r>
      <rPr>
        <sz val="11"/>
        <rFont val="宋体"/>
        <charset val="134"/>
      </rPr>
      <t>口，铺设管道</t>
    </r>
    <r>
      <rPr>
        <sz val="11"/>
        <rFont val="Times New Roman"/>
        <charset val="134"/>
      </rPr>
      <t>50</t>
    </r>
    <r>
      <rPr>
        <sz val="11"/>
        <rFont val="宋体"/>
        <charset val="134"/>
      </rPr>
      <t>米</t>
    </r>
    <r>
      <rPr>
        <sz val="11"/>
        <rFont val="Times New Roman"/>
        <charset val="134"/>
      </rPr>
      <t>,</t>
    </r>
    <r>
      <rPr>
        <sz val="11"/>
        <rFont val="宋体"/>
        <charset val="134"/>
      </rPr>
      <t>可提升</t>
    </r>
    <r>
      <rPr>
        <sz val="11"/>
        <rFont val="Times New Roman"/>
        <charset val="134"/>
      </rPr>
      <t>380</t>
    </r>
    <r>
      <rPr>
        <sz val="11"/>
        <rFont val="宋体"/>
        <charset val="134"/>
      </rPr>
      <t>人其中脱贫人口</t>
    </r>
    <r>
      <rPr>
        <sz val="11"/>
        <rFont val="Times New Roman"/>
        <charset val="134"/>
      </rPr>
      <t>75</t>
    </r>
    <r>
      <rPr>
        <sz val="11"/>
        <rFont val="宋体"/>
        <charset val="134"/>
      </rPr>
      <t>人安全供水保障水平</t>
    </r>
  </si>
  <si>
    <r>
      <rPr>
        <sz val="11"/>
        <rFont val="宋体"/>
        <charset val="134"/>
      </rPr>
      <t>受益脱贫人口数</t>
    </r>
    <r>
      <rPr>
        <sz val="11"/>
        <rFont val="Times New Roman"/>
        <charset val="134"/>
      </rPr>
      <t>≥75</t>
    </r>
    <r>
      <rPr>
        <sz val="11"/>
        <rFont val="宋体"/>
        <charset val="134"/>
      </rPr>
      <t>人</t>
    </r>
  </si>
  <si>
    <r>
      <rPr>
        <sz val="11"/>
        <rFont val="宋体"/>
        <charset val="134"/>
      </rPr>
      <t>巫溪县</t>
    </r>
    <r>
      <rPr>
        <sz val="11"/>
        <rFont val="Times New Roman"/>
        <charset val="134"/>
      </rPr>
      <t>2024</t>
    </r>
    <r>
      <rPr>
        <sz val="11"/>
        <rFont val="宋体"/>
        <charset val="134"/>
      </rPr>
      <t>年大河乡分泉村饮水工程</t>
    </r>
  </si>
  <si>
    <r>
      <rPr>
        <sz val="11"/>
        <rFont val="宋体"/>
        <charset val="134"/>
      </rPr>
      <t>新建</t>
    </r>
    <r>
      <rPr>
        <sz val="11"/>
        <rFont val="Times New Roman"/>
        <charset val="134"/>
      </rPr>
      <t>300m³</t>
    </r>
    <r>
      <rPr>
        <sz val="11"/>
        <rFont val="宋体"/>
        <charset val="134"/>
      </rPr>
      <t>和</t>
    </r>
    <r>
      <rPr>
        <sz val="11"/>
        <rFont val="Times New Roman"/>
        <charset val="134"/>
      </rPr>
      <t>100m³</t>
    </r>
    <r>
      <rPr>
        <sz val="11"/>
        <rFont val="宋体"/>
        <charset val="134"/>
      </rPr>
      <t>蓄水池各</t>
    </r>
    <r>
      <rPr>
        <sz val="11"/>
        <rFont val="Times New Roman"/>
        <charset val="134"/>
      </rPr>
      <t>1</t>
    </r>
    <r>
      <rPr>
        <sz val="11"/>
        <rFont val="宋体"/>
        <charset val="134"/>
      </rPr>
      <t>口，铺设各型管道</t>
    </r>
    <r>
      <rPr>
        <sz val="11"/>
        <rFont val="Times New Roman"/>
        <charset val="134"/>
      </rPr>
      <t>5600</t>
    </r>
    <r>
      <rPr>
        <sz val="11"/>
        <rFont val="宋体"/>
        <charset val="134"/>
      </rPr>
      <t>米等</t>
    </r>
  </si>
  <si>
    <r>
      <rPr>
        <sz val="11"/>
        <rFont val="宋体"/>
        <charset val="134"/>
      </rPr>
      <t>巫溪县大河乡分泉村</t>
    </r>
  </si>
  <si>
    <r>
      <rPr>
        <sz val="11"/>
        <rFont val="宋体"/>
        <charset val="134"/>
      </rPr>
      <t>通过新建</t>
    </r>
    <r>
      <rPr>
        <sz val="11"/>
        <rFont val="Times New Roman"/>
        <charset val="134"/>
      </rPr>
      <t>300m³</t>
    </r>
    <r>
      <rPr>
        <sz val="11"/>
        <rFont val="宋体"/>
        <charset val="134"/>
      </rPr>
      <t>和</t>
    </r>
    <r>
      <rPr>
        <sz val="11"/>
        <rFont val="Times New Roman"/>
        <charset val="134"/>
      </rPr>
      <t>100m³</t>
    </r>
    <r>
      <rPr>
        <sz val="11"/>
        <rFont val="宋体"/>
        <charset val="134"/>
      </rPr>
      <t>蓄水池各</t>
    </r>
    <r>
      <rPr>
        <sz val="11"/>
        <rFont val="Times New Roman"/>
        <charset val="134"/>
      </rPr>
      <t>1</t>
    </r>
    <r>
      <rPr>
        <sz val="11"/>
        <rFont val="宋体"/>
        <charset val="134"/>
      </rPr>
      <t>口，铺设各型管道</t>
    </r>
    <r>
      <rPr>
        <sz val="11"/>
        <rFont val="Times New Roman"/>
        <charset val="134"/>
      </rPr>
      <t>5600</t>
    </r>
    <r>
      <rPr>
        <sz val="11"/>
        <rFont val="宋体"/>
        <charset val="134"/>
      </rPr>
      <t>米等</t>
    </r>
    <r>
      <rPr>
        <sz val="11"/>
        <rFont val="Times New Roman"/>
        <charset val="134"/>
      </rPr>
      <t>,</t>
    </r>
    <r>
      <rPr>
        <sz val="11"/>
        <rFont val="宋体"/>
        <charset val="134"/>
      </rPr>
      <t>可提升</t>
    </r>
    <r>
      <rPr>
        <sz val="11"/>
        <rFont val="Times New Roman"/>
        <charset val="134"/>
      </rPr>
      <t>420</t>
    </r>
    <r>
      <rPr>
        <sz val="11"/>
        <rFont val="宋体"/>
        <charset val="134"/>
      </rPr>
      <t>人其中脱贫人口</t>
    </r>
    <r>
      <rPr>
        <sz val="11"/>
        <rFont val="Times New Roman"/>
        <charset val="134"/>
      </rPr>
      <t>90</t>
    </r>
    <r>
      <rPr>
        <sz val="11"/>
        <rFont val="宋体"/>
        <charset val="134"/>
      </rPr>
      <t>人安全供水保障水平</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</si>
  <si>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人参与入库项目的选择，群众参与项目的实施与监督，通过新建</t>
    </r>
    <r>
      <rPr>
        <sz val="11"/>
        <rFont val="Times New Roman"/>
        <charset val="134"/>
      </rPr>
      <t>300m³</t>
    </r>
    <r>
      <rPr>
        <sz val="11"/>
        <rFont val="宋体"/>
        <charset val="134"/>
      </rPr>
      <t>和</t>
    </r>
    <r>
      <rPr>
        <sz val="11"/>
        <rFont val="Times New Roman"/>
        <charset val="134"/>
      </rPr>
      <t>100m³</t>
    </r>
    <r>
      <rPr>
        <sz val="11"/>
        <rFont val="宋体"/>
        <charset val="134"/>
      </rPr>
      <t>蓄水池各</t>
    </r>
    <r>
      <rPr>
        <sz val="11"/>
        <rFont val="Times New Roman"/>
        <charset val="134"/>
      </rPr>
      <t>1</t>
    </r>
    <r>
      <rPr>
        <sz val="11"/>
        <rFont val="宋体"/>
        <charset val="134"/>
      </rPr>
      <t>口，铺设各型管道</t>
    </r>
    <r>
      <rPr>
        <sz val="11"/>
        <rFont val="Times New Roman"/>
        <charset val="134"/>
      </rPr>
      <t>5600</t>
    </r>
    <r>
      <rPr>
        <sz val="11"/>
        <rFont val="宋体"/>
        <charset val="134"/>
      </rPr>
      <t>米等</t>
    </r>
    <r>
      <rPr>
        <sz val="11"/>
        <rFont val="Times New Roman"/>
        <charset val="134"/>
      </rPr>
      <t>,</t>
    </r>
    <r>
      <rPr>
        <sz val="11"/>
        <rFont val="宋体"/>
        <charset val="134"/>
      </rPr>
      <t>可提升</t>
    </r>
    <r>
      <rPr>
        <sz val="11"/>
        <rFont val="Times New Roman"/>
        <charset val="134"/>
      </rPr>
      <t>420</t>
    </r>
    <r>
      <rPr>
        <sz val="11"/>
        <rFont val="宋体"/>
        <charset val="134"/>
      </rPr>
      <t>人其中脱贫人口</t>
    </r>
    <r>
      <rPr>
        <sz val="11"/>
        <rFont val="Times New Roman"/>
        <charset val="134"/>
      </rPr>
      <t>90</t>
    </r>
    <r>
      <rPr>
        <sz val="11"/>
        <rFont val="宋体"/>
        <charset val="134"/>
      </rPr>
      <t>人安全供水保障水平</t>
    </r>
  </si>
  <si>
    <r>
      <rPr>
        <sz val="11"/>
        <rFont val="宋体"/>
        <charset val="134"/>
      </rPr>
      <t>巫溪县</t>
    </r>
    <r>
      <rPr>
        <sz val="11"/>
        <rFont val="Times New Roman"/>
        <charset val="134"/>
      </rPr>
      <t>2024</t>
    </r>
    <r>
      <rPr>
        <sz val="11"/>
        <rFont val="宋体"/>
        <charset val="134"/>
      </rPr>
      <t>年大河乡上游村新建人畜饮水池项目</t>
    </r>
  </si>
  <si>
    <r>
      <rPr>
        <sz val="11"/>
        <rFont val="宋体"/>
        <charset val="134"/>
      </rPr>
      <t>新建</t>
    </r>
    <r>
      <rPr>
        <sz val="11"/>
        <rFont val="Times New Roman"/>
        <charset val="134"/>
      </rPr>
      <t>200³</t>
    </r>
    <r>
      <rPr>
        <sz val="11"/>
        <rFont val="宋体"/>
        <charset val="134"/>
      </rPr>
      <t>蓄水池</t>
    </r>
    <r>
      <rPr>
        <sz val="11"/>
        <rFont val="Times New Roman"/>
        <charset val="134"/>
      </rPr>
      <t>2</t>
    </r>
    <r>
      <rPr>
        <sz val="11"/>
        <rFont val="宋体"/>
        <charset val="134"/>
      </rPr>
      <t>口，铺设各型管道</t>
    </r>
    <r>
      <rPr>
        <sz val="11"/>
        <rFont val="Times New Roman"/>
        <charset val="134"/>
      </rPr>
      <t>6100</t>
    </r>
    <r>
      <rPr>
        <sz val="11"/>
        <rFont val="宋体"/>
        <charset val="134"/>
      </rPr>
      <t>米等</t>
    </r>
  </si>
  <si>
    <r>
      <rPr>
        <sz val="11"/>
        <rFont val="宋体"/>
        <charset val="134"/>
      </rPr>
      <t>巫溪县大河乡上游村</t>
    </r>
  </si>
  <si>
    <r>
      <rPr>
        <sz val="11"/>
        <rFont val="宋体"/>
        <charset val="134"/>
      </rPr>
      <t>通过新建</t>
    </r>
    <r>
      <rPr>
        <sz val="11"/>
        <rFont val="Times New Roman"/>
        <charset val="134"/>
      </rPr>
      <t>200³</t>
    </r>
    <r>
      <rPr>
        <sz val="11"/>
        <rFont val="宋体"/>
        <charset val="134"/>
      </rPr>
      <t>蓄水池</t>
    </r>
    <r>
      <rPr>
        <sz val="11"/>
        <rFont val="Times New Roman"/>
        <charset val="134"/>
      </rPr>
      <t>2</t>
    </r>
    <r>
      <rPr>
        <sz val="11"/>
        <rFont val="宋体"/>
        <charset val="134"/>
      </rPr>
      <t>口，铺设各型管道</t>
    </r>
    <r>
      <rPr>
        <sz val="11"/>
        <rFont val="Times New Roman"/>
        <charset val="134"/>
      </rPr>
      <t>6100</t>
    </r>
    <r>
      <rPr>
        <sz val="11"/>
        <rFont val="宋体"/>
        <charset val="134"/>
      </rPr>
      <t>米</t>
    </r>
    <r>
      <rPr>
        <sz val="11"/>
        <rFont val="Times New Roman"/>
        <charset val="134"/>
      </rPr>
      <t>,</t>
    </r>
    <r>
      <rPr>
        <sz val="11"/>
        <rFont val="宋体"/>
        <charset val="134"/>
      </rPr>
      <t>可提升</t>
    </r>
    <r>
      <rPr>
        <sz val="11"/>
        <rFont val="Times New Roman"/>
        <charset val="134"/>
      </rPr>
      <t>720</t>
    </r>
    <r>
      <rPr>
        <sz val="11"/>
        <rFont val="宋体"/>
        <charset val="134"/>
      </rPr>
      <t>其中脱贫人口</t>
    </r>
    <r>
      <rPr>
        <sz val="11"/>
        <rFont val="Times New Roman"/>
        <charset val="134"/>
      </rPr>
      <t>187</t>
    </r>
    <r>
      <rPr>
        <sz val="11"/>
        <rFont val="宋体"/>
        <charset val="134"/>
      </rPr>
      <t>人安全供水保障水平</t>
    </r>
  </si>
  <si>
    <r>
      <rPr>
        <sz val="11"/>
        <rFont val="Times New Roman"/>
        <charset val="134"/>
      </rPr>
      <t>6</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200³</t>
    </r>
    <r>
      <rPr>
        <sz val="11"/>
        <rFont val="宋体"/>
        <charset val="134"/>
      </rPr>
      <t>蓄水池</t>
    </r>
    <r>
      <rPr>
        <sz val="11"/>
        <rFont val="Times New Roman"/>
        <charset val="134"/>
      </rPr>
      <t>2</t>
    </r>
    <r>
      <rPr>
        <sz val="11"/>
        <rFont val="宋体"/>
        <charset val="134"/>
      </rPr>
      <t>口，铺设各型管道</t>
    </r>
    <r>
      <rPr>
        <sz val="11"/>
        <rFont val="Times New Roman"/>
        <charset val="134"/>
      </rPr>
      <t>6100</t>
    </r>
    <r>
      <rPr>
        <sz val="11"/>
        <rFont val="宋体"/>
        <charset val="134"/>
      </rPr>
      <t>米</t>
    </r>
    <r>
      <rPr>
        <sz val="11"/>
        <rFont val="Times New Roman"/>
        <charset val="134"/>
      </rPr>
      <t>,</t>
    </r>
    <r>
      <rPr>
        <sz val="11"/>
        <rFont val="宋体"/>
        <charset val="134"/>
      </rPr>
      <t>可提升</t>
    </r>
    <r>
      <rPr>
        <sz val="11"/>
        <rFont val="Times New Roman"/>
        <charset val="134"/>
      </rPr>
      <t>720</t>
    </r>
    <r>
      <rPr>
        <sz val="11"/>
        <rFont val="宋体"/>
        <charset val="134"/>
      </rPr>
      <t>其中脱贫人口</t>
    </r>
    <r>
      <rPr>
        <sz val="11"/>
        <rFont val="Times New Roman"/>
        <charset val="134"/>
      </rPr>
      <t>187</t>
    </r>
    <r>
      <rPr>
        <sz val="11"/>
        <rFont val="宋体"/>
        <charset val="134"/>
      </rPr>
      <t>人安全供水保障水平</t>
    </r>
  </si>
  <si>
    <r>
      <rPr>
        <sz val="11"/>
        <rFont val="宋体"/>
        <charset val="134"/>
      </rPr>
      <t>受益脱贫人口数</t>
    </r>
    <r>
      <rPr>
        <sz val="11"/>
        <rFont val="Times New Roman"/>
        <charset val="134"/>
      </rPr>
      <t>≥187</t>
    </r>
    <r>
      <rPr>
        <sz val="11"/>
        <rFont val="宋体"/>
        <charset val="134"/>
      </rPr>
      <t>人</t>
    </r>
  </si>
  <si>
    <r>
      <rPr>
        <sz val="11"/>
        <rFont val="宋体"/>
        <charset val="134"/>
      </rPr>
      <t>巫溪县</t>
    </r>
    <r>
      <rPr>
        <sz val="11"/>
        <rFont val="Times New Roman"/>
        <charset val="134"/>
      </rPr>
      <t>2024</t>
    </r>
    <r>
      <rPr>
        <sz val="11"/>
        <rFont val="宋体"/>
        <charset val="134"/>
      </rPr>
      <t>年大河乡民主村人畜饮水巩固提升项目</t>
    </r>
  </si>
  <si>
    <r>
      <rPr>
        <sz val="11"/>
        <rFont val="宋体"/>
        <charset val="134"/>
      </rPr>
      <t>新建</t>
    </r>
    <r>
      <rPr>
        <sz val="11"/>
        <rFont val="Times New Roman"/>
        <charset val="134"/>
      </rPr>
      <t>300³</t>
    </r>
    <r>
      <rPr>
        <sz val="11"/>
        <rFont val="宋体"/>
        <charset val="134"/>
      </rPr>
      <t>蓄水池</t>
    </r>
    <r>
      <rPr>
        <sz val="11"/>
        <rFont val="Times New Roman"/>
        <charset val="134"/>
      </rPr>
      <t>1</t>
    </r>
    <r>
      <rPr>
        <sz val="11"/>
        <rFont val="宋体"/>
        <charset val="134"/>
      </rPr>
      <t>口，铺设各型管道</t>
    </r>
    <r>
      <rPr>
        <sz val="11"/>
        <rFont val="Times New Roman"/>
        <charset val="134"/>
      </rPr>
      <t>11700</t>
    </r>
    <r>
      <rPr>
        <sz val="11"/>
        <rFont val="宋体"/>
        <charset val="134"/>
      </rPr>
      <t>米</t>
    </r>
  </si>
  <si>
    <r>
      <rPr>
        <sz val="11"/>
        <rFont val="宋体"/>
        <charset val="134"/>
      </rPr>
      <t>巫溪县大河乡民主村</t>
    </r>
  </si>
  <si>
    <r>
      <rPr>
        <sz val="11"/>
        <rFont val="宋体"/>
        <charset val="134"/>
      </rPr>
      <t>通过新建</t>
    </r>
    <r>
      <rPr>
        <sz val="11"/>
        <rFont val="Times New Roman"/>
        <charset val="134"/>
      </rPr>
      <t>300³</t>
    </r>
    <r>
      <rPr>
        <sz val="11"/>
        <rFont val="宋体"/>
        <charset val="134"/>
      </rPr>
      <t>蓄水池</t>
    </r>
    <r>
      <rPr>
        <sz val="11"/>
        <rFont val="Times New Roman"/>
        <charset val="134"/>
      </rPr>
      <t>1</t>
    </r>
    <r>
      <rPr>
        <sz val="11"/>
        <rFont val="宋体"/>
        <charset val="134"/>
      </rPr>
      <t>口，铺设各型管道</t>
    </r>
    <r>
      <rPr>
        <sz val="11"/>
        <rFont val="Times New Roman"/>
        <charset val="134"/>
      </rPr>
      <t>11700</t>
    </r>
    <r>
      <rPr>
        <sz val="11"/>
        <rFont val="宋体"/>
        <charset val="134"/>
      </rPr>
      <t>米</t>
    </r>
    <r>
      <rPr>
        <sz val="11"/>
        <rFont val="Times New Roman"/>
        <charset val="134"/>
      </rPr>
      <t>,</t>
    </r>
    <r>
      <rPr>
        <sz val="11"/>
        <rFont val="宋体"/>
        <charset val="134"/>
      </rPr>
      <t>可提升</t>
    </r>
    <r>
      <rPr>
        <sz val="11"/>
        <rFont val="Times New Roman"/>
        <charset val="134"/>
      </rPr>
      <t>337</t>
    </r>
    <r>
      <rPr>
        <sz val="11"/>
        <rFont val="宋体"/>
        <charset val="134"/>
      </rPr>
      <t>人其中脱贫人口</t>
    </r>
    <r>
      <rPr>
        <sz val="11"/>
        <rFont val="Times New Roman"/>
        <charset val="134"/>
      </rPr>
      <t>172</t>
    </r>
    <r>
      <rPr>
        <sz val="11"/>
        <rFont val="宋体"/>
        <charset val="134"/>
      </rPr>
      <t>人安全供水保障水平</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</si>
  <si>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300³</t>
    </r>
    <r>
      <rPr>
        <sz val="11"/>
        <rFont val="宋体"/>
        <charset val="134"/>
      </rPr>
      <t>蓄水池</t>
    </r>
    <r>
      <rPr>
        <sz val="11"/>
        <rFont val="Times New Roman"/>
        <charset val="134"/>
      </rPr>
      <t>1</t>
    </r>
    <r>
      <rPr>
        <sz val="11"/>
        <rFont val="宋体"/>
        <charset val="134"/>
      </rPr>
      <t>口，铺设各型管道</t>
    </r>
    <r>
      <rPr>
        <sz val="11"/>
        <rFont val="Times New Roman"/>
        <charset val="134"/>
      </rPr>
      <t>11700</t>
    </r>
    <r>
      <rPr>
        <sz val="11"/>
        <rFont val="宋体"/>
        <charset val="134"/>
      </rPr>
      <t>米</t>
    </r>
    <r>
      <rPr>
        <sz val="11"/>
        <rFont val="Times New Roman"/>
        <charset val="134"/>
      </rPr>
      <t>,</t>
    </r>
    <r>
      <rPr>
        <sz val="11"/>
        <rFont val="宋体"/>
        <charset val="134"/>
      </rPr>
      <t>可提升</t>
    </r>
    <r>
      <rPr>
        <sz val="11"/>
        <rFont val="Times New Roman"/>
        <charset val="134"/>
      </rPr>
      <t>337</t>
    </r>
    <r>
      <rPr>
        <sz val="11"/>
        <rFont val="宋体"/>
        <charset val="134"/>
      </rPr>
      <t>人其中脱贫人口</t>
    </r>
    <r>
      <rPr>
        <sz val="11"/>
        <rFont val="Times New Roman"/>
        <charset val="134"/>
      </rPr>
      <t>172</t>
    </r>
    <r>
      <rPr>
        <sz val="11"/>
        <rFont val="宋体"/>
        <charset val="134"/>
      </rPr>
      <t>人安全供水保障水平</t>
    </r>
  </si>
  <si>
    <r>
      <rPr>
        <sz val="11"/>
        <rFont val="宋体"/>
        <charset val="134"/>
      </rPr>
      <t>受益脱贫人口数</t>
    </r>
    <r>
      <rPr>
        <sz val="11"/>
        <rFont val="Times New Roman"/>
        <charset val="134"/>
      </rPr>
      <t>≥172</t>
    </r>
    <r>
      <rPr>
        <sz val="11"/>
        <rFont val="宋体"/>
        <charset val="134"/>
      </rPr>
      <t>人</t>
    </r>
  </si>
  <si>
    <r>
      <rPr>
        <sz val="11"/>
        <rFont val="宋体"/>
        <charset val="134"/>
      </rPr>
      <t>巫溪县</t>
    </r>
    <r>
      <rPr>
        <sz val="11"/>
        <rFont val="Times New Roman"/>
        <charset val="134"/>
      </rPr>
      <t>2024</t>
    </r>
    <r>
      <rPr>
        <sz val="11"/>
        <rFont val="宋体"/>
        <charset val="134"/>
      </rPr>
      <t>年上磺镇望山村安全饮水项目</t>
    </r>
  </si>
  <si>
    <r>
      <rPr>
        <sz val="11"/>
        <rFont val="宋体"/>
        <charset val="134"/>
      </rPr>
      <t>新建拦水坝</t>
    </r>
    <r>
      <rPr>
        <sz val="11"/>
        <rFont val="Times New Roman"/>
        <charset val="134"/>
      </rPr>
      <t>1</t>
    </r>
    <r>
      <rPr>
        <sz val="11"/>
        <rFont val="宋体"/>
        <charset val="134"/>
      </rPr>
      <t>座，</t>
    </r>
    <r>
      <rPr>
        <sz val="11"/>
        <rFont val="Times New Roman"/>
        <charset val="134"/>
      </rPr>
      <t>2000m³</t>
    </r>
    <r>
      <rPr>
        <sz val="11"/>
        <rFont val="宋体"/>
        <charset val="134"/>
      </rPr>
      <t>蓄水池</t>
    </r>
    <r>
      <rPr>
        <sz val="11"/>
        <rFont val="Times New Roman"/>
        <charset val="134"/>
      </rPr>
      <t>1</t>
    </r>
    <r>
      <rPr>
        <sz val="11"/>
        <rFont val="宋体"/>
        <charset val="134"/>
      </rPr>
      <t>口等</t>
    </r>
  </si>
  <si>
    <r>
      <rPr>
        <sz val="11"/>
        <rFont val="宋体"/>
        <charset val="134"/>
      </rPr>
      <t>巫溪县上磺镇望山村</t>
    </r>
  </si>
  <si>
    <r>
      <rPr>
        <sz val="11"/>
        <rFont val="宋体"/>
        <charset val="134"/>
      </rPr>
      <t>通过新建新建拦水坝</t>
    </r>
    <r>
      <rPr>
        <sz val="11"/>
        <rFont val="Times New Roman"/>
        <charset val="134"/>
      </rPr>
      <t>1</t>
    </r>
    <r>
      <rPr>
        <sz val="11"/>
        <rFont val="宋体"/>
        <charset val="134"/>
      </rPr>
      <t>座，</t>
    </r>
    <r>
      <rPr>
        <sz val="11"/>
        <rFont val="Times New Roman"/>
        <charset val="134"/>
      </rPr>
      <t>2000m³</t>
    </r>
    <r>
      <rPr>
        <sz val="11"/>
        <rFont val="宋体"/>
        <charset val="134"/>
      </rPr>
      <t>蓄水池</t>
    </r>
    <r>
      <rPr>
        <sz val="11"/>
        <rFont val="Times New Roman"/>
        <charset val="134"/>
      </rPr>
      <t>1</t>
    </r>
    <r>
      <rPr>
        <sz val="11"/>
        <rFont val="宋体"/>
        <charset val="134"/>
      </rPr>
      <t>口</t>
    </r>
    <r>
      <rPr>
        <sz val="11"/>
        <rFont val="Times New Roman"/>
        <charset val="134"/>
      </rPr>
      <t>,</t>
    </r>
    <r>
      <rPr>
        <sz val="11"/>
        <rFont val="宋体"/>
        <charset val="134"/>
      </rPr>
      <t>可提升</t>
    </r>
    <r>
      <rPr>
        <sz val="11"/>
        <rFont val="Times New Roman"/>
        <charset val="134"/>
      </rPr>
      <t>1200</t>
    </r>
    <r>
      <rPr>
        <sz val="11"/>
        <rFont val="宋体"/>
        <charset val="134"/>
      </rPr>
      <t>人其中脱贫人口</t>
    </r>
    <r>
      <rPr>
        <sz val="11"/>
        <rFont val="Times New Roman"/>
        <charset val="134"/>
      </rPr>
      <t>420</t>
    </r>
    <r>
      <rPr>
        <sz val="11"/>
        <rFont val="宋体"/>
        <charset val="134"/>
      </rPr>
      <t>人安全供水保障水平</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</si>
  <si>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人参与入库项目的选择，群众参与项目的实施与监督，通过新建新建拦水坝</t>
    </r>
    <r>
      <rPr>
        <sz val="11"/>
        <rFont val="Times New Roman"/>
        <charset val="134"/>
      </rPr>
      <t>1</t>
    </r>
    <r>
      <rPr>
        <sz val="11"/>
        <rFont val="宋体"/>
        <charset val="134"/>
      </rPr>
      <t>座，</t>
    </r>
    <r>
      <rPr>
        <sz val="11"/>
        <rFont val="Times New Roman"/>
        <charset val="134"/>
      </rPr>
      <t>2000m³</t>
    </r>
    <r>
      <rPr>
        <sz val="11"/>
        <rFont val="宋体"/>
        <charset val="134"/>
      </rPr>
      <t>蓄水池</t>
    </r>
    <r>
      <rPr>
        <sz val="11"/>
        <rFont val="Times New Roman"/>
        <charset val="134"/>
      </rPr>
      <t>1</t>
    </r>
    <r>
      <rPr>
        <sz val="11"/>
        <rFont val="宋体"/>
        <charset val="134"/>
      </rPr>
      <t>口</t>
    </r>
    <r>
      <rPr>
        <sz val="11"/>
        <rFont val="Times New Roman"/>
        <charset val="134"/>
      </rPr>
      <t>,</t>
    </r>
    <r>
      <rPr>
        <sz val="11"/>
        <rFont val="宋体"/>
        <charset val="134"/>
      </rPr>
      <t>可提升</t>
    </r>
    <r>
      <rPr>
        <sz val="11"/>
        <rFont val="Times New Roman"/>
        <charset val="134"/>
      </rPr>
      <t>1200</t>
    </r>
    <r>
      <rPr>
        <sz val="11"/>
        <rFont val="宋体"/>
        <charset val="134"/>
      </rPr>
      <t>人其中脱贫人口</t>
    </r>
    <r>
      <rPr>
        <sz val="11"/>
        <rFont val="Times New Roman"/>
        <charset val="134"/>
      </rPr>
      <t>420</t>
    </r>
    <r>
      <rPr>
        <sz val="11"/>
        <rFont val="宋体"/>
        <charset val="134"/>
      </rPr>
      <t>人安全供水保障水平</t>
    </r>
  </si>
  <si>
    <r>
      <rPr>
        <sz val="11"/>
        <rFont val="宋体"/>
        <charset val="134"/>
      </rPr>
      <t>巫溪县</t>
    </r>
    <r>
      <rPr>
        <sz val="11"/>
        <rFont val="Times New Roman"/>
        <charset val="134"/>
      </rPr>
      <t>2024</t>
    </r>
    <r>
      <rPr>
        <sz val="11"/>
        <rFont val="宋体"/>
        <charset val="134"/>
      </rPr>
      <t>年红池坝至文峰、胜利、城厢片区引水保障工程</t>
    </r>
  </si>
  <si>
    <r>
      <rPr>
        <sz val="11"/>
        <rFont val="宋体"/>
        <charset val="134"/>
      </rPr>
      <t>新建水厂</t>
    </r>
    <r>
      <rPr>
        <sz val="11"/>
        <rFont val="Times New Roman"/>
        <charset val="134"/>
      </rPr>
      <t>1</t>
    </r>
    <r>
      <rPr>
        <sz val="11"/>
        <rFont val="宋体"/>
        <charset val="134"/>
      </rPr>
      <t>座，规模</t>
    </r>
    <r>
      <rPr>
        <sz val="11"/>
        <rFont val="Times New Roman"/>
        <charset val="134"/>
      </rPr>
      <t>15000</t>
    </r>
    <r>
      <rPr>
        <sz val="11"/>
        <rFont val="宋体"/>
        <charset val="134"/>
      </rPr>
      <t>吨</t>
    </r>
    <r>
      <rPr>
        <sz val="11"/>
        <rFont val="Times New Roman"/>
        <charset val="134"/>
      </rPr>
      <t>/</t>
    </r>
    <r>
      <rPr>
        <sz val="11"/>
        <rFont val="宋体"/>
        <charset val="134"/>
      </rPr>
      <t>天，铺设管道</t>
    </r>
    <r>
      <rPr>
        <sz val="11"/>
        <rFont val="Times New Roman"/>
        <charset val="134"/>
      </rPr>
      <t>71.494</t>
    </r>
    <r>
      <rPr>
        <sz val="11"/>
        <rFont val="宋体"/>
        <charset val="134"/>
      </rPr>
      <t>公里，新建隧洞</t>
    </r>
    <r>
      <rPr>
        <sz val="11"/>
        <rFont val="Times New Roman"/>
        <charset val="134"/>
      </rPr>
      <t>4.3</t>
    </r>
    <r>
      <rPr>
        <sz val="11"/>
        <rFont val="宋体"/>
        <charset val="134"/>
      </rPr>
      <t>公里，新建水池</t>
    </r>
    <r>
      <rPr>
        <sz val="11"/>
        <rFont val="Times New Roman"/>
        <charset val="134"/>
      </rPr>
      <t>9</t>
    </r>
    <r>
      <rPr>
        <sz val="11"/>
        <rFont val="宋体"/>
        <charset val="134"/>
      </rPr>
      <t>口消毒加氯房</t>
    </r>
    <r>
      <rPr>
        <sz val="11"/>
        <rFont val="Times New Roman"/>
        <charset val="134"/>
      </rPr>
      <t>1</t>
    </r>
    <r>
      <rPr>
        <sz val="11"/>
        <rFont val="宋体"/>
        <charset val="134"/>
      </rPr>
      <t>座等</t>
    </r>
  </si>
  <si>
    <r>
      <rPr>
        <sz val="11"/>
        <rFont val="宋体"/>
        <charset val="134"/>
      </rPr>
      <t>通过新建水厂</t>
    </r>
    <r>
      <rPr>
        <sz val="11"/>
        <rFont val="Times New Roman"/>
        <charset val="134"/>
      </rPr>
      <t>1</t>
    </r>
    <r>
      <rPr>
        <sz val="11"/>
        <rFont val="宋体"/>
        <charset val="134"/>
      </rPr>
      <t>座，规模</t>
    </r>
    <r>
      <rPr>
        <sz val="11"/>
        <rFont val="Times New Roman"/>
        <charset val="134"/>
      </rPr>
      <t>15000</t>
    </r>
    <r>
      <rPr>
        <sz val="11"/>
        <rFont val="宋体"/>
        <charset val="134"/>
      </rPr>
      <t>吨</t>
    </r>
    <r>
      <rPr>
        <sz val="11"/>
        <rFont val="Times New Roman"/>
        <charset val="134"/>
      </rPr>
      <t>/</t>
    </r>
    <r>
      <rPr>
        <sz val="11"/>
        <rFont val="宋体"/>
        <charset val="134"/>
      </rPr>
      <t>天，铺设管道</t>
    </r>
    <r>
      <rPr>
        <sz val="11"/>
        <rFont val="Times New Roman"/>
        <charset val="134"/>
      </rPr>
      <t>71.494</t>
    </r>
    <r>
      <rPr>
        <sz val="11"/>
        <rFont val="宋体"/>
        <charset val="134"/>
      </rPr>
      <t>公里，新建隧洞</t>
    </r>
    <r>
      <rPr>
        <sz val="11"/>
        <rFont val="Times New Roman"/>
        <charset val="134"/>
      </rPr>
      <t>4.3</t>
    </r>
    <r>
      <rPr>
        <sz val="11"/>
        <rFont val="宋体"/>
        <charset val="134"/>
      </rPr>
      <t>公里，新建水池</t>
    </r>
    <r>
      <rPr>
        <sz val="11"/>
        <rFont val="Times New Roman"/>
        <charset val="134"/>
      </rPr>
      <t>9</t>
    </r>
    <r>
      <rPr>
        <sz val="11"/>
        <rFont val="宋体"/>
        <charset val="134"/>
      </rPr>
      <t>口消毒加氯房</t>
    </r>
    <r>
      <rPr>
        <sz val="11"/>
        <rFont val="Times New Roman"/>
        <charset val="134"/>
      </rPr>
      <t>1</t>
    </r>
    <r>
      <rPr>
        <sz val="11"/>
        <rFont val="宋体"/>
        <charset val="134"/>
      </rPr>
      <t>座等</t>
    </r>
    <r>
      <rPr>
        <sz val="11"/>
        <rFont val="Times New Roman"/>
        <charset val="134"/>
      </rPr>
      <t>,</t>
    </r>
    <r>
      <rPr>
        <sz val="11"/>
        <rFont val="宋体"/>
        <charset val="134"/>
      </rPr>
      <t>可提升</t>
    </r>
    <r>
      <rPr>
        <sz val="11"/>
        <rFont val="Times New Roman"/>
        <charset val="134"/>
      </rPr>
      <t>187152</t>
    </r>
    <r>
      <rPr>
        <sz val="11"/>
        <rFont val="宋体"/>
        <charset val="134"/>
      </rPr>
      <t>人其中脱贫人口</t>
    </r>
    <r>
      <rPr>
        <sz val="11"/>
        <rFont val="Times New Roman"/>
        <charset val="134"/>
      </rPr>
      <t>23550</t>
    </r>
    <r>
      <rPr>
        <sz val="11"/>
        <rFont val="宋体"/>
        <charset val="134"/>
      </rPr>
      <t>人安全供水保障水平</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</si>
  <si>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人参与入库项目的选择，群众参与项目的实施与监督，通过新建水厂</t>
    </r>
    <r>
      <rPr>
        <sz val="11"/>
        <rFont val="Times New Roman"/>
        <charset val="134"/>
      </rPr>
      <t>1</t>
    </r>
    <r>
      <rPr>
        <sz val="11"/>
        <rFont val="宋体"/>
        <charset val="134"/>
      </rPr>
      <t>座，规模</t>
    </r>
    <r>
      <rPr>
        <sz val="11"/>
        <rFont val="Times New Roman"/>
        <charset val="134"/>
      </rPr>
      <t>15000</t>
    </r>
    <r>
      <rPr>
        <sz val="11"/>
        <rFont val="宋体"/>
        <charset val="134"/>
      </rPr>
      <t>吨</t>
    </r>
    <r>
      <rPr>
        <sz val="11"/>
        <rFont val="Times New Roman"/>
        <charset val="134"/>
      </rPr>
      <t>/</t>
    </r>
    <r>
      <rPr>
        <sz val="11"/>
        <rFont val="宋体"/>
        <charset val="134"/>
      </rPr>
      <t>天，铺设管道</t>
    </r>
    <r>
      <rPr>
        <sz val="11"/>
        <rFont val="Times New Roman"/>
        <charset val="134"/>
      </rPr>
      <t>71.494</t>
    </r>
    <r>
      <rPr>
        <sz val="11"/>
        <rFont val="宋体"/>
        <charset val="134"/>
      </rPr>
      <t>公里，新建隧洞</t>
    </r>
    <r>
      <rPr>
        <sz val="11"/>
        <rFont val="Times New Roman"/>
        <charset val="134"/>
      </rPr>
      <t>4.3</t>
    </r>
    <r>
      <rPr>
        <sz val="11"/>
        <rFont val="宋体"/>
        <charset val="134"/>
      </rPr>
      <t>公里，新建水池</t>
    </r>
    <r>
      <rPr>
        <sz val="11"/>
        <rFont val="Times New Roman"/>
        <charset val="134"/>
      </rPr>
      <t>9</t>
    </r>
    <r>
      <rPr>
        <sz val="11"/>
        <rFont val="宋体"/>
        <charset val="134"/>
      </rPr>
      <t>口消毒加氯房</t>
    </r>
    <r>
      <rPr>
        <sz val="11"/>
        <rFont val="Times New Roman"/>
        <charset val="134"/>
      </rPr>
      <t>1</t>
    </r>
    <r>
      <rPr>
        <sz val="11"/>
        <rFont val="宋体"/>
        <charset val="134"/>
      </rPr>
      <t>座等</t>
    </r>
    <r>
      <rPr>
        <sz val="11"/>
        <rFont val="Times New Roman"/>
        <charset val="134"/>
      </rPr>
      <t>,</t>
    </r>
    <r>
      <rPr>
        <sz val="11"/>
        <rFont val="宋体"/>
        <charset val="134"/>
      </rPr>
      <t>可提升</t>
    </r>
    <r>
      <rPr>
        <sz val="11"/>
        <rFont val="Times New Roman"/>
        <charset val="134"/>
      </rPr>
      <t>187152</t>
    </r>
    <r>
      <rPr>
        <sz val="11"/>
        <rFont val="宋体"/>
        <charset val="134"/>
      </rPr>
      <t>人其中脱贫人口</t>
    </r>
    <r>
      <rPr>
        <sz val="11"/>
        <rFont val="Times New Roman"/>
        <charset val="134"/>
      </rPr>
      <t>23550</t>
    </r>
    <r>
      <rPr>
        <sz val="11"/>
        <rFont val="宋体"/>
        <charset val="134"/>
      </rPr>
      <t>人安全供水保障水平</t>
    </r>
  </si>
  <si>
    <r>
      <rPr>
        <sz val="11"/>
        <rFont val="宋体"/>
        <charset val="134"/>
      </rPr>
      <t>受益脱贫人口数</t>
    </r>
    <r>
      <rPr>
        <sz val="11"/>
        <rFont val="Times New Roman"/>
        <charset val="134"/>
      </rPr>
      <t>≥23550</t>
    </r>
    <r>
      <rPr>
        <sz val="11"/>
        <rFont val="宋体"/>
        <charset val="134"/>
      </rPr>
      <t>人</t>
    </r>
  </si>
  <si>
    <r>
      <rPr>
        <sz val="11"/>
        <rFont val="宋体"/>
        <charset val="134"/>
      </rPr>
      <t>张家海</t>
    </r>
  </si>
  <si>
    <r>
      <rPr>
        <sz val="11"/>
        <rFont val="宋体"/>
        <charset val="134"/>
      </rPr>
      <t>巫溪县</t>
    </r>
    <r>
      <rPr>
        <sz val="11"/>
        <rFont val="Times New Roman"/>
        <charset val="134"/>
      </rPr>
      <t>2024</t>
    </r>
    <r>
      <rPr>
        <sz val="11"/>
        <rFont val="宋体"/>
        <charset val="134"/>
      </rPr>
      <t>年上磺镇红岩村农村供水提升项目</t>
    </r>
  </si>
  <si>
    <r>
      <rPr>
        <sz val="11"/>
        <rFont val="宋体"/>
        <charset val="134"/>
      </rPr>
      <t>新建拦水坝</t>
    </r>
    <r>
      <rPr>
        <sz val="11"/>
        <rFont val="Times New Roman"/>
        <charset val="134"/>
      </rPr>
      <t>3</t>
    </r>
    <r>
      <rPr>
        <sz val="11"/>
        <rFont val="宋体"/>
        <charset val="134"/>
      </rPr>
      <t>座，蓄水池</t>
    </r>
    <r>
      <rPr>
        <sz val="11"/>
        <rFont val="Times New Roman"/>
        <charset val="134"/>
      </rPr>
      <t>3</t>
    </r>
    <r>
      <rPr>
        <sz val="11"/>
        <rFont val="宋体"/>
        <charset val="134"/>
      </rPr>
      <t>口，铺设管道</t>
    </r>
    <r>
      <rPr>
        <sz val="11"/>
        <rFont val="Times New Roman"/>
        <charset val="134"/>
      </rPr>
      <t>20600</t>
    </r>
    <r>
      <rPr>
        <sz val="11"/>
        <rFont val="宋体"/>
        <charset val="134"/>
      </rPr>
      <t>米等</t>
    </r>
  </si>
  <si>
    <r>
      <rPr>
        <sz val="11"/>
        <rFont val="宋体"/>
        <charset val="134"/>
      </rPr>
      <t>巫溪县上磺镇红岩村</t>
    </r>
  </si>
  <si>
    <r>
      <rPr>
        <sz val="11"/>
        <rFont val="宋体"/>
        <charset val="134"/>
      </rPr>
      <t>通过新建拦水坝</t>
    </r>
    <r>
      <rPr>
        <sz val="11"/>
        <rFont val="Times New Roman"/>
        <charset val="134"/>
      </rPr>
      <t>3</t>
    </r>
    <r>
      <rPr>
        <sz val="11"/>
        <rFont val="宋体"/>
        <charset val="134"/>
      </rPr>
      <t>座，蓄水池</t>
    </r>
    <r>
      <rPr>
        <sz val="11"/>
        <rFont val="Times New Roman"/>
        <charset val="134"/>
      </rPr>
      <t>3</t>
    </r>
    <r>
      <rPr>
        <sz val="11"/>
        <rFont val="宋体"/>
        <charset val="134"/>
      </rPr>
      <t>口，铺设管道</t>
    </r>
    <r>
      <rPr>
        <sz val="11"/>
        <rFont val="Times New Roman"/>
        <charset val="134"/>
      </rPr>
      <t>20600</t>
    </r>
    <r>
      <rPr>
        <sz val="11"/>
        <rFont val="宋体"/>
        <charset val="134"/>
      </rPr>
      <t>米等</t>
    </r>
    <r>
      <rPr>
        <sz val="11"/>
        <rFont val="Times New Roman"/>
        <charset val="134"/>
      </rPr>
      <t>,</t>
    </r>
    <r>
      <rPr>
        <sz val="11"/>
        <rFont val="宋体"/>
        <charset val="134"/>
      </rPr>
      <t>可提升</t>
    </r>
    <r>
      <rPr>
        <sz val="11"/>
        <rFont val="Times New Roman"/>
        <charset val="134"/>
      </rPr>
      <t>850</t>
    </r>
    <r>
      <rPr>
        <sz val="11"/>
        <rFont val="宋体"/>
        <charset val="134"/>
      </rPr>
      <t>人其中脱贫人口</t>
    </r>
    <r>
      <rPr>
        <sz val="11"/>
        <rFont val="Times New Roman"/>
        <charset val="134"/>
      </rPr>
      <t>120</t>
    </r>
    <r>
      <rPr>
        <sz val="11"/>
        <rFont val="宋体"/>
        <charset val="134"/>
      </rPr>
      <t>人安全供水保障水平</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</si>
  <si>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人参与入库项目的选择，群众参与项目的实施与监督，通过新建拦水坝</t>
    </r>
    <r>
      <rPr>
        <sz val="11"/>
        <rFont val="Times New Roman"/>
        <charset val="134"/>
      </rPr>
      <t>3</t>
    </r>
    <r>
      <rPr>
        <sz val="11"/>
        <rFont val="宋体"/>
        <charset val="134"/>
      </rPr>
      <t>座，蓄水池</t>
    </r>
    <r>
      <rPr>
        <sz val="11"/>
        <rFont val="Times New Roman"/>
        <charset val="134"/>
      </rPr>
      <t>3</t>
    </r>
    <r>
      <rPr>
        <sz val="11"/>
        <rFont val="宋体"/>
        <charset val="134"/>
      </rPr>
      <t>口，铺设管道</t>
    </r>
    <r>
      <rPr>
        <sz val="11"/>
        <rFont val="Times New Roman"/>
        <charset val="134"/>
      </rPr>
      <t>20600</t>
    </r>
    <r>
      <rPr>
        <sz val="11"/>
        <rFont val="宋体"/>
        <charset val="134"/>
      </rPr>
      <t>米等</t>
    </r>
    <r>
      <rPr>
        <sz val="11"/>
        <rFont val="Times New Roman"/>
        <charset val="134"/>
      </rPr>
      <t>,</t>
    </r>
    <r>
      <rPr>
        <sz val="11"/>
        <rFont val="宋体"/>
        <charset val="134"/>
      </rPr>
      <t>可提升</t>
    </r>
    <r>
      <rPr>
        <sz val="11"/>
        <rFont val="Times New Roman"/>
        <charset val="134"/>
      </rPr>
      <t>850</t>
    </r>
    <r>
      <rPr>
        <sz val="11"/>
        <rFont val="宋体"/>
        <charset val="134"/>
      </rPr>
      <t>人其中脱贫人口</t>
    </r>
    <r>
      <rPr>
        <sz val="11"/>
        <rFont val="Times New Roman"/>
        <charset val="134"/>
      </rPr>
      <t>120</t>
    </r>
    <r>
      <rPr>
        <sz val="11"/>
        <rFont val="宋体"/>
        <charset val="134"/>
      </rPr>
      <t>人安全供水保障水平</t>
    </r>
  </si>
  <si>
    <r>
      <rPr>
        <sz val="11"/>
        <rFont val="宋体"/>
        <charset val="134"/>
      </rPr>
      <t>受益脱贫人口数</t>
    </r>
    <r>
      <rPr>
        <sz val="11"/>
        <rFont val="Times New Roman"/>
        <charset val="134"/>
      </rPr>
      <t>≥120</t>
    </r>
    <r>
      <rPr>
        <sz val="11"/>
        <rFont val="宋体"/>
        <charset val="134"/>
      </rPr>
      <t>人</t>
    </r>
  </si>
  <si>
    <r>
      <rPr>
        <sz val="11"/>
        <rFont val="宋体"/>
        <charset val="134"/>
      </rPr>
      <t>巫溪县</t>
    </r>
    <r>
      <rPr>
        <sz val="11"/>
        <rFont val="Times New Roman"/>
        <charset val="134"/>
      </rPr>
      <t>2024</t>
    </r>
    <r>
      <rPr>
        <sz val="11"/>
        <rFont val="宋体"/>
        <charset val="134"/>
      </rPr>
      <t>年脱贫户产业帮扶项目</t>
    </r>
  </si>
  <si>
    <r>
      <rPr>
        <sz val="11"/>
        <rFont val="Times New Roman"/>
        <charset val="134"/>
      </rPr>
      <t>6325</t>
    </r>
    <r>
      <rPr>
        <sz val="11"/>
        <rFont val="宋体"/>
        <charset val="134"/>
      </rPr>
      <t>户脱贫户到户产业发展</t>
    </r>
  </si>
  <si>
    <r>
      <rPr>
        <sz val="11"/>
        <rFont val="宋体"/>
        <charset val="134"/>
      </rPr>
      <t>通过</t>
    </r>
    <r>
      <rPr>
        <sz val="11"/>
        <rFont val="Times New Roman"/>
        <charset val="134"/>
      </rPr>
      <t>6325</t>
    </r>
    <r>
      <rPr>
        <sz val="11"/>
        <rFont val="宋体"/>
        <charset val="134"/>
      </rPr>
      <t>户脱贫户到户产业发展，可实现户均年增收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</si>
  <si>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人参与入库项目的选择，群众参与项目选择、实施过程监督，通过</t>
    </r>
    <r>
      <rPr>
        <sz val="11"/>
        <rFont val="Times New Roman"/>
        <charset val="134"/>
      </rPr>
      <t>6325</t>
    </r>
    <r>
      <rPr>
        <sz val="11"/>
        <rFont val="宋体"/>
        <charset val="134"/>
      </rPr>
      <t>户脱贫户到户产业发展，可实现户均年增收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</si>
  <si>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6325</t>
    </r>
    <r>
      <rPr>
        <sz val="11"/>
        <rFont val="宋体"/>
        <charset val="134"/>
      </rPr>
      <t>户</t>
    </r>
  </si>
  <si>
    <r>
      <rPr>
        <sz val="11"/>
        <rFont val="宋体"/>
        <charset val="134"/>
      </rPr>
      <t>到户补助发放及时率</t>
    </r>
    <r>
      <rPr>
        <sz val="11"/>
        <rFont val="Times New Roman"/>
        <charset val="134"/>
      </rPr>
      <t>100%</t>
    </r>
  </si>
  <si>
    <r>
      <rPr>
        <sz val="11"/>
        <rFont val="宋体"/>
        <charset val="134"/>
      </rPr>
      <t>到户产业补助</t>
    </r>
    <r>
      <rPr>
        <sz val="11"/>
        <rFont val="Times New Roman"/>
        <charset val="134"/>
      </rPr>
      <t>2000</t>
    </r>
    <r>
      <rPr>
        <sz val="11"/>
        <rFont val="宋体"/>
        <charset val="134"/>
      </rPr>
      <t>元</t>
    </r>
    <r>
      <rPr>
        <sz val="11"/>
        <rFont val="Times New Roman"/>
        <charset val="134"/>
      </rPr>
      <t>/</t>
    </r>
    <r>
      <rPr>
        <sz val="11"/>
        <rFont val="宋体"/>
        <charset val="134"/>
      </rPr>
      <t>户</t>
    </r>
  </si>
  <si>
    <r>
      <rPr>
        <sz val="11"/>
        <rFont val="宋体"/>
        <charset val="134"/>
      </rPr>
      <t>脱贫户户均增加收入</t>
    </r>
    <r>
      <rPr>
        <sz val="11"/>
        <rFont val="Times New Roman"/>
        <charset val="134"/>
      </rPr>
      <t>≥0.2</t>
    </r>
    <r>
      <rPr>
        <sz val="11"/>
        <rFont val="宋体"/>
        <charset val="134"/>
      </rPr>
      <t>万元</t>
    </r>
  </si>
  <si>
    <r>
      <rPr>
        <sz val="11"/>
        <rFont val="宋体"/>
        <charset val="134"/>
      </rPr>
      <t>受益脱贫人口数</t>
    </r>
    <r>
      <rPr>
        <sz val="11"/>
        <rFont val="Times New Roman"/>
        <charset val="134"/>
      </rPr>
      <t>≥6325</t>
    </r>
    <r>
      <rPr>
        <sz val="11"/>
        <rFont val="宋体"/>
        <charset val="134"/>
      </rPr>
      <t>户</t>
    </r>
  </si>
  <si>
    <r>
      <rPr>
        <sz val="11"/>
        <rFont val="宋体"/>
        <charset val="134"/>
      </rPr>
      <t>张训钿</t>
    </r>
  </si>
  <si>
    <r>
      <rPr>
        <sz val="11"/>
        <rFont val="宋体"/>
        <charset val="134"/>
      </rPr>
      <t>巫溪县柏杨街道</t>
    </r>
    <r>
      <rPr>
        <sz val="11"/>
        <rFont val="Times New Roman"/>
        <charset val="134"/>
      </rPr>
      <t>2024</t>
    </r>
    <r>
      <rPr>
        <sz val="11"/>
        <rFont val="宋体"/>
        <charset val="134"/>
      </rPr>
      <t>年到户产业发展项目</t>
    </r>
  </si>
  <si>
    <r>
      <rPr>
        <sz val="11"/>
        <rFont val="Times New Roman"/>
        <charset val="134"/>
      </rPr>
      <t>46</t>
    </r>
    <r>
      <rPr>
        <sz val="11"/>
        <rFont val="宋体"/>
        <charset val="134"/>
      </rPr>
      <t>户脱贫户到户产业发展</t>
    </r>
  </si>
  <si>
    <r>
      <rPr>
        <sz val="11"/>
        <rFont val="宋体"/>
        <charset val="134"/>
      </rPr>
      <t>通过鼓励和引导</t>
    </r>
    <r>
      <rPr>
        <sz val="11"/>
        <rFont val="Times New Roman"/>
        <charset val="134"/>
      </rPr>
      <t>46</t>
    </r>
    <r>
      <rPr>
        <sz val="11"/>
        <rFont val="宋体"/>
        <charset val="134"/>
      </rPr>
      <t>脱贫户到户产业发展，拓展增收来源，实现年增收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</si>
  <si>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人参与入库项目的选择，通过鼓励和引导</t>
    </r>
    <r>
      <rPr>
        <sz val="11"/>
        <rFont val="Times New Roman"/>
        <charset val="134"/>
      </rPr>
      <t>46</t>
    </r>
    <r>
      <rPr>
        <sz val="11"/>
        <rFont val="宋体"/>
        <charset val="134"/>
      </rPr>
      <t>脱贫户到户产业发展，拓展增收来源，实现年增收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</si>
  <si>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46</t>
    </r>
    <r>
      <rPr>
        <sz val="11"/>
        <rFont val="宋体"/>
        <charset val="134"/>
      </rPr>
      <t>户</t>
    </r>
  </si>
  <si>
    <r>
      <rPr>
        <sz val="11"/>
        <rFont val="宋体"/>
        <charset val="134"/>
      </rPr>
      <t>受益脱贫户增加收入</t>
    </r>
    <r>
      <rPr>
        <sz val="11"/>
        <rFont val="Times New Roman"/>
        <charset val="134"/>
      </rPr>
      <t>≥0.2</t>
    </r>
    <r>
      <rPr>
        <sz val="11"/>
        <rFont val="宋体"/>
        <charset val="134"/>
      </rPr>
      <t>万元</t>
    </r>
  </si>
  <si>
    <r>
      <rPr>
        <sz val="11"/>
        <rFont val="宋体"/>
        <charset val="134"/>
      </rPr>
      <t>受益脱贫人口数</t>
    </r>
    <r>
      <rPr>
        <sz val="11"/>
        <rFont val="Times New Roman"/>
        <charset val="134"/>
      </rPr>
      <t>≥133</t>
    </r>
    <r>
      <rPr>
        <sz val="11"/>
        <rFont val="宋体"/>
        <charset val="134"/>
      </rPr>
      <t>人</t>
    </r>
  </si>
  <si>
    <r>
      <rPr>
        <sz val="11"/>
        <rFont val="宋体"/>
        <charset val="134"/>
      </rPr>
      <t>周燕</t>
    </r>
  </si>
  <si>
    <r>
      <rPr>
        <sz val="11"/>
        <rFont val="宋体"/>
        <charset val="134"/>
      </rPr>
      <t>巫溪县宁河街道</t>
    </r>
    <r>
      <rPr>
        <sz val="11"/>
        <rFont val="Times New Roman"/>
        <charset val="134"/>
      </rPr>
      <t>2024</t>
    </r>
    <r>
      <rPr>
        <sz val="11"/>
        <rFont val="宋体"/>
        <charset val="134"/>
      </rPr>
      <t>年监测对象产业帮扶项目</t>
    </r>
  </si>
  <si>
    <r>
      <rPr>
        <sz val="11"/>
        <rFont val="Times New Roman"/>
        <charset val="134"/>
      </rPr>
      <t>2</t>
    </r>
    <r>
      <rPr>
        <sz val="11"/>
        <rFont val="宋体"/>
        <charset val="134"/>
      </rPr>
      <t>户未消除风险监测对象到户产业发展</t>
    </r>
  </si>
  <si>
    <r>
      <rPr>
        <sz val="11"/>
        <rFont val="宋体"/>
        <charset val="134"/>
      </rPr>
      <t>通过</t>
    </r>
    <r>
      <rPr>
        <sz val="11"/>
        <rFont val="Times New Roman"/>
        <charset val="134"/>
      </rPr>
      <t>2</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</si>
  <si>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t>
    </r>
    <r>
      <rPr>
        <sz val="11"/>
        <rFont val="Times New Roman"/>
        <charset val="134"/>
      </rPr>
      <t>2</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</si>
  <si>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t>
    </r>
    <r>
      <rPr>
        <sz val="11"/>
        <rFont val="宋体"/>
        <charset val="134"/>
      </rPr>
      <t>户</t>
    </r>
  </si>
  <si>
    <r>
      <rPr>
        <sz val="11"/>
        <rFont val="宋体"/>
        <charset val="134"/>
      </rPr>
      <t>防止返贫监测对象户均增加收入</t>
    </r>
    <r>
      <rPr>
        <sz val="11"/>
        <rFont val="Times New Roman"/>
        <charset val="134"/>
      </rPr>
      <t>≥0.2</t>
    </r>
    <r>
      <rPr>
        <sz val="11"/>
        <rFont val="宋体"/>
        <charset val="134"/>
      </rPr>
      <t>万元</t>
    </r>
  </si>
  <si>
    <r>
      <rPr>
        <sz val="11"/>
        <rFont val="宋体"/>
        <charset val="134"/>
      </rPr>
      <t>未消除风险监测对象户数</t>
    </r>
    <r>
      <rPr>
        <sz val="11"/>
        <rFont val="Times New Roman"/>
        <charset val="134"/>
      </rPr>
      <t>≥2</t>
    </r>
    <r>
      <rPr>
        <sz val="11"/>
        <rFont val="宋体"/>
        <charset val="134"/>
      </rPr>
      <t>户</t>
    </r>
  </si>
  <si>
    <r>
      <rPr>
        <sz val="11"/>
        <rFont val="宋体"/>
        <charset val="134"/>
      </rPr>
      <t>赵琴</t>
    </r>
  </si>
  <si>
    <r>
      <rPr>
        <sz val="11"/>
        <rFont val="宋体"/>
        <charset val="134"/>
      </rPr>
      <t>巫溪县城厢镇</t>
    </r>
    <r>
      <rPr>
        <sz val="11"/>
        <rFont val="Times New Roman"/>
        <charset val="134"/>
      </rPr>
      <t>2024</t>
    </r>
    <r>
      <rPr>
        <sz val="11"/>
        <rFont val="宋体"/>
        <charset val="134"/>
      </rPr>
      <t>年监测对象产业帮扶项目</t>
    </r>
  </si>
  <si>
    <r>
      <rPr>
        <sz val="11"/>
        <rFont val="Times New Roman"/>
        <charset val="134"/>
      </rPr>
      <t>46</t>
    </r>
    <r>
      <rPr>
        <sz val="11"/>
        <rFont val="宋体"/>
        <charset val="134"/>
      </rPr>
      <t>户未消除风险监测对象到户产业发展</t>
    </r>
  </si>
  <si>
    <r>
      <rPr>
        <sz val="11"/>
        <rFont val="宋体"/>
        <charset val="134"/>
      </rPr>
      <t>通过</t>
    </r>
    <r>
      <rPr>
        <sz val="11"/>
        <rFont val="Times New Roman"/>
        <charset val="134"/>
      </rPr>
      <t>46</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</si>
  <si>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t>
    </r>
    <r>
      <rPr>
        <sz val="11"/>
        <rFont val="Times New Roman"/>
        <charset val="134"/>
      </rPr>
      <t>46</t>
    </r>
    <r>
      <rPr>
        <sz val="11"/>
        <rFont val="宋体"/>
        <charset val="134"/>
      </rPr>
      <t>户未消除风险监测对象，可实现户均年增收</t>
    </r>
    <r>
      <rPr>
        <sz val="11"/>
        <rFont val="Times New Roman"/>
        <charset val="134"/>
      </rPr>
      <t>2000</t>
    </r>
    <r>
      <rPr>
        <sz val="11"/>
        <rFont val="宋体"/>
        <charset val="134"/>
      </rPr>
      <t>元以上。</t>
    </r>
  </si>
  <si>
    <r>
      <rPr>
        <sz val="11"/>
        <rFont val="宋体"/>
        <charset val="134"/>
      </rPr>
      <t>通过</t>
    </r>
    <r>
      <rPr>
        <sz val="11"/>
        <rFont val="Times New Roman"/>
        <charset val="134"/>
      </rPr>
      <t>46</t>
    </r>
    <r>
      <rPr>
        <sz val="11"/>
        <rFont val="宋体"/>
        <charset val="134"/>
      </rPr>
      <t>户未消除风险监测对象，可实现户均年增收</t>
    </r>
    <r>
      <rPr>
        <sz val="11"/>
        <rFont val="Times New Roman"/>
        <charset val="134"/>
      </rPr>
      <t>2000</t>
    </r>
    <r>
      <rPr>
        <sz val="11"/>
        <rFont val="宋体"/>
        <charset val="134"/>
      </rPr>
      <t>元以上。</t>
    </r>
  </si>
  <si>
    <r>
      <rPr>
        <sz val="11"/>
        <rFont val="宋体"/>
        <charset val="134"/>
      </rPr>
      <t>未消除风险监测对象户数</t>
    </r>
    <r>
      <rPr>
        <sz val="11"/>
        <rFont val="Times New Roman"/>
        <charset val="134"/>
      </rPr>
      <t>≥46</t>
    </r>
    <r>
      <rPr>
        <sz val="11"/>
        <rFont val="宋体"/>
        <charset val="134"/>
      </rPr>
      <t>户</t>
    </r>
  </si>
  <si>
    <r>
      <rPr>
        <sz val="11"/>
        <rFont val="宋体"/>
        <charset val="134"/>
      </rPr>
      <t>雷音</t>
    </r>
  </si>
  <si>
    <r>
      <rPr>
        <sz val="11"/>
        <rFont val="宋体"/>
        <charset val="134"/>
      </rPr>
      <t>巫溪县凤凰镇</t>
    </r>
    <r>
      <rPr>
        <sz val="11"/>
        <rFont val="Times New Roman"/>
        <charset val="134"/>
      </rPr>
      <t>2024</t>
    </r>
    <r>
      <rPr>
        <sz val="11"/>
        <rFont val="宋体"/>
        <charset val="134"/>
      </rPr>
      <t>年监测对象产业帮扶项目</t>
    </r>
  </si>
  <si>
    <r>
      <rPr>
        <sz val="11"/>
        <rFont val="Times New Roman"/>
        <charset val="134"/>
      </rPr>
      <t>17</t>
    </r>
    <r>
      <rPr>
        <sz val="11"/>
        <rFont val="宋体"/>
        <charset val="134"/>
      </rPr>
      <t>户未消除风险监测对象到户产业发展</t>
    </r>
  </si>
  <si>
    <r>
      <rPr>
        <sz val="11"/>
        <rFont val="宋体"/>
        <charset val="134"/>
      </rPr>
      <t>通过对</t>
    </r>
    <r>
      <rPr>
        <sz val="11"/>
        <rFont val="Times New Roman"/>
        <charset val="134"/>
      </rPr>
      <t>17</t>
    </r>
    <r>
      <rPr>
        <sz val="11"/>
        <rFont val="宋体"/>
        <charset val="134"/>
      </rPr>
      <t>户未消除风险监测对象到户产业发展，项目建成后，可实现户均年增收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</si>
  <si>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人参与入库项目的选择，后期项目实施及资金监管。通过对</t>
    </r>
    <r>
      <rPr>
        <sz val="11"/>
        <rFont val="Times New Roman"/>
        <charset val="134"/>
      </rPr>
      <t>17</t>
    </r>
    <r>
      <rPr>
        <sz val="11"/>
        <rFont val="宋体"/>
        <charset val="134"/>
      </rPr>
      <t>户未消除风险监测对象到户产业发展，项目建成后，可实现户均年增收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</si>
  <si>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17</t>
    </r>
    <r>
      <rPr>
        <sz val="11"/>
        <rFont val="宋体"/>
        <charset val="134"/>
      </rPr>
      <t>户</t>
    </r>
  </si>
  <si>
    <r>
      <rPr>
        <sz val="11"/>
        <rFont val="宋体"/>
        <charset val="134"/>
      </rPr>
      <t>未消除风险监测对象户数</t>
    </r>
    <r>
      <rPr>
        <sz val="11"/>
        <rFont val="Times New Roman"/>
        <charset val="134"/>
      </rPr>
      <t>≥17</t>
    </r>
    <r>
      <rPr>
        <sz val="11"/>
        <rFont val="宋体"/>
        <charset val="134"/>
      </rPr>
      <t>户</t>
    </r>
  </si>
  <si>
    <r>
      <rPr>
        <sz val="11"/>
        <rFont val="宋体"/>
        <charset val="134"/>
      </rPr>
      <t>向巧玲</t>
    </r>
  </si>
  <si>
    <r>
      <rPr>
        <sz val="11"/>
        <rFont val="宋体"/>
        <charset val="134"/>
      </rPr>
      <t>巫溪县菱角镇</t>
    </r>
    <r>
      <rPr>
        <sz val="11"/>
        <rFont val="Times New Roman"/>
        <charset val="134"/>
      </rPr>
      <t>2024</t>
    </r>
    <r>
      <rPr>
        <sz val="11"/>
        <rFont val="宋体"/>
        <charset val="134"/>
      </rPr>
      <t>年监测对象产业帮扶项目</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</si>
  <si>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46</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</si>
  <si>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沈旭</t>
    </r>
  </si>
  <si>
    <r>
      <rPr>
        <sz val="11"/>
        <rFont val="宋体"/>
        <charset val="134"/>
      </rPr>
      <t>巫溪县胜利乡</t>
    </r>
    <r>
      <rPr>
        <sz val="11"/>
        <rFont val="Times New Roman"/>
        <charset val="134"/>
      </rPr>
      <t>2024</t>
    </r>
    <r>
      <rPr>
        <sz val="11"/>
        <rFont val="宋体"/>
        <charset val="134"/>
      </rPr>
      <t>年监测对象产业帮扶项目</t>
    </r>
  </si>
  <si>
    <r>
      <rPr>
        <sz val="11"/>
        <rFont val="Times New Roman"/>
        <charset val="134"/>
      </rPr>
      <t>41</t>
    </r>
    <r>
      <rPr>
        <sz val="11"/>
        <rFont val="宋体"/>
        <charset val="134"/>
      </rPr>
      <t>户未消除风险监测对象到户产业发展</t>
    </r>
  </si>
  <si>
    <r>
      <rPr>
        <sz val="11"/>
        <rFont val="宋体"/>
        <charset val="134"/>
      </rPr>
      <t>通过</t>
    </r>
    <r>
      <rPr>
        <sz val="11"/>
        <rFont val="Times New Roman"/>
        <charset val="134"/>
      </rPr>
      <t>41</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</si>
  <si>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41</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</si>
  <si>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41</t>
    </r>
    <r>
      <rPr>
        <sz val="11"/>
        <rFont val="宋体"/>
        <charset val="134"/>
      </rPr>
      <t>户</t>
    </r>
  </si>
  <si>
    <r>
      <rPr>
        <sz val="11"/>
        <rFont val="宋体"/>
        <charset val="134"/>
      </rPr>
      <t>未消除风险监测对象户数</t>
    </r>
    <r>
      <rPr>
        <sz val="11"/>
        <rFont val="Times New Roman"/>
        <charset val="134"/>
      </rPr>
      <t>≥41</t>
    </r>
    <r>
      <rPr>
        <sz val="11"/>
        <rFont val="宋体"/>
        <charset val="134"/>
      </rPr>
      <t>户</t>
    </r>
  </si>
  <si>
    <r>
      <rPr>
        <sz val="11"/>
        <rFont val="宋体"/>
        <charset val="134"/>
      </rPr>
      <t>杨雪秦</t>
    </r>
  </si>
  <si>
    <r>
      <rPr>
        <sz val="11"/>
        <rFont val="宋体"/>
        <charset val="134"/>
      </rPr>
      <t>巫溪县宁厂镇</t>
    </r>
    <r>
      <rPr>
        <sz val="11"/>
        <rFont val="Times New Roman"/>
        <charset val="134"/>
      </rPr>
      <t>2024</t>
    </r>
    <r>
      <rPr>
        <sz val="11"/>
        <rFont val="宋体"/>
        <charset val="134"/>
      </rPr>
      <t>年监测对象产业帮扶项目</t>
    </r>
  </si>
  <si>
    <r>
      <rPr>
        <sz val="11"/>
        <rFont val="Times New Roman"/>
        <charset val="134"/>
      </rPr>
      <t>5</t>
    </r>
    <r>
      <rPr>
        <sz val="11"/>
        <rFont val="宋体"/>
        <charset val="134"/>
      </rPr>
      <t>户未消除风险监测对象到户产业发展</t>
    </r>
  </si>
  <si>
    <r>
      <rPr>
        <sz val="11"/>
        <rFont val="宋体"/>
        <charset val="134"/>
      </rPr>
      <t>通过对</t>
    </r>
    <r>
      <rPr>
        <sz val="11"/>
        <rFont val="Times New Roman"/>
        <charset val="134"/>
      </rPr>
      <t>5</t>
    </r>
    <r>
      <rPr>
        <sz val="11"/>
        <rFont val="宋体"/>
        <charset val="134"/>
      </rPr>
      <t>户未消除风险监测对象到户产业发展，项目建成后，可实现户均年增收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</si>
  <si>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人参与入库项目的选择，通过对</t>
    </r>
    <r>
      <rPr>
        <sz val="11"/>
        <rFont val="Times New Roman"/>
        <charset val="134"/>
      </rPr>
      <t>5</t>
    </r>
    <r>
      <rPr>
        <sz val="11"/>
        <rFont val="宋体"/>
        <charset val="134"/>
      </rPr>
      <t>户未消除风险监测对象到户产业发展，项目建成后，可实现户均年增收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</si>
  <si>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5</t>
    </r>
    <r>
      <rPr>
        <sz val="11"/>
        <rFont val="宋体"/>
        <charset val="134"/>
      </rPr>
      <t>户</t>
    </r>
  </si>
  <si>
    <r>
      <rPr>
        <sz val="11"/>
        <rFont val="宋体"/>
        <charset val="134"/>
      </rPr>
      <t>未消除风险监测对象户数</t>
    </r>
    <r>
      <rPr>
        <sz val="11"/>
        <rFont val="Times New Roman"/>
        <charset val="134"/>
      </rPr>
      <t>≥5</t>
    </r>
    <r>
      <rPr>
        <sz val="11"/>
        <rFont val="宋体"/>
        <charset val="134"/>
      </rPr>
      <t>户</t>
    </r>
  </si>
  <si>
    <r>
      <rPr>
        <sz val="11"/>
        <rFont val="宋体"/>
        <charset val="134"/>
      </rPr>
      <t>陈炜</t>
    </r>
  </si>
  <si>
    <r>
      <rPr>
        <sz val="11"/>
        <rFont val="宋体"/>
        <charset val="134"/>
      </rPr>
      <t>巫溪县大河乡</t>
    </r>
    <r>
      <rPr>
        <sz val="11"/>
        <rFont val="Times New Roman"/>
        <charset val="134"/>
      </rPr>
      <t>2024</t>
    </r>
    <r>
      <rPr>
        <sz val="11"/>
        <rFont val="宋体"/>
        <charset val="134"/>
      </rPr>
      <t>年监测对象产业帮扶项目</t>
    </r>
  </si>
  <si>
    <r>
      <rPr>
        <sz val="11"/>
        <rFont val="Times New Roman"/>
        <charset val="134"/>
      </rPr>
      <t>31</t>
    </r>
    <r>
      <rPr>
        <sz val="11"/>
        <rFont val="宋体"/>
        <charset val="134"/>
      </rPr>
      <t>户未消除风险监测对象户到户产业发展</t>
    </r>
  </si>
  <si>
    <r>
      <rPr>
        <sz val="11"/>
        <rFont val="宋体"/>
        <charset val="134"/>
      </rPr>
      <t>通过对</t>
    </r>
    <r>
      <rPr>
        <sz val="11"/>
        <rFont val="Times New Roman"/>
        <charset val="134"/>
      </rPr>
      <t>31</t>
    </r>
    <r>
      <rPr>
        <sz val="11"/>
        <rFont val="宋体"/>
        <charset val="134"/>
      </rPr>
      <t>户未消除风险监测对象到户产业发展，项目建成后，可使防止返贫监测对象户均增加收入</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</si>
  <si>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人参与入库项目的选择，通过对</t>
    </r>
    <r>
      <rPr>
        <sz val="11"/>
        <rFont val="Times New Roman"/>
        <charset val="134"/>
      </rPr>
      <t>31</t>
    </r>
    <r>
      <rPr>
        <sz val="11"/>
        <rFont val="宋体"/>
        <charset val="134"/>
      </rPr>
      <t>户未消除风险监测对象到户产业发展，项目建成后，可使防止返贫监测对象户均增加收入</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</si>
  <si>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31</t>
    </r>
    <r>
      <rPr>
        <sz val="11"/>
        <rFont val="宋体"/>
        <charset val="134"/>
      </rPr>
      <t>户</t>
    </r>
  </si>
  <si>
    <r>
      <rPr>
        <sz val="11"/>
        <rFont val="宋体"/>
        <charset val="134"/>
      </rPr>
      <t>未消除风险监测对象户数</t>
    </r>
    <r>
      <rPr>
        <sz val="11"/>
        <rFont val="Times New Roman"/>
        <charset val="134"/>
      </rPr>
      <t>≥31</t>
    </r>
    <r>
      <rPr>
        <sz val="11"/>
        <rFont val="宋体"/>
        <charset val="134"/>
      </rPr>
      <t>户</t>
    </r>
  </si>
  <si>
    <r>
      <rPr>
        <sz val="11"/>
        <rFont val="宋体"/>
        <charset val="134"/>
      </rPr>
      <t>辜仕涛</t>
    </r>
  </si>
  <si>
    <r>
      <rPr>
        <sz val="11"/>
        <rFont val="宋体"/>
        <charset val="134"/>
      </rPr>
      <t>巫溪县天星乡</t>
    </r>
    <r>
      <rPr>
        <sz val="11"/>
        <rFont val="Times New Roman"/>
        <charset val="134"/>
      </rPr>
      <t>2024</t>
    </r>
    <r>
      <rPr>
        <sz val="11"/>
        <rFont val="宋体"/>
        <charset val="134"/>
      </rPr>
      <t>年监测对象产业帮扶项目</t>
    </r>
  </si>
  <si>
    <r>
      <rPr>
        <sz val="11"/>
        <rFont val="Times New Roman"/>
        <charset val="134"/>
      </rPr>
      <t>47</t>
    </r>
    <r>
      <rPr>
        <sz val="11"/>
        <rFont val="宋体"/>
        <charset val="134"/>
      </rPr>
      <t>户未消除风险监测对象户到户产业发展</t>
    </r>
  </si>
  <si>
    <r>
      <rPr>
        <sz val="11"/>
        <rFont val="宋体"/>
        <charset val="134"/>
      </rPr>
      <t>通过</t>
    </r>
    <r>
      <rPr>
        <sz val="11"/>
        <rFont val="Times New Roman"/>
        <charset val="134"/>
      </rPr>
      <t>47</t>
    </r>
    <r>
      <rPr>
        <sz val="11"/>
        <rFont val="宋体"/>
        <charset val="134"/>
      </rPr>
      <t>户未消除风险监测对象户到户产业发展，可实现户均年增加产业收入</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</si>
  <si>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47</t>
    </r>
    <r>
      <rPr>
        <sz val="11"/>
        <rFont val="宋体"/>
        <charset val="134"/>
      </rPr>
      <t>户未消除风险监测对象户到户产业发展，可实现户均年增加产业收入</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</si>
  <si>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47</t>
    </r>
    <r>
      <rPr>
        <sz val="11"/>
        <rFont val="宋体"/>
        <charset val="134"/>
      </rPr>
      <t>户</t>
    </r>
  </si>
  <si>
    <r>
      <rPr>
        <sz val="11"/>
        <rFont val="宋体"/>
        <charset val="134"/>
      </rPr>
      <t>未消除风险监测对象户数</t>
    </r>
    <r>
      <rPr>
        <sz val="11"/>
        <rFont val="Times New Roman"/>
        <charset val="134"/>
      </rPr>
      <t>≥47</t>
    </r>
    <r>
      <rPr>
        <sz val="11"/>
        <rFont val="宋体"/>
        <charset val="134"/>
      </rPr>
      <t>户</t>
    </r>
  </si>
  <si>
    <r>
      <rPr>
        <sz val="11"/>
        <rFont val="宋体"/>
        <charset val="134"/>
      </rPr>
      <t>刘海军</t>
    </r>
  </si>
  <si>
    <r>
      <rPr>
        <sz val="11"/>
        <rFont val="宋体"/>
        <charset val="134"/>
      </rPr>
      <t>巫溪县长桂乡</t>
    </r>
    <r>
      <rPr>
        <sz val="11"/>
        <rFont val="Times New Roman"/>
        <charset val="134"/>
      </rPr>
      <t>2024</t>
    </r>
    <r>
      <rPr>
        <sz val="11"/>
        <rFont val="宋体"/>
        <charset val="134"/>
      </rPr>
      <t>年监测对象产业帮扶项目</t>
    </r>
  </si>
  <si>
    <r>
      <rPr>
        <sz val="11"/>
        <rFont val="Times New Roman"/>
        <charset val="134"/>
      </rPr>
      <t>28</t>
    </r>
    <r>
      <rPr>
        <sz val="11"/>
        <rFont val="宋体"/>
        <charset val="134"/>
      </rPr>
      <t>户未消除风险监测对象到户产业发展</t>
    </r>
  </si>
  <si>
    <r>
      <rPr>
        <sz val="11"/>
        <rFont val="宋体"/>
        <charset val="134"/>
      </rPr>
      <t>通过</t>
    </r>
    <r>
      <rPr>
        <sz val="11"/>
        <rFont val="Times New Roman"/>
        <charset val="134"/>
      </rPr>
      <t>28</t>
    </r>
    <r>
      <rPr>
        <sz val="11"/>
        <rFont val="宋体"/>
        <charset val="134"/>
      </rPr>
      <t>户未消除风险监测对象户到户产业发展，可实现户均年增收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</si>
  <si>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28</t>
    </r>
    <r>
      <rPr>
        <sz val="11"/>
        <rFont val="宋体"/>
        <charset val="134"/>
      </rPr>
      <t>户未消除风险监测对象户到户产业发展，可实现户均年增收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</si>
  <si>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28</t>
    </r>
    <r>
      <rPr>
        <sz val="11"/>
        <rFont val="宋体"/>
        <charset val="134"/>
      </rPr>
      <t>户</t>
    </r>
  </si>
  <si>
    <r>
      <rPr>
        <sz val="11"/>
        <rFont val="宋体"/>
        <charset val="134"/>
      </rPr>
      <t>未消除风险监测对象户数</t>
    </r>
    <r>
      <rPr>
        <sz val="11"/>
        <rFont val="Times New Roman"/>
        <charset val="134"/>
      </rPr>
      <t>≥28</t>
    </r>
    <r>
      <rPr>
        <sz val="11"/>
        <rFont val="宋体"/>
        <charset val="134"/>
      </rPr>
      <t>户</t>
    </r>
  </si>
  <si>
    <r>
      <rPr>
        <sz val="11"/>
        <rFont val="宋体"/>
        <charset val="134"/>
      </rPr>
      <t>周恩奎</t>
    </r>
  </si>
  <si>
    <r>
      <rPr>
        <sz val="11"/>
        <rFont val="宋体"/>
        <charset val="134"/>
      </rPr>
      <t>巫溪县上磺镇</t>
    </r>
    <r>
      <rPr>
        <sz val="11"/>
        <rFont val="Times New Roman"/>
        <charset val="134"/>
      </rPr>
      <t>2024</t>
    </r>
    <r>
      <rPr>
        <sz val="11"/>
        <rFont val="宋体"/>
        <charset val="134"/>
      </rPr>
      <t>年监测对象产业帮扶项目</t>
    </r>
  </si>
  <si>
    <r>
      <rPr>
        <sz val="11"/>
        <rFont val="Times New Roman"/>
        <charset val="134"/>
      </rPr>
      <t>57</t>
    </r>
    <r>
      <rPr>
        <sz val="11"/>
        <rFont val="宋体"/>
        <charset val="134"/>
      </rPr>
      <t>户未消除风险监测对象到户产业发展</t>
    </r>
  </si>
  <si>
    <r>
      <rPr>
        <sz val="11"/>
        <rFont val="宋体"/>
        <charset val="134"/>
      </rPr>
      <t>通过</t>
    </r>
    <r>
      <rPr>
        <sz val="11"/>
        <rFont val="Times New Roman"/>
        <charset val="134"/>
      </rPr>
      <t>57</t>
    </r>
    <r>
      <rPr>
        <sz val="11"/>
        <rFont val="宋体"/>
        <charset val="134"/>
      </rPr>
      <t>户未消除风险监测对象户到户产业发展，可实现户均年增收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</si>
  <si>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57</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</si>
  <si>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通过</t>
    </r>
    <r>
      <rPr>
        <sz val="11"/>
        <rFont val="Times New Roman"/>
        <charset val="134"/>
      </rPr>
      <t>57</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</si>
  <si>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57</t>
    </r>
    <r>
      <rPr>
        <sz val="11"/>
        <rFont val="宋体"/>
        <charset val="134"/>
      </rPr>
      <t>户</t>
    </r>
  </si>
  <si>
    <r>
      <rPr>
        <sz val="11"/>
        <rFont val="宋体"/>
        <charset val="134"/>
      </rPr>
      <t>未消除风险监测对象户数</t>
    </r>
    <r>
      <rPr>
        <sz val="11"/>
        <rFont val="Times New Roman"/>
        <charset val="134"/>
      </rPr>
      <t>≥57</t>
    </r>
    <r>
      <rPr>
        <sz val="11"/>
        <rFont val="宋体"/>
        <charset val="134"/>
      </rPr>
      <t>户</t>
    </r>
  </si>
  <si>
    <r>
      <rPr>
        <sz val="11"/>
        <rFont val="宋体"/>
        <charset val="134"/>
      </rPr>
      <t>陈懿</t>
    </r>
  </si>
  <si>
    <r>
      <rPr>
        <sz val="11"/>
        <rFont val="宋体"/>
        <charset val="134"/>
      </rPr>
      <t>巫溪县古路镇</t>
    </r>
    <r>
      <rPr>
        <sz val="11"/>
        <rFont val="Times New Roman"/>
        <charset val="134"/>
      </rPr>
      <t>2024</t>
    </r>
    <r>
      <rPr>
        <sz val="11"/>
        <rFont val="宋体"/>
        <charset val="134"/>
      </rPr>
      <t>年监测对象产业帮扶项目</t>
    </r>
  </si>
  <si>
    <r>
      <rPr>
        <sz val="11"/>
        <rFont val="Times New Roman"/>
        <charset val="134"/>
      </rPr>
      <t>53</t>
    </r>
    <r>
      <rPr>
        <sz val="11"/>
        <rFont val="宋体"/>
        <charset val="134"/>
      </rPr>
      <t>户未消除风险监测对象到户产业发展</t>
    </r>
  </si>
  <si>
    <r>
      <rPr>
        <sz val="11"/>
        <rFont val="宋体"/>
        <charset val="134"/>
      </rPr>
      <t>通过</t>
    </r>
    <r>
      <rPr>
        <sz val="11"/>
        <rFont val="Times New Roman"/>
        <charset val="134"/>
      </rPr>
      <t>53</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</si>
  <si>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t>
    </r>
    <r>
      <rPr>
        <sz val="11"/>
        <rFont val="Times New Roman"/>
        <charset val="134"/>
      </rPr>
      <t>53</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</si>
  <si>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通过实施</t>
    </r>
    <r>
      <rPr>
        <sz val="11"/>
        <rFont val="Times New Roman"/>
        <charset val="134"/>
      </rPr>
      <t>53</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</si>
  <si>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53</t>
    </r>
    <r>
      <rPr>
        <sz val="11"/>
        <rFont val="宋体"/>
        <charset val="134"/>
      </rPr>
      <t>户</t>
    </r>
  </si>
  <si>
    <r>
      <rPr>
        <sz val="11"/>
        <rFont val="宋体"/>
        <charset val="134"/>
      </rPr>
      <t>未消除风险监测对象户数</t>
    </r>
    <r>
      <rPr>
        <sz val="11"/>
        <rFont val="Times New Roman"/>
        <charset val="134"/>
      </rPr>
      <t>≥53</t>
    </r>
    <r>
      <rPr>
        <sz val="11"/>
        <rFont val="宋体"/>
        <charset val="134"/>
      </rPr>
      <t>户</t>
    </r>
  </si>
  <si>
    <r>
      <rPr>
        <sz val="11"/>
        <rFont val="宋体"/>
        <charset val="134"/>
      </rPr>
      <t>巫溪县峰灵镇</t>
    </r>
    <r>
      <rPr>
        <sz val="11"/>
        <rFont val="Times New Roman"/>
        <charset val="134"/>
      </rPr>
      <t>2024</t>
    </r>
    <r>
      <rPr>
        <sz val="11"/>
        <rFont val="宋体"/>
        <charset val="134"/>
      </rPr>
      <t>年监测对象到户产业帮扶项目</t>
    </r>
  </si>
  <si>
    <r>
      <rPr>
        <sz val="11"/>
        <rFont val="Times New Roman"/>
        <charset val="134"/>
      </rPr>
      <t>56</t>
    </r>
    <r>
      <rPr>
        <sz val="11"/>
        <rFont val="宋体"/>
        <charset val="134"/>
      </rPr>
      <t>户未消除风险监测对象到户产业发展</t>
    </r>
  </si>
  <si>
    <r>
      <rPr>
        <sz val="11"/>
        <rFont val="宋体"/>
        <charset val="134"/>
      </rPr>
      <t>通过</t>
    </r>
    <r>
      <rPr>
        <sz val="11"/>
        <rFont val="Times New Roman"/>
        <charset val="134"/>
      </rPr>
      <t>56</t>
    </r>
    <r>
      <rPr>
        <sz val="11"/>
        <rFont val="宋体"/>
        <charset val="134"/>
      </rPr>
      <t>户未消除风险监测对象到户产业发展，可使未消除风险监测对象</t>
    </r>
    <r>
      <rPr>
        <sz val="11"/>
        <rFont val="Times New Roman"/>
        <charset val="134"/>
      </rPr>
      <t>56</t>
    </r>
    <r>
      <rPr>
        <sz val="11"/>
        <rFont val="宋体"/>
        <charset val="134"/>
      </rPr>
      <t>户，户均增加产业收入</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</si>
  <si>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56</t>
    </r>
    <r>
      <rPr>
        <sz val="11"/>
        <rFont val="宋体"/>
        <charset val="134"/>
      </rPr>
      <t>户未消除风险监测对象到户产业发展，可使未消除风险监测对象</t>
    </r>
    <r>
      <rPr>
        <sz val="11"/>
        <rFont val="Times New Roman"/>
        <charset val="134"/>
      </rPr>
      <t>56</t>
    </r>
    <r>
      <rPr>
        <sz val="11"/>
        <rFont val="宋体"/>
        <charset val="134"/>
      </rPr>
      <t>户，户均增加产业收入</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</si>
  <si>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56</t>
    </r>
    <r>
      <rPr>
        <sz val="11"/>
        <rFont val="宋体"/>
        <charset val="134"/>
      </rPr>
      <t>户</t>
    </r>
  </si>
  <si>
    <r>
      <rPr>
        <sz val="11"/>
        <rFont val="宋体"/>
        <charset val="134"/>
      </rPr>
      <t>未消除风险监测对象户数</t>
    </r>
    <r>
      <rPr>
        <sz val="11"/>
        <rFont val="Times New Roman"/>
        <charset val="134"/>
      </rPr>
      <t>≥56</t>
    </r>
    <r>
      <rPr>
        <sz val="11"/>
        <rFont val="宋体"/>
        <charset val="134"/>
      </rPr>
      <t>户</t>
    </r>
  </si>
  <si>
    <r>
      <rPr>
        <sz val="11"/>
        <rFont val="宋体"/>
        <charset val="134"/>
      </rPr>
      <t>张杨</t>
    </r>
  </si>
  <si>
    <r>
      <rPr>
        <sz val="11"/>
        <rFont val="宋体"/>
        <charset val="134"/>
      </rPr>
      <t>巫溪县蒲莲镇</t>
    </r>
    <r>
      <rPr>
        <sz val="11"/>
        <rFont val="Times New Roman"/>
        <charset val="134"/>
      </rPr>
      <t>2024</t>
    </r>
    <r>
      <rPr>
        <sz val="11"/>
        <rFont val="宋体"/>
        <charset val="134"/>
      </rPr>
      <t>年监测对象产业帮扶项目</t>
    </r>
  </si>
  <si>
    <r>
      <rPr>
        <sz val="11"/>
        <rFont val="Times New Roman"/>
        <charset val="134"/>
      </rPr>
      <t>40</t>
    </r>
    <r>
      <rPr>
        <sz val="11"/>
        <rFont val="宋体"/>
        <charset val="134"/>
      </rPr>
      <t>户未消除风险监测对象到户产业发展</t>
    </r>
  </si>
  <si>
    <r>
      <rPr>
        <sz val="11"/>
        <rFont val="宋体"/>
        <charset val="134"/>
      </rPr>
      <t>通过</t>
    </r>
    <r>
      <rPr>
        <sz val="11"/>
        <rFont val="Times New Roman"/>
        <charset val="134"/>
      </rPr>
      <t>40</t>
    </r>
    <r>
      <rPr>
        <sz val="11"/>
        <rFont val="宋体"/>
        <charset val="134"/>
      </rPr>
      <t>户未消除风险监测对象到户产业发展，项目建成后，可实现户均年增收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</si>
  <si>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40</t>
    </r>
    <r>
      <rPr>
        <sz val="11"/>
        <rFont val="宋体"/>
        <charset val="134"/>
      </rPr>
      <t>户未消除风险监测对象到户产业发展，项目建成后，项目建成后，可实现户均年增收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</si>
  <si>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40</t>
    </r>
    <r>
      <rPr>
        <sz val="11"/>
        <rFont val="宋体"/>
        <charset val="134"/>
      </rPr>
      <t>户</t>
    </r>
  </si>
  <si>
    <r>
      <rPr>
        <sz val="11"/>
        <rFont val="宋体"/>
        <charset val="134"/>
      </rPr>
      <t>未消除风险监测对象户数</t>
    </r>
    <r>
      <rPr>
        <sz val="11"/>
        <rFont val="Times New Roman"/>
        <charset val="134"/>
      </rPr>
      <t>≥40</t>
    </r>
    <r>
      <rPr>
        <sz val="11"/>
        <rFont val="宋体"/>
        <charset val="134"/>
      </rPr>
      <t>户</t>
    </r>
  </si>
  <si>
    <r>
      <rPr>
        <sz val="11"/>
        <rFont val="宋体"/>
        <charset val="134"/>
      </rPr>
      <t>但研</t>
    </r>
  </si>
  <si>
    <r>
      <rPr>
        <sz val="11"/>
        <rFont val="宋体"/>
        <charset val="134"/>
      </rPr>
      <t>巫溪县文峰镇</t>
    </r>
    <r>
      <rPr>
        <sz val="11"/>
        <rFont val="Times New Roman"/>
        <charset val="134"/>
      </rPr>
      <t>2024</t>
    </r>
    <r>
      <rPr>
        <sz val="11"/>
        <rFont val="宋体"/>
        <charset val="134"/>
      </rPr>
      <t>年监测对象产业帮扶项目</t>
    </r>
  </si>
  <si>
    <r>
      <rPr>
        <sz val="11"/>
        <rFont val="Times New Roman"/>
        <charset val="134"/>
      </rPr>
      <t>94</t>
    </r>
    <r>
      <rPr>
        <sz val="11"/>
        <rFont val="宋体"/>
        <charset val="134"/>
      </rPr>
      <t>户未消除风险监测对象到户产业发展</t>
    </r>
  </si>
  <si>
    <r>
      <rPr>
        <sz val="11"/>
        <rFont val="宋体"/>
        <charset val="134"/>
      </rPr>
      <t>通过</t>
    </r>
    <r>
      <rPr>
        <sz val="11"/>
        <rFont val="Times New Roman"/>
        <charset val="134"/>
      </rPr>
      <t>94</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</si>
  <si>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94</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</si>
  <si>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94</t>
    </r>
    <r>
      <rPr>
        <sz val="11"/>
        <rFont val="宋体"/>
        <charset val="134"/>
      </rPr>
      <t>户</t>
    </r>
  </si>
  <si>
    <r>
      <rPr>
        <sz val="11"/>
        <rFont val="宋体"/>
        <charset val="134"/>
      </rPr>
      <t>未消除风险监测对象户数</t>
    </r>
    <r>
      <rPr>
        <sz val="11"/>
        <rFont val="Times New Roman"/>
        <charset val="134"/>
      </rPr>
      <t>≥94</t>
    </r>
    <r>
      <rPr>
        <sz val="11"/>
        <rFont val="宋体"/>
        <charset val="134"/>
      </rPr>
      <t>户</t>
    </r>
  </si>
  <si>
    <r>
      <rPr>
        <sz val="11"/>
        <rFont val="宋体"/>
        <charset val="134"/>
      </rPr>
      <t>陈茂林</t>
    </r>
  </si>
  <si>
    <r>
      <rPr>
        <sz val="11"/>
        <rFont val="宋体"/>
        <charset val="134"/>
      </rPr>
      <t>巫溪县塘坊镇</t>
    </r>
    <r>
      <rPr>
        <sz val="11"/>
        <rFont val="Times New Roman"/>
        <charset val="134"/>
      </rPr>
      <t>2024</t>
    </r>
    <r>
      <rPr>
        <sz val="11"/>
        <rFont val="宋体"/>
        <charset val="134"/>
      </rPr>
      <t>年监测对象产业帮扶项目</t>
    </r>
  </si>
  <si>
    <r>
      <rPr>
        <sz val="11"/>
        <rFont val="Times New Roman"/>
        <charset val="134"/>
      </rPr>
      <t>80</t>
    </r>
    <r>
      <rPr>
        <sz val="11"/>
        <rFont val="宋体"/>
        <charset val="134"/>
      </rPr>
      <t>户未消除风险监测对象到户产业发展</t>
    </r>
  </si>
  <si>
    <r>
      <rPr>
        <sz val="11"/>
        <rFont val="宋体"/>
        <charset val="134"/>
      </rPr>
      <t>通过</t>
    </r>
    <r>
      <rPr>
        <sz val="11"/>
        <rFont val="Times New Roman"/>
        <charset val="134"/>
      </rPr>
      <t>80</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</si>
  <si>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80</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</si>
  <si>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80</t>
    </r>
    <r>
      <rPr>
        <sz val="11"/>
        <rFont val="宋体"/>
        <charset val="134"/>
      </rPr>
      <t>户</t>
    </r>
  </si>
  <si>
    <r>
      <rPr>
        <sz val="11"/>
        <rFont val="宋体"/>
        <charset val="134"/>
      </rPr>
      <t>未消除风险监测对象户数</t>
    </r>
    <r>
      <rPr>
        <sz val="11"/>
        <rFont val="Times New Roman"/>
        <charset val="134"/>
      </rPr>
      <t>≥80</t>
    </r>
    <r>
      <rPr>
        <sz val="11"/>
        <rFont val="宋体"/>
        <charset val="134"/>
      </rPr>
      <t>户</t>
    </r>
  </si>
  <si>
    <r>
      <rPr>
        <sz val="11"/>
        <rFont val="宋体"/>
        <charset val="134"/>
      </rPr>
      <t>陈权</t>
    </r>
  </si>
  <si>
    <r>
      <rPr>
        <sz val="11"/>
        <rFont val="宋体"/>
        <charset val="134"/>
      </rPr>
      <t>巫溪县朝阳镇</t>
    </r>
    <r>
      <rPr>
        <sz val="11"/>
        <rFont val="Times New Roman"/>
        <charset val="134"/>
      </rPr>
      <t>2024</t>
    </r>
    <r>
      <rPr>
        <sz val="11"/>
        <rFont val="宋体"/>
        <charset val="134"/>
      </rPr>
      <t>年监测对象产业帮扶项目</t>
    </r>
  </si>
  <si>
    <r>
      <rPr>
        <sz val="11"/>
        <rFont val="宋体"/>
        <charset val="134"/>
      </rPr>
      <t>通过</t>
    </r>
    <r>
      <rPr>
        <sz val="11"/>
        <rFont val="Times New Roman"/>
        <charset val="134"/>
      </rPr>
      <t>17</t>
    </r>
    <r>
      <rPr>
        <sz val="11"/>
        <rFont val="宋体"/>
        <charset val="134"/>
      </rPr>
      <t>户未消除风险监测对象到户产业发展，因户施策，降低风险，可实现户均年收入</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</si>
  <si>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人参与入库项目的选择，后期项目实施及资金监管。通过</t>
    </r>
    <r>
      <rPr>
        <sz val="11"/>
        <rFont val="Times New Roman"/>
        <charset val="134"/>
      </rPr>
      <t>17</t>
    </r>
    <r>
      <rPr>
        <sz val="11"/>
        <rFont val="宋体"/>
        <charset val="134"/>
      </rPr>
      <t>户未消除风险监测对象到户产业发展，因户施策，降低风险，可实现户均年收入</t>
    </r>
    <r>
      <rPr>
        <sz val="11"/>
        <rFont val="Times New Roman"/>
        <charset val="134"/>
      </rPr>
      <t>2000</t>
    </r>
    <r>
      <rPr>
        <sz val="11"/>
        <rFont val="宋体"/>
        <charset val="134"/>
      </rPr>
      <t>元以上。</t>
    </r>
  </si>
  <si>
    <r>
      <rPr>
        <sz val="11"/>
        <rFont val="宋体"/>
        <charset val="134"/>
      </rPr>
      <t>胡刚</t>
    </r>
  </si>
  <si>
    <r>
      <rPr>
        <sz val="11"/>
        <rFont val="宋体"/>
        <charset val="134"/>
      </rPr>
      <t>巫溪县徐家镇</t>
    </r>
    <r>
      <rPr>
        <sz val="11"/>
        <rFont val="Times New Roman"/>
        <charset val="134"/>
      </rPr>
      <t>2024</t>
    </r>
    <r>
      <rPr>
        <sz val="11"/>
        <rFont val="宋体"/>
        <charset val="134"/>
      </rPr>
      <t>年监测对象产业帮扶项目</t>
    </r>
  </si>
  <si>
    <r>
      <rPr>
        <sz val="11"/>
        <rFont val="宋体"/>
        <charset val="134"/>
      </rPr>
      <t>通过</t>
    </r>
    <r>
      <rPr>
        <sz val="11"/>
        <rFont val="Times New Roman"/>
        <charset val="134"/>
      </rPr>
      <t>94</t>
    </r>
    <r>
      <rPr>
        <sz val="11"/>
        <rFont val="宋体"/>
        <charset val="134"/>
      </rPr>
      <t>户未消除风险监测对象到户产业发展，提升户均收入</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</si>
  <si>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94</t>
    </r>
    <r>
      <rPr>
        <sz val="11"/>
        <rFont val="宋体"/>
        <charset val="134"/>
      </rPr>
      <t>户未消除风险监测对象到户产业发展，提升户均收入</t>
    </r>
    <r>
      <rPr>
        <sz val="11"/>
        <rFont val="Times New Roman"/>
        <charset val="134"/>
      </rPr>
      <t>2000</t>
    </r>
    <r>
      <rPr>
        <sz val="11"/>
        <rFont val="宋体"/>
        <charset val="134"/>
      </rPr>
      <t>元以上。</t>
    </r>
  </si>
  <si>
    <r>
      <rPr>
        <sz val="11"/>
        <rFont val="宋体"/>
        <charset val="134"/>
      </rPr>
      <t>巫溪县白鹿镇</t>
    </r>
    <r>
      <rPr>
        <sz val="11"/>
        <rFont val="Times New Roman"/>
        <charset val="134"/>
      </rPr>
      <t>2024</t>
    </r>
    <r>
      <rPr>
        <sz val="11"/>
        <rFont val="宋体"/>
        <charset val="134"/>
      </rPr>
      <t>年监测对象产业帮扶项目</t>
    </r>
  </si>
  <si>
    <r>
      <rPr>
        <sz val="11"/>
        <rFont val="Times New Roman"/>
        <charset val="134"/>
      </rPr>
      <t>138</t>
    </r>
    <r>
      <rPr>
        <sz val="11"/>
        <rFont val="宋体"/>
        <charset val="134"/>
      </rPr>
      <t>户未消除风险监测对象到户产业发展</t>
    </r>
  </si>
  <si>
    <r>
      <rPr>
        <sz val="11"/>
        <rFont val="宋体"/>
        <charset val="134"/>
      </rPr>
      <t>通过</t>
    </r>
    <r>
      <rPr>
        <sz val="11"/>
        <rFont val="Times New Roman"/>
        <charset val="134"/>
      </rPr>
      <t>138</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</si>
  <si>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人参与入库项目的选择，后期项目实施及资金监管。通过</t>
    </r>
    <r>
      <rPr>
        <sz val="11"/>
        <rFont val="Times New Roman"/>
        <charset val="134"/>
      </rPr>
      <t>138</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</si>
  <si>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138</t>
    </r>
    <r>
      <rPr>
        <sz val="11"/>
        <rFont val="宋体"/>
        <charset val="134"/>
      </rPr>
      <t>户</t>
    </r>
  </si>
  <si>
    <r>
      <rPr>
        <sz val="11"/>
        <rFont val="宋体"/>
        <charset val="134"/>
      </rPr>
      <t>未消除风险监测对象户数</t>
    </r>
    <r>
      <rPr>
        <sz val="11"/>
        <rFont val="Times New Roman"/>
        <charset val="134"/>
      </rPr>
      <t>≥138</t>
    </r>
    <r>
      <rPr>
        <sz val="11"/>
        <rFont val="宋体"/>
        <charset val="134"/>
      </rPr>
      <t>户</t>
    </r>
  </si>
  <si>
    <r>
      <rPr>
        <sz val="11"/>
        <rFont val="宋体"/>
        <charset val="134"/>
      </rPr>
      <t>巫溪县鱼鳞乡</t>
    </r>
    <r>
      <rPr>
        <sz val="11"/>
        <rFont val="Times New Roman"/>
        <charset val="134"/>
      </rPr>
      <t>2024</t>
    </r>
    <r>
      <rPr>
        <sz val="11"/>
        <rFont val="宋体"/>
        <charset val="134"/>
      </rPr>
      <t>年监测对象产业帮扶项目</t>
    </r>
  </si>
  <si>
    <r>
      <rPr>
        <sz val="11"/>
        <rFont val="Times New Roman"/>
        <charset val="134"/>
      </rPr>
      <t>38</t>
    </r>
    <r>
      <rPr>
        <sz val="11"/>
        <rFont val="宋体"/>
        <charset val="134"/>
      </rPr>
      <t>户未消除风险监测对象到户产业发展</t>
    </r>
  </si>
  <si>
    <r>
      <rPr>
        <sz val="11"/>
        <rFont val="宋体"/>
        <charset val="134"/>
      </rPr>
      <t>通过</t>
    </r>
    <r>
      <rPr>
        <sz val="11"/>
        <rFont val="Times New Roman"/>
        <charset val="134"/>
      </rPr>
      <t>38</t>
    </r>
    <r>
      <rPr>
        <sz val="11"/>
        <rFont val="宋体"/>
        <charset val="134"/>
      </rPr>
      <t>户未消除风险监测对象到户产业发展，可使防止返贫监测对象户均增加产业收入</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</si>
  <si>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38</t>
    </r>
    <r>
      <rPr>
        <sz val="11"/>
        <rFont val="宋体"/>
        <charset val="134"/>
      </rPr>
      <t>户未消除风险监测对象到户产业发展，可使防止返贫监测对象户均增加产业收入</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</si>
  <si>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38</t>
    </r>
    <r>
      <rPr>
        <sz val="11"/>
        <rFont val="宋体"/>
        <charset val="134"/>
      </rPr>
      <t>户</t>
    </r>
  </si>
  <si>
    <r>
      <rPr>
        <sz val="11"/>
        <rFont val="宋体"/>
        <charset val="134"/>
      </rPr>
      <t>未消除风险监测对象户数</t>
    </r>
    <r>
      <rPr>
        <sz val="11"/>
        <rFont val="Times New Roman"/>
        <charset val="134"/>
      </rPr>
      <t>≥38</t>
    </r>
    <r>
      <rPr>
        <sz val="11"/>
        <rFont val="宋体"/>
        <charset val="134"/>
      </rPr>
      <t>户</t>
    </r>
  </si>
  <si>
    <r>
      <rPr>
        <sz val="11"/>
        <rFont val="宋体"/>
        <charset val="134"/>
      </rPr>
      <t>方高升</t>
    </r>
  </si>
  <si>
    <r>
      <rPr>
        <sz val="11"/>
        <rFont val="宋体"/>
        <charset val="134"/>
      </rPr>
      <t>巫溪县乌龙乡</t>
    </r>
    <r>
      <rPr>
        <sz val="11"/>
        <rFont val="Times New Roman"/>
        <charset val="134"/>
      </rPr>
      <t>2024</t>
    </r>
    <r>
      <rPr>
        <sz val="11"/>
        <rFont val="宋体"/>
        <charset val="134"/>
      </rPr>
      <t>年监测对象产业帮扶项目</t>
    </r>
  </si>
  <si>
    <r>
      <rPr>
        <sz val="11"/>
        <rFont val="Times New Roman"/>
        <charset val="134"/>
      </rPr>
      <t>48</t>
    </r>
    <r>
      <rPr>
        <sz val="11"/>
        <rFont val="宋体"/>
        <charset val="134"/>
      </rPr>
      <t>户未消除风险监测对象到户产业发展</t>
    </r>
  </si>
  <si>
    <r>
      <rPr>
        <sz val="11"/>
        <rFont val="宋体"/>
        <charset val="134"/>
      </rPr>
      <t>通过</t>
    </r>
    <r>
      <rPr>
        <sz val="11"/>
        <rFont val="Times New Roman"/>
        <charset val="134"/>
      </rPr>
      <t>48</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</si>
  <si>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48</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</si>
  <si>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48</t>
    </r>
    <r>
      <rPr>
        <sz val="11"/>
        <rFont val="宋体"/>
        <charset val="134"/>
      </rPr>
      <t>户</t>
    </r>
  </si>
  <si>
    <r>
      <rPr>
        <sz val="11"/>
        <rFont val="宋体"/>
        <charset val="134"/>
      </rPr>
      <t>未消除风险监测对象户数</t>
    </r>
    <r>
      <rPr>
        <sz val="11"/>
        <rFont val="Times New Roman"/>
        <charset val="134"/>
      </rPr>
      <t>≥48</t>
    </r>
    <r>
      <rPr>
        <sz val="11"/>
        <rFont val="宋体"/>
        <charset val="134"/>
      </rPr>
      <t>户</t>
    </r>
  </si>
  <si>
    <r>
      <rPr>
        <sz val="11"/>
        <rFont val="宋体"/>
        <charset val="134"/>
      </rPr>
      <t>牟小华</t>
    </r>
  </si>
  <si>
    <r>
      <rPr>
        <sz val="11"/>
        <rFont val="宋体"/>
        <charset val="134"/>
      </rPr>
      <t>巫溪县尖山镇</t>
    </r>
    <r>
      <rPr>
        <sz val="11"/>
        <rFont val="Times New Roman"/>
        <charset val="134"/>
      </rPr>
      <t>2024</t>
    </r>
    <r>
      <rPr>
        <sz val="11"/>
        <rFont val="宋体"/>
        <charset val="134"/>
      </rPr>
      <t>年监测对象产业帮扶项目</t>
    </r>
  </si>
  <si>
    <r>
      <rPr>
        <sz val="11"/>
        <rFont val="Times New Roman"/>
        <charset val="134"/>
      </rPr>
      <t>49</t>
    </r>
    <r>
      <rPr>
        <sz val="11"/>
        <rFont val="宋体"/>
        <charset val="134"/>
      </rPr>
      <t>户未消除风险监测对象到户产业发展</t>
    </r>
  </si>
  <si>
    <r>
      <rPr>
        <sz val="11"/>
        <rFont val="宋体"/>
        <charset val="134"/>
      </rPr>
      <t>通过</t>
    </r>
    <r>
      <rPr>
        <sz val="11"/>
        <rFont val="Times New Roman"/>
        <charset val="134"/>
      </rPr>
      <t>49</t>
    </r>
    <r>
      <rPr>
        <sz val="11"/>
        <rFont val="宋体"/>
        <charset val="134"/>
      </rPr>
      <t>户未消除风险监测对象到户产业发展，实现年增收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</si>
  <si>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49</t>
    </r>
    <r>
      <rPr>
        <sz val="11"/>
        <rFont val="宋体"/>
        <charset val="134"/>
      </rPr>
      <t>户未消除风险监测对象到户产业发展，实现年增收</t>
    </r>
    <r>
      <rPr>
        <sz val="11"/>
        <rFont val="Times New Roman"/>
        <charset val="134"/>
      </rPr>
      <t>2000</t>
    </r>
    <r>
      <rPr>
        <sz val="11"/>
        <rFont val="宋体"/>
        <charset val="134"/>
      </rPr>
      <t>元以上。</t>
    </r>
  </si>
  <si>
    <r>
      <rPr>
        <sz val="11"/>
        <rFont val="宋体"/>
        <charset val="134"/>
      </rPr>
      <t>通过</t>
    </r>
    <r>
      <rPr>
        <sz val="11"/>
        <rFont val="Times New Roman"/>
        <charset val="134"/>
      </rPr>
      <t>49</t>
    </r>
    <r>
      <rPr>
        <sz val="11"/>
        <rFont val="宋体"/>
        <charset val="134"/>
      </rPr>
      <t>户未消除风险监测对象到户产业发展实现年增收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</si>
  <si>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49</t>
    </r>
    <r>
      <rPr>
        <sz val="11"/>
        <rFont val="宋体"/>
        <charset val="134"/>
      </rPr>
      <t>户</t>
    </r>
  </si>
  <si>
    <r>
      <rPr>
        <sz val="11"/>
        <rFont val="宋体"/>
        <charset val="134"/>
      </rPr>
      <t>未消除风险监测对象户数</t>
    </r>
    <r>
      <rPr>
        <sz val="11"/>
        <rFont val="Times New Roman"/>
        <charset val="134"/>
      </rPr>
      <t>≥49</t>
    </r>
    <r>
      <rPr>
        <sz val="11"/>
        <rFont val="宋体"/>
        <charset val="134"/>
      </rPr>
      <t>户</t>
    </r>
  </si>
  <si>
    <r>
      <rPr>
        <sz val="11"/>
        <rFont val="宋体"/>
        <charset val="134"/>
      </rPr>
      <t>巫溪县红池坝镇</t>
    </r>
    <r>
      <rPr>
        <sz val="11"/>
        <rFont val="Times New Roman"/>
        <charset val="134"/>
      </rPr>
      <t>2024</t>
    </r>
    <r>
      <rPr>
        <sz val="11"/>
        <rFont val="宋体"/>
        <charset val="134"/>
      </rPr>
      <t>年低收入脱贫户产业帮扶项目</t>
    </r>
  </si>
  <si>
    <r>
      <rPr>
        <sz val="11"/>
        <rFont val="Times New Roman"/>
        <charset val="134"/>
      </rPr>
      <t>42</t>
    </r>
    <r>
      <rPr>
        <sz val="11"/>
        <rFont val="宋体"/>
        <charset val="134"/>
      </rPr>
      <t>户未消除风险监测对象到户产业发展</t>
    </r>
  </si>
  <si>
    <r>
      <rPr>
        <sz val="11"/>
        <rFont val="宋体"/>
        <charset val="134"/>
      </rPr>
      <t>通过</t>
    </r>
    <r>
      <rPr>
        <sz val="11"/>
        <rFont val="Times New Roman"/>
        <charset val="134"/>
      </rPr>
      <t>42</t>
    </r>
    <r>
      <rPr>
        <sz val="11"/>
        <rFont val="宋体"/>
        <charset val="134"/>
      </rPr>
      <t>户未消除风险监测对象到户产业发展，项目实施后，可实现年户均增收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</si>
  <si>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t>
    </r>
    <r>
      <rPr>
        <sz val="11"/>
        <rFont val="Times New Roman"/>
        <charset val="134"/>
      </rPr>
      <t>42</t>
    </r>
    <r>
      <rPr>
        <sz val="11"/>
        <rFont val="宋体"/>
        <charset val="134"/>
      </rPr>
      <t>户未消除风险监测对象到户产业发展，项目实施后，可实现年户均增收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</si>
  <si>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42</t>
    </r>
    <r>
      <rPr>
        <sz val="11"/>
        <rFont val="宋体"/>
        <charset val="134"/>
      </rPr>
      <t>户</t>
    </r>
  </si>
  <si>
    <r>
      <rPr>
        <sz val="11"/>
        <rFont val="宋体"/>
        <charset val="134"/>
      </rPr>
      <t>未消除风险监测对象户数</t>
    </r>
    <r>
      <rPr>
        <sz val="11"/>
        <rFont val="Times New Roman"/>
        <charset val="134"/>
      </rPr>
      <t>≥42</t>
    </r>
    <r>
      <rPr>
        <sz val="11"/>
        <rFont val="宋体"/>
        <charset val="134"/>
      </rPr>
      <t>户</t>
    </r>
  </si>
  <si>
    <r>
      <rPr>
        <sz val="11"/>
        <rFont val="宋体"/>
        <charset val="134"/>
      </rPr>
      <t>李兴平</t>
    </r>
  </si>
  <si>
    <r>
      <rPr>
        <sz val="11"/>
        <rFont val="宋体"/>
        <charset val="134"/>
      </rPr>
      <t>巫溪县田坝镇</t>
    </r>
    <r>
      <rPr>
        <sz val="11"/>
        <rFont val="Times New Roman"/>
        <charset val="134"/>
      </rPr>
      <t>2024</t>
    </r>
    <r>
      <rPr>
        <sz val="11"/>
        <rFont val="宋体"/>
        <charset val="134"/>
      </rPr>
      <t>年监测对象产业帮扶项目</t>
    </r>
  </si>
  <si>
    <r>
      <rPr>
        <sz val="11"/>
        <rFont val="Times New Roman"/>
        <charset val="134"/>
      </rPr>
      <t>89</t>
    </r>
    <r>
      <rPr>
        <sz val="11"/>
        <rFont val="宋体"/>
        <charset val="134"/>
      </rPr>
      <t>户未消除风险监测对象到户产业发展</t>
    </r>
  </si>
  <si>
    <r>
      <rPr>
        <sz val="11"/>
        <rFont val="宋体"/>
        <charset val="134"/>
      </rPr>
      <t>通过</t>
    </r>
    <r>
      <rPr>
        <sz val="11"/>
        <rFont val="Times New Roman"/>
        <charset val="134"/>
      </rPr>
      <t>89</t>
    </r>
    <r>
      <rPr>
        <sz val="11"/>
        <rFont val="宋体"/>
        <charset val="134"/>
      </rPr>
      <t>户未消除风险监测对象到户产业发展，项目建成后，可使户均增加产业收入</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</si>
  <si>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89</t>
    </r>
    <r>
      <rPr>
        <sz val="11"/>
        <rFont val="宋体"/>
        <charset val="134"/>
      </rPr>
      <t>户未消除风险监测对象到户产业发展，项目建成后，可使户均增加产业收入</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</si>
  <si>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89</t>
    </r>
    <r>
      <rPr>
        <sz val="11"/>
        <rFont val="宋体"/>
        <charset val="134"/>
      </rPr>
      <t>户</t>
    </r>
  </si>
  <si>
    <r>
      <rPr>
        <sz val="11"/>
        <rFont val="宋体"/>
        <charset val="134"/>
      </rPr>
      <t>未消除风险监测对象户数</t>
    </r>
    <r>
      <rPr>
        <sz val="11"/>
        <rFont val="Times New Roman"/>
        <charset val="134"/>
      </rPr>
      <t>≥89</t>
    </r>
    <r>
      <rPr>
        <sz val="11"/>
        <rFont val="宋体"/>
        <charset val="134"/>
      </rPr>
      <t>户</t>
    </r>
  </si>
  <si>
    <r>
      <rPr>
        <sz val="11"/>
        <rFont val="宋体"/>
        <charset val="134"/>
      </rPr>
      <t>谭仁斌</t>
    </r>
  </si>
  <si>
    <r>
      <rPr>
        <sz val="11"/>
        <rFont val="宋体"/>
        <charset val="134"/>
      </rPr>
      <t>巫溪县通城镇</t>
    </r>
    <r>
      <rPr>
        <sz val="11"/>
        <rFont val="Times New Roman"/>
        <charset val="134"/>
      </rPr>
      <t>2024</t>
    </r>
    <r>
      <rPr>
        <sz val="11"/>
        <rFont val="宋体"/>
        <charset val="134"/>
      </rPr>
      <t>年度监测对象及脱贫人口低收入产业帮扶项目</t>
    </r>
  </si>
  <si>
    <r>
      <rPr>
        <sz val="11"/>
        <rFont val="Times New Roman"/>
        <charset val="134"/>
      </rPr>
      <t>47</t>
    </r>
    <r>
      <rPr>
        <sz val="11"/>
        <rFont val="宋体"/>
        <charset val="134"/>
      </rPr>
      <t>户未消除风险监测对象到户产业发展</t>
    </r>
  </si>
  <si>
    <r>
      <rPr>
        <sz val="11"/>
        <rFont val="宋体"/>
        <charset val="134"/>
      </rPr>
      <t>通过</t>
    </r>
    <r>
      <rPr>
        <sz val="11"/>
        <rFont val="Times New Roman"/>
        <charset val="134"/>
      </rPr>
      <t>47</t>
    </r>
    <r>
      <rPr>
        <sz val="11"/>
        <rFont val="宋体"/>
        <charset val="134"/>
      </rPr>
      <t>户未消除风险监测对象到户产业发展，实现户均年增收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</si>
  <si>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47</t>
    </r>
    <r>
      <rPr>
        <sz val="11"/>
        <rFont val="宋体"/>
        <charset val="134"/>
      </rPr>
      <t>户未消除风险监测对象到户产业发展，实现户均年增收</t>
    </r>
    <r>
      <rPr>
        <sz val="11"/>
        <rFont val="Times New Roman"/>
        <charset val="134"/>
      </rPr>
      <t>2000</t>
    </r>
    <r>
      <rPr>
        <sz val="11"/>
        <rFont val="宋体"/>
        <charset val="134"/>
      </rPr>
      <t>元以上。</t>
    </r>
  </si>
  <si>
    <r>
      <rPr>
        <sz val="11"/>
        <rFont val="宋体"/>
        <charset val="134"/>
      </rPr>
      <t>巫溪县兰英乡</t>
    </r>
    <r>
      <rPr>
        <sz val="11"/>
        <rFont val="Times New Roman"/>
        <charset val="134"/>
      </rPr>
      <t>2024</t>
    </r>
    <r>
      <rPr>
        <sz val="11"/>
        <rFont val="宋体"/>
        <charset val="134"/>
      </rPr>
      <t>年监测对象产业帮扶项目</t>
    </r>
  </si>
  <si>
    <r>
      <rPr>
        <sz val="11"/>
        <rFont val="Times New Roman"/>
        <charset val="134"/>
      </rPr>
      <t>16</t>
    </r>
    <r>
      <rPr>
        <sz val="11"/>
        <rFont val="宋体"/>
        <charset val="134"/>
      </rPr>
      <t>户未消除风险监测对象到户产业发展</t>
    </r>
  </si>
  <si>
    <r>
      <rPr>
        <sz val="11"/>
        <rFont val="宋体"/>
        <charset val="134"/>
      </rPr>
      <t>通过</t>
    </r>
    <r>
      <rPr>
        <sz val="11"/>
        <rFont val="Times New Roman"/>
        <charset val="134"/>
      </rPr>
      <t>16</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</si>
  <si>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16</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</si>
  <si>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16</t>
    </r>
    <r>
      <rPr>
        <sz val="11"/>
        <rFont val="宋体"/>
        <charset val="134"/>
      </rPr>
      <t>户</t>
    </r>
  </si>
  <si>
    <r>
      <rPr>
        <sz val="11"/>
        <rFont val="宋体"/>
        <charset val="134"/>
      </rPr>
      <t>未消除风险监测对象户数</t>
    </r>
    <r>
      <rPr>
        <sz val="11"/>
        <rFont val="Times New Roman"/>
        <charset val="134"/>
      </rPr>
      <t>≥16</t>
    </r>
    <r>
      <rPr>
        <sz val="11"/>
        <rFont val="宋体"/>
        <charset val="134"/>
      </rPr>
      <t>户</t>
    </r>
  </si>
  <si>
    <r>
      <rPr>
        <sz val="11"/>
        <rFont val="宋体"/>
        <charset val="134"/>
      </rPr>
      <t>巫溪县花台乡</t>
    </r>
    <r>
      <rPr>
        <sz val="11"/>
        <rFont val="Times New Roman"/>
        <charset val="134"/>
      </rPr>
      <t>2024</t>
    </r>
    <r>
      <rPr>
        <sz val="11"/>
        <rFont val="宋体"/>
        <charset val="134"/>
      </rPr>
      <t>年监测对象产业帮扶项目</t>
    </r>
  </si>
  <si>
    <r>
      <rPr>
        <sz val="11"/>
        <rFont val="Times New Roman"/>
        <charset val="134"/>
      </rPr>
      <t>12</t>
    </r>
    <r>
      <rPr>
        <sz val="11"/>
        <rFont val="宋体"/>
        <charset val="134"/>
      </rPr>
      <t>户未消除风险监测对象到户产业发展</t>
    </r>
  </si>
  <si>
    <r>
      <rPr>
        <sz val="11"/>
        <rFont val="宋体"/>
        <charset val="134"/>
      </rPr>
      <t>通过</t>
    </r>
    <r>
      <rPr>
        <sz val="11"/>
        <rFont val="Times New Roman"/>
        <charset val="134"/>
      </rPr>
      <t>12</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</si>
  <si>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12</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</si>
  <si>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12</t>
    </r>
    <r>
      <rPr>
        <sz val="11"/>
        <rFont val="宋体"/>
        <charset val="134"/>
      </rPr>
      <t>户</t>
    </r>
  </si>
  <si>
    <r>
      <rPr>
        <sz val="11"/>
        <rFont val="宋体"/>
        <charset val="134"/>
      </rPr>
      <t>未消除风险监测对象户数</t>
    </r>
    <r>
      <rPr>
        <sz val="11"/>
        <rFont val="Times New Roman"/>
        <charset val="134"/>
      </rPr>
      <t>≥12</t>
    </r>
    <r>
      <rPr>
        <sz val="11"/>
        <rFont val="宋体"/>
        <charset val="134"/>
      </rPr>
      <t>户</t>
    </r>
  </si>
  <si>
    <r>
      <rPr>
        <sz val="11"/>
        <rFont val="宋体"/>
        <charset val="134"/>
      </rPr>
      <t>李模</t>
    </r>
  </si>
  <si>
    <r>
      <rPr>
        <sz val="11"/>
        <rFont val="宋体"/>
        <charset val="134"/>
      </rPr>
      <t>巫溪县双阳乡</t>
    </r>
    <r>
      <rPr>
        <sz val="11"/>
        <rFont val="Times New Roman"/>
        <charset val="134"/>
      </rPr>
      <t>2024</t>
    </r>
    <r>
      <rPr>
        <sz val="11"/>
        <rFont val="宋体"/>
        <charset val="134"/>
      </rPr>
      <t>年监测对象产业帮扶项目</t>
    </r>
  </si>
  <si>
    <r>
      <rPr>
        <sz val="11"/>
        <rFont val="Times New Roman"/>
        <charset val="134"/>
      </rPr>
      <t>11</t>
    </r>
    <r>
      <rPr>
        <sz val="11"/>
        <rFont val="宋体"/>
        <charset val="134"/>
      </rPr>
      <t>户未消除风险监测对象到户产业发展</t>
    </r>
  </si>
  <si>
    <r>
      <rPr>
        <sz val="11"/>
        <rFont val="宋体"/>
        <charset val="134"/>
      </rPr>
      <t>通过</t>
    </r>
    <r>
      <rPr>
        <sz val="11"/>
        <rFont val="Times New Roman"/>
        <charset val="134"/>
      </rPr>
      <t>11</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</si>
  <si>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11</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</si>
  <si>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11</t>
    </r>
    <r>
      <rPr>
        <sz val="11"/>
        <rFont val="宋体"/>
        <charset val="134"/>
      </rPr>
      <t>户</t>
    </r>
  </si>
  <si>
    <r>
      <rPr>
        <sz val="11"/>
        <rFont val="宋体"/>
        <charset val="134"/>
      </rPr>
      <t>未消除风险监测对象户数</t>
    </r>
    <r>
      <rPr>
        <sz val="11"/>
        <rFont val="Times New Roman"/>
        <charset val="134"/>
      </rPr>
      <t>≥11</t>
    </r>
    <r>
      <rPr>
        <sz val="11"/>
        <rFont val="宋体"/>
        <charset val="134"/>
      </rPr>
      <t>户</t>
    </r>
  </si>
  <si>
    <r>
      <rPr>
        <sz val="11"/>
        <rFont val="宋体"/>
        <charset val="134"/>
      </rPr>
      <t>杨勇</t>
    </r>
  </si>
  <si>
    <r>
      <rPr>
        <sz val="11"/>
        <rFont val="宋体"/>
        <charset val="134"/>
      </rPr>
      <t>巫溪县下堡镇</t>
    </r>
    <r>
      <rPr>
        <sz val="11"/>
        <rFont val="Times New Roman"/>
        <charset val="134"/>
      </rPr>
      <t>2024</t>
    </r>
    <r>
      <rPr>
        <sz val="11"/>
        <rFont val="宋体"/>
        <charset val="134"/>
      </rPr>
      <t>年监测对象产业帮扶项目</t>
    </r>
  </si>
  <si>
    <r>
      <rPr>
        <sz val="11"/>
        <rFont val="Times New Roman"/>
        <charset val="134"/>
      </rPr>
      <t>20</t>
    </r>
    <r>
      <rPr>
        <sz val="11"/>
        <rFont val="宋体"/>
        <charset val="134"/>
      </rPr>
      <t>户未消除风险监测对象到户产业发展</t>
    </r>
  </si>
  <si>
    <r>
      <rPr>
        <sz val="11"/>
        <rFont val="宋体"/>
        <charset val="134"/>
      </rPr>
      <t>通过</t>
    </r>
    <r>
      <rPr>
        <sz val="11"/>
        <rFont val="Times New Roman"/>
        <charset val="134"/>
      </rPr>
      <t>20</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</si>
  <si>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20</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</si>
  <si>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20</t>
    </r>
    <r>
      <rPr>
        <sz val="11"/>
        <rFont val="宋体"/>
        <charset val="134"/>
      </rPr>
      <t>户</t>
    </r>
  </si>
  <si>
    <r>
      <rPr>
        <sz val="11"/>
        <rFont val="宋体"/>
        <charset val="134"/>
      </rPr>
      <t>未消除风险监测对象户数</t>
    </r>
    <r>
      <rPr>
        <sz val="11"/>
        <rFont val="Times New Roman"/>
        <charset val="134"/>
      </rPr>
      <t>≥20</t>
    </r>
    <r>
      <rPr>
        <sz val="11"/>
        <rFont val="宋体"/>
        <charset val="134"/>
      </rPr>
      <t>户</t>
    </r>
  </si>
  <si>
    <r>
      <rPr>
        <sz val="11"/>
        <rFont val="宋体"/>
        <charset val="134"/>
      </rPr>
      <t>颜从藩</t>
    </r>
  </si>
  <si>
    <r>
      <rPr>
        <sz val="11"/>
        <rFont val="宋体"/>
        <charset val="134"/>
      </rPr>
      <t>巫溪县天元乡</t>
    </r>
    <r>
      <rPr>
        <sz val="11"/>
        <rFont val="Times New Roman"/>
        <charset val="134"/>
      </rPr>
      <t>2024</t>
    </r>
    <r>
      <rPr>
        <sz val="11"/>
        <rFont val="宋体"/>
        <charset val="134"/>
      </rPr>
      <t>年监测对象产业帮扶项目</t>
    </r>
  </si>
  <si>
    <r>
      <rPr>
        <sz val="11"/>
        <rFont val="Times New Roman"/>
        <charset val="134"/>
      </rPr>
      <t>36</t>
    </r>
    <r>
      <rPr>
        <sz val="11"/>
        <rFont val="宋体"/>
        <charset val="134"/>
      </rPr>
      <t>户未消除风险监测对象到户产业发展</t>
    </r>
  </si>
  <si>
    <r>
      <rPr>
        <sz val="11"/>
        <rFont val="宋体"/>
        <charset val="134"/>
      </rPr>
      <t>通过</t>
    </r>
    <r>
      <rPr>
        <sz val="11"/>
        <rFont val="Times New Roman"/>
        <charset val="134"/>
      </rPr>
      <t>36</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</si>
  <si>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t>
    </r>
    <r>
      <rPr>
        <sz val="11"/>
        <rFont val="Times New Roman"/>
        <charset val="134"/>
      </rPr>
      <t>36</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</si>
  <si>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36</t>
    </r>
    <r>
      <rPr>
        <sz val="11"/>
        <rFont val="宋体"/>
        <charset val="134"/>
      </rPr>
      <t>户</t>
    </r>
  </si>
  <si>
    <r>
      <rPr>
        <sz val="11"/>
        <rFont val="宋体"/>
        <charset val="134"/>
      </rPr>
      <t>未消除风险监测对象户数</t>
    </r>
    <r>
      <rPr>
        <sz val="11"/>
        <rFont val="Times New Roman"/>
        <charset val="134"/>
      </rPr>
      <t>≥36</t>
    </r>
    <r>
      <rPr>
        <sz val="11"/>
        <rFont val="宋体"/>
        <charset val="134"/>
      </rPr>
      <t>户</t>
    </r>
  </si>
  <si>
    <r>
      <rPr>
        <sz val="11"/>
        <rFont val="宋体"/>
        <charset val="134"/>
      </rPr>
      <t>王海洋</t>
    </r>
  </si>
  <si>
    <r>
      <rPr>
        <sz val="11"/>
        <rFont val="宋体"/>
        <charset val="134"/>
      </rPr>
      <t>巫溪县中梁乡</t>
    </r>
    <r>
      <rPr>
        <sz val="11"/>
        <rFont val="Times New Roman"/>
        <charset val="134"/>
      </rPr>
      <t>2024</t>
    </r>
    <r>
      <rPr>
        <sz val="11"/>
        <rFont val="宋体"/>
        <charset val="134"/>
      </rPr>
      <t>年监测对象到户产业帮扶项目</t>
    </r>
  </si>
  <si>
    <r>
      <rPr>
        <sz val="11"/>
        <rFont val="Times New Roman"/>
        <charset val="134"/>
      </rPr>
      <t>38</t>
    </r>
    <r>
      <rPr>
        <sz val="11"/>
        <rFont val="宋体"/>
        <charset val="134"/>
      </rPr>
      <t>户未消除风险监测户到户产业发展</t>
    </r>
  </si>
  <si>
    <r>
      <rPr>
        <sz val="11"/>
        <rFont val="宋体"/>
        <charset val="134"/>
      </rPr>
      <t>通过</t>
    </r>
    <r>
      <rPr>
        <sz val="11"/>
        <rFont val="Times New Roman"/>
        <charset val="134"/>
      </rPr>
      <t>38</t>
    </r>
    <r>
      <rPr>
        <sz val="11"/>
        <rFont val="宋体"/>
        <charset val="134"/>
      </rPr>
      <t>户未消除风险监测户到户产业发展，项目实施，可使户均年增加收入</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</si>
  <si>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38</t>
    </r>
    <r>
      <rPr>
        <sz val="11"/>
        <rFont val="宋体"/>
        <charset val="134"/>
      </rPr>
      <t>户未消除风险监测户到户产业发展，项目实施，可使户均年增加收入</t>
    </r>
    <r>
      <rPr>
        <sz val="11"/>
        <rFont val="Times New Roman"/>
        <charset val="134"/>
      </rPr>
      <t>2000</t>
    </r>
    <r>
      <rPr>
        <sz val="11"/>
        <rFont val="宋体"/>
        <charset val="134"/>
      </rPr>
      <t>元以上。</t>
    </r>
  </si>
  <si>
    <r>
      <rPr>
        <sz val="11"/>
        <rFont val="宋体"/>
        <charset val="134"/>
      </rPr>
      <t>李均伟</t>
    </r>
  </si>
  <si>
    <r>
      <rPr>
        <sz val="11"/>
        <rFont val="宋体"/>
        <charset val="134"/>
      </rPr>
      <t>巫溪县土城镇</t>
    </r>
    <r>
      <rPr>
        <sz val="11"/>
        <rFont val="Times New Roman"/>
        <charset val="134"/>
      </rPr>
      <t>2024</t>
    </r>
    <r>
      <rPr>
        <sz val="11"/>
        <rFont val="宋体"/>
        <charset val="134"/>
      </rPr>
      <t>年监测对象及脱贫人口低收入产业帮扶项目</t>
    </r>
  </si>
  <si>
    <r>
      <rPr>
        <sz val="11"/>
        <rFont val="Times New Roman"/>
        <charset val="134"/>
      </rPr>
      <t>32</t>
    </r>
    <r>
      <rPr>
        <sz val="11"/>
        <rFont val="宋体"/>
        <charset val="134"/>
      </rPr>
      <t>户未消除风险监测对象到户产业发展</t>
    </r>
  </si>
  <si>
    <r>
      <rPr>
        <sz val="11"/>
        <rFont val="宋体"/>
        <charset val="134"/>
      </rPr>
      <t>通过</t>
    </r>
    <r>
      <rPr>
        <sz val="11"/>
        <rFont val="Times New Roman"/>
        <charset val="134"/>
      </rPr>
      <t>32</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</si>
  <si>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人参与入库项目的选择，后期项目实施及资金监管。通过</t>
    </r>
    <r>
      <rPr>
        <sz val="11"/>
        <rFont val="Times New Roman"/>
        <charset val="134"/>
      </rPr>
      <t>32</t>
    </r>
    <r>
      <rPr>
        <sz val="11"/>
        <rFont val="宋体"/>
        <charset val="134"/>
      </rPr>
      <t>户未消除风险监测对象到户产业发展，可实现户均年增收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</si>
  <si>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32</t>
    </r>
    <r>
      <rPr>
        <sz val="11"/>
        <rFont val="宋体"/>
        <charset val="134"/>
      </rPr>
      <t>户</t>
    </r>
  </si>
  <si>
    <r>
      <rPr>
        <sz val="11"/>
        <rFont val="宋体"/>
        <charset val="134"/>
      </rPr>
      <t>未消除风险监测对象户数</t>
    </r>
    <r>
      <rPr>
        <sz val="11"/>
        <rFont val="Times New Roman"/>
        <charset val="134"/>
      </rPr>
      <t>≥32</t>
    </r>
    <r>
      <rPr>
        <sz val="11"/>
        <rFont val="宋体"/>
        <charset val="134"/>
      </rPr>
      <t>户</t>
    </r>
  </si>
  <si>
    <r>
      <rPr>
        <sz val="11"/>
        <rFont val="宋体"/>
        <charset val="134"/>
      </rPr>
      <t>邓合松</t>
    </r>
  </si>
  <si>
    <r>
      <rPr>
        <sz val="11"/>
        <rFont val="宋体"/>
        <charset val="134"/>
      </rPr>
      <t>巫溪县宁河街道</t>
    </r>
    <r>
      <rPr>
        <sz val="11"/>
        <rFont val="Times New Roman"/>
        <charset val="134"/>
      </rPr>
      <t>2024</t>
    </r>
    <r>
      <rPr>
        <sz val="11"/>
        <rFont val="宋体"/>
        <charset val="134"/>
      </rPr>
      <t>年庭院经济项目</t>
    </r>
  </si>
  <si>
    <r>
      <rPr>
        <sz val="11"/>
        <rFont val="Times New Roman"/>
        <charset val="134"/>
      </rPr>
      <t>150</t>
    </r>
    <r>
      <rPr>
        <sz val="11"/>
        <rFont val="宋体"/>
        <charset val="134"/>
      </rPr>
      <t>户农户庭院经济发展</t>
    </r>
  </si>
  <si>
    <r>
      <rPr>
        <sz val="11"/>
        <rFont val="宋体"/>
        <charset val="134"/>
      </rPr>
      <t>通过鼓励和引导</t>
    </r>
    <r>
      <rPr>
        <sz val="11"/>
        <rFont val="Times New Roman"/>
        <charset val="134"/>
      </rPr>
      <t>150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</si>
  <si>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人参与入库项目的选择，通过鼓励和引导</t>
    </r>
    <r>
      <rPr>
        <sz val="11"/>
        <rFont val="Times New Roman"/>
        <charset val="134"/>
      </rPr>
      <t>150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</si>
  <si>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通过鼓励和引导</t>
    </r>
    <r>
      <rPr>
        <sz val="11"/>
        <rFont val="Times New Roman"/>
        <charset val="134"/>
      </rPr>
      <t>150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</si>
  <si>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150</t>
    </r>
    <r>
      <rPr>
        <sz val="11"/>
        <rFont val="宋体"/>
        <charset val="134"/>
      </rPr>
      <t>户</t>
    </r>
  </si>
  <si>
    <r>
      <rPr>
        <sz val="11"/>
        <rFont val="宋体"/>
        <charset val="134"/>
      </rPr>
      <t>农户增加收入</t>
    </r>
    <r>
      <rPr>
        <sz val="11"/>
        <rFont val="Times New Roman"/>
        <charset val="134"/>
      </rPr>
      <t>≥0.2</t>
    </r>
    <r>
      <rPr>
        <sz val="11"/>
        <rFont val="宋体"/>
        <charset val="134"/>
      </rPr>
      <t>万元</t>
    </r>
  </si>
  <si>
    <r>
      <rPr>
        <sz val="11"/>
        <rFont val="宋体"/>
        <charset val="134"/>
      </rPr>
      <t>受益农户户数</t>
    </r>
    <r>
      <rPr>
        <sz val="11"/>
        <rFont val="Times New Roman"/>
        <charset val="134"/>
      </rPr>
      <t>≥150</t>
    </r>
    <r>
      <rPr>
        <sz val="11"/>
        <rFont val="宋体"/>
        <charset val="134"/>
      </rPr>
      <t>户</t>
    </r>
  </si>
  <si>
    <r>
      <rPr>
        <sz val="11"/>
        <rFont val="宋体"/>
        <charset val="134"/>
      </rPr>
      <t>陈洪森</t>
    </r>
  </si>
  <si>
    <r>
      <rPr>
        <sz val="11"/>
        <rFont val="宋体"/>
        <charset val="134"/>
      </rPr>
      <t>巫溪县城厢镇</t>
    </r>
    <r>
      <rPr>
        <sz val="11"/>
        <rFont val="Times New Roman"/>
        <charset val="134"/>
      </rPr>
      <t>2024</t>
    </r>
    <r>
      <rPr>
        <sz val="11"/>
        <rFont val="宋体"/>
        <charset val="134"/>
      </rPr>
      <t>年庭院经济项目</t>
    </r>
  </si>
  <si>
    <r>
      <rPr>
        <sz val="11"/>
        <rFont val="Times New Roman"/>
        <charset val="134"/>
      </rPr>
      <t>475</t>
    </r>
    <r>
      <rPr>
        <sz val="11"/>
        <rFont val="宋体"/>
        <charset val="134"/>
      </rPr>
      <t>户农户庭院经济发展</t>
    </r>
  </si>
  <si>
    <r>
      <rPr>
        <sz val="11"/>
        <rFont val="宋体"/>
        <charset val="134"/>
      </rPr>
      <t>通过鼓励和引导</t>
    </r>
    <r>
      <rPr>
        <sz val="11"/>
        <rFont val="Times New Roman"/>
        <charset val="134"/>
      </rPr>
      <t>475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</si>
  <si>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</si>
  <si>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通过鼓励和引导</t>
    </r>
    <r>
      <rPr>
        <sz val="11"/>
        <rFont val="Times New Roman"/>
        <charset val="134"/>
      </rPr>
      <t>475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</si>
  <si>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475</t>
    </r>
    <r>
      <rPr>
        <sz val="11"/>
        <rFont val="宋体"/>
        <charset val="134"/>
      </rPr>
      <t>户</t>
    </r>
  </si>
  <si>
    <r>
      <rPr>
        <sz val="11"/>
        <rFont val="宋体"/>
        <charset val="134"/>
      </rPr>
      <t>受益农户户数</t>
    </r>
    <r>
      <rPr>
        <sz val="11"/>
        <rFont val="Times New Roman"/>
        <charset val="134"/>
      </rPr>
      <t>≥475</t>
    </r>
    <r>
      <rPr>
        <sz val="11"/>
        <rFont val="宋体"/>
        <charset val="134"/>
      </rPr>
      <t>户</t>
    </r>
  </si>
  <si>
    <r>
      <rPr>
        <sz val="11"/>
        <rFont val="宋体"/>
        <charset val="134"/>
      </rPr>
      <t>巫溪县凤凰镇</t>
    </r>
    <r>
      <rPr>
        <sz val="11"/>
        <rFont val="Times New Roman"/>
        <charset val="134"/>
      </rPr>
      <t>2024</t>
    </r>
    <r>
      <rPr>
        <sz val="11"/>
        <rFont val="宋体"/>
        <charset val="134"/>
      </rPr>
      <t>年庭院经济发展项目</t>
    </r>
  </si>
  <si>
    <r>
      <rPr>
        <sz val="11"/>
        <rFont val="Times New Roman"/>
        <charset val="134"/>
      </rPr>
      <t>450</t>
    </r>
    <r>
      <rPr>
        <sz val="11"/>
        <rFont val="宋体"/>
        <charset val="134"/>
      </rPr>
      <t>户农户庭院经济发展</t>
    </r>
  </si>
  <si>
    <r>
      <rPr>
        <sz val="11"/>
        <rFont val="宋体"/>
        <charset val="134"/>
      </rPr>
      <t>通过鼓励和引导</t>
    </r>
    <r>
      <rPr>
        <sz val="11"/>
        <rFont val="Times New Roman"/>
        <charset val="134"/>
      </rPr>
      <t>450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</si>
  <si>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人参与入库项目的选择，通过鼓励和引导</t>
    </r>
    <r>
      <rPr>
        <sz val="11"/>
        <rFont val="Times New Roman"/>
        <charset val="134"/>
      </rPr>
      <t>450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</si>
  <si>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通过鼓励和引导</t>
    </r>
    <r>
      <rPr>
        <sz val="11"/>
        <rFont val="Times New Roman"/>
        <charset val="134"/>
      </rPr>
      <t>450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</si>
  <si>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450</t>
    </r>
    <r>
      <rPr>
        <sz val="11"/>
        <rFont val="宋体"/>
        <charset val="134"/>
      </rPr>
      <t>户</t>
    </r>
  </si>
  <si>
    <r>
      <rPr>
        <sz val="11"/>
        <rFont val="宋体"/>
        <charset val="134"/>
      </rPr>
      <t>受益农户户数</t>
    </r>
    <r>
      <rPr>
        <sz val="11"/>
        <rFont val="Times New Roman"/>
        <charset val="134"/>
      </rPr>
      <t>≥450</t>
    </r>
    <r>
      <rPr>
        <sz val="11"/>
        <rFont val="宋体"/>
        <charset val="134"/>
      </rPr>
      <t>户</t>
    </r>
  </si>
  <si>
    <r>
      <rPr>
        <sz val="11"/>
        <rFont val="宋体"/>
        <charset val="134"/>
      </rPr>
      <t>傅明名</t>
    </r>
  </si>
  <si>
    <r>
      <rPr>
        <sz val="11"/>
        <rFont val="宋体"/>
        <charset val="134"/>
      </rPr>
      <t>巫溪县菱角镇</t>
    </r>
    <r>
      <rPr>
        <sz val="11"/>
        <rFont val="Times New Roman"/>
        <charset val="134"/>
      </rPr>
      <t>2024</t>
    </r>
    <r>
      <rPr>
        <sz val="11"/>
        <rFont val="宋体"/>
        <charset val="134"/>
      </rPr>
      <t>年庭院经济项目</t>
    </r>
  </si>
  <si>
    <r>
      <rPr>
        <sz val="11"/>
        <rFont val="Times New Roman"/>
        <charset val="134"/>
      </rPr>
      <t>445</t>
    </r>
    <r>
      <rPr>
        <sz val="11"/>
        <rFont val="宋体"/>
        <charset val="134"/>
      </rPr>
      <t>户农户庭院经济发展</t>
    </r>
  </si>
  <si>
    <r>
      <rPr>
        <sz val="11"/>
        <rFont val="宋体"/>
        <charset val="134"/>
      </rPr>
      <t>通过鼓励和引导</t>
    </r>
    <r>
      <rPr>
        <sz val="11"/>
        <rFont val="Times New Roman"/>
        <charset val="134"/>
      </rPr>
      <t>445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</si>
  <si>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人参与入库项目的选择，通过鼓励和引导</t>
    </r>
    <r>
      <rPr>
        <sz val="11"/>
        <rFont val="Times New Roman"/>
        <charset val="134"/>
      </rPr>
      <t>445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</si>
  <si>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通过鼓励和引导</t>
    </r>
    <r>
      <rPr>
        <sz val="11"/>
        <rFont val="Times New Roman"/>
        <charset val="134"/>
      </rPr>
      <t>445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</si>
  <si>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445</t>
    </r>
    <r>
      <rPr>
        <sz val="11"/>
        <rFont val="宋体"/>
        <charset val="134"/>
      </rPr>
      <t>户</t>
    </r>
  </si>
  <si>
    <r>
      <rPr>
        <sz val="11"/>
        <rFont val="宋体"/>
        <charset val="134"/>
      </rPr>
      <t>受益农户户数</t>
    </r>
    <r>
      <rPr>
        <sz val="11"/>
        <rFont val="Times New Roman"/>
        <charset val="134"/>
      </rPr>
      <t>≥445</t>
    </r>
    <r>
      <rPr>
        <sz val="11"/>
        <rFont val="宋体"/>
        <charset val="134"/>
      </rPr>
      <t>户</t>
    </r>
  </si>
  <si>
    <r>
      <rPr>
        <sz val="11"/>
        <rFont val="宋体"/>
        <charset val="134"/>
      </rPr>
      <t>胡怀斌</t>
    </r>
  </si>
  <si>
    <r>
      <rPr>
        <sz val="11"/>
        <rFont val="宋体"/>
        <charset val="134"/>
      </rPr>
      <t>巫溪县胜利乡</t>
    </r>
    <r>
      <rPr>
        <sz val="11"/>
        <rFont val="Times New Roman"/>
        <charset val="134"/>
      </rPr>
      <t>2024</t>
    </r>
    <r>
      <rPr>
        <sz val="11"/>
        <rFont val="宋体"/>
        <charset val="134"/>
      </rPr>
      <t>年庭院经济项目</t>
    </r>
  </si>
  <si>
    <r>
      <rPr>
        <sz val="11"/>
        <rFont val="Times New Roman"/>
        <charset val="134"/>
      </rPr>
      <t>625</t>
    </r>
    <r>
      <rPr>
        <sz val="11"/>
        <rFont val="宋体"/>
        <charset val="134"/>
      </rPr>
      <t>户农户庭院经济发展</t>
    </r>
  </si>
  <si>
    <r>
      <rPr>
        <sz val="11"/>
        <rFont val="宋体"/>
        <charset val="134"/>
      </rPr>
      <t>通过鼓励和引导</t>
    </r>
    <r>
      <rPr>
        <sz val="11"/>
        <rFont val="Times New Roman"/>
        <charset val="134"/>
      </rPr>
      <t>625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</si>
  <si>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625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</si>
  <si>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通过鼓励和引导</t>
    </r>
    <r>
      <rPr>
        <sz val="11"/>
        <rFont val="Times New Roman"/>
        <charset val="134"/>
      </rPr>
      <t>625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</si>
  <si>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625</t>
    </r>
    <r>
      <rPr>
        <sz val="11"/>
        <rFont val="宋体"/>
        <charset val="134"/>
      </rPr>
      <t>户</t>
    </r>
  </si>
  <si>
    <r>
      <rPr>
        <sz val="11"/>
        <rFont val="宋体"/>
        <charset val="134"/>
      </rPr>
      <t>受益农户户数</t>
    </r>
    <r>
      <rPr>
        <sz val="11"/>
        <rFont val="Times New Roman"/>
        <charset val="134"/>
      </rPr>
      <t>≥625</t>
    </r>
    <r>
      <rPr>
        <sz val="11"/>
        <rFont val="宋体"/>
        <charset val="134"/>
      </rPr>
      <t>户</t>
    </r>
  </si>
  <si>
    <r>
      <rPr>
        <sz val="11"/>
        <rFont val="宋体"/>
        <charset val="134"/>
      </rPr>
      <t>谭国龙</t>
    </r>
  </si>
  <si>
    <r>
      <rPr>
        <sz val="11"/>
        <rFont val="宋体"/>
        <charset val="134"/>
      </rPr>
      <t>巫溪县宁厂镇</t>
    </r>
    <r>
      <rPr>
        <sz val="11"/>
        <rFont val="Times New Roman"/>
        <charset val="134"/>
      </rPr>
      <t>2024</t>
    </r>
    <r>
      <rPr>
        <sz val="11"/>
        <rFont val="宋体"/>
        <charset val="134"/>
      </rPr>
      <t>年庭院经济项目</t>
    </r>
  </si>
  <si>
    <r>
      <rPr>
        <sz val="11"/>
        <rFont val="Times New Roman"/>
        <charset val="134"/>
      </rPr>
      <t>285</t>
    </r>
    <r>
      <rPr>
        <sz val="11"/>
        <rFont val="宋体"/>
        <charset val="134"/>
      </rPr>
      <t>户农户庭院经济发展</t>
    </r>
  </si>
  <si>
    <r>
      <rPr>
        <sz val="11"/>
        <rFont val="宋体"/>
        <charset val="134"/>
      </rPr>
      <t>通过鼓励和引导</t>
    </r>
    <r>
      <rPr>
        <sz val="11"/>
        <rFont val="Times New Roman"/>
        <charset val="134"/>
      </rPr>
      <t>285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</si>
  <si>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285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</si>
  <si>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通过鼓励和引导</t>
    </r>
    <r>
      <rPr>
        <sz val="11"/>
        <rFont val="Times New Roman"/>
        <charset val="134"/>
      </rPr>
      <t>285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</si>
  <si>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285</t>
    </r>
    <r>
      <rPr>
        <sz val="11"/>
        <rFont val="宋体"/>
        <charset val="134"/>
      </rPr>
      <t>户</t>
    </r>
  </si>
  <si>
    <r>
      <rPr>
        <sz val="11"/>
        <rFont val="宋体"/>
        <charset val="134"/>
      </rPr>
      <t>受益农户户数</t>
    </r>
    <r>
      <rPr>
        <sz val="11"/>
        <rFont val="Times New Roman"/>
        <charset val="134"/>
      </rPr>
      <t>≥285</t>
    </r>
    <r>
      <rPr>
        <sz val="11"/>
        <rFont val="宋体"/>
        <charset val="134"/>
      </rPr>
      <t>户</t>
    </r>
  </si>
  <si>
    <r>
      <rPr>
        <sz val="11"/>
        <rFont val="宋体"/>
        <charset val="134"/>
      </rPr>
      <t>巫溪县大河乡</t>
    </r>
    <r>
      <rPr>
        <sz val="11"/>
        <rFont val="Times New Roman"/>
        <charset val="134"/>
      </rPr>
      <t>2024</t>
    </r>
    <r>
      <rPr>
        <sz val="11"/>
        <rFont val="宋体"/>
        <charset val="134"/>
      </rPr>
      <t>年庭院经济项目</t>
    </r>
  </si>
  <si>
    <r>
      <rPr>
        <sz val="11"/>
        <rFont val="Times New Roman"/>
        <charset val="134"/>
      </rPr>
      <t>390</t>
    </r>
    <r>
      <rPr>
        <sz val="11"/>
        <rFont val="宋体"/>
        <charset val="134"/>
      </rPr>
      <t>户农户庭院经济发展</t>
    </r>
  </si>
  <si>
    <r>
      <rPr>
        <sz val="11"/>
        <rFont val="宋体"/>
        <charset val="134"/>
      </rPr>
      <t>通过鼓励和引导</t>
    </r>
    <r>
      <rPr>
        <sz val="11"/>
        <rFont val="Times New Roman"/>
        <charset val="134"/>
      </rPr>
      <t>390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</si>
  <si>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390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</si>
  <si>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390</t>
    </r>
    <r>
      <rPr>
        <sz val="11"/>
        <rFont val="宋体"/>
        <charset val="134"/>
      </rPr>
      <t>户</t>
    </r>
  </si>
  <si>
    <r>
      <rPr>
        <sz val="11"/>
        <rFont val="宋体"/>
        <charset val="134"/>
      </rPr>
      <t>受益农户户数</t>
    </r>
    <r>
      <rPr>
        <sz val="11"/>
        <rFont val="Times New Roman"/>
        <charset val="134"/>
      </rPr>
      <t>≥390</t>
    </r>
    <r>
      <rPr>
        <sz val="11"/>
        <rFont val="宋体"/>
        <charset val="134"/>
      </rPr>
      <t>户</t>
    </r>
  </si>
  <si>
    <r>
      <rPr>
        <sz val="11"/>
        <rFont val="宋体"/>
        <charset val="134"/>
      </rPr>
      <t>陈鹤铭</t>
    </r>
  </si>
  <si>
    <r>
      <rPr>
        <sz val="11"/>
        <rFont val="宋体"/>
        <charset val="134"/>
      </rPr>
      <t>巫溪县天星乡</t>
    </r>
    <r>
      <rPr>
        <sz val="11"/>
        <rFont val="Times New Roman"/>
        <charset val="134"/>
      </rPr>
      <t>2024</t>
    </r>
    <r>
      <rPr>
        <sz val="11"/>
        <rFont val="宋体"/>
        <charset val="134"/>
      </rPr>
      <t>年庭院经济项目</t>
    </r>
  </si>
  <si>
    <r>
      <rPr>
        <sz val="11"/>
        <rFont val="Times New Roman"/>
        <charset val="134"/>
      </rPr>
      <t>425</t>
    </r>
    <r>
      <rPr>
        <sz val="11"/>
        <rFont val="宋体"/>
        <charset val="134"/>
      </rPr>
      <t>户农户庭院经济发展</t>
    </r>
  </si>
  <si>
    <r>
      <rPr>
        <sz val="11"/>
        <rFont val="宋体"/>
        <charset val="134"/>
      </rPr>
      <t>通过鼓励和引导</t>
    </r>
    <r>
      <rPr>
        <sz val="11"/>
        <rFont val="Times New Roman"/>
        <charset val="134"/>
      </rPr>
      <t>425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</si>
  <si>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</si>
  <si>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425</t>
    </r>
    <r>
      <rPr>
        <sz val="11"/>
        <rFont val="宋体"/>
        <charset val="134"/>
      </rPr>
      <t>户</t>
    </r>
  </si>
  <si>
    <r>
      <rPr>
        <sz val="11"/>
        <rFont val="宋体"/>
        <charset val="134"/>
      </rPr>
      <t>受益农户户数</t>
    </r>
    <r>
      <rPr>
        <sz val="11"/>
        <rFont val="Times New Roman"/>
        <charset val="134"/>
      </rPr>
      <t>≥425</t>
    </r>
    <r>
      <rPr>
        <sz val="11"/>
        <rFont val="宋体"/>
        <charset val="134"/>
      </rPr>
      <t>户</t>
    </r>
  </si>
  <si>
    <r>
      <rPr>
        <sz val="11"/>
        <rFont val="宋体"/>
        <charset val="134"/>
      </rPr>
      <t>巫溪县长桂乡</t>
    </r>
    <r>
      <rPr>
        <sz val="11"/>
        <rFont val="Times New Roman"/>
        <charset val="134"/>
      </rPr>
      <t>2024</t>
    </r>
    <r>
      <rPr>
        <sz val="11"/>
        <rFont val="宋体"/>
        <charset val="134"/>
      </rPr>
      <t>年庭院经济项目</t>
    </r>
  </si>
  <si>
    <r>
      <rPr>
        <sz val="11"/>
        <rFont val="宋体"/>
        <charset val="134"/>
      </rPr>
      <t>巫溪县上磺镇</t>
    </r>
    <r>
      <rPr>
        <sz val="11"/>
        <rFont val="Times New Roman"/>
        <charset val="134"/>
      </rPr>
      <t>2024</t>
    </r>
    <r>
      <rPr>
        <sz val="11"/>
        <rFont val="宋体"/>
        <charset val="134"/>
      </rPr>
      <t>年庭院经济项目</t>
    </r>
  </si>
  <si>
    <r>
      <rPr>
        <sz val="11"/>
        <rFont val="Times New Roman"/>
        <charset val="134"/>
      </rPr>
      <t>700</t>
    </r>
    <r>
      <rPr>
        <sz val="11"/>
        <rFont val="宋体"/>
        <charset val="134"/>
      </rPr>
      <t>户农户庭院经济发展</t>
    </r>
  </si>
  <si>
    <r>
      <rPr>
        <sz val="11"/>
        <rFont val="宋体"/>
        <charset val="134"/>
      </rPr>
      <t>通过鼓励和引导</t>
    </r>
    <r>
      <rPr>
        <sz val="11"/>
        <rFont val="Times New Roman"/>
        <charset val="134"/>
      </rPr>
      <t>700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</si>
  <si>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700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</si>
  <si>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700</t>
    </r>
    <r>
      <rPr>
        <sz val="11"/>
        <rFont val="宋体"/>
        <charset val="134"/>
      </rPr>
      <t>户</t>
    </r>
  </si>
  <si>
    <r>
      <rPr>
        <sz val="11"/>
        <rFont val="宋体"/>
        <charset val="134"/>
      </rPr>
      <t>受益农户户数</t>
    </r>
    <r>
      <rPr>
        <sz val="11"/>
        <rFont val="Times New Roman"/>
        <charset val="134"/>
      </rPr>
      <t>≥700</t>
    </r>
    <r>
      <rPr>
        <sz val="11"/>
        <rFont val="宋体"/>
        <charset val="134"/>
      </rPr>
      <t>户</t>
    </r>
  </si>
  <si>
    <r>
      <rPr>
        <sz val="11"/>
        <rFont val="宋体"/>
        <charset val="134"/>
      </rPr>
      <t>巫溪县古路镇</t>
    </r>
    <r>
      <rPr>
        <sz val="11"/>
        <rFont val="Times New Roman"/>
        <charset val="134"/>
      </rPr>
      <t>2024</t>
    </r>
    <r>
      <rPr>
        <sz val="11"/>
        <rFont val="宋体"/>
        <charset val="134"/>
      </rPr>
      <t>年庭院经济项目</t>
    </r>
  </si>
  <si>
    <r>
      <rPr>
        <sz val="11"/>
        <rFont val="Times New Roman"/>
        <charset val="134"/>
      </rPr>
      <t>1500</t>
    </r>
    <r>
      <rPr>
        <sz val="11"/>
        <rFont val="宋体"/>
        <charset val="134"/>
      </rPr>
      <t>户农户庭院经济发展</t>
    </r>
  </si>
  <si>
    <r>
      <rPr>
        <sz val="11"/>
        <rFont val="宋体"/>
        <charset val="134"/>
      </rPr>
      <t>通过鼓励和引导</t>
    </r>
    <r>
      <rPr>
        <sz val="11"/>
        <rFont val="Times New Roman"/>
        <charset val="134"/>
      </rPr>
      <t>1500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</si>
  <si>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1500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</si>
  <si>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1500</t>
    </r>
    <r>
      <rPr>
        <sz val="11"/>
        <rFont val="宋体"/>
        <charset val="134"/>
      </rPr>
      <t>户</t>
    </r>
  </si>
  <si>
    <r>
      <rPr>
        <sz val="11"/>
        <rFont val="宋体"/>
        <charset val="134"/>
      </rPr>
      <t>受益农户户数</t>
    </r>
    <r>
      <rPr>
        <sz val="11"/>
        <rFont val="Times New Roman"/>
        <charset val="134"/>
      </rPr>
      <t>≥1500</t>
    </r>
    <r>
      <rPr>
        <sz val="11"/>
        <rFont val="宋体"/>
        <charset val="134"/>
      </rPr>
      <t>户</t>
    </r>
  </si>
  <si>
    <r>
      <rPr>
        <sz val="11"/>
        <rFont val="宋体"/>
        <charset val="134"/>
      </rPr>
      <t>巫溪县峰灵镇</t>
    </r>
    <r>
      <rPr>
        <sz val="11"/>
        <rFont val="Times New Roman"/>
        <charset val="134"/>
      </rPr>
      <t>2024</t>
    </r>
    <r>
      <rPr>
        <sz val="11"/>
        <rFont val="宋体"/>
        <charset val="134"/>
      </rPr>
      <t>年庭院经济项目</t>
    </r>
  </si>
  <si>
    <r>
      <rPr>
        <sz val="11"/>
        <rFont val="宋体"/>
        <charset val="134"/>
      </rPr>
      <t>吴松</t>
    </r>
  </si>
  <si>
    <r>
      <rPr>
        <sz val="11"/>
        <rFont val="宋体"/>
        <charset val="134"/>
      </rPr>
      <t>巫溪县蒲莲镇</t>
    </r>
    <r>
      <rPr>
        <sz val="11"/>
        <rFont val="Times New Roman"/>
        <charset val="134"/>
      </rPr>
      <t>2024</t>
    </r>
    <r>
      <rPr>
        <sz val="11"/>
        <rFont val="宋体"/>
        <charset val="134"/>
      </rPr>
      <t>年庭院经济项目</t>
    </r>
  </si>
  <si>
    <r>
      <rPr>
        <sz val="11"/>
        <rFont val="Times New Roman"/>
        <charset val="134"/>
      </rPr>
      <t>125</t>
    </r>
    <r>
      <rPr>
        <sz val="11"/>
        <rFont val="宋体"/>
        <charset val="134"/>
      </rPr>
      <t>户农户庭院经济发展</t>
    </r>
  </si>
  <si>
    <r>
      <rPr>
        <sz val="11"/>
        <rFont val="宋体"/>
        <charset val="134"/>
      </rPr>
      <t>通过鼓励和引导</t>
    </r>
    <r>
      <rPr>
        <sz val="11"/>
        <rFont val="Times New Roman"/>
        <charset val="134"/>
      </rPr>
      <t>125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</si>
  <si>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125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</si>
  <si>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125</t>
    </r>
    <r>
      <rPr>
        <sz val="11"/>
        <rFont val="宋体"/>
        <charset val="134"/>
      </rPr>
      <t>户</t>
    </r>
  </si>
  <si>
    <r>
      <rPr>
        <sz val="11"/>
        <rFont val="宋体"/>
        <charset val="134"/>
      </rPr>
      <t>受益农户户数</t>
    </r>
    <r>
      <rPr>
        <sz val="11"/>
        <rFont val="Times New Roman"/>
        <charset val="134"/>
      </rPr>
      <t>≥125</t>
    </r>
    <r>
      <rPr>
        <sz val="11"/>
        <rFont val="宋体"/>
        <charset val="134"/>
      </rPr>
      <t>户</t>
    </r>
  </si>
  <si>
    <r>
      <rPr>
        <sz val="11"/>
        <rFont val="宋体"/>
        <charset val="134"/>
      </rPr>
      <t>巫溪县文峰镇</t>
    </r>
    <r>
      <rPr>
        <sz val="11"/>
        <rFont val="Times New Roman"/>
        <charset val="134"/>
      </rPr>
      <t>2024</t>
    </r>
    <r>
      <rPr>
        <sz val="11"/>
        <rFont val="宋体"/>
        <charset val="134"/>
      </rPr>
      <t>年庭院经济项目</t>
    </r>
  </si>
  <si>
    <r>
      <rPr>
        <sz val="11"/>
        <rFont val="Times New Roman"/>
        <charset val="134"/>
      </rPr>
      <t>825</t>
    </r>
    <r>
      <rPr>
        <sz val="11"/>
        <rFont val="宋体"/>
        <charset val="134"/>
      </rPr>
      <t>户农户庭院经济发展</t>
    </r>
  </si>
  <si>
    <r>
      <rPr>
        <sz val="11"/>
        <rFont val="宋体"/>
        <charset val="134"/>
      </rPr>
      <t>通过鼓励和引导</t>
    </r>
    <r>
      <rPr>
        <sz val="11"/>
        <rFont val="Times New Roman"/>
        <charset val="134"/>
      </rPr>
      <t>825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</si>
  <si>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825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</si>
  <si>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825</t>
    </r>
    <r>
      <rPr>
        <sz val="11"/>
        <rFont val="宋体"/>
        <charset val="134"/>
      </rPr>
      <t>户</t>
    </r>
  </si>
  <si>
    <r>
      <rPr>
        <sz val="11"/>
        <rFont val="宋体"/>
        <charset val="134"/>
      </rPr>
      <t>受益农户户数</t>
    </r>
    <r>
      <rPr>
        <sz val="11"/>
        <rFont val="Times New Roman"/>
        <charset val="134"/>
      </rPr>
      <t>≥825</t>
    </r>
    <r>
      <rPr>
        <sz val="11"/>
        <rFont val="宋体"/>
        <charset val="134"/>
      </rPr>
      <t>户</t>
    </r>
  </si>
  <si>
    <r>
      <rPr>
        <sz val="11"/>
        <rFont val="宋体"/>
        <charset val="134"/>
      </rPr>
      <t>巫溪县塘坊镇</t>
    </r>
    <r>
      <rPr>
        <sz val="11"/>
        <rFont val="Times New Roman"/>
        <charset val="134"/>
      </rPr>
      <t>2024</t>
    </r>
    <r>
      <rPr>
        <sz val="11"/>
        <rFont val="宋体"/>
        <charset val="134"/>
      </rPr>
      <t>年庭院经济目</t>
    </r>
  </si>
  <si>
    <r>
      <rPr>
        <sz val="11"/>
        <rFont val="Times New Roman"/>
        <charset val="134"/>
      </rPr>
      <t>490</t>
    </r>
    <r>
      <rPr>
        <sz val="11"/>
        <rFont val="宋体"/>
        <charset val="134"/>
      </rPr>
      <t>户农户庭院经济发展</t>
    </r>
  </si>
  <si>
    <r>
      <rPr>
        <sz val="11"/>
        <rFont val="宋体"/>
        <charset val="134"/>
      </rPr>
      <t>通过鼓励和引导</t>
    </r>
    <r>
      <rPr>
        <sz val="11"/>
        <rFont val="Times New Roman"/>
        <charset val="134"/>
      </rPr>
      <t>490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</si>
  <si>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490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</si>
  <si>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490</t>
    </r>
    <r>
      <rPr>
        <sz val="11"/>
        <rFont val="宋体"/>
        <charset val="134"/>
      </rPr>
      <t>户</t>
    </r>
  </si>
  <si>
    <r>
      <rPr>
        <sz val="11"/>
        <rFont val="宋体"/>
        <charset val="134"/>
      </rPr>
      <t>受益农户户数</t>
    </r>
    <r>
      <rPr>
        <sz val="11"/>
        <rFont val="Times New Roman"/>
        <charset val="134"/>
      </rPr>
      <t>≥490</t>
    </r>
    <r>
      <rPr>
        <sz val="11"/>
        <rFont val="宋体"/>
        <charset val="134"/>
      </rPr>
      <t>户</t>
    </r>
  </si>
  <si>
    <r>
      <rPr>
        <sz val="11"/>
        <rFont val="宋体"/>
        <charset val="134"/>
      </rPr>
      <t>巫溪县朝阳镇</t>
    </r>
    <r>
      <rPr>
        <sz val="11"/>
        <rFont val="Times New Roman"/>
        <charset val="134"/>
      </rPr>
      <t>2024</t>
    </r>
    <r>
      <rPr>
        <sz val="11"/>
        <rFont val="宋体"/>
        <charset val="134"/>
      </rPr>
      <t>年庭院经济项目</t>
    </r>
  </si>
  <si>
    <r>
      <rPr>
        <sz val="11"/>
        <rFont val="Times New Roman"/>
        <charset val="134"/>
      </rPr>
      <t>675</t>
    </r>
    <r>
      <rPr>
        <sz val="11"/>
        <rFont val="宋体"/>
        <charset val="134"/>
      </rPr>
      <t>户农户庭院经济发展</t>
    </r>
  </si>
  <si>
    <r>
      <rPr>
        <sz val="11"/>
        <rFont val="宋体"/>
        <charset val="134"/>
      </rPr>
      <t>通过鼓励和引导</t>
    </r>
    <r>
      <rPr>
        <sz val="11"/>
        <rFont val="Times New Roman"/>
        <charset val="134"/>
      </rPr>
      <t>675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</si>
  <si>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675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</si>
  <si>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675</t>
    </r>
    <r>
      <rPr>
        <sz val="11"/>
        <rFont val="宋体"/>
        <charset val="134"/>
      </rPr>
      <t>户</t>
    </r>
  </si>
  <si>
    <r>
      <rPr>
        <sz val="11"/>
        <rFont val="宋体"/>
        <charset val="134"/>
      </rPr>
      <t>受益农户户数</t>
    </r>
    <r>
      <rPr>
        <sz val="11"/>
        <rFont val="Times New Roman"/>
        <charset val="134"/>
      </rPr>
      <t>≥675</t>
    </r>
    <r>
      <rPr>
        <sz val="11"/>
        <rFont val="宋体"/>
        <charset val="134"/>
      </rPr>
      <t>户</t>
    </r>
  </si>
  <si>
    <r>
      <rPr>
        <sz val="11"/>
        <rFont val="宋体"/>
        <charset val="134"/>
      </rPr>
      <t>赵银河</t>
    </r>
  </si>
  <si>
    <r>
      <rPr>
        <sz val="11"/>
        <rFont val="宋体"/>
        <charset val="134"/>
      </rPr>
      <t>巫溪县徐家镇</t>
    </r>
    <r>
      <rPr>
        <sz val="11"/>
        <rFont val="Times New Roman"/>
        <charset val="134"/>
      </rPr>
      <t>2024</t>
    </r>
    <r>
      <rPr>
        <sz val="11"/>
        <rFont val="宋体"/>
        <charset val="134"/>
      </rPr>
      <t>年庭院经济项目</t>
    </r>
  </si>
  <si>
    <r>
      <rPr>
        <sz val="11"/>
        <rFont val="Times New Roman"/>
        <charset val="134"/>
      </rPr>
      <t>440</t>
    </r>
    <r>
      <rPr>
        <sz val="11"/>
        <rFont val="宋体"/>
        <charset val="134"/>
      </rPr>
      <t>户农户庭院经济发展</t>
    </r>
  </si>
  <si>
    <r>
      <rPr>
        <sz val="11"/>
        <rFont val="宋体"/>
        <charset val="134"/>
      </rPr>
      <t>通过鼓励和引导</t>
    </r>
    <r>
      <rPr>
        <sz val="11"/>
        <rFont val="Times New Roman"/>
        <charset val="134"/>
      </rPr>
      <t>440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</si>
  <si>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440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</si>
  <si>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440</t>
    </r>
    <r>
      <rPr>
        <sz val="11"/>
        <rFont val="宋体"/>
        <charset val="134"/>
      </rPr>
      <t>户</t>
    </r>
  </si>
  <si>
    <r>
      <rPr>
        <sz val="11"/>
        <rFont val="宋体"/>
        <charset val="134"/>
      </rPr>
      <t>受益农户户数</t>
    </r>
    <r>
      <rPr>
        <sz val="11"/>
        <rFont val="Times New Roman"/>
        <charset val="134"/>
      </rPr>
      <t>≥440</t>
    </r>
    <r>
      <rPr>
        <sz val="11"/>
        <rFont val="宋体"/>
        <charset val="134"/>
      </rPr>
      <t>户</t>
    </r>
  </si>
  <si>
    <r>
      <rPr>
        <sz val="11"/>
        <rFont val="宋体"/>
        <charset val="134"/>
      </rPr>
      <t>巫溪县白鹿镇</t>
    </r>
    <r>
      <rPr>
        <sz val="11"/>
        <rFont val="Times New Roman"/>
        <charset val="134"/>
      </rPr>
      <t>2024</t>
    </r>
    <r>
      <rPr>
        <sz val="11"/>
        <rFont val="宋体"/>
        <charset val="134"/>
      </rPr>
      <t>年庭院经济项目</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</si>
  <si>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490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</si>
  <si>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巫溪县鱼鳞乡</t>
    </r>
    <r>
      <rPr>
        <sz val="11"/>
        <rFont val="Times New Roman"/>
        <charset val="134"/>
      </rPr>
      <t>2024</t>
    </r>
    <r>
      <rPr>
        <sz val="11"/>
        <rFont val="宋体"/>
        <charset val="134"/>
      </rPr>
      <t>年庭院经济项目</t>
    </r>
  </si>
  <si>
    <r>
      <rPr>
        <sz val="11"/>
        <rFont val="Times New Roman"/>
        <charset val="134"/>
      </rPr>
      <t>420</t>
    </r>
    <r>
      <rPr>
        <sz val="11"/>
        <rFont val="宋体"/>
        <charset val="134"/>
      </rPr>
      <t>户农户庭院经济发展</t>
    </r>
  </si>
  <si>
    <r>
      <rPr>
        <sz val="11"/>
        <rFont val="宋体"/>
        <charset val="134"/>
      </rPr>
      <t>通过鼓励和引导</t>
    </r>
    <r>
      <rPr>
        <sz val="11"/>
        <rFont val="Times New Roman"/>
        <charset val="134"/>
      </rPr>
      <t>420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</si>
  <si>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420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</si>
  <si>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420</t>
    </r>
    <r>
      <rPr>
        <sz val="11"/>
        <rFont val="宋体"/>
        <charset val="134"/>
      </rPr>
      <t>户</t>
    </r>
  </si>
  <si>
    <r>
      <rPr>
        <sz val="11"/>
        <rFont val="宋体"/>
        <charset val="134"/>
      </rPr>
      <t>受益农户户数</t>
    </r>
    <r>
      <rPr>
        <sz val="11"/>
        <rFont val="Times New Roman"/>
        <charset val="134"/>
      </rPr>
      <t>≥420</t>
    </r>
    <r>
      <rPr>
        <sz val="11"/>
        <rFont val="宋体"/>
        <charset val="134"/>
      </rPr>
      <t>户</t>
    </r>
  </si>
  <si>
    <r>
      <rPr>
        <sz val="11"/>
        <rFont val="宋体"/>
        <charset val="134"/>
      </rPr>
      <t>巫溪县乌龙乡</t>
    </r>
    <r>
      <rPr>
        <sz val="11"/>
        <rFont val="Times New Roman"/>
        <charset val="134"/>
      </rPr>
      <t>2024</t>
    </r>
    <r>
      <rPr>
        <sz val="11"/>
        <rFont val="宋体"/>
        <charset val="134"/>
      </rPr>
      <t>年庭院经济项目</t>
    </r>
  </si>
  <si>
    <r>
      <rPr>
        <sz val="11"/>
        <rFont val="Times New Roman"/>
        <charset val="134"/>
      </rPr>
      <t>225</t>
    </r>
    <r>
      <rPr>
        <sz val="11"/>
        <rFont val="宋体"/>
        <charset val="134"/>
      </rPr>
      <t>户农户庭院经济发展</t>
    </r>
  </si>
  <si>
    <r>
      <rPr>
        <sz val="11"/>
        <rFont val="宋体"/>
        <charset val="134"/>
      </rPr>
      <t>通过鼓励和引导</t>
    </r>
    <r>
      <rPr>
        <sz val="11"/>
        <rFont val="Times New Roman"/>
        <charset val="134"/>
      </rPr>
      <t>225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</si>
  <si>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225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</si>
  <si>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225</t>
    </r>
    <r>
      <rPr>
        <sz val="11"/>
        <rFont val="宋体"/>
        <charset val="134"/>
      </rPr>
      <t>户</t>
    </r>
  </si>
  <si>
    <r>
      <rPr>
        <sz val="11"/>
        <rFont val="宋体"/>
        <charset val="134"/>
      </rPr>
      <t>受益农户户数</t>
    </r>
    <r>
      <rPr>
        <sz val="11"/>
        <rFont val="Times New Roman"/>
        <charset val="134"/>
      </rPr>
      <t>≥225</t>
    </r>
    <r>
      <rPr>
        <sz val="11"/>
        <rFont val="宋体"/>
        <charset val="134"/>
      </rPr>
      <t>户</t>
    </r>
  </si>
  <si>
    <r>
      <rPr>
        <sz val="11"/>
        <rFont val="宋体"/>
        <charset val="134"/>
      </rPr>
      <t>巫溪县尖山镇</t>
    </r>
    <r>
      <rPr>
        <sz val="11"/>
        <rFont val="Times New Roman"/>
        <charset val="134"/>
      </rPr>
      <t>2024</t>
    </r>
    <r>
      <rPr>
        <sz val="11"/>
        <rFont val="宋体"/>
        <charset val="134"/>
      </rPr>
      <t>年庭院经济项目</t>
    </r>
  </si>
  <si>
    <r>
      <rPr>
        <sz val="11"/>
        <rFont val="Times New Roman"/>
        <charset val="134"/>
      </rPr>
      <t>550</t>
    </r>
    <r>
      <rPr>
        <sz val="11"/>
        <rFont val="宋体"/>
        <charset val="134"/>
      </rPr>
      <t>户农户庭院经济发展</t>
    </r>
  </si>
  <si>
    <r>
      <rPr>
        <sz val="11"/>
        <rFont val="宋体"/>
        <charset val="134"/>
      </rPr>
      <t>通过鼓励和引导</t>
    </r>
    <r>
      <rPr>
        <sz val="11"/>
        <rFont val="Times New Roman"/>
        <charset val="134"/>
      </rPr>
      <t>550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</si>
  <si>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550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</si>
  <si>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550</t>
    </r>
    <r>
      <rPr>
        <sz val="11"/>
        <rFont val="宋体"/>
        <charset val="134"/>
      </rPr>
      <t>户</t>
    </r>
  </si>
  <si>
    <r>
      <rPr>
        <sz val="11"/>
        <rFont val="宋体"/>
        <charset val="134"/>
      </rPr>
      <t>受益农户户数</t>
    </r>
    <r>
      <rPr>
        <sz val="11"/>
        <rFont val="Times New Roman"/>
        <charset val="134"/>
      </rPr>
      <t>≥550</t>
    </r>
    <r>
      <rPr>
        <sz val="11"/>
        <rFont val="宋体"/>
        <charset val="134"/>
      </rPr>
      <t>户</t>
    </r>
  </si>
  <si>
    <r>
      <rPr>
        <sz val="11"/>
        <rFont val="宋体"/>
        <charset val="134"/>
      </rPr>
      <t>李美述</t>
    </r>
  </si>
  <si>
    <r>
      <rPr>
        <sz val="11"/>
        <rFont val="宋体"/>
        <charset val="134"/>
      </rPr>
      <t>巫溪县红池坝镇</t>
    </r>
    <r>
      <rPr>
        <sz val="11"/>
        <rFont val="Times New Roman"/>
        <charset val="134"/>
      </rPr>
      <t>2024</t>
    </r>
    <r>
      <rPr>
        <sz val="11"/>
        <rFont val="宋体"/>
        <charset val="134"/>
      </rPr>
      <t>年庭院经济项目</t>
    </r>
  </si>
  <si>
    <r>
      <rPr>
        <sz val="11"/>
        <rFont val="宋体"/>
        <charset val="134"/>
      </rPr>
      <t>刘铁城</t>
    </r>
  </si>
  <si>
    <r>
      <rPr>
        <sz val="11"/>
        <rFont val="宋体"/>
        <charset val="134"/>
      </rPr>
      <t>巫溪县田坝镇</t>
    </r>
    <r>
      <rPr>
        <sz val="11"/>
        <rFont val="Times New Roman"/>
        <charset val="134"/>
      </rPr>
      <t>2024</t>
    </r>
    <r>
      <rPr>
        <sz val="11"/>
        <rFont val="宋体"/>
        <charset val="134"/>
      </rPr>
      <t>年庭院经济项目</t>
    </r>
  </si>
  <si>
    <r>
      <rPr>
        <sz val="11"/>
        <rFont val="Times New Roman"/>
        <charset val="134"/>
      </rPr>
      <t>655</t>
    </r>
    <r>
      <rPr>
        <sz val="11"/>
        <rFont val="宋体"/>
        <charset val="134"/>
      </rPr>
      <t>户农户庭院经济发展</t>
    </r>
  </si>
  <si>
    <r>
      <rPr>
        <sz val="11"/>
        <rFont val="宋体"/>
        <charset val="134"/>
      </rPr>
      <t>通过鼓励和引导</t>
    </r>
    <r>
      <rPr>
        <sz val="11"/>
        <rFont val="Times New Roman"/>
        <charset val="134"/>
      </rPr>
      <t>655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</si>
  <si>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655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</si>
  <si>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655</t>
    </r>
    <r>
      <rPr>
        <sz val="11"/>
        <rFont val="宋体"/>
        <charset val="134"/>
      </rPr>
      <t>户</t>
    </r>
  </si>
  <si>
    <r>
      <rPr>
        <sz val="11"/>
        <rFont val="宋体"/>
        <charset val="134"/>
      </rPr>
      <t>受益农户户数</t>
    </r>
    <r>
      <rPr>
        <sz val="11"/>
        <rFont val="Times New Roman"/>
        <charset val="134"/>
      </rPr>
      <t>≥655</t>
    </r>
    <r>
      <rPr>
        <sz val="11"/>
        <rFont val="宋体"/>
        <charset val="134"/>
      </rPr>
      <t>户</t>
    </r>
  </si>
  <si>
    <r>
      <rPr>
        <sz val="11"/>
        <rFont val="宋体"/>
        <charset val="134"/>
      </rPr>
      <t>巫溪县通城镇</t>
    </r>
    <r>
      <rPr>
        <sz val="11"/>
        <rFont val="Times New Roman"/>
        <charset val="134"/>
      </rPr>
      <t>2024</t>
    </r>
    <r>
      <rPr>
        <sz val="11"/>
        <rFont val="宋体"/>
        <charset val="134"/>
      </rPr>
      <t>年庭院经济项目</t>
    </r>
  </si>
  <si>
    <r>
      <rPr>
        <sz val="11"/>
        <rFont val="Times New Roman"/>
        <charset val="134"/>
      </rPr>
      <t>750</t>
    </r>
    <r>
      <rPr>
        <sz val="11"/>
        <rFont val="宋体"/>
        <charset val="134"/>
      </rPr>
      <t>户农户庭院经济发展</t>
    </r>
  </si>
  <si>
    <r>
      <rPr>
        <sz val="11"/>
        <rFont val="宋体"/>
        <charset val="134"/>
      </rPr>
      <t>通过鼓励和引导</t>
    </r>
    <r>
      <rPr>
        <sz val="11"/>
        <rFont val="Times New Roman"/>
        <charset val="134"/>
      </rPr>
      <t>750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</si>
  <si>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750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</si>
  <si>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750</t>
    </r>
    <r>
      <rPr>
        <sz val="11"/>
        <rFont val="宋体"/>
        <charset val="134"/>
      </rPr>
      <t>户</t>
    </r>
  </si>
  <si>
    <r>
      <rPr>
        <sz val="11"/>
        <rFont val="宋体"/>
        <charset val="134"/>
      </rPr>
      <t>受益农户户数</t>
    </r>
    <r>
      <rPr>
        <sz val="11"/>
        <rFont val="Times New Roman"/>
        <charset val="134"/>
      </rPr>
      <t>≥750</t>
    </r>
    <r>
      <rPr>
        <sz val="11"/>
        <rFont val="宋体"/>
        <charset val="134"/>
      </rPr>
      <t>户</t>
    </r>
  </si>
  <si>
    <r>
      <rPr>
        <sz val="11"/>
        <rFont val="宋体"/>
        <charset val="134"/>
      </rPr>
      <t>巫溪县兰英乡</t>
    </r>
    <r>
      <rPr>
        <sz val="11"/>
        <rFont val="Times New Roman"/>
        <charset val="134"/>
      </rPr>
      <t>2024</t>
    </r>
    <r>
      <rPr>
        <sz val="11"/>
        <rFont val="宋体"/>
        <charset val="134"/>
      </rPr>
      <t>年庭院经济项目</t>
    </r>
  </si>
  <si>
    <r>
      <rPr>
        <sz val="11"/>
        <rFont val="Times New Roman"/>
        <charset val="134"/>
      </rPr>
      <t>230</t>
    </r>
    <r>
      <rPr>
        <sz val="11"/>
        <rFont val="宋体"/>
        <charset val="134"/>
      </rPr>
      <t>户农户庭院经济发展</t>
    </r>
  </si>
  <si>
    <r>
      <rPr>
        <sz val="11"/>
        <rFont val="宋体"/>
        <charset val="134"/>
      </rPr>
      <t>通过鼓励和引导</t>
    </r>
    <r>
      <rPr>
        <sz val="11"/>
        <rFont val="Times New Roman"/>
        <charset val="134"/>
      </rPr>
      <t>230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</si>
  <si>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230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</si>
  <si>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230</t>
    </r>
    <r>
      <rPr>
        <sz val="11"/>
        <rFont val="宋体"/>
        <charset val="134"/>
      </rPr>
      <t>户</t>
    </r>
  </si>
  <si>
    <r>
      <rPr>
        <sz val="11"/>
        <rFont val="宋体"/>
        <charset val="134"/>
      </rPr>
      <t>受益农户户数</t>
    </r>
    <r>
      <rPr>
        <sz val="11"/>
        <rFont val="Times New Roman"/>
        <charset val="134"/>
      </rPr>
      <t>≥230</t>
    </r>
    <r>
      <rPr>
        <sz val="11"/>
        <rFont val="宋体"/>
        <charset val="134"/>
      </rPr>
      <t>户</t>
    </r>
  </si>
  <si>
    <r>
      <rPr>
        <sz val="11"/>
        <rFont val="宋体"/>
        <charset val="134"/>
      </rPr>
      <t>巫溪县花台乡</t>
    </r>
    <r>
      <rPr>
        <sz val="11"/>
        <rFont val="Times New Roman"/>
        <charset val="134"/>
      </rPr>
      <t>2024</t>
    </r>
    <r>
      <rPr>
        <sz val="11"/>
        <rFont val="宋体"/>
        <charset val="134"/>
      </rPr>
      <t>年庭院经济项目</t>
    </r>
  </si>
  <si>
    <r>
      <rPr>
        <sz val="11"/>
        <rFont val="宋体"/>
        <charset val="134"/>
      </rPr>
      <t>巫溪县双阳乡</t>
    </r>
    <r>
      <rPr>
        <sz val="11"/>
        <rFont val="Times New Roman"/>
        <charset val="134"/>
      </rPr>
      <t>2024</t>
    </r>
    <r>
      <rPr>
        <sz val="11"/>
        <rFont val="宋体"/>
        <charset val="134"/>
      </rPr>
      <t>年庭院经济项目</t>
    </r>
  </si>
  <si>
    <r>
      <rPr>
        <sz val="11"/>
        <rFont val="Times New Roman"/>
        <charset val="134"/>
      </rPr>
      <t>200</t>
    </r>
    <r>
      <rPr>
        <sz val="11"/>
        <rFont val="宋体"/>
        <charset val="134"/>
      </rPr>
      <t>户农户庭院经济发展</t>
    </r>
  </si>
  <si>
    <r>
      <rPr>
        <sz val="11"/>
        <rFont val="宋体"/>
        <charset val="134"/>
      </rPr>
      <t>通过鼓励和引导</t>
    </r>
    <r>
      <rPr>
        <sz val="11"/>
        <rFont val="Times New Roman"/>
        <charset val="134"/>
      </rPr>
      <t>200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</si>
  <si>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200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</si>
  <si>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200</t>
    </r>
    <r>
      <rPr>
        <sz val="11"/>
        <rFont val="宋体"/>
        <charset val="134"/>
      </rPr>
      <t>户</t>
    </r>
  </si>
  <si>
    <r>
      <rPr>
        <sz val="11"/>
        <rFont val="宋体"/>
        <charset val="134"/>
      </rPr>
      <t>受益农户户数</t>
    </r>
    <r>
      <rPr>
        <sz val="11"/>
        <rFont val="Times New Roman"/>
        <charset val="134"/>
      </rPr>
      <t>≥200</t>
    </r>
    <r>
      <rPr>
        <sz val="11"/>
        <rFont val="宋体"/>
        <charset val="134"/>
      </rPr>
      <t>户</t>
    </r>
  </si>
  <si>
    <r>
      <rPr>
        <sz val="11"/>
        <rFont val="宋体"/>
        <charset val="134"/>
      </rPr>
      <t>巫溪县下堡镇</t>
    </r>
    <r>
      <rPr>
        <sz val="11"/>
        <rFont val="Times New Roman"/>
        <charset val="134"/>
      </rPr>
      <t>2024</t>
    </r>
    <r>
      <rPr>
        <sz val="11"/>
        <rFont val="宋体"/>
        <charset val="134"/>
      </rPr>
      <t>年庭院经济项目</t>
    </r>
  </si>
  <si>
    <r>
      <rPr>
        <sz val="11"/>
        <rFont val="Times New Roman"/>
        <charset val="134"/>
      </rPr>
      <t>400</t>
    </r>
    <r>
      <rPr>
        <sz val="11"/>
        <rFont val="宋体"/>
        <charset val="134"/>
      </rPr>
      <t>户农户庭院经济发展</t>
    </r>
  </si>
  <si>
    <r>
      <rPr>
        <sz val="11"/>
        <rFont val="宋体"/>
        <charset val="134"/>
      </rPr>
      <t>通过鼓励和引导</t>
    </r>
    <r>
      <rPr>
        <sz val="11"/>
        <rFont val="Times New Roman"/>
        <charset val="134"/>
      </rPr>
      <t>400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</si>
  <si>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</si>
  <si>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400</t>
    </r>
    <r>
      <rPr>
        <sz val="11"/>
        <rFont val="宋体"/>
        <charset val="134"/>
      </rPr>
      <t>户</t>
    </r>
  </si>
  <si>
    <r>
      <rPr>
        <sz val="11"/>
        <rFont val="宋体"/>
        <charset val="134"/>
      </rPr>
      <t>受益农户户数</t>
    </r>
    <r>
      <rPr>
        <sz val="11"/>
        <rFont val="Times New Roman"/>
        <charset val="134"/>
      </rPr>
      <t>≥400</t>
    </r>
    <r>
      <rPr>
        <sz val="11"/>
        <rFont val="宋体"/>
        <charset val="134"/>
      </rPr>
      <t>户</t>
    </r>
  </si>
  <si>
    <r>
      <rPr>
        <sz val="11"/>
        <rFont val="宋体"/>
        <charset val="134"/>
      </rPr>
      <t>巫溪县天元乡</t>
    </r>
    <r>
      <rPr>
        <sz val="11"/>
        <rFont val="Times New Roman"/>
        <charset val="134"/>
      </rPr>
      <t>2024</t>
    </r>
    <r>
      <rPr>
        <sz val="11"/>
        <rFont val="宋体"/>
        <charset val="134"/>
      </rPr>
      <t>年庭院经济项目</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</si>
  <si>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450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</si>
  <si>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巫溪县中梁乡</t>
    </r>
    <r>
      <rPr>
        <sz val="11"/>
        <rFont val="Times New Roman"/>
        <charset val="134"/>
      </rPr>
      <t>2024</t>
    </r>
    <r>
      <rPr>
        <sz val="11"/>
        <rFont val="宋体"/>
        <charset val="134"/>
      </rPr>
      <t>年庭院经济项目</t>
    </r>
  </si>
  <si>
    <r>
      <rPr>
        <sz val="11"/>
        <rFont val="Times New Roman"/>
        <charset val="134"/>
      </rPr>
      <t>300</t>
    </r>
    <r>
      <rPr>
        <sz val="11"/>
        <rFont val="宋体"/>
        <charset val="134"/>
      </rPr>
      <t>户农户庭院经济发展</t>
    </r>
  </si>
  <si>
    <r>
      <rPr>
        <sz val="11"/>
        <rFont val="宋体"/>
        <charset val="134"/>
      </rPr>
      <t>通过鼓励和引导</t>
    </r>
    <r>
      <rPr>
        <sz val="11"/>
        <rFont val="Times New Roman"/>
        <charset val="134"/>
      </rPr>
      <t>300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</si>
  <si>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300</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</si>
  <si>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300</t>
    </r>
    <r>
      <rPr>
        <sz val="11"/>
        <rFont val="宋体"/>
        <charset val="134"/>
      </rPr>
      <t>户</t>
    </r>
  </si>
  <si>
    <r>
      <rPr>
        <sz val="11"/>
        <rFont val="宋体"/>
        <charset val="134"/>
      </rPr>
      <t>受益农户户数</t>
    </r>
    <r>
      <rPr>
        <sz val="11"/>
        <rFont val="Times New Roman"/>
        <charset val="134"/>
      </rPr>
      <t>≥300</t>
    </r>
    <r>
      <rPr>
        <sz val="11"/>
        <rFont val="宋体"/>
        <charset val="134"/>
      </rPr>
      <t>户</t>
    </r>
  </si>
  <si>
    <r>
      <rPr>
        <sz val="11"/>
        <rFont val="宋体"/>
        <charset val="134"/>
      </rPr>
      <t>黄晓俊</t>
    </r>
  </si>
  <si>
    <r>
      <rPr>
        <sz val="11"/>
        <rFont val="宋体"/>
        <charset val="134"/>
      </rPr>
      <t>巫溪县土城镇</t>
    </r>
    <r>
      <rPr>
        <sz val="11"/>
        <rFont val="Times New Roman"/>
        <charset val="134"/>
      </rPr>
      <t>2024</t>
    </r>
    <r>
      <rPr>
        <sz val="11"/>
        <rFont val="宋体"/>
        <charset val="134"/>
      </rPr>
      <t>年庭院经济项目</t>
    </r>
  </si>
  <si>
    <r>
      <rPr>
        <sz val="11"/>
        <rFont val="Times New Roman"/>
        <charset val="134"/>
      </rPr>
      <t>375</t>
    </r>
    <r>
      <rPr>
        <sz val="11"/>
        <rFont val="宋体"/>
        <charset val="134"/>
      </rPr>
      <t>户农户庭院经济发展</t>
    </r>
  </si>
  <si>
    <r>
      <rPr>
        <sz val="11"/>
        <rFont val="宋体"/>
        <charset val="134"/>
      </rPr>
      <t>通过鼓励和引导</t>
    </r>
    <r>
      <rPr>
        <sz val="11"/>
        <rFont val="Times New Roman"/>
        <charset val="134"/>
      </rPr>
      <t>375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</si>
  <si>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人参与项目实施过程中资金使用的监督；通过鼓励和引导</t>
    </r>
    <r>
      <rPr>
        <sz val="11"/>
        <rFont val="Times New Roman"/>
        <charset val="134"/>
      </rPr>
      <t>375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</si>
  <si>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rPr>
        <sz val="11"/>
        <rFont val="宋体"/>
        <charset val="134"/>
      </rPr>
      <t>到户产业发展户数</t>
    </r>
    <r>
      <rPr>
        <sz val="11"/>
        <rFont val="Times New Roman"/>
        <charset val="134"/>
      </rPr>
      <t>375</t>
    </r>
    <r>
      <rPr>
        <sz val="11"/>
        <rFont val="宋体"/>
        <charset val="134"/>
      </rPr>
      <t>户</t>
    </r>
  </si>
  <si>
    <r>
      <rPr>
        <sz val="11"/>
        <rFont val="宋体"/>
        <charset val="134"/>
      </rPr>
      <t>受益农户户数</t>
    </r>
    <r>
      <rPr>
        <sz val="11"/>
        <rFont val="Times New Roman"/>
        <charset val="134"/>
      </rPr>
      <t>≥375</t>
    </r>
    <r>
      <rPr>
        <sz val="11"/>
        <rFont val="宋体"/>
        <charset val="134"/>
      </rPr>
      <t>户</t>
    </r>
  </si>
  <si>
    <r>
      <rPr>
        <sz val="11"/>
        <rFont val="宋体"/>
        <charset val="134"/>
      </rPr>
      <t>廖贤春</t>
    </r>
  </si>
  <si>
    <r>
      <rPr>
        <sz val="11"/>
        <rFont val="宋体"/>
        <charset val="134"/>
      </rPr>
      <t>巫溪县</t>
    </r>
    <r>
      <rPr>
        <sz val="11"/>
        <rFont val="Times New Roman"/>
        <charset val="134"/>
      </rPr>
      <t>2024</t>
    </r>
    <r>
      <rPr>
        <sz val="11"/>
        <rFont val="宋体"/>
        <charset val="134"/>
      </rPr>
      <t>年度城乡居民基本医疗保险参保资助项目</t>
    </r>
  </si>
  <si>
    <r>
      <rPr>
        <sz val="11"/>
        <rFont val="宋体"/>
        <charset val="134"/>
      </rPr>
      <t>巩固三保障成果</t>
    </r>
  </si>
  <si>
    <r>
      <rPr>
        <sz val="11"/>
        <rFont val="宋体"/>
        <charset val="134"/>
      </rPr>
      <t>健康</t>
    </r>
  </si>
  <si>
    <r>
      <rPr>
        <sz val="11"/>
        <rFont val="宋体"/>
        <charset val="134"/>
      </rPr>
      <t>参加城乡居民基本医疗保险</t>
    </r>
  </si>
  <si>
    <r>
      <rPr>
        <sz val="11"/>
        <rFont val="Times New Roman"/>
        <charset val="134"/>
      </rPr>
      <t>9.6</t>
    </r>
    <r>
      <rPr>
        <sz val="11"/>
        <rFont val="宋体"/>
        <charset val="134"/>
      </rPr>
      <t>万名脱贫人口和</t>
    </r>
    <r>
      <rPr>
        <sz val="11"/>
        <rFont val="Times New Roman"/>
        <charset val="134"/>
      </rPr>
      <t>0.5</t>
    </r>
    <r>
      <rPr>
        <sz val="11"/>
        <rFont val="宋体"/>
        <charset val="134"/>
      </rPr>
      <t>万名监测对象参加城乡居民基本医疗保险参保个人缴费部分资助</t>
    </r>
  </si>
  <si>
    <r>
      <rPr>
        <sz val="11"/>
        <rFont val="宋体"/>
        <charset val="134"/>
      </rPr>
      <t>通过对</t>
    </r>
    <r>
      <rPr>
        <sz val="11"/>
        <rFont val="Times New Roman"/>
        <charset val="134"/>
      </rPr>
      <t>9.6</t>
    </r>
    <r>
      <rPr>
        <sz val="11"/>
        <rFont val="宋体"/>
        <charset val="134"/>
      </rPr>
      <t>万名脱贫人口和</t>
    </r>
    <r>
      <rPr>
        <sz val="11"/>
        <rFont val="Times New Roman"/>
        <charset val="134"/>
      </rPr>
      <t>0.5</t>
    </r>
    <r>
      <rPr>
        <sz val="11"/>
        <rFont val="宋体"/>
        <charset val="134"/>
      </rPr>
      <t>万名监测对象参加城乡居民基本医疗保险参保个人缴费部分资助，可保障困难人群全面参保监测对象不因病致贫。</t>
    </r>
  </si>
  <si>
    <r>
      <rPr>
        <sz val="11"/>
        <rFont val="Times New Roman"/>
        <charset val="134"/>
      </rP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人参与项目实施过程中监督。通过对</t>
    </r>
    <r>
      <rPr>
        <sz val="11"/>
        <rFont val="Times New Roman"/>
        <charset val="134"/>
      </rPr>
      <t>9.6</t>
    </r>
    <r>
      <rPr>
        <sz val="11"/>
        <rFont val="宋体"/>
        <charset val="134"/>
      </rPr>
      <t>万名脱贫人口和</t>
    </r>
    <r>
      <rPr>
        <sz val="11"/>
        <rFont val="Times New Roman"/>
        <charset val="134"/>
      </rPr>
      <t>0.5</t>
    </r>
    <r>
      <rPr>
        <sz val="11"/>
        <rFont val="宋体"/>
        <charset val="134"/>
      </rPr>
      <t>万名监测对象参加城乡居民基本医疗保险参保个人缴费部分资助，可保障困难人群全面参保监测对象不因病致贫。</t>
    </r>
  </si>
  <si>
    <r>
      <rPr>
        <sz val="11"/>
        <rFont val="宋体"/>
        <charset val="134"/>
      </rPr>
      <t>资助监测对象参加基本医疗保险人数</t>
    </r>
    <r>
      <rPr>
        <sz val="11"/>
        <rFont val="Times New Roman"/>
        <charset val="134"/>
      </rPr>
      <t>≥10.1</t>
    </r>
    <r>
      <rPr>
        <sz val="11"/>
        <rFont val="宋体"/>
        <charset val="134"/>
      </rPr>
      <t>万人</t>
    </r>
  </si>
  <si>
    <r>
      <rPr>
        <sz val="11"/>
        <rFont val="宋体"/>
        <charset val="134"/>
      </rPr>
      <t>县域内监测人口医疗保险和医疗救助费用</t>
    </r>
    <r>
      <rPr>
        <sz val="11"/>
        <rFont val="Times New Roman"/>
        <charset val="134"/>
      </rPr>
      <t>“</t>
    </r>
    <r>
      <rPr>
        <sz val="11"/>
        <rFont val="宋体"/>
        <charset val="134"/>
      </rPr>
      <t>一站式</t>
    </r>
    <r>
      <rPr>
        <sz val="11"/>
        <rFont val="Times New Roman"/>
        <charset val="134"/>
      </rPr>
      <t>”</t>
    </r>
    <r>
      <rPr>
        <sz val="11"/>
        <rFont val="宋体"/>
        <charset val="134"/>
      </rPr>
      <t>结算率</t>
    </r>
    <r>
      <rPr>
        <sz val="11"/>
        <rFont val="Times New Roman"/>
        <charset val="134"/>
      </rPr>
      <t>100%</t>
    </r>
  </si>
  <si>
    <r>
      <rPr>
        <sz val="11"/>
        <rFont val="宋体"/>
        <charset val="134"/>
      </rPr>
      <t>脱贫人口城乡居民基本医疗保险补助标准</t>
    </r>
    <r>
      <rPr>
        <sz val="11"/>
        <rFont val="Times New Roman"/>
        <charset val="134"/>
      </rPr>
      <t>30</t>
    </r>
    <r>
      <rPr>
        <sz val="11"/>
        <rFont val="宋体"/>
        <charset val="134"/>
      </rPr>
      <t>元</t>
    </r>
    <r>
      <rPr>
        <sz val="11"/>
        <rFont val="Times New Roman"/>
        <charset val="134"/>
      </rPr>
      <t>/</t>
    </r>
    <r>
      <rPr>
        <sz val="11"/>
        <rFont val="宋体"/>
        <charset val="134"/>
      </rPr>
      <t>人；监测对象城乡居民基本医疗保险补助标准</t>
    </r>
    <r>
      <rPr>
        <sz val="11"/>
        <rFont val="Times New Roman"/>
        <charset val="134"/>
      </rPr>
      <t>266</t>
    </r>
    <r>
      <rPr>
        <sz val="11"/>
        <rFont val="宋体"/>
        <charset val="134"/>
      </rPr>
      <t>元</t>
    </r>
    <r>
      <rPr>
        <sz val="11"/>
        <rFont val="Times New Roman"/>
        <charset val="134"/>
      </rPr>
      <t>/</t>
    </r>
    <r>
      <rPr>
        <sz val="11"/>
        <rFont val="宋体"/>
        <charset val="134"/>
      </rPr>
      <t>人</t>
    </r>
  </si>
  <si>
    <r>
      <rPr>
        <sz val="11"/>
        <rFont val="宋体"/>
        <charset val="134"/>
      </rPr>
      <t>降低监测人口基本医疗参保缴费</t>
    </r>
    <r>
      <rPr>
        <sz val="11"/>
        <rFont val="Times New Roman"/>
        <charset val="134"/>
      </rPr>
      <t>≥0.01</t>
    </r>
    <r>
      <rPr>
        <sz val="11"/>
        <rFont val="宋体"/>
        <charset val="134"/>
      </rPr>
      <t>万元</t>
    </r>
  </si>
  <si>
    <r>
      <rPr>
        <sz val="11"/>
        <rFont val="宋体"/>
        <charset val="134"/>
      </rPr>
      <t>受益监测人口数</t>
    </r>
    <r>
      <rPr>
        <sz val="11"/>
        <rFont val="Times New Roman"/>
        <charset val="134"/>
      </rPr>
      <t>≥10.1</t>
    </r>
    <r>
      <rPr>
        <sz val="11"/>
        <rFont val="宋体"/>
        <charset val="134"/>
      </rPr>
      <t>万人</t>
    </r>
  </si>
  <si>
    <r>
      <rPr>
        <sz val="11"/>
        <rFont val="宋体"/>
        <charset val="134"/>
      </rPr>
      <t>巫溪县</t>
    </r>
    <r>
      <rPr>
        <sz val="11"/>
        <rFont val="Times New Roman"/>
        <charset val="134"/>
      </rPr>
      <t>2024</t>
    </r>
    <r>
      <rPr>
        <sz val="11"/>
        <rFont val="宋体"/>
        <charset val="134"/>
      </rPr>
      <t>年度就业帮扶车间建设项目</t>
    </r>
  </si>
  <si>
    <r>
      <rPr>
        <sz val="11"/>
        <rFont val="宋体"/>
        <charset val="134"/>
      </rPr>
      <t>就业</t>
    </r>
  </si>
  <si>
    <r>
      <rPr>
        <sz val="11"/>
        <rFont val="宋体"/>
        <charset val="134"/>
      </rPr>
      <t>帮扶车间（特色手工基地）建设</t>
    </r>
  </si>
  <si>
    <r>
      <rPr>
        <sz val="11"/>
        <rFont val="宋体"/>
        <charset val="134"/>
      </rPr>
      <t>新建就业帮扶车间</t>
    </r>
    <r>
      <rPr>
        <sz val="11"/>
        <rFont val="Times New Roman"/>
        <charset val="134"/>
      </rPr>
      <t>5</t>
    </r>
    <r>
      <rPr>
        <sz val="11"/>
        <rFont val="宋体"/>
        <charset val="134"/>
      </rPr>
      <t>个</t>
    </r>
  </si>
  <si>
    <r>
      <rPr>
        <sz val="11"/>
        <rFont val="宋体"/>
        <charset val="134"/>
      </rPr>
      <t>通过新建</t>
    </r>
    <r>
      <rPr>
        <sz val="11"/>
        <rFont val="Times New Roman"/>
        <charset val="134"/>
      </rPr>
      <t>5</t>
    </r>
    <r>
      <rPr>
        <sz val="11"/>
        <rFont val="宋体"/>
        <charset val="134"/>
      </rPr>
      <t>个就业帮扶车间，可为脱贫人口提供就业岗位</t>
    </r>
    <r>
      <rPr>
        <sz val="11"/>
        <rFont val="Times New Roman"/>
        <charset val="134"/>
      </rPr>
      <t>30-50</t>
    </r>
    <r>
      <rPr>
        <sz val="11"/>
        <rFont val="宋体"/>
        <charset val="134"/>
      </rPr>
      <t>个，保障</t>
    </r>
    <r>
      <rPr>
        <sz val="11"/>
        <rFont val="Times New Roman"/>
        <charset val="134"/>
      </rPr>
      <t>30-50</t>
    </r>
    <r>
      <rPr>
        <sz val="11"/>
        <rFont val="宋体"/>
        <charset val="134"/>
      </rPr>
      <t>名脱贫人口稳定就业，获得年工资收入</t>
    </r>
    <r>
      <rPr>
        <sz val="11"/>
        <rFont val="Times New Roman"/>
        <charset val="134"/>
      </rPr>
      <t>6000</t>
    </r>
    <r>
      <rPr>
        <sz val="11"/>
        <rFont val="宋体"/>
        <charset val="134"/>
      </rPr>
      <t>元以上。</t>
    </r>
  </si>
  <si>
    <r>
      <rPr>
        <sz val="11"/>
        <rFont val="Times New Roman"/>
        <charset val="134"/>
      </rPr>
      <t>5</t>
    </r>
    <r>
      <rPr>
        <sz val="11"/>
        <rFont val="宋体"/>
        <charset val="134"/>
      </rPr>
      <t>名以上群众参与项目选择，实施过程监督，脱贫户参与务工。项目实施可为脱贫人口提供就业岗位</t>
    </r>
    <r>
      <rPr>
        <sz val="11"/>
        <rFont val="Times New Roman"/>
        <charset val="134"/>
      </rPr>
      <t>30-50</t>
    </r>
    <r>
      <rPr>
        <sz val="11"/>
        <rFont val="宋体"/>
        <charset val="134"/>
      </rPr>
      <t>个，保障</t>
    </r>
    <r>
      <rPr>
        <sz val="11"/>
        <rFont val="Times New Roman"/>
        <charset val="134"/>
      </rPr>
      <t>30-50</t>
    </r>
    <r>
      <rPr>
        <sz val="11"/>
        <rFont val="宋体"/>
        <charset val="134"/>
      </rPr>
      <t>名脱贫人口稳定就业，获得年工资收入</t>
    </r>
    <r>
      <rPr>
        <sz val="11"/>
        <rFont val="Times New Roman"/>
        <charset val="134"/>
      </rPr>
      <t>6000</t>
    </r>
    <r>
      <rPr>
        <sz val="11"/>
        <rFont val="宋体"/>
        <charset val="134"/>
      </rPr>
      <t>元。</t>
    </r>
  </si>
  <si>
    <r>
      <rPr>
        <sz val="11"/>
        <rFont val="宋体"/>
        <charset val="134"/>
      </rPr>
      <t>新建就业帮扶车间数量</t>
    </r>
    <r>
      <rPr>
        <sz val="11"/>
        <rFont val="Times New Roman"/>
        <charset val="134"/>
      </rPr>
      <t>5</t>
    </r>
    <r>
      <rPr>
        <sz val="11"/>
        <rFont val="宋体"/>
        <charset val="134"/>
      </rPr>
      <t>个</t>
    </r>
  </si>
  <si>
    <r>
      <rPr>
        <sz val="11"/>
        <rFont val="宋体"/>
        <charset val="134"/>
      </rPr>
      <t>每个就业帮扶车间补贴建设补助</t>
    </r>
    <r>
      <rPr>
        <sz val="11"/>
        <rFont val="Times New Roman"/>
        <charset val="134"/>
      </rPr>
      <t>≤50</t>
    </r>
    <r>
      <rPr>
        <sz val="11"/>
        <rFont val="宋体"/>
        <charset val="134"/>
      </rPr>
      <t>万元</t>
    </r>
  </si>
  <si>
    <r>
      <rPr>
        <sz val="11"/>
        <rFont val="宋体"/>
        <charset val="134"/>
      </rPr>
      <t>获得年工资收入</t>
    </r>
    <r>
      <rPr>
        <sz val="11"/>
        <rFont val="Times New Roman"/>
        <charset val="134"/>
      </rPr>
      <t>≥0.6</t>
    </r>
    <r>
      <rPr>
        <sz val="11"/>
        <rFont val="宋体"/>
        <charset val="134"/>
      </rPr>
      <t>万元</t>
    </r>
  </si>
  <si>
    <r>
      <rPr>
        <sz val="11"/>
        <rFont val="宋体"/>
        <charset val="134"/>
      </rPr>
      <t>受益脱贫人口数</t>
    </r>
    <r>
      <rPr>
        <sz val="11"/>
        <rFont val="Times New Roman"/>
        <charset val="134"/>
      </rPr>
      <t>≥30</t>
    </r>
    <r>
      <rPr>
        <sz val="11"/>
        <rFont val="宋体"/>
        <charset val="134"/>
      </rPr>
      <t>人</t>
    </r>
  </si>
  <si>
    <r>
      <rPr>
        <sz val="11"/>
        <rFont val="宋体"/>
        <charset val="134"/>
      </rPr>
      <t>巫溪县</t>
    </r>
    <r>
      <rPr>
        <sz val="11"/>
        <rFont val="Times New Roman"/>
        <charset val="134"/>
      </rPr>
      <t>2024</t>
    </r>
    <r>
      <rPr>
        <sz val="11"/>
        <rFont val="宋体"/>
        <charset val="134"/>
      </rPr>
      <t>年度市级示范基地校就业创业技能培训项目</t>
    </r>
  </si>
  <si>
    <r>
      <rPr>
        <sz val="11"/>
        <rFont val="宋体"/>
        <charset val="134"/>
      </rPr>
      <t>技能培训</t>
    </r>
  </si>
  <si>
    <r>
      <rPr>
        <sz val="11"/>
        <rFont val="宋体"/>
        <charset val="134"/>
      </rPr>
      <t>农村劳动力技能培训</t>
    </r>
    <r>
      <rPr>
        <sz val="11"/>
        <rFont val="Times New Roman"/>
        <charset val="134"/>
      </rPr>
      <t>700</t>
    </r>
    <r>
      <rPr>
        <sz val="11"/>
        <rFont val="宋体"/>
        <charset val="134"/>
      </rPr>
      <t>名</t>
    </r>
  </si>
  <si>
    <r>
      <rPr>
        <sz val="11"/>
        <rFont val="宋体"/>
        <charset val="134"/>
      </rPr>
      <t>通过对</t>
    </r>
    <r>
      <rPr>
        <sz val="11"/>
        <rFont val="Times New Roman"/>
        <charset val="134"/>
      </rPr>
      <t>700</t>
    </r>
    <r>
      <rPr>
        <sz val="11"/>
        <rFont val="宋体"/>
        <charset val="134"/>
      </rPr>
      <t>名农村劳动力开展技能培训，提升带动</t>
    </r>
    <r>
      <rPr>
        <sz val="11"/>
        <rFont val="Times New Roman"/>
        <charset val="134"/>
      </rPr>
      <t>700</t>
    </r>
    <r>
      <rPr>
        <sz val="11"/>
        <rFont val="宋体"/>
        <charset val="134"/>
      </rPr>
      <t>余名农村劳动力就业创业技能，确保</t>
    </r>
    <r>
      <rPr>
        <sz val="11"/>
        <rFont val="Times New Roman"/>
        <charset val="134"/>
      </rPr>
      <t>450</t>
    </r>
    <r>
      <rPr>
        <sz val="11"/>
        <rFont val="宋体"/>
        <charset val="134"/>
      </rPr>
      <t>名以上脱贫对象、监测帮扶对象能至少掌握一门专业技能，促进增收。</t>
    </r>
  </si>
  <si>
    <r>
      <rPr>
        <sz val="11"/>
        <rFont val="Times New Roman"/>
        <charset val="134"/>
      </rP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人参与项目实施过程中监督。群众参与项目实施及监管。通过实施</t>
    </r>
    <r>
      <rPr>
        <sz val="11"/>
        <rFont val="Times New Roman"/>
        <charset val="134"/>
      </rPr>
      <t>700</t>
    </r>
    <r>
      <rPr>
        <sz val="11"/>
        <rFont val="宋体"/>
        <charset val="134"/>
      </rPr>
      <t>名农村劳动力参与技能培训，通过对</t>
    </r>
    <r>
      <rPr>
        <sz val="11"/>
        <rFont val="Times New Roman"/>
        <charset val="134"/>
      </rPr>
      <t>700</t>
    </r>
    <r>
      <rPr>
        <sz val="11"/>
        <rFont val="宋体"/>
        <charset val="134"/>
      </rPr>
      <t>名农村劳动力开展技能培训，提升带动</t>
    </r>
    <r>
      <rPr>
        <sz val="11"/>
        <rFont val="Times New Roman"/>
        <charset val="134"/>
      </rPr>
      <t>700</t>
    </r>
    <r>
      <rPr>
        <sz val="11"/>
        <rFont val="宋体"/>
        <charset val="134"/>
      </rPr>
      <t>余名农村劳动力就业创业技能，确保</t>
    </r>
    <r>
      <rPr>
        <sz val="11"/>
        <rFont val="Times New Roman"/>
        <charset val="134"/>
      </rPr>
      <t>450</t>
    </r>
    <r>
      <rPr>
        <sz val="11"/>
        <rFont val="宋体"/>
        <charset val="134"/>
      </rPr>
      <t>名以上脱贫对象、监测帮扶对象能至少掌握一门专业技能，促进增收。</t>
    </r>
  </si>
  <si>
    <r>
      <rPr>
        <sz val="11"/>
        <rFont val="Times New Roman"/>
        <charset val="134"/>
      </rPr>
      <t>700</t>
    </r>
    <r>
      <rPr>
        <sz val="11"/>
        <rFont val="宋体"/>
        <charset val="134"/>
      </rPr>
      <t>名农村劳动力技能培训</t>
    </r>
  </si>
  <si>
    <r>
      <rPr>
        <sz val="11"/>
        <rFont val="宋体"/>
        <charset val="134"/>
      </rPr>
      <t>职业培训补贴人均标准</t>
    </r>
    <r>
      <rPr>
        <sz val="11"/>
        <rFont val="Times New Roman"/>
        <charset val="134"/>
      </rPr>
      <t>6000</t>
    </r>
    <r>
      <rPr>
        <sz val="11"/>
        <rFont val="宋体"/>
        <charset val="134"/>
      </rPr>
      <t>元</t>
    </r>
    <r>
      <rPr>
        <sz val="11"/>
        <rFont val="Times New Roman"/>
        <charset val="134"/>
      </rPr>
      <t>/</t>
    </r>
    <r>
      <rPr>
        <sz val="11"/>
        <rFont val="宋体"/>
        <charset val="134"/>
      </rPr>
      <t>人</t>
    </r>
  </si>
  <si>
    <r>
      <rPr>
        <sz val="11"/>
        <rFont val="宋体"/>
        <charset val="134"/>
      </rPr>
      <t>技能培训创业就业带动脱贫人口增收</t>
    </r>
    <r>
      <rPr>
        <sz val="11"/>
        <rFont val="Times New Roman"/>
        <charset val="134"/>
      </rPr>
      <t>≥0.05</t>
    </r>
    <r>
      <rPr>
        <sz val="11"/>
        <rFont val="宋体"/>
        <charset val="134"/>
      </rPr>
      <t>万元</t>
    </r>
    <r>
      <rPr>
        <sz val="11"/>
        <rFont val="Times New Roman"/>
        <charset val="134"/>
      </rPr>
      <t>/</t>
    </r>
    <r>
      <rPr>
        <sz val="11"/>
        <rFont val="宋体"/>
        <charset val="134"/>
      </rPr>
      <t>人</t>
    </r>
  </si>
  <si>
    <r>
      <rPr>
        <sz val="11"/>
        <rFont val="宋体"/>
        <charset val="134"/>
      </rPr>
      <t>戈虹智</t>
    </r>
  </si>
  <si>
    <r>
      <rPr>
        <sz val="11"/>
        <rFont val="宋体"/>
        <charset val="134"/>
      </rPr>
      <t>巫溪县</t>
    </r>
    <r>
      <rPr>
        <sz val="11"/>
        <rFont val="Times New Roman"/>
        <charset val="134"/>
      </rPr>
      <t>2024</t>
    </r>
    <r>
      <rPr>
        <sz val="11"/>
        <rFont val="宋体"/>
        <charset val="134"/>
      </rPr>
      <t>年度就业创业技能培训项目</t>
    </r>
  </si>
  <si>
    <r>
      <rPr>
        <sz val="11"/>
        <rFont val="宋体"/>
        <charset val="134"/>
      </rPr>
      <t>就业创业技能培训</t>
    </r>
    <r>
      <rPr>
        <sz val="11"/>
        <rFont val="Times New Roman"/>
        <charset val="134"/>
      </rPr>
      <t>300</t>
    </r>
    <r>
      <rPr>
        <sz val="11"/>
        <rFont val="宋体"/>
        <charset val="134"/>
      </rPr>
      <t>人次，乡村振兴人才培训</t>
    </r>
    <r>
      <rPr>
        <sz val="11"/>
        <rFont val="Times New Roman"/>
        <charset val="134"/>
      </rPr>
      <t>1200</t>
    </r>
    <r>
      <rPr>
        <sz val="11"/>
        <rFont val="宋体"/>
        <charset val="134"/>
      </rPr>
      <t>人次，误工补助</t>
    </r>
    <r>
      <rPr>
        <sz val="11"/>
        <rFont val="Times New Roman"/>
        <charset val="134"/>
      </rPr>
      <t>600</t>
    </r>
    <r>
      <rPr>
        <sz val="11"/>
        <rFont val="宋体"/>
        <charset val="134"/>
      </rPr>
      <t>人。</t>
    </r>
  </si>
  <si>
    <r>
      <rPr>
        <sz val="11"/>
        <rFont val="宋体"/>
        <charset val="134"/>
      </rPr>
      <t>通过开展就业创业技能培训</t>
    </r>
    <r>
      <rPr>
        <sz val="11"/>
        <rFont val="Times New Roman"/>
        <charset val="134"/>
      </rPr>
      <t>300</t>
    </r>
    <r>
      <rPr>
        <sz val="11"/>
        <rFont val="宋体"/>
        <charset val="134"/>
      </rPr>
      <t>人次，乡村振兴人才培训</t>
    </r>
    <r>
      <rPr>
        <sz val="11"/>
        <rFont val="Times New Roman"/>
        <charset val="134"/>
      </rPr>
      <t>1200</t>
    </r>
    <r>
      <rPr>
        <sz val="11"/>
        <rFont val="宋体"/>
        <charset val="134"/>
      </rPr>
      <t>人次，误工补助</t>
    </r>
    <r>
      <rPr>
        <sz val="11"/>
        <rFont val="Times New Roman"/>
        <charset val="134"/>
      </rPr>
      <t>600</t>
    </r>
    <r>
      <rPr>
        <sz val="11"/>
        <rFont val="宋体"/>
        <charset val="134"/>
      </rPr>
      <t>人，可提升</t>
    </r>
    <r>
      <rPr>
        <sz val="11"/>
        <rFont val="Times New Roman"/>
        <charset val="134"/>
      </rPr>
      <t>600</t>
    </r>
    <r>
      <rPr>
        <sz val="11"/>
        <rFont val="宋体"/>
        <charset val="134"/>
      </rPr>
      <t>名以上脱贫人口就业创业能力，促进增收和带动脱贫。</t>
    </r>
  </si>
  <si>
    <r>
      <rPr>
        <sz val="11"/>
        <rFont val="Times New Roman"/>
        <charset val="134"/>
      </rP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人参与项目实施过程中监督。通过开展就业创业技能培训</t>
    </r>
    <r>
      <rPr>
        <sz val="11"/>
        <rFont val="Times New Roman"/>
        <charset val="134"/>
      </rPr>
      <t>300</t>
    </r>
    <r>
      <rPr>
        <sz val="11"/>
        <rFont val="宋体"/>
        <charset val="134"/>
      </rPr>
      <t>人次，乡村振兴人才培训</t>
    </r>
    <r>
      <rPr>
        <sz val="11"/>
        <rFont val="Times New Roman"/>
        <charset val="134"/>
      </rPr>
      <t>1200</t>
    </r>
    <r>
      <rPr>
        <sz val="11"/>
        <rFont val="宋体"/>
        <charset val="134"/>
      </rPr>
      <t>人次，误工补助</t>
    </r>
    <r>
      <rPr>
        <sz val="11"/>
        <rFont val="Times New Roman"/>
        <charset val="134"/>
      </rPr>
      <t>600</t>
    </r>
    <r>
      <rPr>
        <sz val="11"/>
        <rFont val="宋体"/>
        <charset val="134"/>
      </rPr>
      <t>人，可提升</t>
    </r>
    <r>
      <rPr>
        <sz val="11"/>
        <rFont val="Times New Roman"/>
        <charset val="134"/>
      </rPr>
      <t>600</t>
    </r>
    <r>
      <rPr>
        <sz val="11"/>
        <rFont val="宋体"/>
        <charset val="134"/>
      </rPr>
      <t>名以上脱贫人口就业创业能力，促进增收和带动脱贫。</t>
    </r>
  </si>
  <si>
    <r>
      <rPr>
        <sz val="11"/>
        <rFont val="宋体"/>
        <charset val="134"/>
      </rPr>
      <t>开展就业创业技能培训</t>
    </r>
    <r>
      <rPr>
        <sz val="11"/>
        <rFont val="Times New Roman"/>
        <charset val="134"/>
      </rPr>
      <t>300</t>
    </r>
    <r>
      <rPr>
        <sz val="11"/>
        <rFont val="宋体"/>
        <charset val="134"/>
      </rPr>
      <t>人次，乡村振兴人才培训</t>
    </r>
    <r>
      <rPr>
        <sz val="11"/>
        <rFont val="Times New Roman"/>
        <charset val="134"/>
      </rPr>
      <t>1200</t>
    </r>
    <r>
      <rPr>
        <sz val="11"/>
        <rFont val="宋体"/>
        <charset val="134"/>
      </rPr>
      <t>人次，误工补助</t>
    </r>
    <r>
      <rPr>
        <sz val="11"/>
        <rFont val="Times New Roman"/>
        <charset val="134"/>
      </rPr>
      <t>600</t>
    </r>
    <r>
      <rPr>
        <sz val="11"/>
        <rFont val="宋体"/>
        <charset val="134"/>
      </rPr>
      <t>人。</t>
    </r>
  </si>
  <si>
    <r>
      <rPr>
        <sz val="11"/>
        <rFont val="宋体"/>
        <charset val="134"/>
      </rPr>
      <t>补贴发放准确率</t>
    </r>
    <r>
      <rPr>
        <sz val="11"/>
        <rFont val="Times New Roman"/>
        <charset val="134"/>
      </rPr>
      <t>100%</t>
    </r>
  </si>
  <si>
    <r>
      <rPr>
        <sz val="11"/>
        <rFont val="宋体"/>
        <charset val="134"/>
      </rPr>
      <t>补贴人均标准</t>
    </r>
    <r>
      <rPr>
        <sz val="11"/>
        <rFont val="Times New Roman"/>
        <charset val="134"/>
      </rPr>
      <t>6000</t>
    </r>
    <r>
      <rPr>
        <sz val="11"/>
        <rFont val="宋体"/>
        <charset val="134"/>
      </rPr>
      <t>元</t>
    </r>
    <r>
      <rPr>
        <sz val="11"/>
        <rFont val="Times New Roman"/>
        <charset val="134"/>
      </rPr>
      <t>/</t>
    </r>
    <r>
      <rPr>
        <sz val="11"/>
        <rFont val="宋体"/>
        <charset val="134"/>
      </rPr>
      <t>人</t>
    </r>
  </si>
  <si>
    <r>
      <rPr>
        <sz val="11"/>
        <rFont val="宋体"/>
        <charset val="134"/>
      </rPr>
      <t>巫溪县</t>
    </r>
    <r>
      <rPr>
        <sz val="11"/>
        <rFont val="Times New Roman"/>
        <charset val="134"/>
      </rPr>
      <t>2024</t>
    </r>
    <r>
      <rPr>
        <sz val="11"/>
        <rFont val="宋体"/>
        <charset val="134"/>
      </rPr>
      <t>年雨露计划中高等职业教育补助</t>
    </r>
  </si>
  <si>
    <r>
      <rPr>
        <sz val="11"/>
        <rFont val="宋体"/>
        <charset val="134"/>
      </rPr>
      <t>教育</t>
    </r>
  </si>
  <si>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</si>
  <si>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rPr>
        <sz val="11"/>
        <rFont val="宋体"/>
        <charset val="134"/>
      </rPr>
      <t>符合条件的脱贫家庭（含监测帮扶对象家庭）接受高等职业教育在校学生教育资助，</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t>
    </r>
  </si>
  <si>
    <r>
      <rPr>
        <sz val="11"/>
        <rFont val="宋体"/>
        <charset val="134"/>
      </rPr>
      <t>通过按</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期的标准补助到脱贫家庭（含监测帮扶对象家庭）接受中高等职业教育的学生，可使在教育方面达到有符合条件的脱贫家庭（含监测帮扶对象家庭）中高等职业教育学生（约</t>
    </r>
    <r>
      <rPr>
        <sz val="11"/>
        <rFont val="Times New Roman"/>
        <charset val="134"/>
      </rPr>
      <t>1766</t>
    </r>
    <r>
      <rPr>
        <sz val="11"/>
        <rFont val="宋体"/>
        <charset val="134"/>
      </rPr>
      <t>名）不因家庭经济困难而失学。</t>
    </r>
  </si>
  <si>
    <r>
      <rPr>
        <sz val="11"/>
        <rFont val="Times New Roman"/>
        <charset val="134"/>
      </rP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人参与项目实施过程中监督。通过对</t>
    </r>
    <r>
      <rPr>
        <sz val="11"/>
        <rFont val="Times New Roman"/>
        <charset val="134"/>
      </rPr>
      <t>1766</t>
    </r>
    <r>
      <rPr>
        <sz val="11"/>
        <rFont val="宋体"/>
        <charset val="134"/>
      </rPr>
      <t>户符合条件的脱贫家庭（含监测帮扶对象家庭）接受中高等职业教育的学生，按</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期的标准补助，可使在教育方面达到有符合条件的脱贫家庭（含监测帮扶对象家庭）中高等职业教育学生（约</t>
    </r>
    <r>
      <rPr>
        <sz val="11"/>
        <rFont val="Times New Roman"/>
        <charset val="134"/>
      </rPr>
      <t>1766</t>
    </r>
    <r>
      <rPr>
        <sz val="11"/>
        <rFont val="宋体"/>
        <charset val="134"/>
      </rPr>
      <t>名）不因家庭经济困难而失学。</t>
    </r>
  </si>
  <si>
    <r>
      <rPr>
        <sz val="11"/>
        <rFont val="宋体"/>
        <charset val="134"/>
      </rPr>
      <t>资助条件的脱贫家庭（含监测帮扶对象家庭）接受高等职业教育的学生约</t>
    </r>
    <r>
      <rPr>
        <sz val="11"/>
        <rFont val="Times New Roman"/>
        <charset val="134"/>
      </rPr>
      <t>1766</t>
    </r>
    <r>
      <rPr>
        <sz val="11"/>
        <rFont val="宋体"/>
        <charset val="134"/>
      </rPr>
      <t>名</t>
    </r>
  </si>
  <si>
    <r>
      <rPr>
        <sz val="11"/>
        <rFont val="宋体"/>
        <charset val="134"/>
      </rPr>
      <t>资助标准达标率</t>
    </r>
    <r>
      <rPr>
        <sz val="11"/>
        <rFont val="Times New Roman"/>
        <charset val="134"/>
      </rPr>
      <t>100%</t>
    </r>
  </si>
  <si>
    <r>
      <rPr>
        <sz val="11"/>
        <rFont val="宋体"/>
        <charset val="134"/>
      </rPr>
      <t>资助经费及时发放率</t>
    </r>
    <r>
      <rPr>
        <sz val="11"/>
        <rFont val="Times New Roman"/>
        <charset val="134"/>
      </rPr>
      <t>100%</t>
    </r>
  </si>
  <si>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t>
    </r>
  </si>
  <si>
    <r>
      <rPr>
        <sz val="11"/>
        <rFont val="宋体"/>
        <charset val="134"/>
      </rPr>
      <t>减少脱贫家庭（含监测帮扶对象家庭）支出</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t>
    </r>
  </si>
  <si>
    <r>
      <rPr>
        <sz val="11"/>
        <rFont val="宋体"/>
        <charset val="134"/>
      </rPr>
      <t>受益脱贫人口数</t>
    </r>
    <r>
      <rPr>
        <sz val="11"/>
        <rFont val="Times New Roman"/>
        <charset val="134"/>
      </rPr>
      <t>≥1766</t>
    </r>
    <r>
      <rPr>
        <sz val="11"/>
        <rFont val="宋体"/>
        <charset val="134"/>
      </rPr>
      <t>人</t>
    </r>
  </si>
  <si>
    <r>
      <rPr>
        <sz val="11"/>
        <rFont val="宋体"/>
        <charset val="134"/>
      </rPr>
      <t>受助学生满意度</t>
    </r>
    <r>
      <rPr>
        <sz val="11"/>
        <rFont val="Times New Roman"/>
        <charset val="134"/>
      </rPr>
      <t>100%</t>
    </r>
  </si>
  <si>
    <r>
      <rPr>
        <sz val="11"/>
        <rFont val="宋体"/>
        <charset val="134"/>
      </rPr>
      <t>巫溪县白鹿镇</t>
    </r>
    <r>
      <rPr>
        <sz val="11"/>
        <rFont val="Times New Roman"/>
        <charset val="134"/>
      </rPr>
      <t>2024</t>
    </r>
    <r>
      <rPr>
        <sz val="11"/>
        <rFont val="宋体"/>
        <charset val="134"/>
      </rPr>
      <t>年度住房改造提升及老旧房拆除项目</t>
    </r>
  </si>
  <si>
    <r>
      <rPr>
        <sz val="11"/>
        <rFont val="宋体"/>
        <charset val="134"/>
      </rPr>
      <t>住房</t>
    </r>
  </si>
  <si>
    <r>
      <rPr>
        <sz val="11"/>
        <rFont val="宋体"/>
        <charset val="134"/>
      </rPr>
      <t>农村危房改造等农房改造</t>
    </r>
  </si>
  <si>
    <r>
      <rPr>
        <sz val="11"/>
        <rFont val="宋体"/>
        <charset val="134"/>
      </rPr>
      <t>住房改造提升及老旧住房拆除</t>
    </r>
    <r>
      <rPr>
        <sz val="11"/>
        <rFont val="Times New Roman"/>
        <charset val="134"/>
      </rPr>
      <t>5</t>
    </r>
    <r>
      <rPr>
        <sz val="11"/>
        <rFont val="宋体"/>
        <charset val="134"/>
      </rPr>
      <t>户</t>
    </r>
  </si>
  <si>
    <r>
      <rPr>
        <sz val="11"/>
        <rFont val="宋体"/>
        <charset val="134"/>
      </rPr>
      <t>通过对</t>
    </r>
    <r>
      <rPr>
        <sz val="11"/>
        <rFont val="Times New Roman"/>
        <charset val="134"/>
      </rPr>
      <t>5</t>
    </r>
    <r>
      <rPr>
        <sz val="11"/>
        <rFont val="宋体"/>
        <charset val="134"/>
      </rPr>
      <t>户住房改造提升及老旧住房拆除，改善</t>
    </r>
    <r>
      <rPr>
        <sz val="11"/>
        <rFont val="Times New Roman"/>
        <charset val="134"/>
      </rPr>
      <t>12</t>
    </r>
    <r>
      <rPr>
        <sz val="11"/>
        <rFont val="宋体"/>
        <charset val="134"/>
      </rPr>
      <t>人，其中脱贫（监测）人口</t>
    </r>
    <r>
      <rPr>
        <sz val="11"/>
        <rFont val="Times New Roman"/>
        <charset val="134"/>
      </rPr>
      <t>10</t>
    </r>
    <r>
      <rPr>
        <sz val="11"/>
        <rFont val="宋体"/>
        <charset val="134"/>
      </rPr>
      <t>人居住条件。</t>
    </r>
  </si>
  <si>
    <r>
      <rPr>
        <sz val="11"/>
        <rFont val="Times New Roman"/>
        <charset val="134"/>
      </rPr>
      <t>3</t>
    </r>
    <r>
      <rPr>
        <sz val="11"/>
        <rFont val="宋体"/>
        <charset val="134"/>
      </rPr>
      <t>名群众参与项目规划入库，</t>
    </r>
    <r>
      <rPr>
        <sz val="11"/>
        <rFont val="Times New Roman"/>
        <charset val="134"/>
      </rPr>
      <t>2</t>
    </r>
    <r>
      <rPr>
        <sz val="11"/>
        <rFont val="宋体"/>
        <charset val="134"/>
      </rPr>
      <t>人参与后期项目实施及资金监管。通过对</t>
    </r>
    <r>
      <rPr>
        <sz val="11"/>
        <rFont val="Times New Roman"/>
        <charset val="134"/>
      </rPr>
      <t>5</t>
    </r>
    <r>
      <rPr>
        <sz val="11"/>
        <rFont val="宋体"/>
        <charset val="134"/>
      </rPr>
      <t>户住房改造提升及老旧住房拆除，改善</t>
    </r>
    <r>
      <rPr>
        <sz val="11"/>
        <rFont val="Times New Roman"/>
        <charset val="134"/>
      </rPr>
      <t>12</t>
    </r>
    <r>
      <rPr>
        <sz val="11"/>
        <rFont val="宋体"/>
        <charset val="134"/>
      </rPr>
      <t>人，其中脱贫（监测）人口</t>
    </r>
    <r>
      <rPr>
        <sz val="11"/>
        <rFont val="Times New Roman"/>
        <charset val="134"/>
      </rPr>
      <t>10</t>
    </r>
    <r>
      <rPr>
        <sz val="11"/>
        <rFont val="宋体"/>
        <charset val="134"/>
      </rPr>
      <t>人居住条件。</t>
    </r>
  </si>
  <si>
    <r>
      <rPr>
        <sz val="11"/>
        <rFont val="Times New Roman"/>
        <charset val="134"/>
      </rPr>
      <t>0.5</t>
    </r>
    <r>
      <rPr>
        <sz val="11"/>
        <rFont val="宋体"/>
        <charset val="134"/>
      </rPr>
      <t>万元</t>
    </r>
    <r>
      <rPr>
        <sz val="11"/>
        <rFont val="Times New Roman"/>
        <charset val="134"/>
      </rPr>
      <t>/</t>
    </r>
    <r>
      <rPr>
        <sz val="11"/>
        <rFont val="宋体"/>
        <charset val="134"/>
      </rPr>
      <t>户</t>
    </r>
  </si>
  <si>
    <r>
      <rPr>
        <sz val="11"/>
        <rFont val="宋体"/>
        <charset val="134"/>
      </rPr>
      <t>降低农户住房建设成本</t>
    </r>
    <r>
      <rPr>
        <sz val="11"/>
        <rFont val="Times New Roman"/>
        <charset val="134"/>
      </rPr>
      <t>0.5</t>
    </r>
    <r>
      <rPr>
        <sz val="11"/>
        <rFont val="宋体"/>
        <charset val="134"/>
      </rPr>
      <t>万元</t>
    </r>
    <r>
      <rPr>
        <sz val="11"/>
        <rFont val="Times New Roman"/>
        <charset val="134"/>
      </rPr>
      <t>/</t>
    </r>
    <r>
      <rPr>
        <sz val="11"/>
        <rFont val="宋体"/>
        <charset val="134"/>
      </rPr>
      <t>户</t>
    </r>
  </si>
  <si>
    <r>
      <rPr>
        <sz val="11"/>
        <rFont val="宋体"/>
        <charset val="134"/>
      </rPr>
      <t>改造后房屋保证安全期限</t>
    </r>
    <r>
      <rPr>
        <sz val="11"/>
        <rFont val="Times New Roman"/>
        <charset val="134"/>
      </rPr>
      <t>≥5</t>
    </r>
    <r>
      <rPr>
        <sz val="11"/>
        <rFont val="宋体"/>
        <charset val="134"/>
      </rPr>
      <t>年</t>
    </r>
  </si>
  <si>
    <r>
      <rPr>
        <sz val="11"/>
        <rFont val="宋体"/>
        <charset val="134"/>
      </rPr>
      <t>巫溪县住房和城乡建设委员会</t>
    </r>
  </si>
  <si>
    <r>
      <rPr>
        <sz val="11"/>
        <rFont val="宋体"/>
        <charset val="134"/>
      </rPr>
      <t>宋立明</t>
    </r>
  </si>
  <si>
    <r>
      <rPr>
        <sz val="11"/>
        <rFont val="等线"/>
        <charset val="134"/>
      </rPr>
      <t>巫溪县白鹿镇</t>
    </r>
    <r>
      <rPr>
        <sz val="11"/>
        <rFont val="Times New Roman"/>
        <charset val="134"/>
      </rPr>
      <t>2024</t>
    </r>
    <r>
      <rPr>
        <sz val="11"/>
        <rFont val="等线"/>
        <charset val="134"/>
      </rPr>
      <t>年住房改造项目</t>
    </r>
  </si>
  <si>
    <r>
      <rPr>
        <sz val="11"/>
        <rFont val="宋体"/>
        <charset val="134"/>
      </rPr>
      <t>巫溪县朝阳镇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</si>
  <si>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10</t>
    </r>
    <r>
      <rPr>
        <sz val="11"/>
        <rFont val="宋体"/>
        <charset val="134"/>
      </rPr>
      <t>户</t>
    </r>
  </si>
  <si>
    <r>
      <rPr>
        <sz val="11"/>
        <rFont val="宋体"/>
        <charset val="134"/>
      </rPr>
      <t>通过对</t>
    </r>
    <r>
      <rPr>
        <sz val="11"/>
        <rFont val="Times New Roman"/>
        <charset val="134"/>
      </rPr>
      <t>10</t>
    </r>
    <r>
      <rPr>
        <sz val="11"/>
        <rFont val="宋体"/>
        <charset val="134"/>
      </rPr>
      <t>户住房改造提升及老旧住房拆除，改善</t>
    </r>
    <r>
      <rPr>
        <sz val="11"/>
        <rFont val="Times New Roman"/>
        <charset val="134"/>
      </rPr>
      <t>18</t>
    </r>
    <r>
      <rPr>
        <sz val="11"/>
        <rFont val="宋体"/>
        <charset val="134"/>
      </rPr>
      <t>人，其中脱贫（监测）人口</t>
    </r>
    <r>
      <rPr>
        <sz val="11"/>
        <rFont val="Times New Roman"/>
        <charset val="134"/>
      </rPr>
      <t>8</t>
    </r>
    <r>
      <rPr>
        <sz val="11"/>
        <rFont val="宋体"/>
        <charset val="134"/>
      </rPr>
      <t>人居住条件。</t>
    </r>
  </si>
  <si>
    <r>
      <rPr>
        <sz val="11"/>
        <rFont val="Times New Roman"/>
        <charset val="134"/>
      </rPr>
      <t>3</t>
    </r>
    <r>
      <rPr>
        <sz val="11"/>
        <rFont val="宋体"/>
        <charset val="134"/>
      </rPr>
      <t>名群众参与项目规划入库，后期项目实施及资金监管。通过对</t>
    </r>
    <r>
      <rPr>
        <sz val="11"/>
        <rFont val="Times New Roman"/>
        <charset val="134"/>
      </rPr>
      <t>10</t>
    </r>
    <r>
      <rPr>
        <sz val="11"/>
        <rFont val="宋体"/>
        <charset val="134"/>
      </rPr>
      <t>户住房改造提升及老旧住房拆除，改善</t>
    </r>
    <r>
      <rPr>
        <sz val="11"/>
        <rFont val="Times New Roman"/>
        <charset val="134"/>
      </rPr>
      <t>18</t>
    </r>
    <r>
      <rPr>
        <sz val="11"/>
        <rFont val="宋体"/>
        <charset val="134"/>
      </rPr>
      <t>人，其中脱贫（监测）人口</t>
    </r>
    <r>
      <rPr>
        <sz val="11"/>
        <rFont val="Times New Roman"/>
        <charset val="134"/>
      </rPr>
      <t>8</t>
    </r>
    <r>
      <rPr>
        <sz val="11"/>
        <rFont val="宋体"/>
        <charset val="134"/>
      </rPr>
      <t>人居住条件。</t>
    </r>
  </si>
  <si>
    <r>
      <rPr>
        <sz val="11"/>
        <rFont val="等线"/>
        <charset val="134"/>
      </rPr>
      <t>巫溪县朝阳镇</t>
    </r>
    <r>
      <rPr>
        <sz val="11"/>
        <rFont val="Times New Roman"/>
        <charset val="134"/>
      </rPr>
      <t>2024</t>
    </r>
    <r>
      <rPr>
        <sz val="11"/>
        <rFont val="等线"/>
        <charset val="134"/>
      </rPr>
      <t>年住房改造项目</t>
    </r>
  </si>
  <si>
    <r>
      <rPr>
        <sz val="11"/>
        <rFont val="宋体"/>
        <charset val="134"/>
      </rPr>
      <t>巫溪县城厢镇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</si>
  <si>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9</t>
    </r>
    <r>
      <rPr>
        <sz val="11"/>
        <rFont val="宋体"/>
        <charset val="134"/>
      </rPr>
      <t>户</t>
    </r>
  </si>
  <si>
    <r>
      <rPr>
        <sz val="11"/>
        <rFont val="宋体"/>
        <charset val="134"/>
      </rPr>
      <t>通过对</t>
    </r>
    <r>
      <rPr>
        <sz val="11"/>
        <rFont val="Times New Roman"/>
        <charset val="134"/>
      </rPr>
      <t>9</t>
    </r>
    <r>
      <rPr>
        <sz val="11"/>
        <rFont val="宋体"/>
        <charset val="134"/>
      </rPr>
      <t>户住房改造提升及老旧住房拆除，改善</t>
    </r>
    <r>
      <rPr>
        <sz val="11"/>
        <rFont val="Times New Roman"/>
        <charset val="134"/>
      </rPr>
      <t>35</t>
    </r>
    <r>
      <rPr>
        <sz val="11"/>
        <rFont val="宋体"/>
        <charset val="134"/>
      </rPr>
      <t>人，其中脱贫（监测）人口</t>
    </r>
    <r>
      <rPr>
        <sz val="11"/>
        <rFont val="Times New Roman"/>
        <charset val="134"/>
      </rPr>
      <t>35</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</si>
  <si>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9</t>
    </r>
    <r>
      <rPr>
        <sz val="11"/>
        <rFont val="宋体"/>
        <charset val="134"/>
      </rPr>
      <t>户住房改造提升及老旧住房拆除，改善</t>
    </r>
    <r>
      <rPr>
        <sz val="11"/>
        <rFont val="Times New Roman"/>
        <charset val="134"/>
      </rPr>
      <t>35</t>
    </r>
    <r>
      <rPr>
        <sz val="11"/>
        <rFont val="宋体"/>
        <charset val="134"/>
      </rPr>
      <t>人，其中脱贫（监测）人口</t>
    </r>
    <r>
      <rPr>
        <sz val="11"/>
        <rFont val="Times New Roman"/>
        <charset val="134"/>
      </rPr>
      <t>35</t>
    </r>
    <r>
      <rPr>
        <sz val="11"/>
        <rFont val="宋体"/>
        <charset val="134"/>
      </rPr>
      <t>人居住条件。</t>
    </r>
  </si>
  <si>
    <r>
      <rPr>
        <sz val="11"/>
        <rFont val="等线"/>
        <charset val="134"/>
      </rPr>
      <t>巫溪县城厢镇</t>
    </r>
    <r>
      <rPr>
        <sz val="11"/>
        <rFont val="Times New Roman"/>
        <charset val="134"/>
      </rPr>
      <t>2024</t>
    </r>
    <r>
      <rPr>
        <sz val="11"/>
        <rFont val="等线"/>
        <charset val="134"/>
      </rPr>
      <t>年住房改造项目</t>
    </r>
  </si>
  <si>
    <r>
      <rPr>
        <sz val="11"/>
        <rFont val="宋体"/>
        <charset val="134"/>
      </rPr>
      <t>巫溪县大河乡</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</si>
  <si>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13</t>
    </r>
    <r>
      <rPr>
        <sz val="11"/>
        <rFont val="宋体"/>
        <charset val="134"/>
      </rPr>
      <t>户</t>
    </r>
  </si>
  <si>
    <r>
      <rPr>
        <sz val="11"/>
        <rFont val="宋体"/>
        <charset val="134"/>
      </rPr>
      <t>通过对</t>
    </r>
    <r>
      <rPr>
        <sz val="11"/>
        <rFont val="Times New Roman"/>
        <charset val="134"/>
      </rPr>
      <t>13</t>
    </r>
    <r>
      <rPr>
        <sz val="11"/>
        <rFont val="宋体"/>
        <charset val="134"/>
      </rPr>
      <t>户住房改造提升及老旧住房拆除，改善</t>
    </r>
    <r>
      <rPr>
        <sz val="11"/>
        <rFont val="Times New Roman"/>
        <charset val="134"/>
      </rPr>
      <t>47</t>
    </r>
    <r>
      <rPr>
        <sz val="11"/>
        <rFont val="宋体"/>
        <charset val="134"/>
      </rPr>
      <t>人，其中脱贫（监测）人口</t>
    </r>
    <r>
      <rPr>
        <sz val="11"/>
        <rFont val="Times New Roman"/>
        <charset val="134"/>
      </rPr>
      <t>43</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</si>
  <si>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13</t>
    </r>
    <r>
      <rPr>
        <sz val="11"/>
        <rFont val="宋体"/>
        <charset val="134"/>
      </rPr>
      <t>户住房改造提升及老旧住房拆除，改善</t>
    </r>
    <r>
      <rPr>
        <sz val="11"/>
        <rFont val="Times New Roman"/>
        <charset val="134"/>
      </rPr>
      <t>47</t>
    </r>
    <r>
      <rPr>
        <sz val="11"/>
        <rFont val="宋体"/>
        <charset val="134"/>
      </rPr>
      <t>人，其中脱贫（监测）人口</t>
    </r>
    <r>
      <rPr>
        <sz val="11"/>
        <rFont val="Times New Roman"/>
        <charset val="134"/>
      </rPr>
      <t>43</t>
    </r>
    <r>
      <rPr>
        <sz val="11"/>
        <rFont val="宋体"/>
        <charset val="134"/>
      </rPr>
      <t>人居住条件。</t>
    </r>
  </si>
  <si>
    <r>
      <rPr>
        <sz val="11"/>
        <rFont val="等线"/>
        <charset val="134"/>
      </rPr>
      <t>巫溪县大河乡</t>
    </r>
    <r>
      <rPr>
        <sz val="11"/>
        <rFont val="Times New Roman"/>
        <charset val="134"/>
      </rPr>
      <t>2024</t>
    </r>
    <r>
      <rPr>
        <sz val="11"/>
        <rFont val="等线"/>
        <charset val="134"/>
      </rPr>
      <t>年住房改造项目</t>
    </r>
  </si>
  <si>
    <r>
      <rPr>
        <sz val="11"/>
        <rFont val="宋体"/>
        <charset val="134"/>
      </rPr>
      <t>巫溪县峰灵镇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</si>
  <si>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12</t>
    </r>
    <r>
      <rPr>
        <sz val="11"/>
        <rFont val="宋体"/>
        <charset val="134"/>
      </rPr>
      <t>户</t>
    </r>
  </si>
  <si>
    <r>
      <rPr>
        <sz val="11"/>
        <rFont val="宋体"/>
        <charset val="134"/>
      </rPr>
      <t>通过对</t>
    </r>
    <r>
      <rPr>
        <sz val="11"/>
        <rFont val="Times New Roman"/>
        <charset val="134"/>
      </rPr>
      <t>12</t>
    </r>
    <r>
      <rPr>
        <sz val="11"/>
        <rFont val="宋体"/>
        <charset val="134"/>
      </rPr>
      <t>户住房改造提升及老旧住房拆除，改善</t>
    </r>
    <r>
      <rPr>
        <sz val="11"/>
        <rFont val="Times New Roman"/>
        <charset val="134"/>
      </rPr>
      <t>46</t>
    </r>
    <r>
      <rPr>
        <sz val="11"/>
        <rFont val="宋体"/>
        <charset val="134"/>
      </rPr>
      <t>人，其中脱贫（监测）人口</t>
    </r>
    <r>
      <rPr>
        <sz val="11"/>
        <rFont val="Times New Roman"/>
        <charset val="134"/>
      </rPr>
      <t>44</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</si>
  <si>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12</t>
    </r>
    <r>
      <rPr>
        <sz val="11"/>
        <rFont val="宋体"/>
        <charset val="134"/>
      </rPr>
      <t>户住房改造提升及老旧住房拆除，改善</t>
    </r>
    <r>
      <rPr>
        <sz val="11"/>
        <rFont val="Times New Roman"/>
        <charset val="134"/>
      </rPr>
      <t>46</t>
    </r>
    <r>
      <rPr>
        <sz val="11"/>
        <rFont val="宋体"/>
        <charset val="134"/>
      </rPr>
      <t>人，其中脱贫（监测）人口</t>
    </r>
    <r>
      <rPr>
        <sz val="11"/>
        <rFont val="Times New Roman"/>
        <charset val="134"/>
      </rPr>
      <t>44</t>
    </r>
    <r>
      <rPr>
        <sz val="11"/>
        <rFont val="宋体"/>
        <charset val="134"/>
      </rPr>
      <t>人居住条件。</t>
    </r>
  </si>
  <si>
    <r>
      <rPr>
        <sz val="11"/>
        <rFont val="等线"/>
        <charset val="134"/>
      </rPr>
      <t>巫溪县峰灵镇</t>
    </r>
    <r>
      <rPr>
        <sz val="11"/>
        <rFont val="Times New Roman"/>
        <charset val="134"/>
      </rPr>
      <t>2024</t>
    </r>
    <r>
      <rPr>
        <sz val="11"/>
        <rFont val="等线"/>
        <charset val="134"/>
      </rPr>
      <t>年住房改造项目</t>
    </r>
  </si>
  <si>
    <r>
      <rPr>
        <sz val="11"/>
        <rFont val="宋体"/>
        <charset val="134"/>
      </rPr>
      <t>巫溪县凤凰镇</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</si>
  <si>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10</t>
    </r>
    <r>
      <rPr>
        <sz val="11"/>
        <rFont val="宋体"/>
        <charset val="134"/>
      </rPr>
      <t>户住房改造提升及老旧住房拆除，改善</t>
    </r>
    <r>
      <rPr>
        <sz val="11"/>
        <rFont val="Times New Roman"/>
        <charset val="134"/>
      </rPr>
      <t>33</t>
    </r>
    <r>
      <rPr>
        <sz val="11"/>
        <rFont val="宋体"/>
        <charset val="134"/>
      </rPr>
      <t>人，其中脱贫（监测）人口</t>
    </r>
    <r>
      <rPr>
        <sz val="11"/>
        <rFont val="Times New Roman"/>
        <charset val="134"/>
      </rPr>
      <t>24</t>
    </r>
    <r>
      <rPr>
        <sz val="11"/>
        <rFont val="宋体"/>
        <charset val="134"/>
      </rPr>
      <t>人居住条件。</t>
    </r>
  </si>
  <si>
    <r>
      <rPr>
        <sz val="11"/>
        <rFont val="Times New Roman"/>
        <charset val="134"/>
      </rPr>
      <t>3</t>
    </r>
    <r>
      <rPr>
        <sz val="11"/>
        <rFont val="宋体"/>
        <charset val="134"/>
      </rPr>
      <t>名群众参与项目规划入库，后期项目实施及资金监管。通过对</t>
    </r>
    <r>
      <rPr>
        <sz val="11"/>
        <rFont val="Times New Roman"/>
        <charset val="134"/>
      </rPr>
      <t>10</t>
    </r>
    <r>
      <rPr>
        <sz val="11"/>
        <rFont val="宋体"/>
        <charset val="134"/>
      </rPr>
      <t>户住房改造提升及老旧住房拆除，改善</t>
    </r>
    <r>
      <rPr>
        <sz val="11"/>
        <rFont val="Times New Roman"/>
        <charset val="134"/>
      </rPr>
      <t>33</t>
    </r>
    <r>
      <rPr>
        <sz val="11"/>
        <rFont val="宋体"/>
        <charset val="134"/>
      </rPr>
      <t>人，其中脱贫（监测）人口</t>
    </r>
    <r>
      <rPr>
        <sz val="11"/>
        <rFont val="Times New Roman"/>
        <charset val="134"/>
      </rPr>
      <t>24</t>
    </r>
    <r>
      <rPr>
        <sz val="11"/>
        <rFont val="宋体"/>
        <charset val="134"/>
      </rPr>
      <t>人居住条件。</t>
    </r>
  </si>
  <si>
    <r>
      <rPr>
        <sz val="11"/>
        <rFont val="宋体"/>
        <charset val="134"/>
      </rPr>
      <t>巫溪县古路镇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</si>
  <si>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4</t>
    </r>
    <r>
      <rPr>
        <sz val="11"/>
        <rFont val="宋体"/>
        <charset val="134"/>
      </rPr>
      <t>户</t>
    </r>
  </si>
  <si>
    <r>
      <rPr>
        <sz val="11"/>
        <rFont val="宋体"/>
        <charset val="134"/>
      </rPr>
      <t>通过对</t>
    </r>
    <r>
      <rPr>
        <sz val="11"/>
        <rFont val="Times New Roman"/>
        <charset val="134"/>
      </rPr>
      <t>4</t>
    </r>
    <r>
      <rPr>
        <sz val="11"/>
        <rFont val="宋体"/>
        <charset val="134"/>
      </rPr>
      <t>户住房改造提升及老旧住房拆除，改善</t>
    </r>
    <r>
      <rPr>
        <sz val="11"/>
        <rFont val="Times New Roman"/>
        <charset val="134"/>
      </rPr>
      <t>5</t>
    </r>
    <r>
      <rPr>
        <sz val="11"/>
        <rFont val="宋体"/>
        <charset val="134"/>
      </rPr>
      <t>人，其中脱贫（监测）人口</t>
    </r>
    <r>
      <rPr>
        <sz val="11"/>
        <rFont val="Times New Roman"/>
        <charset val="134"/>
      </rPr>
      <t>2</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</si>
  <si>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4</t>
    </r>
    <r>
      <rPr>
        <sz val="11"/>
        <rFont val="宋体"/>
        <charset val="134"/>
      </rPr>
      <t>户住房改造提升及老旧住房拆除，改善</t>
    </r>
    <r>
      <rPr>
        <sz val="11"/>
        <rFont val="Times New Roman"/>
        <charset val="134"/>
      </rPr>
      <t>5</t>
    </r>
    <r>
      <rPr>
        <sz val="11"/>
        <rFont val="宋体"/>
        <charset val="134"/>
      </rPr>
      <t>人，其中脱贫（监测）人口</t>
    </r>
    <r>
      <rPr>
        <sz val="11"/>
        <rFont val="Times New Roman"/>
        <charset val="134"/>
      </rPr>
      <t>2</t>
    </r>
    <r>
      <rPr>
        <sz val="11"/>
        <rFont val="宋体"/>
        <charset val="134"/>
      </rPr>
      <t>人居住条件。</t>
    </r>
  </si>
  <si>
    <r>
      <rPr>
        <sz val="11"/>
        <rFont val="等线"/>
        <charset val="134"/>
      </rPr>
      <t>巫溪县古路镇</t>
    </r>
    <r>
      <rPr>
        <sz val="11"/>
        <rFont val="Times New Roman"/>
        <charset val="134"/>
      </rPr>
      <t>2024</t>
    </r>
    <r>
      <rPr>
        <sz val="11"/>
        <rFont val="等线"/>
        <charset val="134"/>
      </rPr>
      <t>年住房改造项目</t>
    </r>
  </si>
  <si>
    <r>
      <rPr>
        <sz val="11"/>
        <rFont val="宋体"/>
        <charset val="134"/>
      </rPr>
      <t>巫溪县红池坝镇</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</si>
  <si>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5</t>
    </r>
    <r>
      <rPr>
        <sz val="11"/>
        <rFont val="宋体"/>
        <charset val="134"/>
      </rPr>
      <t>户住房改造提升及老旧住房拆除，改善</t>
    </r>
    <r>
      <rPr>
        <sz val="11"/>
        <rFont val="Times New Roman"/>
        <charset val="134"/>
      </rPr>
      <t>21</t>
    </r>
    <r>
      <rPr>
        <sz val="11"/>
        <rFont val="宋体"/>
        <charset val="134"/>
      </rPr>
      <t>人，其中脱贫（监测）人口</t>
    </r>
    <r>
      <rPr>
        <sz val="11"/>
        <rFont val="Times New Roman"/>
        <charset val="134"/>
      </rPr>
      <t>21</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</si>
  <si>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5</t>
    </r>
    <r>
      <rPr>
        <sz val="11"/>
        <rFont val="宋体"/>
        <charset val="134"/>
      </rPr>
      <t>户住房改造提升及老旧住房拆除，改善</t>
    </r>
    <r>
      <rPr>
        <sz val="11"/>
        <rFont val="Times New Roman"/>
        <charset val="134"/>
      </rPr>
      <t>21</t>
    </r>
    <r>
      <rPr>
        <sz val="11"/>
        <rFont val="宋体"/>
        <charset val="134"/>
      </rPr>
      <t>人，其中脱贫（监测）人口</t>
    </r>
    <r>
      <rPr>
        <sz val="11"/>
        <rFont val="Times New Roman"/>
        <charset val="134"/>
      </rPr>
      <t>21</t>
    </r>
    <r>
      <rPr>
        <sz val="11"/>
        <rFont val="宋体"/>
        <charset val="134"/>
      </rPr>
      <t>人居住条件。</t>
    </r>
  </si>
  <si>
    <r>
      <rPr>
        <sz val="11"/>
        <rFont val="等线"/>
        <charset val="134"/>
      </rPr>
      <t>巫溪县红池坝镇</t>
    </r>
    <r>
      <rPr>
        <sz val="11"/>
        <rFont val="Times New Roman"/>
        <charset val="134"/>
      </rPr>
      <t>2024</t>
    </r>
    <r>
      <rPr>
        <sz val="11"/>
        <rFont val="等线"/>
        <charset val="134"/>
      </rPr>
      <t>年住房改造项目</t>
    </r>
  </si>
  <si>
    <r>
      <rPr>
        <sz val="11"/>
        <rFont val="宋体"/>
        <charset val="134"/>
      </rPr>
      <t>巫溪县菱角镇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</si>
  <si>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11</t>
    </r>
    <r>
      <rPr>
        <sz val="11"/>
        <rFont val="宋体"/>
        <charset val="134"/>
      </rPr>
      <t>户</t>
    </r>
  </si>
  <si>
    <r>
      <rPr>
        <sz val="11"/>
        <rFont val="宋体"/>
        <charset val="134"/>
      </rPr>
      <t>通过对</t>
    </r>
    <r>
      <rPr>
        <sz val="11"/>
        <rFont val="Times New Roman"/>
        <charset val="134"/>
      </rPr>
      <t>11</t>
    </r>
    <r>
      <rPr>
        <sz val="11"/>
        <rFont val="宋体"/>
        <charset val="134"/>
      </rPr>
      <t>户住房改造提升及老旧住房拆除，改善</t>
    </r>
    <r>
      <rPr>
        <sz val="11"/>
        <rFont val="Times New Roman"/>
        <charset val="134"/>
      </rPr>
      <t>32</t>
    </r>
    <r>
      <rPr>
        <sz val="11"/>
        <rFont val="宋体"/>
        <charset val="134"/>
      </rPr>
      <t>人，其中脱贫（监测）人口</t>
    </r>
    <r>
      <rPr>
        <sz val="11"/>
        <rFont val="Times New Roman"/>
        <charset val="134"/>
      </rPr>
      <t>25</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</si>
  <si>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11</t>
    </r>
    <r>
      <rPr>
        <sz val="11"/>
        <rFont val="宋体"/>
        <charset val="134"/>
      </rPr>
      <t>户住房改造提升及老旧住房拆除，改善</t>
    </r>
    <r>
      <rPr>
        <sz val="11"/>
        <rFont val="Times New Roman"/>
        <charset val="134"/>
      </rPr>
      <t>32</t>
    </r>
    <r>
      <rPr>
        <sz val="11"/>
        <rFont val="宋体"/>
        <charset val="134"/>
      </rPr>
      <t>人，其中脱贫（监测）人口</t>
    </r>
    <r>
      <rPr>
        <sz val="11"/>
        <rFont val="Times New Roman"/>
        <charset val="134"/>
      </rPr>
      <t>25</t>
    </r>
    <r>
      <rPr>
        <sz val="11"/>
        <rFont val="宋体"/>
        <charset val="134"/>
      </rPr>
      <t>人居住条件。</t>
    </r>
  </si>
  <si>
    <r>
      <rPr>
        <sz val="11"/>
        <rFont val="等线"/>
        <charset val="134"/>
      </rPr>
      <t>巫溪县菱角镇</t>
    </r>
    <r>
      <rPr>
        <sz val="11"/>
        <rFont val="Times New Roman"/>
        <charset val="134"/>
      </rPr>
      <t>2024</t>
    </r>
    <r>
      <rPr>
        <sz val="11"/>
        <rFont val="等线"/>
        <charset val="134"/>
      </rPr>
      <t>年住房改造项目</t>
    </r>
  </si>
  <si>
    <r>
      <rPr>
        <sz val="11"/>
        <rFont val="宋体"/>
        <charset val="134"/>
      </rPr>
      <t>巫溪县宁厂镇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</si>
  <si>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59</t>
    </r>
    <r>
      <rPr>
        <sz val="11"/>
        <rFont val="宋体"/>
        <charset val="134"/>
      </rPr>
      <t>户</t>
    </r>
  </si>
  <si>
    <r>
      <rPr>
        <sz val="11"/>
        <rFont val="宋体"/>
        <charset val="134"/>
      </rPr>
      <t>通过对</t>
    </r>
    <r>
      <rPr>
        <sz val="11"/>
        <rFont val="Times New Roman"/>
        <charset val="134"/>
      </rPr>
      <t>59</t>
    </r>
    <r>
      <rPr>
        <sz val="11"/>
        <rFont val="宋体"/>
        <charset val="134"/>
      </rPr>
      <t>户住房改造提升及老旧住房拆除，改善</t>
    </r>
    <r>
      <rPr>
        <sz val="11"/>
        <rFont val="Times New Roman"/>
        <charset val="134"/>
      </rPr>
      <t>225</t>
    </r>
    <r>
      <rPr>
        <sz val="11"/>
        <rFont val="宋体"/>
        <charset val="134"/>
      </rPr>
      <t>人，其中脱贫（监测）人口</t>
    </r>
    <r>
      <rPr>
        <sz val="11"/>
        <rFont val="Times New Roman"/>
        <charset val="134"/>
      </rPr>
      <t>207</t>
    </r>
    <r>
      <rPr>
        <sz val="11"/>
        <rFont val="宋体"/>
        <charset val="134"/>
      </rPr>
      <t>人居住条件。</t>
    </r>
  </si>
  <si>
    <r>
      <rPr>
        <sz val="11"/>
        <rFont val="Times New Roman"/>
        <charset val="134"/>
      </rPr>
      <t>5</t>
    </r>
    <r>
      <rPr>
        <sz val="11"/>
        <rFont val="宋体"/>
        <charset val="134"/>
      </rPr>
      <t>名群众参与项目规划入库，后期项目实施及资金监管。通过对</t>
    </r>
    <r>
      <rPr>
        <sz val="11"/>
        <rFont val="Times New Roman"/>
        <charset val="134"/>
      </rPr>
      <t>59</t>
    </r>
    <r>
      <rPr>
        <sz val="11"/>
        <rFont val="宋体"/>
        <charset val="134"/>
      </rPr>
      <t>户住房改造提升及老旧住房拆除，改善</t>
    </r>
    <r>
      <rPr>
        <sz val="11"/>
        <rFont val="Times New Roman"/>
        <charset val="134"/>
      </rPr>
      <t>225</t>
    </r>
    <r>
      <rPr>
        <sz val="11"/>
        <rFont val="宋体"/>
        <charset val="134"/>
      </rPr>
      <t>人，其中脱贫（监测）人口</t>
    </r>
    <r>
      <rPr>
        <sz val="11"/>
        <rFont val="Times New Roman"/>
        <charset val="134"/>
      </rPr>
      <t>207</t>
    </r>
    <r>
      <rPr>
        <sz val="11"/>
        <rFont val="宋体"/>
        <charset val="134"/>
      </rPr>
      <t>人居住条件。</t>
    </r>
  </si>
  <si>
    <r>
      <rPr>
        <sz val="11"/>
        <rFont val="等线"/>
        <charset val="134"/>
      </rPr>
      <t>巫溪县宁厂镇</t>
    </r>
    <r>
      <rPr>
        <sz val="11"/>
        <rFont val="Times New Roman"/>
        <charset val="134"/>
      </rPr>
      <t>2024</t>
    </r>
    <r>
      <rPr>
        <sz val="11"/>
        <rFont val="等线"/>
        <charset val="134"/>
      </rPr>
      <t>年住房改造项目</t>
    </r>
  </si>
  <si>
    <r>
      <rPr>
        <sz val="11"/>
        <rFont val="宋体"/>
        <charset val="134"/>
      </rPr>
      <t>巫溪县蒲莲镇</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</si>
  <si>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9</t>
    </r>
    <r>
      <rPr>
        <sz val="11"/>
        <rFont val="宋体"/>
        <charset val="134"/>
      </rPr>
      <t>户住房改造提升及老旧住房拆除，改善</t>
    </r>
    <r>
      <rPr>
        <sz val="11"/>
        <rFont val="Times New Roman"/>
        <charset val="134"/>
      </rPr>
      <t>30</t>
    </r>
    <r>
      <rPr>
        <sz val="11"/>
        <rFont val="宋体"/>
        <charset val="134"/>
      </rPr>
      <t>人，其中脱贫（监测）人口</t>
    </r>
    <r>
      <rPr>
        <sz val="11"/>
        <rFont val="Times New Roman"/>
        <charset val="134"/>
      </rPr>
      <t>24</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</si>
  <si>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9</t>
    </r>
    <r>
      <rPr>
        <sz val="11"/>
        <rFont val="宋体"/>
        <charset val="134"/>
      </rPr>
      <t>户住房改造提升及老旧住房拆除，改善</t>
    </r>
    <r>
      <rPr>
        <sz val="11"/>
        <rFont val="Times New Roman"/>
        <charset val="134"/>
      </rPr>
      <t>30</t>
    </r>
    <r>
      <rPr>
        <sz val="11"/>
        <rFont val="宋体"/>
        <charset val="134"/>
      </rPr>
      <t>人，其中脱贫（监测）人口</t>
    </r>
    <r>
      <rPr>
        <sz val="11"/>
        <rFont val="Times New Roman"/>
        <charset val="134"/>
      </rPr>
      <t>24</t>
    </r>
    <r>
      <rPr>
        <sz val="11"/>
        <rFont val="宋体"/>
        <charset val="134"/>
      </rPr>
      <t>人居住条件。</t>
    </r>
  </si>
  <si>
    <r>
      <rPr>
        <sz val="11"/>
        <rFont val="宋体"/>
        <charset val="134"/>
      </rPr>
      <t>巫溪县上磺镇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</si>
  <si>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1</t>
    </r>
    <r>
      <rPr>
        <sz val="11"/>
        <rFont val="宋体"/>
        <charset val="134"/>
      </rPr>
      <t>户</t>
    </r>
  </si>
  <si>
    <r>
      <rPr>
        <sz val="11"/>
        <rFont val="宋体"/>
        <charset val="134"/>
      </rPr>
      <t>通过对</t>
    </r>
    <r>
      <rPr>
        <sz val="11"/>
        <rFont val="Times New Roman"/>
        <charset val="134"/>
      </rPr>
      <t>1</t>
    </r>
    <r>
      <rPr>
        <sz val="11"/>
        <rFont val="宋体"/>
        <charset val="134"/>
      </rPr>
      <t>户住房改造提升及老旧住房拆除，改善</t>
    </r>
    <r>
      <rPr>
        <sz val="11"/>
        <rFont val="Times New Roman"/>
        <charset val="134"/>
      </rPr>
      <t>1</t>
    </r>
    <r>
      <rPr>
        <sz val="11"/>
        <rFont val="宋体"/>
        <charset val="134"/>
      </rPr>
      <t>人居住条件。</t>
    </r>
  </si>
  <si>
    <r>
      <rPr>
        <sz val="11"/>
        <rFont val="Times New Roman"/>
        <charset val="134"/>
      </rPr>
      <t>1</t>
    </r>
    <r>
      <rPr>
        <sz val="11"/>
        <rFont val="宋体"/>
        <charset val="134"/>
      </rPr>
      <t>名群众参与项目规划入库，后期项目实施及资金监管。通过对</t>
    </r>
    <r>
      <rPr>
        <sz val="11"/>
        <rFont val="Times New Roman"/>
        <charset val="134"/>
      </rPr>
      <t>1</t>
    </r>
    <r>
      <rPr>
        <sz val="11"/>
        <rFont val="宋体"/>
        <charset val="134"/>
      </rPr>
      <t>户住房改造提升及老旧住房拆除，改善</t>
    </r>
    <r>
      <rPr>
        <sz val="11"/>
        <rFont val="Times New Roman"/>
        <charset val="134"/>
      </rPr>
      <t>1</t>
    </r>
    <r>
      <rPr>
        <sz val="11"/>
        <rFont val="宋体"/>
        <charset val="134"/>
      </rPr>
      <t>人居住条件。</t>
    </r>
  </si>
  <si>
    <r>
      <rPr>
        <sz val="11"/>
        <rFont val="等线"/>
        <charset val="134"/>
      </rPr>
      <t>巫溪县上磺镇</t>
    </r>
    <r>
      <rPr>
        <sz val="11"/>
        <rFont val="Times New Roman"/>
        <charset val="134"/>
      </rPr>
      <t>2024</t>
    </r>
    <r>
      <rPr>
        <sz val="11"/>
        <rFont val="等线"/>
        <charset val="134"/>
      </rPr>
      <t>年住房改造项目</t>
    </r>
  </si>
  <si>
    <r>
      <rPr>
        <sz val="11"/>
        <rFont val="宋体"/>
        <charset val="134"/>
      </rPr>
      <t>巫溪县胜利乡</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</si>
  <si>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1</t>
    </r>
    <r>
      <rPr>
        <sz val="11"/>
        <rFont val="宋体"/>
        <charset val="134"/>
      </rPr>
      <t>户住房改造提升及老旧住房拆除，改善</t>
    </r>
    <r>
      <rPr>
        <sz val="11"/>
        <rFont val="Times New Roman"/>
        <charset val="134"/>
      </rPr>
      <t>2</t>
    </r>
    <r>
      <rPr>
        <sz val="11"/>
        <rFont val="宋体"/>
        <charset val="134"/>
      </rPr>
      <t>人居住条件。</t>
    </r>
  </si>
  <si>
    <r>
      <rPr>
        <sz val="11"/>
        <rFont val="Times New Roman"/>
        <charset val="134"/>
      </rPr>
      <t>1</t>
    </r>
    <r>
      <rPr>
        <sz val="11"/>
        <rFont val="宋体"/>
        <charset val="134"/>
      </rPr>
      <t>名群众参与项目规划入库，后期项目实施及资金监管。通过对</t>
    </r>
    <r>
      <rPr>
        <sz val="11"/>
        <rFont val="Times New Roman"/>
        <charset val="134"/>
      </rPr>
      <t>1</t>
    </r>
    <r>
      <rPr>
        <sz val="11"/>
        <rFont val="宋体"/>
        <charset val="134"/>
      </rPr>
      <t>户住房改造提升及老旧住房拆除，改善</t>
    </r>
    <r>
      <rPr>
        <sz val="11"/>
        <rFont val="Times New Roman"/>
        <charset val="134"/>
      </rPr>
      <t>2</t>
    </r>
    <r>
      <rPr>
        <sz val="11"/>
        <rFont val="宋体"/>
        <charset val="134"/>
      </rPr>
      <t>人居住条件。</t>
    </r>
  </si>
  <si>
    <r>
      <rPr>
        <sz val="11"/>
        <rFont val="宋体"/>
        <charset val="134"/>
      </rPr>
      <t>受益人口数</t>
    </r>
    <r>
      <rPr>
        <sz val="11"/>
        <rFont val="Times New Roman"/>
        <charset val="134"/>
      </rPr>
      <t>≥2</t>
    </r>
    <r>
      <rPr>
        <sz val="11"/>
        <rFont val="宋体"/>
        <charset val="134"/>
      </rPr>
      <t>人</t>
    </r>
  </si>
  <si>
    <r>
      <rPr>
        <sz val="11"/>
        <rFont val="等线"/>
        <charset val="134"/>
      </rPr>
      <t>巫溪县胜利乡</t>
    </r>
    <r>
      <rPr>
        <sz val="11"/>
        <rFont val="Times New Roman"/>
        <charset val="134"/>
      </rPr>
      <t>2024</t>
    </r>
    <r>
      <rPr>
        <sz val="11"/>
        <rFont val="等线"/>
        <charset val="134"/>
      </rPr>
      <t>年住房改造项目</t>
    </r>
  </si>
  <si>
    <r>
      <rPr>
        <sz val="11"/>
        <rFont val="宋体"/>
        <charset val="134"/>
      </rPr>
      <t>巫溪县双阳乡</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</si>
  <si>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44</t>
    </r>
    <r>
      <rPr>
        <sz val="11"/>
        <rFont val="宋体"/>
        <charset val="134"/>
      </rPr>
      <t>户</t>
    </r>
  </si>
  <si>
    <r>
      <rPr>
        <sz val="11"/>
        <rFont val="宋体"/>
        <charset val="134"/>
      </rPr>
      <t>通过对</t>
    </r>
    <r>
      <rPr>
        <sz val="11"/>
        <rFont val="Times New Roman"/>
        <charset val="134"/>
      </rPr>
      <t>44</t>
    </r>
    <r>
      <rPr>
        <sz val="11"/>
        <rFont val="宋体"/>
        <charset val="134"/>
      </rPr>
      <t>户住房改造提升及老旧住房拆除，改善</t>
    </r>
    <r>
      <rPr>
        <sz val="11"/>
        <rFont val="Times New Roman"/>
        <charset val="134"/>
      </rPr>
      <t>169</t>
    </r>
    <r>
      <rPr>
        <sz val="11"/>
        <rFont val="宋体"/>
        <charset val="134"/>
      </rPr>
      <t>人，其中脱贫（监测）人口</t>
    </r>
    <r>
      <rPr>
        <sz val="11"/>
        <rFont val="Times New Roman"/>
        <charset val="134"/>
      </rPr>
      <t>144</t>
    </r>
    <r>
      <rPr>
        <sz val="11"/>
        <rFont val="宋体"/>
        <charset val="134"/>
      </rPr>
      <t>人居住条件。</t>
    </r>
  </si>
  <si>
    <r>
      <rPr>
        <sz val="11"/>
        <rFont val="Times New Roman"/>
        <charset val="134"/>
      </rPr>
      <t>5</t>
    </r>
    <r>
      <rPr>
        <sz val="11"/>
        <rFont val="宋体"/>
        <charset val="134"/>
      </rPr>
      <t>名群众参与项目规划入库，后期项目实施及资金监管。通过对</t>
    </r>
    <r>
      <rPr>
        <sz val="11"/>
        <rFont val="Times New Roman"/>
        <charset val="134"/>
      </rPr>
      <t>44</t>
    </r>
    <r>
      <rPr>
        <sz val="11"/>
        <rFont val="宋体"/>
        <charset val="134"/>
      </rPr>
      <t>户住房改造提升及老旧住房拆除，改善</t>
    </r>
    <r>
      <rPr>
        <sz val="11"/>
        <rFont val="Times New Roman"/>
        <charset val="134"/>
      </rPr>
      <t>169</t>
    </r>
    <r>
      <rPr>
        <sz val="11"/>
        <rFont val="宋体"/>
        <charset val="134"/>
      </rPr>
      <t>人，其中脱贫（监测）人口</t>
    </r>
    <r>
      <rPr>
        <sz val="11"/>
        <rFont val="Times New Roman"/>
        <charset val="134"/>
      </rPr>
      <t>144</t>
    </r>
    <r>
      <rPr>
        <sz val="11"/>
        <rFont val="宋体"/>
        <charset val="134"/>
      </rPr>
      <t>人居住条件。</t>
    </r>
  </si>
  <si>
    <r>
      <rPr>
        <sz val="11"/>
        <rFont val="宋体"/>
        <charset val="134"/>
      </rPr>
      <t>受益人口数</t>
    </r>
    <r>
      <rPr>
        <sz val="11"/>
        <rFont val="Times New Roman"/>
        <charset val="134"/>
      </rPr>
      <t>≥169</t>
    </r>
    <r>
      <rPr>
        <sz val="11"/>
        <rFont val="宋体"/>
        <charset val="134"/>
      </rPr>
      <t>人</t>
    </r>
  </si>
  <si>
    <r>
      <rPr>
        <sz val="11"/>
        <rFont val="等线"/>
        <charset val="134"/>
      </rPr>
      <t>巫溪县双阳乡</t>
    </r>
    <r>
      <rPr>
        <sz val="11"/>
        <rFont val="Times New Roman"/>
        <charset val="134"/>
      </rPr>
      <t>2024</t>
    </r>
    <r>
      <rPr>
        <sz val="11"/>
        <rFont val="等线"/>
        <charset val="134"/>
      </rPr>
      <t>年住房改造项目</t>
    </r>
  </si>
  <si>
    <r>
      <rPr>
        <sz val="11"/>
        <rFont val="宋体"/>
        <charset val="134"/>
      </rPr>
      <t>巫溪县天星乡</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</si>
  <si>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4</t>
    </r>
    <r>
      <rPr>
        <sz val="11"/>
        <rFont val="宋体"/>
        <charset val="134"/>
      </rPr>
      <t>户住房改造提升及老旧住房拆除，改善</t>
    </r>
    <r>
      <rPr>
        <sz val="11"/>
        <rFont val="Times New Roman"/>
        <charset val="134"/>
      </rPr>
      <t>11</t>
    </r>
    <r>
      <rPr>
        <sz val="11"/>
        <rFont val="宋体"/>
        <charset val="134"/>
      </rPr>
      <t>人，其中脱贫（监测）人口</t>
    </r>
    <r>
      <rPr>
        <sz val="11"/>
        <rFont val="Times New Roman"/>
        <charset val="134"/>
      </rPr>
      <t>11</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</si>
  <si>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4</t>
    </r>
    <r>
      <rPr>
        <sz val="11"/>
        <rFont val="宋体"/>
        <charset val="134"/>
      </rPr>
      <t>户住房改造提升及老旧住房拆除，改善</t>
    </r>
    <r>
      <rPr>
        <sz val="11"/>
        <rFont val="Times New Roman"/>
        <charset val="134"/>
      </rPr>
      <t>11</t>
    </r>
    <r>
      <rPr>
        <sz val="11"/>
        <rFont val="宋体"/>
        <charset val="134"/>
      </rPr>
      <t>人，其中脱贫（监测）人口</t>
    </r>
    <r>
      <rPr>
        <sz val="11"/>
        <rFont val="Times New Roman"/>
        <charset val="134"/>
      </rPr>
      <t>11</t>
    </r>
    <r>
      <rPr>
        <sz val="11"/>
        <rFont val="宋体"/>
        <charset val="134"/>
      </rPr>
      <t>人居住条件。</t>
    </r>
  </si>
  <si>
    <r>
      <rPr>
        <sz val="11"/>
        <rFont val="宋体"/>
        <charset val="134"/>
      </rPr>
      <t>受益人口数</t>
    </r>
    <r>
      <rPr>
        <sz val="11"/>
        <rFont val="Times New Roman"/>
        <charset val="134"/>
      </rPr>
      <t>≥11</t>
    </r>
    <r>
      <rPr>
        <sz val="11"/>
        <rFont val="宋体"/>
        <charset val="134"/>
      </rPr>
      <t>人</t>
    </r>
  </si>
  <si>
    <r>
      <rPr>
        <sz val="11"/>
        <rFont val="等线"/>
        <charset val="134"/>
      </rPr>
      <t>巫溪县天星乡</t>
    </r>
    <r>
      <rPr>
        <sz val="11"/>
        <rFont val="Times New Roman"/>
        <charset val="134"/>
      </rPr>
      <t>2024</t>
    </r>
    <r>
      <rPr>
        <sz val="11"/>
        <rFont val="等线"/>
        <charset val="134"/>
      </rPr>
      <t>年住房改造项目</t>
    </r>
  </si>
  <si>
    <r>
      <rPr>
        <sz val="11"/>
        <rFont val="宋体"/>
        <charset val="134"/>
      </rPr>
      <t>巫溪县田坝镇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</si>
  <si>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62</t>
    </r>
    <r>
      <rPr>
        <sz val="11"/>
        <rFont val="宋体"/>
        <charset val="134"/>
      </rPr>
      <t>户</t>
    </r>
  </si>
  <si>
    <r>
      <rPr>
        <sz val="11"/>
        <rFont val="宋体"/>
        <charset val="134"/>
      </rPr>
      <t>通过对</t>
    </r>
    <r>
      <rPr>
        <sz val="11"/>
        <rFont val="Times New Roman"/>
        <charset val="134"/>
      </rPr>
      <t>62</t>
    </r>
    <r>
      <rPr>
        <sz val="11"/>
        <rFont val="宋体"/>
        <charset val="134"/>
      </rPr>
      <t>户住房改造提升及老旧住房拆除，改善</t>
    </r>
    <r>
      <rPr>
        <sz val="11"/>
        <rFont val="Times New Roman"/>
        <charset val="134"/>
      </rPr>
      <t>149</t>
    </r>
    <r>
      <rPr>
        <sz val="11"/>
        <rFont val="宋体"/>
        <charset val="134"/>
      </rPr>
      <t>人，其中脱贫（监测）人口</t>
    </r>
    <r>
      <rPr>
        <sz val="11"/>
        <rFont val="Times New Roman"/>
        <charset val="134"/>
      </rPr>
      <t>140</t>
    </r>
    <r>
      <rPr>
        <sz val="11"/>
        <rFont val="宋体"/>
        <charset val="134"/>
      </rPr>
      <t>人居住条件。</t>
    </r>
  </si>
  <si>
    <r>
      <rPr>
        <sz val="11"/>
        <rFont val="Times New Roman"/>
        <charset val="134"/>
      </rPr>
      <t>4</t>
    </r>
    <r>
      <rPr>
        <sz val="11"/>
        <rFont val="宋体"/>
        <charset val="134"/>
      </rPr>
      <t>名群众参与项目规划入库，后期项目实施及资金监管。通过对</t>
    </r>
    <r>
      <rPr>
        <sz val="11"/>
        <rFont val="Times New Roman"/>
        <charset val="134"/>
      </rPr>
      <t>62</t>
    </r>
    <r>
      <rPr>
        <sz val="11"/>
        <rFont val="宋体"/>
        <charset val="134"/>
      </rPr>
      <t>户住房改造提升及老旧住房拆除，改善</t>
    </r>
    <r>
      <rPr>
        <sz val="11"/>
        <rFont val="Times New Roman"/>
        <charset val="134"/>
      </rPr>
      <t>149</t>
    </r>
    <r>
      <rPr>
        <sz val="11"/>
        <rFont val="宋体"/>
        <charset val="134"/>
      </rPr>
      <t>人，其中脱贫（监测）人口</t>
    </r>
    <r>
      <rPr>
        <sz val="11"/>
        <rFont val="Times New Roman"/>
        <charset val="134"/>
      </rPr>
      <t>140</t>
    </r>
    <r>
      <rPr>
        <sz val="11"/>
        <rFont val="宋体"/>
        <charset val="134"/>
      </rPr>
      <t>人居住条件。</t>
    </r>
  </si>
  <si>
    <r>
      <rPr>
        <sz val="11"/>
        <rFont val="宋体"/>
        <charset val="134"/>
      </rPr>
      <t>受益人口数</t>
    </r>
    <r>
      <rPr>
        <sz val="11"/>
        <rFont val="Times New Roman"/>
        <charset val="134"/>
      </rPr>
      <t>≥149</t>
    </r>
    <r>
      <rPr>
        <sz val="11"/>
        <rFont val="宋体"/>
        <charset val="134"/>
      </rPr>
      <t>人</t>
    </r>
  </si>
  <si>
    <r>
      <rPr>
        <sz val="11"/>
        <rFont val="等线"/>
        <charset val="134"/>
      </rPr>
      <t>巫溪县田坝镇</t>
    </r>
    <r>
      <rPr>
        <sz val="11"/>
        <rFont val="Times New Roman"/>
        <charset val="134"/>
      </rPr>
      <t>2024</t>
    </r>
    <r>
      <rPr>
        <sz val="11"/>
        <rFont val="等线"/>
        <charset val="134"/>
      </rPr>
      <t>年住房改造项目</t>
    </r>
  </si>
  <si>
    <r>
      <rPr>
        <sz val="11"/>
        <rFont val="宋体"/>
        <charset val="134"/>
      </rPr>
      <t>巫溪县通城镇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</si>
  <si>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7</t>
    </r>
    <r>
      <rPr>
        <sz val="11"/>
        <rFont val="宋体"/>
        <charset val="134"/>
      </rPr>
      <t>户</t>
    </r>
  </si>
  <si>
    <r>
      <rPr>
        <sz val="11"/>
        <rFont val="宋体"/>
        <charset val="134"/>
      </rPr>
      <t>通过对</t>
    </r>
    <r>
      <rPr>
        <sz val="11"/>
        <rFont val="Times New Roman"/>
        <charset val="134"/>
      </rPr>
      <t>7</t>
    </r>
    <r>
      <rPr>
        <sz val="11"/>
        <rFont val="宋体"/>
        <charset val="134"/>
      </rPr>
      <t>户住房改造提升及老旧住房拆除，改善</t>
    </r>
    <r>
      <rPr>
        <sz val="11"/>
        <rFont val="Times New Roman"/>
        <charset val="134"/>
      </rPr>
      <t>19</t>
    </r>
    <r>
      <rPr>
        <sz val="11"/>
        <rFont val="宋体"/>
        <charset val="134"/>
      </rPr>
      <t>人，其中脱贫（监测）人口</t>
    </r>
    <r>
      <rPr>
        <sz val="11"/>
        <rFont val="Times New Roman"/>
        <charset val="134"/>
      </rPr>
      <t>17</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</si>
  <si>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7</t>
    </r>
    <r>
      <rPr>
        <sz val="11"/>
        <rFont val="宋体"/>
        <charset val="134"/>
      </rPr>
      <t>户住房改造提升及老旧住房拆除，改善</t>
    </r>
    <r>
      <rPr>
        <sz val="11"/>
        <rFont val="Times New Roman"/>
        <charset val="134"/>
      </rPr>
      <t>19</t>
    </r>
    <r>
      <rPr>
        <sz val="11"/>
        <rFont val="宋体"/>
        <charset val="134"/>
      </rPr>
      <t>人，其中脱贫（监测）人口</t>
    </r>
    <r>
      <rPr>
        <sz val="11"/>
        <rFont val="Times New Roman"/>
        <charset val="134"/>
      </rPr>
      <t>17</t>
    </r>
    <r>
      <rPr>
        <sz val="11"/>
        <rFont val="宋体"/>
        <charset val="134"/>
      </rPr>
      <t>人居住条件。</t>
    </r>
  </si>
  <si>
    <r>
      <rPr>
        <sz val="11"/>
        <rFont val="宋体"/>
        <charset val="134"/>
      </rPr>
      <t>受益人口数</t>
    </r>
    <r>
      <rPr>
        <sz val="11"/>
        <rFont val="Times New Roman"/>
        <charset val="134"/>
      </rPr>
      <t>≥19</t>
    </r>
    <r>
      <rPr>
        <sz val="11"/>
        <rFont val="宋体"/>
        <charset val="134"/>
      </rPr>
      <t>人</t>
    </r>
  </si>
  <si>
    <r>
      <rPr>
        <sz val="11"/>
        <rFont val="等线"/>
        <charset val="134"/>
      </rPr>
      <t>巫溪县通城镇</t>
    </r>
    <r>
      <rPr>
        <sz val="11"/>
        <rFont val="Times New Roman"/>
        <charset val="134"/>
      </rPr>
      <t>2024</t>
    </r>
    <r>
      <rPr>
        <sz val="11"/>
        <rFont val="等线"/>
        <charset val="134"/>
      </rPr>
      <t>年住房改造项目</t>
    </r>
  </si>
  <si>
    <r>
      <rPr>
        <sz val="11"/>
        <rFont val="宋体"/>
        <charset val="134"/>
      </rPr>
      <t>巫溪县土城镇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</si>
  <si>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27</t>
    </r>
    <r>
      <rPr>
        <sz val="11"/>
        <rFont val="宋体"/>
        <charset val="134"/>
      </rPr>
      <t>户</t>
    </r>
  </si>
  <si>
    <r>
      <rPr>
        <sz val="11"/>
        <rFont val="宋体"/>
        <charset val="134"/>
      </rPr>
      <t>通过对</t>
    </r>
    <r>
      <rPr>
        <sz val="11"/>
        <rFont val="Times New Roman"/>
        <charset val="134"/>
      </rPr>
      <t>27</t>
    </r>
    <r>
      <rPr>
        <sz val="11"/>
        <rFont val="宋体"/>
        <charset val="134"/>
      </rPr>
      <t>户住房改造提升及老旧住房拆除，改善</t>
    </r>
    <r>
      <rPr>
        <sz val="11"/>
        <rFont val="Times New Roman"/>
        <charset val="134"/>
      </rPr>
      <t>102</t>
    </r>
    <r>
      <rPr>
        <sz val="11"/>
        <rFont val="宋体"/>
        <charset val="134"/>
      </rPr>
      <t>人，其中脱贫（监测）人口</t>
    </r>
    <r>
      <rPr>
        <sz val="11"/>
        <rFont val="Times New Roman"/>
        <charset val="134"/>
      </rPr>
      <t>97</t>
    </r>
    <r>
      <rPr>
        <sz val="11"/>
        <rFont val="宋体"/>
        <charset val="134"/>
      </rPr>
      <t>人居住条件。</t>
    </r>
  </si>
  <si>
    <r>
      <rPr>
        <sz val="11"/>
        <rFont val="Times New Roman"/>
        <charset val="134"/>
      </rPr>
      <t>4</t>
    </r>
    <r>
      <rPr>
        <sz val="11"/>
        <rFont val="宋体"/>
        <charset val="134"/>
      </rPr>
      <t>名群众参与项目规划入库，后期项目实施及资金监管。通过对</t>
    </r>
    <r>
      <rPr>
        <sz val="11"/>
        <rFont val="Times New Roman"/>
        <charset val="134"/>
      </rPr>
      <t>27</t>
    </r>
    <r>
      <rPr>
        <sz val="11"/>
        <rFont val="宋体"/>
        <charset val="134"/>
      </rPr>
      <t>户住房改造提升及老旧住房拆除，改善</t>
    </r>
    <r>
      <rPr>
        <sz val="11"/>
        <rFont val="Times New Roman"/>
        <charset val="134"/>
      </rPr>
      <t>102</t>
    </r>
    <r>
      <rPr>
        <sz val="11"/>
        <rFont val="宋体"/>
        <charset val="134"/>
      </rPr>
      <t>人，其中脱贫（监测）人口</t>
    </r>
    <r>
      <rPr>
        <sz val="11"/>
        <rFont val="Times New Roman"/>
        <charset val="134"/>
      </rPr>
      <t>97</t>
    </r>
    <r>
      <rPr>
        <sz val="11"/>
        <rFont val="宋体"/>
        <charset val="134"/>
      </rPr>
      <t>人居住条件。</t>
    </r>
  </si>
  <si>
    <r>
      <rPr>
        <sz val="11"/>
        <rFont val="宋体"/>
        <charset val="134"/>
      </rPr>
      <t>受益人口数</t>
    </r>
    <r>
      <rPr>
        <sz val="11"/>
        <rFont val="Times New Roman"/>
        <charset val="134"/>
      </rPr>
      <t>≥102</t>
    </r>
    <r>
      <rPr>
        <sz val="11"/>
        <rFont val="宋体"/>
        <charset val="134"/>
      </rPr>
      <t>人</t>
    </r>
  </si>
  <si>
    <r>
      <rPr>
        <sz val="11"/>
        <rFont val="等线"/>
        <charset val="134"/>
      </rPr>
      <t>巫溪县土城镇</t>
    </r>
    <r>
      <rPr>
        <sz val="11"/>
        <rFont val="Times New Roman"/>
        <charset val="134"/>
      </rPr>
      <t>2024</t>
    </r>
    <r>
      <rPr>
        <sz val="11"/>
        <rFont val="等线"/>
        <charset val="134"/>
      </rPr>
      <t>年住房改造项目</t>
    </r>
  </si>
  <si>
    <r>
      <rPr>
        <sz val="11"/>
        <rFont val="宋体"/>
        <charset val="134"/>
      </rPr>
      <t>巫溪县文峰镇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</si>
  <si>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33</t>
    </r>
    <r>
      <rPr>
        <sz val="11"/>
        <rFont val="宋体"/>
        <charset val="134"/>
      </rPr>
      <t>户</t>
    </r>
  </si>
  <si>
    <r>
      <rPr>
        <sz val="11"/>
        <rFont val="宋体"/>
        <charset val="134"/>
      </rPr>
      <t>通过对</t>
    </r>
    <r>
      <rPr>
        <sz val="11"/>
        <rFont val="Times New Roman"/>
        <charset val="134"/>
      </rPr>
      <t>33</t>
    </r>
    <r>
      <rPr>
        <sz val="11"/>
        <rFont val="宋体"/>
        <charset val="134"/>
      </rPr>
      <t>户住房改造提升及老旧住房拆除，改善</t>
    </r>
    <r>
      <rPr>
        <sz val="11"/>
        <rFont val="Times New Roman"/>
        <charset val="134"/>
      </rPr>
      <t>81</t>
    </r>
    <r>
      <rPr>
        <sz val="11"/>
        <rFont val="宋体"/>
        <charset val="134"/>
      </rPr>
      <t>人，其中脱贫（监测）人口</t>
    </r>
    <r>
      <rPr>
        <sz val="11"/>
        <rFont val="Times New Roman"/>
        <charset val="134"/>
      </rPr>
      <t>75</t>
    </r>
    <r>
      <rPr>
        <sz val="11"/>
        <rFont val="宋体"/>
        <charset val="134"/>
      </rPr>
      <t>人居住条件。</t>
    </r>
  </si>
  <si>
    <r>
      <rPr>
        <sz val="11"/>
        <rFont val="Times New Roman"/>
        <charset val="134"/>
      </rPr>
      <t>3</t>
    </r>
    <r>
      <rPr>
        <sz val="11"/>
        <rFont val="宋体"/>
        <charset val="134"/>
      </rPr>
      <t>名群众参与项目规划入库，后期项目实施及资金监管。通过对</t>
    </r>
    <r>
      <rPr>
        <sz val="11"/>
        <rFont val="Times New Roman"/>
        <charset val="134"/>
      </rPr>
      <t>33</t>
    </r>
    <r>
      <rPr>
        <sz val="11"/>
        <rFont val="宋体"/>
        <charset val="134"/>
      </rPr>
      <t>户住房改造提升及老旧住房拆除，改善</t>
    </r>
    <r>
      <rPr>
        <sz val="11"/>
        <rFont val="Times New Roman"/>
        <charset val="134"/>
      </rPr>
      <t>81</t>
    </r>
    <r>
      <rPr>
        <sz val="11"/>
        <rFont val="宋体"/>
        <charset val="134"/>
      </rPr>
      <t>人，其中脱贫（监测）人口</t>
    </r>
    <r>
      <rPr>
        <sz val="11"/>
        <rFont val="Times New Roman"/>
        <charset val="134"/>
      </rPr>
      <t>75</t>
    </r>
    <r>
      <rPr>
        <sz val="11"/>
        <rFont val="宋体"/>
        <charset val="134"/>
      </rPr>
      <t>人居住条件。</t>
    </r>
  </si>
  <si>
    <r>
      <rPr>
        <sz val="11"/>
        <rFont val="宋体"/>
        <charset val="134"/>
      </rPr>
      <t>受益人口数</t>
    </r>
    <r>
      <rPr>
        <sz val="11"/>
        <rFont val="Times New Roman"/>
        <charset val="134"/>
      </rPr>
      <t>≥81</t>
    </r>
    <r>
      <rPr>
        <sz val="11"/>
        <rFont val="宋体"/>
        <charset val="134"/>
      </rPr>
      <t>人</t>
    </r>
  </si>
  <si>
    <r>
      <rPr>
        <sz val="11"/>
        <rFont val="等线"/>
        <charset val="134"/>
      </rPr>
      <t>巫溪县文峰镇</t>
    </r>
    <r>
      <rPr>
        <sz val="11"/>
        <rFont val="Times New Roman"/>
        <charset val="134"/>
      </rPr>
      <t>2024</t>
    </r>
    <r>
      <rPr>
        <sz val="11"/>
        <rFont val="等线"/>
        <charset val="134"/>
      </rPr>
      <t>年住房改造项目</t>
    </r>
  </si>
  <si>
    <r>
      <rPr>
        <sz val="11"/>
        <rFont val="宋体"/>
        <charset val="134"/>
      </rPr>
      <t>巫溪县乌龙乡</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</si>
  <si>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37</t>
    </r>
    <r>
      <rPr>
        <sz val="11"/>
        <rFont val="宋体"/>
        <charset val="134"/>
      </rPr>
      <t>户</t>
    </r>
  </si>
  <si>
    <r>
      <rPr>
        <sz val="11"/>
        <rFont val="宋体"/>
        <charset val="134"/>
      </rPr>
      <t>通过对</t>
    </r>
    <r>
      <rPr>
        <sz val="11"/>
        <rFont val="Times New Roman"/>
        <charset val="134"/>
      </rPr>
      <t>37</t>
    </r>
    <r>
      <rPr>
        <sz val="11"/>
        <rFont val="宋体"/>
        <charset val="134"/>
      </rPr>
      <t>户住房改造提升及老旧住房拆除，改善</t>
    </r>
    <r>
      <rPr>
        <sz val="11"/>
        <rFont val="Times New Roman"/>
        <charset val="134"/>
      </rPr>
      <t>102</t>
    </r>
    <r>
      <rPr>
        <sz val="11"/>
        <rFont val="宋体"/>
        <charset val="134"/>
      </rPr>
      <t>人，其中脱贫（监测）人口</t>
    </r>
    <r>
      <rPr>
        <sz val="11"/>
        <rFont val="Times New Roman"/>
        <charset val="134"/>
      </rPr>
      <t>95</t>
    </r>
    <r>
      <rPr>
        <sz val="11"/>
        <rFont val="宋体"/>
        <charset val="134"/>
      </rPr>
      <t>人居住条件。</t>
    </r>
  </si>
  <si>
    <r>
      <rPr>
        <sz val="11"/>
        <rFont val="Times New Roman"/>
        <charset val="134"/>
      </rPr>
      <t>4</t>
    </r>
    <r>
      <rPr>
        <sz val="11"/>
        <rFont val="宋体"/>
        <charset val="134"/>
      </rPr>
      <t>名群众参与项目规划入库，后期项目实施及资金监管。通过对</t>
    </r>
    <r>
      <rPr>
        <sz val="11"/>
        <rFont val="Times New Roman"/>
        <charset val="134"/>
      </rPr>
      <t>37</t>
    </r>
    <r>
      <rPr>
        <sz val="11"/>
        <rFont val="宋体"/>
        <charset val="134"/>
      </rPr>
      <t>户住房改造提升及老旧住房拆除，改善</t>
    </r>
    <r>
      <rPr>
        <sz val="11"/>
        <rFont val="Times New Roman"/>
        <charset val="134"/>
      </rPr>
      <t>102</t>
    </r>
    <r>
      <rPr>
        <sz val="11"/>
        <rFont val="宋体"/>
        <charset val="134"/>
      </rPr>
      <t>人，其中脱贫（监测）人口</t>
    </r>
    <r>
      <rPr>
        <sz val="11"/>
        <rFont val="Times New Roman"/>
        <charset val="134"/>
      </rPr>
      <t>95</t>
    </r>
    <r>
      <rPr>
        <sz val="11"/>
        <rFont val="宋体"/>
        <charset val="134"/>
      </rPr>
      <t>人居住条件。</t>
    </r>
  </si>
  <si>
    <r>
      <rPr>
        <sz val="11"/>
        <rFont val="等线"/>
        <charset val="134"/>
      </rPr>
      <t>巫溪县乌龙乡</t>
    </r>
    <r>
      <rPr>
        <sz val="11"/>
        <rFont val="Times New Roman"/>
        <charset val="134"/>
      </rPr>
      <t>2024</t>
    </r>
    <r>
      <rPr>
        <sz val="11"/>
        <rFont val="等线"/>
        <charset val="134"/>
      </rPr>
      <t>年住房改造项目</t>
    </r>
  </si>
  <si>
    <r>
      <rPr>
        <sz val="11"/>
        <rFont val="宋体"/>
        <charset val="134"/>
      </rPr>
      <t>巫溪县下堡镇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</si>
  <si>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2</t>
    </r>
    <r>
      <rPr>
        <sz val="11"/>
        <rFont val="宋体"/>
        <charset val="134"/>
      </rPr>
      <t>户</t>
    </r>
  </si>
  <si>
    <r>
      <rPr>
        <sz val="11"/>
        <rFont val="宋体"/>
        <charset val="134"/>
      </rPr>
      <t>通过对</t>
    </r>
    <r>
      <rPr>
        <sz val="11"/>
        <rFont val="Times New Roman"/>
        <charset val="134"/>
      </rPr>
      <t>2</t>
    </r>
    <r>
      <rPr>
        <sz val="11"/>
        <rFont val="宋体"/>
        <charset val="134"/>
      </rPr>
      <t>户住房改造提升及老旧住房拆除，改善</t>
    </r>
    <r>
      <rPr>
        <sz val="11"/>
        <rFont val="Times New Roman"/>
        <charset val="134"/>
      </rPr>
      <t>4</t>
    </r>
    <r>
      <rPr>
        <sz val="11"/>
        <rFont val="宋体"/>
        <charset val="134"/>
      </rPr>
      <t>人，其中脱贫（监测）人口</t>
    </r>
    <r>
      <rPr>
        <sz val="11"/>
        <rFont val="Times New Roman"/>
        <charset val="134"/>
      </rPr>
      <t>3</t>
    </r>
    <r>
      <rPr>
        <sz val="11"/>
        <rFont val="宋体"/>
        <charset val="134"/>
      </rPr>
      <t>人居住条件。</t>
    </r>
  </si>
  <si>
    <r>
      <rPr>
        <sz val="11"/>
        <rFont val="Times New Roman"/>
        <charset val="134"/>
      </rPr>
      <t>1</t>
    </r>
    <r>
      <rPr>
        <sz val="11"/>
        <rFont val="宋体"/>
        <charset val="134"/>
      </rPr>
      <t>名群众参与项目规划入库，后期项目实施及资金监管。群众参与项目规划入库，后期项目实施及资金监管。通过对</t>
    </r>
    <r>
      <rPr>
        <sz val="11"/>
        <rFont val="Times New Roman"/>
        <charset val="134"/>
      </rPr>
      <t>2</t>
    </r>
    <r>
      <rPr>
        <sz val="11"/>
        <rFont val="宋体"/>
        <charset val="134"/>
      </rPr>
      <t>户住房改造提升及老旧住房拆除，改善</t>
    </r>
    <r>
      <rPr>
        <sz val="11"/>
        <rFont val="Times New Roman"/>
        <charset val="134"/>
      </rPr>
      <t>4</t>
    </r>
    <r>
      <rPr>
        <sz val="11"/>
        <rFont val="宋体"/>
        <charset val="134"/>
      </rPr>
      <t>人，其中脱贫（监测）人口</t>
    </r>
    <r>
      <rPr>
        <sz val="11"/>
        <rFont val="Times New Roman"/>
        <charset val="134"/>
      </rPr>
      <t>3</t>
    </r>
    <r>
      <rPr>
        <sz val="11"/>
        <rFont val="宋体"/>
        <charset val="134"/>
      </rPr>
      <t>人居住条件。</t>
    </r>
  </si>
  <si>
    <r>
      <rPr>
        <sz val="11"/>
        <rFont val="等线"/>
        <charset val="134"/>
      </rPr>
      <t>巫溪县下堡镇</t>
    </r>
    <r>
      <rPr>
        <sz val="11"/>
        <rFont val="Times New Roman"/>
        <charset val="134"/>
      </rPr>
      <t>2024</t>
    </r>
    <r>
      <rPr>
        <sz val="11"/>
        <rFont val="等线"/>
        <charset val="134"/>
      </rPr>
      <t>年住房改造项目</t>
    </r>
  </si>
  <si>
    <r>
      <rPr>
        <sz val="11"/>
        <rFont val="宋体"/>
        <charset val="134"/>
      </rPr>
      <t>巫溪县徐家镇</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</si>
  <si>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56</t>
    </r>
    <r>
      <rPr>
        <sz val="11"/>
        <rFont val="宋体"/>
        <charset val="134"/>
      </rPr>
      <t>户</t>
    </r>
  </si>
  <si>
    <r>
      <rPr>
        <sz val="11"/>
        <rFont val="宋体"/>
        <charset val="134"/>
      </rPr>
      <t>通过对</t>
    </r>
    <r>
      <rPr>
        <sz val="11"/>
        <rFont val="Times New Roman"/>
        <charset val="134"/>
      </rPr>
      <t>56</t>
    </r>
    <r>
      <rPr>
        <sz val="11"/>
        <rFont val="宋体"/>
        <charset val="134"/>
      </rPr>
      <t>户住房改造提升及老旧住房拆除，改善</t>
    </r>
    <r>
      <rPr>
        <sz val="11"/>
        <rFont val="Times New Roman"/>
        <charset val="134"/>
      </rPr>
      <t>137</t>
    </r>
    <r>
      <rPr>
        <sz val="11"/>
        <rFont val="宋体"/>
        <charset val="134"/>
      </rPr>
      <t>人，其中脱贫（监测）人口</t>
    </r>
    <r>
      <rPr>
        <sz val="11"/>
        <rFont val="Times New Roman"/>
        <charset val="134"/>
      </rPr>
      <t>115</t>
    </r>
    <r>
      <rPr>
        <sz val="11"/>
        <rFont val="宋体"/>
        <charset val="134"/>
      </rPr>
      <t>人居住条件。</t>
    </r>
  </si>
  <si>
    <r>
      <rPr>
        <sz val="11"/>
        <rFont val="Times New Roman"/>
        <charset val="134"/>
      </rPr>
      <t>4</t>
    </r>
    <r>
      <rPr>
        <sz val="11"/>
        <rFont val="宋体"/>
        <charset val="134"/>
      </rPr>
      <t>名群众参与项目规划入库，后期项目实施及资金监管。通过对</t>
    </r>
    <r>
      <rPr>
        <sz val="11"/>
        <rFont val="Times New Roman"/>
        <charset val="134"/>
      </rPr>
      <t>56</t>
    </r>
    <r>
      <rPr>
        <sz val="11"/>
        <rFont val="宋体"/>
        <charset val="134"/>
      </rPr>
      <t>户住房改造提升及老旧住房拆除，改善</t>
    </r>
    <r>
      <rPr>
        <sz val="11"/>
        <rFont val="Times New Roman"/>
        <charset val="134"/>
      </rPr>
      <t>137</t>
    </r>
    <r>
      <rPr>
        <sz val="11"/>
        <rFont val="宋体"/>
        <charset val="134"/>
      </rPr>
      <t>人，其中脱贫（监测）人口</t>
    </r>
    <r>
      <rPr>
        <sz val="11"/>
        <rFont val="Times New Roman"/>
        <charset val="134"/>
      </rPr>
      <t>115</t>
    </r>
    <r>
      <rPr>
        <sz val="11"/>
        <rFont val="宋体"/>
        <charset val="134"/>
      </rPr>
      <t>人居住条件。</t>
    </r>
  </si>
  <si>
    <r>
      <rPr>
        <sz val="11"/>
        <rFont val="等线"/>
        <charset val="134"/>
      </rPr>
      <t>巫溪县徐家镇</t>
    </r>
    <r>
      <rPr>
        <sz val="11"/>
        <rFont val="Times New Roman"/>
        <charset val="134"/>
      </rPr>
      <t>2024</t>
    </r>
    <r>
      <rPr>
        <sz val="11"/>
        <rFont val="等线"/>
        <charset val="134"/>
      </rPr>
      <t>年住房改造项目</t>
    </r>
  </si>
  <si>
    <r>
      <rPr>
        <sz val="11"/>
        <rFont val="宋体"/>
        <charset val="134"/>
      </rPr>
      <t>巫溪县鱼鳞乡</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</si>
  <si>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10</t>
    </r>
    <r>
      <rPr>
        <sz val="11"/>
        <rFont val="宋体"/>
        <charset val="134"/>
      </rPr>
      <t>户住房改造提升及老旧住房拆除，改善</t>
    </r>
    <r>
      <rPr>
        <sz val="11"/>
        <rFont val="Times New Roman"/>
        <charset val="134"/>
      </rPr>
      <t>30</t>
    </r>
    <r>
      <rPr>
        <sz val="11"/>
        <rFont val="宋体"/>
        <charset val="134"/>
      </rPr>
      <t>人，其中脱贫（监测）人口</t>
    </r>
    <r>
      <rPr>
        <sz val="11"/>
        <rFont val="Times New Roman"/>
        <charset val="134"/>
      </rPr>
      <t>26</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</si>
  <si>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10</t>
    </r>
    <r>
      <rPr>
        <sz val="11"/>
        <rFont val="宋体"/>
        <charset val="134"/>
      </rPr>
      <t>户住房改造提升及老旧住房拆除，改善</t>
    </r>
    <r>
      <rPr>
        <sz val="11"/>
        <rFont val="Times New Roman"/>
        <charset val="134"/>
      </rPr>
      <t>30</t>
    </r>
    <r>
      <rPr>
        <sz val="11"/>
        <rFont val="宋体"/>
        <charset val="134"/>
      </rPr>
      <t>人，其中脱贫（监测）人口</t>
    </r>
    <r>
      <rPr>
        <sz val="11"/>
        <rFont val="Times New Roman"/>
        <charset val="134"/>
      </rPr>
      <t>26</t>
    </r>
    <r>
      <rPr>
        <sz val="11"/>
        <rFont val="宋体"/>
        <charset val="134"/>
      </rPr>
      <t>人居住条件。</t>
    </r>
  </si>
  <si>
    <r>
      <rPr>
        <sz val="11"/>
        <rFont val="等线"/>
        <charset val="134"/>
      </rPr>
      <t>巫溪县鱼鳞乡</t>
    </r>
    <r>
      <rPr>
        <sz val="11"/>
        <rFont val="Times New Roman"/>
        <charset val="134"/>
      </rPr>
      <t>2024</t>
    </r>
    <r>
      <rPr>
        <sz val="11"/>
        <rFont val="等线"/>
        <charset val="134"/>
      </rPr>
      <t>年住房改造项目</t>
    </r>
  </si>
  <si>
    <r>
      <rPr>
        <sz val="11"/>
        <rFont val="宋体"/>
        <charset val="134"/>
      </rPr>
      <t>巫溪县长桂乡</t>
    </r>
    <r>
      <rPr>
        <sz val="11"/>
        <rFont val="Times New Roman"/>
        <charset val="134"/>
      </rPr>
      <t>2024</t>
    </r>
    <r>
      <rPr>
        <sz val="11"/>
        <rFont val="宋体"/>
        <charset val="134"/>
      </rPr>
      <t>年度住房改造提升及老旧房拆除项目</t>
    </r>
  </si>
  <si>
    <r>
      <rPr>
        <sz val="11"/>
        <rFont val="宋体"/>
        <charset val="134"/>
      </rPr>
      <t>通过对</t>
    </r>
    <r>
      <rPr>
        <sz val="11"/>
        <rFont val="Times New Roman"/>
        <charset val="134"/>
      </rPr>
      <t>5</t>
    </r>
    <r>
      <rPr>
        <sz val="11"/>
        <rFont val="宋体"/>
        <charset val="134"/>
      </rPr>
      <t>户住房改造提升及老旧住房拆除，改善</t>
    </r>
    <r>
      <rPr>
        <sz val="11"/>
        <rFont val="Times New Roman"/>
        <charset val="134"/>
      </rPr>
      <t>22</t>
    </r>
    <r>
      <rPr>
        <sz val="11"/>
        <rFont val="宋体"/>
        <charset val="134"/>
      </rPr>
      <t>人，其中脱贫（监测）人口</t>
    </r>
    <r>
      <rPr>
        <sz val="11"/>
        <rFont val="Times New Roman"/>
        <charset val="134"/>
      </rPr>
      <t>22</t>
    </r>
    <r>
      <rPr>
        <sz val="11"/>
        <rFont val="宋体"/>
        <charset val="134"/>
      </rPr>
      <t>人居住条件。</t>
    </r>
  </si>
  <si>
    <r>
      <rPr>
        <sz val="11"/>
        <rFont val="Times New Roman"/>
        <charset val="134"/>
      </rPr>
      <t>2</t>
    </r>
    <r>
      <rPr>
        <sz val="11"/>
        <rFont val="宋体"/>
        <charset val="134"/>
      </rPr>
      <t>名群众参与项目规划入库，后期项目实施及资金监管。通过对</t>
    </r>
    <r>
      <rPr>
        <sz val="11"/>
        <rFont val="Times New Roman"/>
        <charset val="134"/>
      </rPr>
      <t>5</t>
    </r>
    <r>
      <rPr>
        <sz val="11"/>
        <rFont val="宋体"/>
        <charset val="134"/>
      </rPr>
      <t>户住房改造提升及老旧住房拆除，改善</t>
    </r>
    <r>
      <rPr>
        <sz val="11"/>
        <rFont val="Times New Roman"/>
        <charset val="134"/>
      </rPr>
      <t>22</t>
    </r>
    <r>
      <rPr>
        <sz val="11"/>
        <rFont val="宋体"/>
        <charset val="134"/>
      </rPr>
      <t>人，其中脱贫（监测）人口</t>
    </r>
    <r>
      <rPr>
        <sz val="11"/>
        <rFont val="Times New Roman"/>
        <charset val="134"/>
      </rPr>
      <t>22</t>
    </r>
    <r>
      <rPr>
        <sz val="11"/>
        <rFont val="宋体"/>
        <charset val="134"/>
      </rPr>
      <t>人居住条件。</t>
    </r>
  </si>
  <si>
    <r>
      <rPr>
        <sz val="12"/>
        <rFont val="宋体"/>
        <charset val="134"/>
      </rPr>
      <t>巫溪县长桂乡</t>
    </r>
    <r>
      <rPr>
        <sz val="12"/>
        <rFont val="Times New Roman"/>
        <charset val="134"/>
      </rPr>
      <t>2024</t>
    </r>
    <r>
      <rPr>
        <sz val="12"/>
        <rFont val="宋体"/>
        <charset val="134"/>
      </rPr>
      <t>年住房改造项目</t>
    </r>
  </si>
  <si>
    <r>
      <rPr>
        <sz val="11"/>
        <rFont val="宋体"/>
        <charset val="134"/>
      </rPr>
      <t>巫溪县中梁乡</t>
    </r>
    <r>
      <rPr>
        <sz val="11"/>
        <rFont val="Times New Roman"/>
        <charset val="134"/>
      </rPr>
      <t>2024</t>
    </r>
    <r>
      <rPr>
        <sz val="11"/>
        <rFont val="宋体"/>
        <charset val="134"/>
      </rPr>
      <t>年度住房改造提升及老旧房拆除项目</t>
    </r>
  </si>
  <si>
    <r>
      <rPr>
        <sz val="11"/>
        <rFont val="宋体"/>
        <charset val="134"/>
      </rPr>
      <t>住房改造提升及老旧住房拆除</t>
    </r>
    <r>
      <rPr>
        <sz val="11"/>
        <rFont val="Times New Roman"/>
        <charset val="134"/>
      </rPr>
      <t>14</t>
    </r>
    <r>
      <rPr>
        <sz val="11"/>
        <rFont val="宋体"/>
        <charset val="134"/>
      </rPr>
      <t>户</t>
    </r>
  </si>
  <si>
    <r>
      <rPr>
        <sz val="11"/>
        <rFont val="宋体"/>
        <charset val="134"/>
      </rPr>
      <t>通过对</t>
    </r>
    <r>
      <rPr>
        <sz val="11"/>
        <rFont val="Times New Roman"/>
        <charset val="134"/>
      </rPr>
      <t>14</t>
    </r>
    <r>
      <rPr>
        <sz val="11"/>
        <rFont val="宋体"/>
        <charset val="134"/>
      </rPr>
      <t>户住房改造提升及老旧住房拆除，改善</t>
    </r>
    <r>
      <rPr>
        <sz val="11"/>
        <rFont val="Times New Roman"/>
        <charset val="134"/>
      </rPr>
      <t>43</t>
    </r>
    <r>
      <rPr>
        <sz val="11"/>
        <rFont val="宋体"/>
        <charset val="134"/>
      </rPr>
      <t>人，其中脱贫（监测）人口</t>
    </r>
    <r>
      <rPr>
        <sz val="11"/>
        <rFont val="Times New Roman"/>
        <charset val="134"/>
      </rPr>
      <t>40</t>
    </r>
    <r>
      <rPr>
        <sz val="11"/>
        <rFont val="宋体"/>
        <charset val="134"/>
      </rPr>
      <t>人居住条件。</t>
    </r>
  </si>
  <si>
    <r>
      <rPr>
        <sz val="11"/>
        <rFont val="Times New Roman"/>
        <charset val="134"/>
      </rPr>
      <t>3</t>
    </r>
    <r>
      <rPr>
        <sz val="11"/>
        <rFont val="宋体"/>
        <charset val="134"/>
      </rPr>
      <t>名群众参与项目规划入库，后期项目实施及资金监管。通过对</t>
    </r>
    <r>
      <rPr>
        <sz val="11"/>
        <rFont val="Times New Roman"/>
        <charset val="134"/>
      </rPr>
      <t>14</t>
    </r>
    <r>
      <rPr>
        <sz val="11"/>
        <rFont val="宋体"/>
        <charset val="134"/>
      </rPr>
      <t>户住房改造提升及老旧住房拆除，改善</t>
    </r>
    <r>
      <rPr>
        <sz val="11"/>
        <rFont val="Times New Roman"/>
        <charset val="134"/>
      </rPr>
      <t>43</t>
    </r>
    <r>
      <rPr>
        <sz val="11"/>
        <rFont val="宋体"/>
        <charset val="134"/>
      </rPr>
      <t>人，其中脱贫（监测）人口</t>
    </r>
    <r>
      <rPr>
        <sz val="11"/>
        <rFont val="Times New Roman"/>
        <charset val="134"/>
      </rPr>
      <t>40</t>
    </r>
    <r>
      <rPr>
        <sz val="11"/>
        <rFont val="宋体"/>
        <charset val="134"/>
      </rPr>
      <t>人居住条件。</t>
    </r>
  </si>
  <si>
    <r>
      <rPr>
        <sz val="12"/>
        <rFont val="宋体"/>
        <charset val="134"/>
      </rPr>
      <t>巫溪县中梁乡</t>
    </r>
    <r>
      <rPr>
        <sz val="12"/>
        <rFont val="Times New Roman"/>
        <charset val="134"/>
      </rPr>
      <t>2024</t>
    </r>
    <r>
      <rPr>
        <sz val="12"/>
        <rFont val="宋体"/>
        <charset val="134"/>
      </rPr>
      <t>年住房改造项目</t>
    </r>
  </si>
  <si>
    <r>
      <rPr>
        <sz val="11"/>
        <rFont val="方正黑体_GBK"/>
        <charset val="134"/>
      </rPr>
      <t>巩固</t>
    </r>
    <r>
      <rPr>
        <sz val="11"/>
        <rFont val="Times New Roman"/>
        <charset val="134"/>
      </rPr>
      <t>“</t>
    </r>
    <r>
      <rPr>
        <sz val="11"/>
        <rFont val="方正黑体_GBK"/>
        <charset val="134"/>
      </rPr>
      <t>三保障</t>
    </r>
    <r>
      <rPr>
        <sz val="11"/>
        <rFont val="Times New Roman"/>
        <charset val="134"/>
      </rPr>
      <t>”</t>
    </r>
    <r>
      <rPr>
        <sz val="11"/>
        <rFont val="方正黑体_GBK"/>
        <charset val="134"/>
      </rPr>
      <t>成果</t>
    </r>
  </si>
  <si>
    <r>
      <rPr>
        <sz val="11"/>
        <rFont val="宋体"/>
        <charset val="134"/>
      </rPr>
      <t>巫溪县通城镇</t>
    </r>
    <r>
      <rPr>
        <sz val="11"/>
        <rFont val="Times New Roman"/>
        <charset val="134"/>
      </rPr>
      <t>2024</t>
    </r>
    <r>
      <rPr>
        <sz val="11"/>
        <rFont val="宋体"/>
        <charset val="134"/>
      </rPr>
      <t>年饮水保障提升工程</t>
    </r>
  </si>
  <si>
    <r>
      <rPr>
        <sz val="11"/>
        <rFont val="Times New Roman"/>
        <charset val="134"/>
      </rPr>
      <t>1.</t>
    </r>
    <r>
      <rPr>
        <sz val="11"/>
        <rFont val="宋体"/>
        <charset val="134"/>
      </rPr>
      <t>长红村：新建蓄水池</t>
    </r>
    <r>
      <rPr>
        <sz val="11"/>
        <rFont val="Times New Roman"/>
        <charset val="134"/>
      </rPr>
      <t>5</t>
    </r>
    <r>
      <rPr>
        <sz val="11"/>
        <rFont val="宋体"/>
        <charset val="134"/>
      </rPr>
      <t>口（二社陈恩九老屋旁</t>
    </r>
    <r>
      <rPr>
        <sz val="11"/>
        <rFont val="Times New Roman"/>
        <charset val="134"/>
      </rPr>
      <t>500</t>
    </r>
    <r>
      <rPr>
        <sz val="11"/>
        <rFont val="宋体"/>
        <charset val="134"/>
      </rPr>
      <t>方，三社徐家梁子</t>
    </r>
    <r>
      <rPr>
        <sz val="11"/>
        <rFont val="Times New Roman"/>
        <charset val="134"/>
      </rPr>
      <t>500</t>
    </r>
    <r>
      <rPr>
        <sz val="11"/>
        <rFont val="宋体"/>
        <charset val="134"/>
      </rPr>
      <t>方，四社寨子垭口新修人蓄饮池</t>
    </r>
    <r>
      <rPr>
        <sz val="11"/>
        <rFont val="Times New Roman"/>
        <charset val="134"/>
      </rPr>
      <t>500</t>
    </r>
    <r>
      <rPr>
        <sz val="11"/>
        <rFont val="宋体"/>
        <charset val="134"/>
      </rPr>
      <t>方，三社陈恩元屋后</t>
    </r>
    <r>
      <rPr>
        <sz val="11"/>
        <rFont val="Times New Roman"/>
        <charset val="134"/>
      </rPr>
      <t>500</t>
    </r>
    <r>
      <rPr>
        <sz val="11"/>
        <rFont val="宋体"/>
        <charset val="134"/>
      </rPr>
      <t>方，四社夏国玖屋后</t>
    </r>
    <r>
      <rPr>
        <sz val="11"/>
        <rFont val="Times New Roman"/>
        <charset val="134"/>
      </rPr>
      <t>500</t>
    </r>
    <r>
      <rPr>
        <sz val="11"/>
        <rFont val="宋体"/>
        <charset val="134"/>
      </rPr>
      <t>方），整修水池</t>
    </r>
    <r>
      <rPr>
        <sz val="11"/>
        <rFont val="Times New Roman"/>
        <charset val="134"/>
      </rPr>
      <t>4</t>
    </r>
    <r>
      <rPr>
        <sz val="11"/>
        <rFont val="宋体"/>
        <charset val="134"/>
      </rPr>
      <t>口（发场湾</t>
    </r>
    <r>
      <rPr>
        <sz val="11"/>
        <rFont val="Times New Roman"/>
        <charset val="134"/>
      </rPr>
      <t>2000</t>
    </r>
    <r>
      <rPr>
        <sz val="11"/>
        <rFont val="宋体"/>
        <charset val="134"/>
      </rPr>
      <t>方、巴渝民宿</t>
    </r>
    <r>
      <rPr>
        <sz val="11"/>
        <rFont val="Times New Roman"/>
        <charset val="134"/>
      </rPr>
      <t>2000</t>
    </r>
    <r>
      <rPr>
        <sz val="11"/>
        <rFont val="宋体"/>
        <charset val="134"/>
      </rPr>
      <t>方、甘家湾</t>
    </r>
    <r>
      <rPr>
        <sz val="11"/>
        <rFont val="Times New Roman"/>
        <charset val="134"/>
      </rPr>
      <t>2000</t>
    </r>
    <r>
      <rPr>
        <sz val="11"/>
        <rFont val="宋体"/>
        <charset val="134"/>
      </rPr>
      <t>方、丁家湾</t>
    </r>
    <r>
      <rPr>
        <sz val="11"/>
        <rFont val="Times New Roman"/>
        <charset val="134"/>
      </rPr>
      <t>500</t>
    </r>
    <r>
      <rPr>
        <sz val="11"/>
        <rFont val="宋体"/>
        <charset val="134"/>
      </rPr>
      <t>方）。</t>
    </r>
    <r>
      <rPr>
        <sz val="11"/>
        <rFont val="Times New Roman"/>
        <charset val="134"/>
      </rPr>
      <t>2.</t>
    </r>
    <r>
      <rPr>
        <sz val="11"/>
        <rFont val="宋体"/>
        <charset val="134"/>
      </rPr>
      <t>长桂村：新建蓄水池</t>
    </r>
    <r>
      <rPr>
        <sz val="11"/>
        <rFont val="Times New Roman"/>
        <charset val="134"/>
      </rPr>
      <t>100</t>
    </r>
    <r>
      <rPr>
        <sz val="11"/>
        <rFont val="宋体"/>
        <charset val="134"/>
      </rPr>
      <t>立方米、</t>
    </r>
    <r>
      <rPr>
        <sz val="11"/>
        <rFont val="Times New Roman"/>
        <charset val="134"/>
      </rPr>
      <t xml:space="preserve"> PE1.25Mpa DN80</t>
    </r>
    <r>
      <rPr>
        <sz val="11"/>
        <rFont val="宋体"/>
        <charset val="134"/>
      </rPr>
      <t>塑料管</t>
    </r>
    <r>
      <rPr>
        <sz val="11"/>
        <rFont val="Times New Roman"/>
        <charset val="134"/>
      </rPr>
      <t>856.18</t>
    </r>
    <r>
      <rPr>
        <sz val="11"/>
        <rFont val="宋体"/>
        <charset val="134"/>
      </rPr>
      <t>米、</t>
    </r>
    <r>
      <rPr>
        <sz val="11"/>
        <rFont val="Times New Roman"/>
        <charset val="134"/>
      </rPr>
      <t>PE1.25Mpa DN110</t>
    </r>
    <r>
      <rPr>
        <sz val="11"/>
        <rFont val="宋体"/>
        <charset val="134"/>
      </rPr>
      <t>塑料管</t>
    </r>
    <r>
      <rPr>
        <sz val="11"/>
        <rFont val="Times New Roman"/>
        <charset val="134"/>
      </rPr>
      <t>7761</t>
    </r>
    <r>
      <rPr>
        <sz val="11"/>
        <rFont val="宋体"/>
        <charset val="134"/>
      </rPr>
      <t>米、提升泵</t>
    </r>
    <r>
      <rPr>
        <sz val="11"/>
        <rFont val="Times New Roman"/>
        <charset val="134"/>
      </rPr>
      <t>1</t>
    </r>
    <r>
      <rPr>
        <sz val="11"/>
        <rFont val="宋体"/>
        <charset val="134"/>
      </rPr>
      <t>台、离心泵</t>
    </r>
    <r>
      <rPr>
        <sz val="11"/>
        <rFont val="Times New Roman"/>
        <charset val="134"/>
      </rPr>
      <t>1</t>
    </r>
    <r>
      <rPr>
        <sz val="11"/>
        <rFont val="宋体"/>
        <charset val="134"/>
      </rPr>
      <t>台等相关设施。整修</t>
    </r>
    <r>
      <rPr>
        <sz val="11"/>
        <rFont val="Times New Roman"/>
        <charset val="134"/>
      </rPr>
      <t>5</t>
    </r>
    <r>
      <rPr>
        <sz val="11"/>
        <rFont val="宋体"/>
        <charset val="134"/>
      </rPr>
      <t>社水池</t>
    </r>
    <r>
      <rPr>
        <sz val="11"/>
        <rFont val="Times New Roman"/>
        <charset val="134"/>
      </rPr>
      <t>1</t>
    </r>
    <r>
      <rPr>
        <sz val="11"/>
        <rFont val="宋体"/>
        <charset val="134"/>
      </rPr>
      <t>口</t>
    </r>
    <r>
      <rPr>
        <sz val="11"/>
        <rFont val="Times New Roman"/>
        <charset val="134"/>
      </rPr>
      <t>1200m3</t>
    </r>
    <r>
      <rPr>
        <sz val="11"/>
        <rFont val="宋体"/>
        <charset val="134"/>
      </rPr>
      <t>，铁棚加盖</t>
    </r>
    <r>
      <rPr>
        <sz val="11"/>
        <rFont val="Times New Roman"/>
        <charset val="134"/>
      </rPr>
      <t>350</t>
    </r>
    <r>
      <rPr>
        <sz val="11"/>
        <rFont val="宋体"/>
        <charset val="134"/>
      </rPr>
      <t>㎡，铺设管道</t>
    </r>
    <r>
      <rPr>
        <sz val="11"/>
        <rFont val="Times New Roman"/>
        <charset val="134"/>
      </rPr>
      <t>1000</t>
    </r>
    <r>
      <rPr>
        <sz val="11"/>
        <rFont val="宋体"/>
        <charset val="134"/>
      </rPr>
      <t>米。</t>
    </r>
  </si>
  <si>
    <r>
      <rPr>
        <sz val="11"/>
        <rFont val="宋体"/>
        <charset val="134"/>
      </rPr>
      <t>巫溪县通城镇长红村、长桂村、云台村</t>
    </r>
  </si>
  <si>
    <r>
      <rPr>
        <sz val="11"/>
        <rFont val="宋体"/>
        <charset val="134"/>
      </rPr>
      <t>通过新建蓄水池</t>
    </r>
    <r>
      <rPr>
        <sz val="11"/>
        <rFont val="Times New Roman"/>
        <charset val="134"/>
      </rPr>
      <t>6</t>
    </r>
    <r>
      <rPr>
        <sz val="11"/>
        <rFont val="宋体"/>
        <charset val="134"/>
      </rPr>
      <t>口</t>
    </r>
    <r>
      <rPr>
        <sz val="11"/>
        <rFont val="Times New Roman"/>
        <charset val="134"/>
      </rPr>
      <t>2600</t>
    </r>
    <r>
      <rPr>
        <sz val="11"/>
        <rFont val="宋体"/>
        <charset val="134"/>
      </rPr>
      <t>立方米，整修水池</t>
    </r>
    <r>
      <rPr>
        <sz val="11"/>
        <rFont val="Times New Roman"/>
        <charset val="134"/>
      </rPr>
      <t>5</t>
    </r>
    <r>
      <rPr>
        <sz val="11"/>
        <rFont val="宋体"/>
        <charset val="134"/>
      </rPr>
      <t>口</t>
    </r>
    <r>
      <rPr>
        <sz val="11"/>
        <rFont val="Times New Roman"/>
        <charset val="134"/>
      </rPr>
      <t>7700</t>
    </r>
    <r>
      <rPr>
        <sz val="11"/>
        <rFont val="宋体"/>
        <charset val="134"/>
      </rPr>
      <t>立方米。晚李示范基地</t>
    </r>
    <r>
      <rPr>
        <sz val="11"/>
        <rFont val="Times New Roman"/>
        <charset val="134"/>
      </rPr>
      <t>2000</t>
    </r>
    <r>
      <rPr>
        <sz val="11"/>
        <rFont val="宋体"/>
        <charset val="134"/>
      </rPr>
      <t>亩，铺设管道</t>
    </r>
    <r>
      <rPr>
        <sz val="11"/>
        <rFont val="Times New Roman"/>
        <charset val="134"/>
      </rPr>
      <t>8617.18</t>
    </r>
    <r>
      <rPr>
        <sz val="11"/>
        <rFont val="宋体"/>
        <charset val="134"/>
      </rPr>
      <t>米、提升泵、离心泵</t>
    </r>
    <r>
      <rPr>
        <sz val="11"/>
        <rFont val="Times New Roman"/>
        <charset val="134"/>
      </rPr>
      <t>2</t>
    </r>
    <r>
      <rPr>
        <sz val="11"/>
        <rFont val="宋体"/>
        <charset val="134"/>
      </rPr>
      <t>台，</t>
    </r>
    <r>
      <rPr>
        <sz val="11"/>
        <rFont val="Times New Roman"/>
        <charset val="134"/>
      </rPr>
      <t>c30</t>
    </r>
    <r>
      <rPr>
        <sz val="11"/>
        <rFont val="宋体"/>
        <charset val="134"/>
      </rPr>
      <t>混凝土水池底浇筑</t>
    </r>
    <r>
      <rPr>
        <sz val="11"/>
        <rFont val="Times New Roman"/>
        <charset val="134"/>
      </rPr>
      <t>680</t>
    </r>
    <r>
      <rPr>
        <sz val="11"/>
        <rFont val="宋体"/>
        <charset val="134"/>
      </rPr>
      <t>㎡，铁棚加盖</t>
    </r>
    <r>
      <rPr>
        <sz val="11"/>
        <rFont val="Times New Roman"/>
        <charset val="134"/>
      </rPr>
      <t>350</t>
    </r>
    <r>
      <rPr>
        <sz val="11"/>
        <rFont val="宋体"/>
        <charset val="134"/>
      </rPr>
      <t>㎡，可改善</t>
    </r>
    <r>
      <rPr>
        <sz val="11"/>
        <rFont val="Times New Roman"/>
        <charset val="134"/>
      </rPr>
      <t>500</t>
    </r>
    <r>
      <rPr>
        <sz val="11"/>
        <rFont val="宋体"/>
        <charset val="134"/>
      </rPr>
      <t>人饮水条件，同时解决产业发展部分灌溉用水问题，受益人口</t>
    </r>
    <r>
      <rPr>
        <sz val="11"/>
        <rFont val="Times New Roman"/>
        <charset val="134"/>
      </rPr>
      <t>230</t>
    </r>
    <r>
      <rPr>
        <sz val="11"/>
        <rFont val="宋体"/>
        <charset val="134"/>
      </rPr>
      <t>人（其中脱贫人口</t>
    </r>
    <r>
      <rPr>
        <sz val="11"/>
        <rFont val="Times New Roman"/>
        <charset val="134"/>
      </rPr>
      <t>20</t>
    </r>
    <r>
      <rPr>
        <sz val="11"/>
        <rFont val="宋体"/>
        <charset val="134"/>
      </rPr>
      <t>人）。</t>
    </r>
  </si>
  <si>
    <r>
      <rPr>
        <sz val="11"/>
        <rFont val="Times New Roman"/>
        <charset val="134"/>
      </rPr>
      <t>15</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6</t>
    </r>
    <r>
      <rPr>
        <sz val="11"/>
        <rFont val="宋体"/>
        <charset val="134"/>
      </rPr>
      <t>人参与项目实施过程中施工质量和资金使用的监督，通过新建蓄水池</t>
    </r>
    <r>
      <rPr>
        <sz val="11"/>
        <rFont val="Times New Roman"/>
        <charset val="134"/>
      </rPr>
      <t>6</t>
    </r>
    <r>
      <rPr>
        <sz val="11"/>
        <rFont val="宋体"/>
        <charset val="134"/>
      </rPr>
      <t>口</t>
    </r>
    <r>
      <rPr>
        <sz val="11"/>
        <rFont val="Times New Roman"/>
        <charset val="134"/>
      </rPr>
      <t>2600</t>
    </r>
    <r>
      <rPr>
        <sz val="11"/>
        <rFont val="宋体"/>
        <charset val="134"/>
      </rPr>
      <t>立方米，整修水池</t>
    </r>
    <r>
      <rPr>
        <sz val="11"/>
        <rFont val="Times New Roman"/>
        <charset val="134"/>
      </rPr>
      <t>5</t>
    </r>
    <r>
      <rPr>
        <sz val="11"/>
        <rFont val="宋体"/>
        <charset val="134"/>
      </rPr>
      <t>口</t>
    </r>
    <r>
      <rPr>
        <sz val="11"/>
        <rFont val="Times New Roman"/>
        <charset val="134"/>
      </rPr>
      <t>7700</t>
    </r>
    <r>
      <rPr>
        <sz val="11"/>
        <rFont val="宋体"/>
        <charset val="134"/>
      </rPr>
      <t>立方米。晚李示范基地</t>
    </r>
    <r>
      <rPr>
        <sz val="11"/>
        <rFont val="Times New Roman"/>
        <charset val="134"/>
      </rPr>
      <t>2000</t>
    </r>
    <r>
      <rPr>
        <sz val="11"/>
        <rFont val="宋体"/>
        <charset val="134"/>
      </rPr>
      <t>亩，铺设管道</t>
    </r>
    <r>
      <rPr>
        <sz val="11"/>
        <rFont val="Times New Roman"/>
        <charset val="134"/>
      </rPr>
      <t>8617.18</t>
    </r>
    <r>
      <rPr>
        <sz val="11"/>
        <rFont val="宋体"/>
        <charset val="134"/>
      </rPr>
      <t>米、提升泵、离心泵</t>
    </r>
    <r>
      <rPr>
        <sz val="11"/>
        <rFont val="Times New Roman"/>
        <charset val="134"/>
      </rPr>
      <t>2</t>
    </r>
    <r>
      <rPr>
        <sz val="11"/>
        <rFont val="宋体"/>
        <charset val="134"/>
      </rPr>
      <t>台，</t>
    </r>
    <r>
      <rPr>
        <sz val="11"/>
        <rFont val="Times New Roman"/>
        <charset val="134"/>
      </rPr>
      <t>c30</t>
    </r>
    <r>
      <rPr>
        <sz val="11"/>
        <rFont val="宋体"/>
        <charset val="134"/>
      </rPr>
      <t>混凝土水池底浇筑</t>
    </r>
    <r>
      <rPr>
        <sz val="11"/>
        <rFont val="Times New Roman"/>
        <charset val="134"/>
      </rPr>
      <t>680</t>
    </r>
    <r>
      <rPr>
        <sz val="11"/>
        <rFont val="宋体"/>
        <charset val="134"/>
      </rPr>
      <t>㎡，铁棚加盖</t>
    </r>
    <r>
      <rPr>
        <sz val="11"/>
        <rFont val="Times New Roman"/>
        <charset val="134"/>
      </rPr>
      <t>350</t>
    </r>
    <r>
      <rPr>
        <sz val="11"/>
        <rFont val="宋体"/>
        <charset val="134"/>
      </rPr>
      <t>㎡，可改善</t>
    </r>
    <r>
      <rPr>
        <sz val="11"/>
        <rFont val="Times New Roman"/>
        <charset val="134"/>
      </rPr>
      <t>500</t>
    </r>
    <r>
      <rPr>
        <sz val="11"/>
        <rFont val="宋体"/>
        <charset val="134"/>
      </rPr>
      <t>人饮水条件，同时解决产业发展部分灌溉用水问题，受益人口</t>
    </r>
    <r>
      <rPr>
        <sz val="11"/>
        <rFont val="Times New Roman"/>
        <charset val="134"/>
      </rPr>
      <t>230</t>
    </r>
    <r>
      <rPr>
        <sz val="11"/>
        <rFont val="宋体"/>
        <charset val="134"/>
      </rPr>
      <t>人（其中脱贫人口</t>
    </r>
    <r>
      <rPr>
        <sz val="11"/>
        <rFont val="Times New Roman"/>
        <charset val="134"/>
      </rPr>
      <t>20</t>
    </r>
    <r>
      <rPr>
        <sz val="11"/>
        <rFont val="宋体"/>
        <charset val="134"/>
      </rPr>
      <t>人）。</t>
    </r>
  </si>
  <si>
    <r>
      <rPr>
        <sz val="11"/>
        <rFont val="宋体"/>
        <charset val="134"/>
      </rPr>
      <t>新建蓄水池</t>
    </r>
    <r>
      <rPr>
        <sz val="11"/>
        <rFont val="Times New Roman"/>
        <charset val="134"/>
      </rPr>
      <t>6</t>
    </r>
    <r>
      <rPr>
        <sz val="11"/>
        <rFont val="宋体"/>
        <charset val="134"/>
      </rPr>
      <t>口</t>
    </r>
    <r>
      <rPr>
        <sz val="11"/>
        <rFont val="Times New Roman"/>
        <charset val="134"/>
      </rPr>
      <t>2600</t>
    </r>
    <r>
      <rPr>
        <sz val="11"/>
        <rFont val="宋体"/>
        <charset val="134"/>
      </rPr>
      <t>立方米，整修水池</t>
    </r>
    <r>
      <rPr>
        <sz val="11"/>
        <rFont val="Times New Roman"/>
        <charset val="134"/>
      </rPr>
      <t>5</t>
    </r>
    <r>
      <rPr>
        <sz val="11"/>
        <rFont val="宋体"/>
        <charset val="134"/>
      </rPr>
      <t>口</t>
    </r>
    <r>
      <rPr>
        <sz val="11"/>
        <rFont val="Times New Roman"/>
        <charset val="134"/>
      </rPr>
      <t>7700</t>
    </r>
    <r>
      <rPr>
        <sz val="11"/>
        <rFont val="宋体"/>
        <charset val="134"/>
      </rPr>
      <t>立方米。晚李示范基地</t>
    </r>
    <r>
      <rPr>
        <sz val="11"/>
        <rFont val="Times New Roman"/>
        <charset val="134"/>
      </rPr>
      <t>2000</t>
    </r>
    <r>
      <rPr>
        <sz val="11"/>
        <rFont val="宋体"/>
        <charset val="134"/>
      </rPr>
      <t>亩，铺设管道</t>
    </r>
    <r>
      <rPr>
        <sz val="11"/>
        <rFont val="Times New Roman"/>
        <charset val="134"/>
      </rPr>
      <t>8617.18</t>
    </r>
    <r>
      <rPr>
        <sz val="11"/>
        <rFont val="宋体"/>
        <charset val="134"/>
      </rPr>
      <t>米、提升泵、离心泵</t>
    </r>
    <r>
      <rPr>
        <sz val="11"/>
        <rFont val="Times New Roman"/>
        <charset val="134"/>
      </rPr>
      <t>2</t>
    </r>
    <r>
      <rPr>
        <sz val="11"/>
        <rFont val="宋体"/>
        <charset val="134"/>
      </rPr>
      <t>台，</t>
    </r>
    <r>
      <rPr>
        <sz val="11"/>
        <rFont val="Times New Roman"/>
        <charset val="134"/>
      </rPr>
      <t>c30</t>
    </r>
    <r>
      <rPr>
        <sz val="11"/>
        <rFont val="宋体"/>
        <charset val="134"/>
      </rPr>
      <t>混凝土水池底浇筑</t>
    </r>
    <r>
      <rPr>
        <sz val="11"/>
        <rFont val="Times New Roman"/>
        <charset val="134"/>
      </rPr>
      <t>680</t>
    </r>
    <r>
      <rPr>
        <sz val="11"/>
        <rFont val="宋体"/>
        <charset val="134"/>
      </rPr>
      <t>㎡，铁棚加盖</t>
    </r>
    <r>
      <rPr>
        <sz val="11"/>
        <rFont val="Times New Roman"/>
        <charset val="134"/>
      </rPr>
      <t>350</t>
    </r>
    <r>
      <rPr>
        <sz val="11"/>
        <rFont val="宋体"/>
        <charset val="134"/>
      </rPr>
      <t>㎡。</t>
    </r>
  </si>
  <si>
    <r>
      <rPr>
        <sz val="11"/>
        <rFont val="宋体"/>
        <charset val="134"/>
      </rPr>
      <t>新建蓄水池</t>
    </r>
    <r>
      <rPr>
        <sz val="11"/>
        <rFont val="Times New Roman"/>
        <charset val="134"/>
      </rPr>
      <t>400</t>
    </r>
    <r>
      <rPr>
        <sz val="11"/>
        <rFont val="宋体"/>
        <charset val="134"/>
      </rPr>
      <t>元</t>
    </r>
    <r>
      <rPr>
        <sz val="11"/>
        <rFont val="Times New Roman"/>
        <charset val="134"/>
      </rPr>
      <t>/</t>
    </r>
    <r>
      <rPr>
        <sz val="11"/>
        <rFont val="宋体"/>
        <charset val="134"/>
      </rPr>
      <t>立方米，整治蓄水池</t>
    </r>
    <r>
      <rPr>
        <sz val="11"/>
        <rFont val="Times New Roman"/>
        <charset val="134"/>
      </rPr>
      <t>190</t>
    </r>
    <r>
      <rPr>
        <sz val="11"/>
        <rFont val="宋体"/>
        <charset val="134"/>
      </rPr>
      <t>元</t>
    </r>
    <r>
      <rPr>
        <sz val="11"/>
        <rFont val="Times New Roman"/>
        <charset val="134"/>
      </rPr>
      <t>/</t>
    </r>
    <r>
      <rPr>
        <sz val="11"/>
        <rFont val="宋体"/>
        <charset val="134"/>
      </rPr>
      <t>立方米，晚李示范基地</t>
    </r>
    <r>
      <rPr>
        <sz val="11"/>
        <rFont val="Times New Roman"/>
        <charset val="134"/>
      </rPr>
      <t>450</t>
    </r>
    <r>
      <rPr>
        <sz val="11"/>
        <rFont val="宋体"/>
        <charset val="134"/>
      </rPr>
      <t>元</t>
    </r>
    <r>
      <rPr>
        <sz val="11"/>
        <rFont val="Times New Roman"/>
        <charset val="134"/>
      </rPr>
      <t>/</t>
    </r>
    <r>
      <rPr>
        <sz val="11"/>
        <rFont val="宋体"/>
        <charset val="134"/>
      </rPr>
      <t>亩，管道</t>
    </r>
    <r>
      <rPr>
        <sz val="11"/>
        <rFont val="Times New Roman"/>
        <charset val="134"/>
      </rPr>
      <t>10</t>
    </r>
    <r>
      <rPr>
        <sz val="11"/>
        <rFont val="宋体"/>
        <charset val="134"/>
      </rPr>
      <t>元</t>
    </r>
    <r>
      <rPr>
        <sz val="11"/>
        <rFont val="Times New Roman"/>
        <charset val="134"/>
      </rPr>
      <t>/</t>
    </r>
    <r>
      <rPr>
        <sz val="11"/>
        <rFont val="宋体"/>
        <charset val="134"/>
      </rPr>
      <t>米</t>
    </r>
  </si>
  <si>
    <r>
      <rPr>
        <sz val="11"/>
        <rFont val="宋体"/>
        <charset val="134"/>
      </rPr>
      <t>增加群众务工收入</t>
    </r>
    <r>
      <rPr>
        <sz val="11"/>
        <rFont val="Times New Roman"/>
        <charset val="134"/>
      </rPr>
      <t>≥3000</t>
    </r>
    <r>
      <rPr>
        <sz val="11"/>
        <rFont val="宋体"/>
        <charset val="134"/>
      </rPr>
      <t>人</t>
    </r>
    <r>
      <rPr>
        <sz val="11"/>
        <rFont val="Times New Roman"/>
        <charset val="134"/>
      </rPr>
      <t>/</t>
    </r>
    <r>
      <rPr>
        <sz val="11"/>
        <rFont val="宋体"/>
        <charset val="134"/>
      </rPr>
      <t>人</t>
    </r>
  </si>
  <si>
    <r>
      <rPr>
        <b/>
        <sz val="11"/>
        <rFont val="宋体"/>
        <charset val="134"/>
      </rPr>
      <t>专项考核任务</t>
    </r>
    <r>
      <rPr>
        <b/>
        <sz val="11"/>
        <rFont val="Times New Roman"/>
        <charset val="134"/>
      </rPr>
      <t xml:space="preserve"> </t>
    </r>
    <r>
      <rPr>
        <b/>
        <sz val="11"/>
        <rFont val="宋体"/>
        <charset val="134"/>
      </rPr>
      <t>汇总</t>
    </r>
  </si>
  <si>
    <r>
      <rPr>
        <sz val="11"/>
        <rFont val="宋体"/>
        <charset val="134"/>
      </rPr>
      <t>专项考核任务</t>
    </r>
  </si>
  <si>
    <r>
      <rPr>
        <sz val="11"/>
        <rFont val="宋体"/>
        <charset val="134"/>
      </rPr>
      <t>巫溪县长桂乡</t>
    </r>
    <r>
      <rPr>
        <sz val="11"/>
        <rFont val="Times New Roman"/>
        <charset val="134"/>
      </rPr>
      <t>2024</t>
    </r>
    <r>
      <rPr>
        <sz val="11"/>
        <rFont val="宋体"/>
        <charset val="134"/>
      </rPr>
      <t>年老鹰茶基地建设和老鹰茶管护项目</t>
    </r>
  </si>
  <si>
    <r>
      <rPr>
        <sz val="11"/>
        <rFont val="宋体"/>
        <charset val="134"/>
      </rPr>
      <t>按标准在长桂乡</t>
    </r>
    <r>
      <rPr>
        <sz val="11"/>
        <rFont val="Times New Roman"/>
        <charset val="134"/>
      </rPr>
      <t>50</t>
    </r>
    <r>
      <rPr>
        <sz val="11"/>
        <rFont val="宋体"/>
        <charset val="134"/>
      </rPr>
      <t>亩标准老鹰茶基地建设，</t>
    </r>
    <r>
      <rPr>
        <sz val="11"/>
        <rFont val="Times New Roman"/>
        <charset val="134"/>
      </rPr>
      <t>6</t>
    </r>
    <r>
      <rPr>
        <sz val="11"/>
        <rFont val="宋体"/>
        <charset val="134"/>
      </rPr>
      <t>万株老鹰茶管护</t>
    </r>
  </si>
  <si>
    <r>
      <rPr>
        <sz val="11"/>
        <rFont val="宋体"/>
        <charset val="134"/>
      </rPr>
      <t>通过在长桂乡</t>
    </r>
    <r>
      <rPr>
        <sz val="11"/>
        <rFont val="Times New Roman"/>
        <charset val="134"/>
      </rPr>
      <t>50</t>
    </r>
    <r>
      <rPr>
        <sz val="11"/>
        <rFont val="宋体"/>
        <charset val="134"/>
      </rPr>
      <t>亩标准老鹰茶基地建设，</t>
    </r>
    <r>
      <rPr>
        <sz val="11"/>
        <rFont val="Times New Roman"/>
        <charset val="134"/>
      </rPr>
      <t>6</t>
    </r>
    <r>
      <rPr>
        <sz val="11"/>
        <rFont val="宋体"/>
        <charset val="134"/>
      </rPr>
      <t>万株老鹰茶管护，带动老鹰茶产业发展，提升产品质量，助推农户增收。</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</si>
  <si>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人参与项目实施过程中施工质量和资金使用的监督；项目实施可带动老鹰茶产业发展，提升产品质量，助推农户增收，可以带动大于</t>
    </r>
    <r>
      <rPr>
        <sz val="11"/>
        <rFont val="Times New Roman"/>
        <charset val="134"/>
      </rPr>
      <t>30</t>
    </r>
    <r>
      <rPr>
        <sz val="11"/>
        <rFont val="宋体"/>
        <charset val="134"/>
      </rPr>
      <t>户农户每年增收</t>
    </r>
    <r>
      <rPr>
        <sz val="11"/>
        <rFont val="Times New Roman"/>
        <charset val="134"/>
      </rPr>
      <t>1000</t>
    </r>
    <r>
      <rPr>
        <sz val="11"/>
        <rFont val="宋体"/>
        <charset val="134"/>
      </rPr>
      <t>元以上，村集体经济增收</t>
    </r>
    <r>
      <rPr>
        <sz val="11"/>
        <rFont val="Times New Roman"/>
        <charset val="134"/>
      </rPr>
      <t>10000</t>
    </r>
    <r>
      <rPr>
        <sz val="11"/>
        <rFont val="宋体"/>
        <charset val="134"/>
      </rPr>
      <t>元。</t>
    </r>
  </si>
  <si>
    <r>
      <rPr>
        <sz val="11"/>
        <rFont val="宋体"/>
        <charset val="134"/>
      </rPr>
      <t>通过在长桂乡</t>
    </r>
    <r>
      <rPr>
        <sz val="11"/>
        <rFont val="Times New Roman"/>
        <charset val="134"/>
      </rPr>
      <t>50</t>
    </r>
    <r>
      <rPr>
        <sz val="11"/>
        <rFont val="宋体"/>
        <charset val="134"/>
      </rPr>
      <t>亩标准老鹰茶基地建设，</t>
    </r>
    <r>
      <rPr>
        <sz val="11"/>
        <rFont val="Times New Roman"/>
        <charset val="134"/>
      </rPr>
      <t>6</t>
    </r>
    <r>
      <rPr>
        <sz val="11"/>
        <rFont val="宋体"/>
        <charset val="134"/>
      </rPr>
      <t>万株老鹰茶管护，带动老鹰茶产业发展，提升产品质量，助推农户增收。带动大于</t>
    </r>
    <r>
      <rPr>
        <sz val="11"/>
        <rFont val="Times New Roman"/>
        <charset val="134"/>
      </rPr>
      <t>30</t>
    </r>
    <r>
      <rPr>
        <sz val="11"/>
        <rFont val="宋体"/>
        <charset val="134"/>
      </rPr>
      <t>户农户每年增收</t>
    </r>
    <r>
      <rPr>
        <sz val="11"/>
        <rFont val="Times New Roman"/>
        <charset val="134"/>
      </rPr>
      <t>1000</t>
    </r>
    <r>
      <rPr>
        <sz val="11"/>
        <rFont val="宋体"/>
        <charset val="134"/>
      </rPr>
      <t>元以上，村集体经济增收</t>
    </r>
    <r>
      <rPr>
        <sz val="11"/>
        <rFont val="Times New Roman"/>
        <charset val="134"/>
      </rPr>
      <t>10000</t>
    </r>
    <r>
      <rPr>
        <sz val="11"/>
        <rFont val="宋体"/>
        <charset val="134"/>
      </rPr>
      <t>元。</t>
    </r>
  </si>
  <si>
    <r>
      <rPr>
        <sz val="11"/>
        <rFont val="Times New Roman"/>
        <charset val="134"/>
      </rPr>
      <t>50</t>
    </r>
    <r>
      <rPr>
        <sz val="11"/>
        <rFont val="宋体"/>
        <charset val="134"/>
      </rPr>
      <t>亩标准老鹰茶基地，</t>
    </r>
    <r>
      <rPr>
        <sz val="11"/>
        <rFont val="Times New Roman"/>
        <charset val="134"/>
      </rPr>
      <t>6</t>
    </r>
    <r>
      <rPr>
        <sz val="11"/>
        <rFont val="宋体"/>
        <charset val="134"/>
      </rPr>
      <t>万株老鹰茶管护</t>
    </r>
  </si>
  <si>
    <r>
      <rPr>
        <sz val="11"/>
        <rFont val="宋体"/>
        <charset val="134"/>
      </rPr>
      <t>项目工程完成及时率</t>
    </r>
    <r>
      <rPr>
        <sz val="11"/>
        <rFont val="Times New Roman"/>
        <charset val="134"/>
      </rPr>
      <t>100%</t>
    </r>
  </si>
  <si>
    <r>
      <rPr>
        <sz val="11"/>
        <rFont val="宋体"/>
        <charset val="134"/>
      </rPr>
      <t>老鹰茶育苗基地建设补助</t>
    </r>
    <r>
      <rPr>
        <sz val="11"/>
        <rFont val="Times New Roman"/>
        <charset val="134"/>
      </rPr>
      <t>6800</t>
    </r>
    <r>
      <rPr>
        <sz val="11"/>
        <rFont val="宋体"/>
        <charset val="134"/>
      </rPr>
      <t>元</t>
    </r>
    <r>
      <rPr>
        <sz val="11"/>
        <rFont val="Times New Roman"/>
        <charset val="134"/>
      </rPr>
      <t>/</t>
    </r>
    <r>
      <rPr>
        <sz val="11"/>
        <rFont val="宋体"/>
        <charset val="134"/>
      </rPr>
      <t>亩，老鹰茶管护</t>
    </r>
    <r>
      <rPr>
        <sz val="11"/>
        <rFont val="Times New Roman"/>
        <charset val="134"/>
      </rPr>
      <t>1</t>
    </r>
    <r>
      <rPr>
        <sz val="11"/>
        <rFont val="宋体"/>
        <charset val="134"/>
      </rPr>
      <t>元</t>
    </r>
    <r>
      <rPr>
        <sz val="11"/>
        <rFont val="Times New Roman"/>
        <charset val="134"/>
      </rPr>
      <t>/</t>
    </r>
    <r>
      <rPr>
        <sz val="11"/>
        <rFont val="宋体"/>
        <charset val="134"/>
      </rPr>
      <t>株</t>
    </r>
  </si>
  <si>
    <r>
      <rPr>
        <sz val="11"/>
        <rFont val="宋体"/>
        <charset val="134"/>
      </rPr>
      <t>项目可持续性</t>
    </r>
    <r>
      <rPr>
        <sz val="11"/>
        <rFont val="Times New Roman"/>
        <charset val="134"/>
      </rPr>
      <t>≥5</t>
    </r>
    <r>
      <rPr>
        <sz val="11"/>
        <rFont val="宋体"/>
        <charset val="134"/>
      </rPr>
      <t>年</t>
    </r>
  </si>
  <si>
    <r>
      <rPr>
        <sz val="11"/>
        <rFont val="宋体"/>
        <charset val="134"/>
      </rPr>
      <t>巫溪县民族宗教事务委员会</t>
    </r>
  </si>
  <si>
    <r>
      <rPr>
        <sz val="11"/>
        <rFont val="宋体"/>
        <charset val="134"/>
      </rPr>
      <t>苏雪辉</t>
    </r>
  </si>
  <si>
    <r>
      <rPr>
        <sz val="11"/>
        <rFont val="宋体"/>
        <charset val="134"/>
      </rPr>
      <t>巫溪县天元乡</t>
    </r>
    <r>
      <rPr>
        <sz val="11"/>
        <rFont val="Times New Roman"/>
        <charset val="134"/>
      </rPr>
      <t>2024</t>
    </r>
    <r>
      <rPr>
        <sz val="11"/>
        <rFont val="宋体"/>
        <charset val="134"/>
      </rPr>
      <t>年水果产业提质增效项目</t>
    </r>
  </si>
  <si>
    <r>
      <rPr>
        <sz val="11"/>
        <rFont val="宋体"/>
        <charset val="134"/>
      </rPr>
      <t>对天元乡辖区</t>
    </r>
    <r>
      <rPr>
        <sz val="11"/>
        <rFont val="Times New Roman"/>
        <charset val="134"/>
      </rPr>
      <t>1100</t>
    </r>
    <r>
      <rPr>
        <sz val="11"/>
        <rFont val="宋体"/>
        <charset val="134"/>
      </rPr>
      <t>亩冬桃、</t>
    </r>
    <r>
      <rPr>
        <sz val="11"/>
        <rFont val="Times New Roman"/>
        <charset val="134"/>
      </rPr>
      <t>500</t>
    </r>
    <r>
      <rPr>
        <sz val="11"/>
        <rFont val="宋体"/>
        <charset val="134"/>
      </rPr>
      <t>亩晶翠梨开展病虫害防治、修枝整形等综合管护措施。</t>
    </r>
  </si>
  <si>
    <r>
      <rPr>
        <sz val="11"/>
        <rFont val="宋体"/>
        <charset val="134"/>
      </rPr>
      <t>通过对天元乡辖区</t>
    </r>
    <r>
      <rPr>
        <sz val="11"/>
        <rFont val="Times New Roman"/>
        <charset val="134"/>
      </rPr>
      <t>1100</t>
    </r>
    <r>
      <rPr>
        <sz val="11"/>
        <rFont val="宋体"/>
        <charset val="134"/>
      </rPr>
      <t>亩冬桃、</t>
    </r>
    <r>
      <rPr>
        <sz val="11"/>
        <rFont val="Times New Roman"/>
        <charset val="134"/>
      </rPr>
      <t>500</t>
    </r>
    <r>
      <rPr>
        <sz val="11"/>
        <rFont val="宋体"/>
        <charset val="134"/>
      </rPr>
      <t>亩晶翠梨开展病虫害防治、修枝整形等综合管护措施可提高冬桃、晶翠梨基地生产效率，带动冬桃产业、晶翠梨产业发展，提升产品质量，助推农户增收。</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</si>
  <si>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人参与项目实施过程中施工质量和资金使用的监督；项目实施可提高冬桃基地、晶翠梨基地生产效率，受益总户数</t>
    </r>
    <r>
      <rPr>
        <sz val="11"/>
        <rFont val="Times New Roman"/>
        <charset val="134"/>
      </rPr>
      <t>100</t>
    </r>
    <r>
      <rPr>
        <sz val="11"/>
        <rFont val="宋体"/>
        <charset val="134"/>
      </rPr>
      <t>户，其中脱贫户</t>
    </r>
    <r>
      <rPr>
        <sz val="11"/>
        <rFont val="Times New Roman"/>
        <charset val="134"/>
      </rPr>
      <t>45</t>
    </r>
    <r>
      <rPr>
        <sz val="11"/>
        <rFont val="宋体"/>
        <charset val="134"/>
      </rPr>
      <t>户，户均增收</t>
    </r>
    <r>
      <rPr>
        <sz val="11"/>
        <rFont val="Times New Roman"/>
        <charset val="134"/>
      </rPr>
      <t>2000</t>
    </r>
    <r>
      <rPr>
        <sz val="11"/>
        <rFont val="宋体"/>
        <charset val="134"/>
      </rPr>
      <t>元。</t>
    </r>
  </si>
  <si>
    <r>
      <rPr>
        <sz val="11"/>
        <rFont val="宋体"/>
        <charset val="134"/>
      </rPr>
      <t>通过对天元乡辖区</t>
    </r>
    <r>
      <rPr>
        <sz val="11"/>
        <rFont val="Times New Roman"/>
        <charset val="134"/>
      </rPr>
      <t>1100</t>
    </r>
    <r>
      <rPr>
        <sz val="11"/>
        <rFont val="宋体"/>
        <charset val="134"/>
      </rPr>
      <t>亩冬桃、</t>
    </r>
    <r>
      <rPr>
        <sz val="11"/>
        <rFont val="Times New Roman"/>
        <charset val="134"/>
      </rPr>
      <t>500</t>
    </r>
    <r>
      <rPr>
        <sz val="11"/>
        <rFont val="宋体"/>
        <charset val="134"/>
      </rPr>
      <t>亩晶翠梨开展病虫害防治、修枝整形等综合管护措施可提高冬桃、晶翠梨基地生产效率，带动冬桃产业、晶翠梨产业发展，提升产品质量，助推农户增收。受益总户数</t>
    </r>
    <r>
      <rPr>
        <sz val="11"/>
        <rFont val="Times New Roman"/>
        <charset val="134"/>
      </rPr>
      <t>100</t>
    </r>
    <r>
      <rPr>
        <sz val="11"/>
        <rFont val="宋体"/>
        <charset val="134"/>
      </rPr>
      <t>户，其中脱贫户</t>
    </r>
    <r>
      <rPr>
        <sz val="11"/>
        <rFont val="Times New Roman"/>
        <charset val="134"/>
      </rPr>
      <t>45</t>
    </r>
    <r>
      <rPr>
        <sz val="11"/>
        <rFont val="宋体"/>
        <charset val="134"/>
      </rPr>
      <t>户，户均增收</t>
    </r>
    <r>
      <rPr>
        <sz val="11"/>
        <rFont val="Times New Roman"/>
        <charset val="134"/>
      </rPr>
      <t>2000</t>
    </r>
    <r>
      <rPr>
        <sz val="11"/>
        <rFont val="宋体"/>
        <charset val="134"/>
      </rPr>
      <t>元。</t>
    </r>
  </si>
  <si>
    <r>
      <rPr>
        <sz val="11"/>
        <rFont val="宋体"/>
        <charset val="134"/>
      </rPr>
      <t>冬桃管护</t>
    </r>
    <r>
      <rPr>
        <sz val="11"/>
        <rFont val="Times New Roman"/>
        <charset val="134"/>
      </rPr>
      <t>1100</t>
    </r>
    <r>
      <rPr>
        <sz val="11"/>
        <rFont val="宋体"/>
        <charset val="134"/>
      </rPr>
      <t>亩、晶翠梨管护</t>
    </r>
    <r>
      <rPr>
        <sz val="11"/>
        <rFont val="Times New Roman"/>
        <charset val="134"/>
      </rPr>
      <t>500</t>
    </r>
    <r>
      <rPr>
        <sz val="11"/>
        <rFont val="宋体"/>
        <charset val="134"/>
      </rPr>
      <t>亩</t>
    </r>
  </si>
  <si>
    <r>
      <rPr>
        <sz val="11"/>
        <rFont val="宋体"/>
        <charset val="134"/>
      </rPr>
      <t>冬桃、晶翠梨管护</t>
    </r>
    <r>
      <rPr>
        <sz val="11"/>
        <rFont val="Times New Roman"/>
        <charset val="134"/>
      </rPr>
      <t>500</t>
    </r>
    <r>
      <rPr>
        <sz val="11"/>
        <rFont val="宋体"/>
        <charset val="134"/>
      </rPr>
      <t>元</t>
    </r>
    <r>
      <rPr>
        <sz val="11"/>
        <rFont val="Times New Roman"/>
        <charset val="134"/>
      </rPr>
      <t>/</t>
    </r>
    <r>
      <rPr>
        <sz val="11"/>
        <rFont val="宋体"/>
        <charset val="134"/>
      </rPr>
      <t>亩</t>
    </r>
  </si>
  <si>
    <r>
      <rPr>
        <sz val="11"/>
        <rFont val="宋体"/>
        <charset val="134"/>
      </rPr>
      <t>户均增收</t>
    </r>
    <r>
      <rPr>
        <sz val="11"/>
        <rFont val="Times New Roman"/>
        <charset val="134"/>
      </rPr>
      <t>≥0.2</t>
    </r>
    <r>
      <rPr>
        <sz val="11"/>
        <rFont val="宋体"/>
        <charset val="134"/>
      </rPr>
      <t>万元。</t>
    </r>
  </si>
  <si>
    <r>
      <rPr>
        <sz val="11"/>
        <rFont val="宋体"/>
        <charset val="134"/>
      </rPr>
      <t>受益脱贫人数</t>
    </r>
    <r>
      <rPr>
        <sz val="11"/>
        <rFont val="Times New Roman"/>
        <charset val="134"/>
      </rPr>
      <t>≥200</t>
    </r>
    <r>
      <rPr>
        <sz val="11"/>
        <rFont val="宋体"/>
        <charset val="134"/>
      </rPr>
      <t>人</t>
    </r>
  </si>
  <si>
    <r>
      <rPr>
        <sz val="11"/>
        <rFont val="宋体"/>
        <charset val="134"/>
      </rPr>
      <t>项目可持续年限</t>
    </r>
    <r>
      <rPr>
        <sz val="11"/>
        <rFont val="Times New Roman"/>
        <charset val="134"/>
      </rPr>
      <t>≥2</t>
    </r>
    <r>
      <rPr>
        <sz val="11"/>
        <rFont val="宋体"/>
        <charset val="134"/>
      </rPr>
      <t>年</t>
    </r>
  </si>
  <si>
    <r>
      <rPr>
        <sz val="11"/>
        <rFont val="宋体"/>
        <charset val="134"/>
      </rPr>
      <t>贺芝平</t>
    </r>
  </si>
  <si>
    <r>
      <rPr>
        <sz val="11"/>
        <rFont val="宋体"/>
        <charset val="134"/>
      </rPr>
      <t>巫溪县田坝镇</t>
    </r>
    <r>
      <rPr>
        <sz val="11"/>
        <rFont val="Times New Roman"/>
        <charset val="134"/>
      </rPr>
      <t>2024</t>
    </r>
    <r>
      <rPr>
        <sz val="11"/>
        <rFont val="宋体"/>
        <charset val="134"/>
      </rPr>
      <t>年中鹿食用菌发展项目</t>
    </r>
  </si>
  <si>
    <r>
      <rPr>
        <sz val="11"/>
        <rFont val="宋体"/>
        <charset val="134"/>
      </rPr>
      <t>种植养殖加工服务业</t>
    </r>
  </si>
  <si>
    <r>
      <rPr>
        <sz val="11"/>
        <rFont val="宋体"/>
        <charset val="134"/>
      </rPr>
      <t>购买羊肚菌菌种</t>
    </r>
    <r>
      <rPr>
        <sz val="11"/>
        <rFont val="Times New Roman"/>
        <charset val="134"/>
      </rPr>
      <t>6000</t>
    </r>
    <r>
      <rPr>
        <sz val="11"/>
        <rFont val="宋体"/>
        <charset val="134"/>
      </rPr>
      <t>袋、营养包</t>
    </r>
    <r>
      <rPr>
        <sz val="11"/>
        <rFont val="Times New Roman"/>
        <charset val="134"/>
      </rPr>
      <t>75000</t>
    </r>
    <r>
      <rPr>
        <sz val="11"/>
        <rFont val="宋体"/>
        <charset val="134"/>
      </rPr>
      <t>袋，滚动种植羊肚菌</t>
    </r>
    <r>
      <rPr>
        <sz val="11"/>
        <rFont val="Times New Roman"/>
        <charset val="134"/>
      </rPr>
      <t>30</t>
    </r>
    <r>
      <rPr>
        <sz val="11"/>
        <rFont val="宋体"/>
        <charset val="134"/>
      </rPr>
      <t>亩；购买多功能烘干机</t>
    </r>
    <r>
      <rPr>
        <sz val="11"/>
        <rFont val="Times New Roman"/>
        <charset val="134"/>
      </rPr>
      <t>3</t>
    </r>
    <r>
      <rPr>
        <sz val="11"/>
        <rFont val="宋体"/>
        <charset val="134"/>
      </rPr>
      <t>台。</t>
    </r>
  </si>
  <si>
    <r>
      <rPr>
        <sz val="11"/>
        <rFont val="宋体"/>
        <charset val="134"/>
      </rPr>
      <t>续建</t>
    </r>
  </si>
  <si>
    <r>
      <rPr>
        <sz val="11"/>
        <rFont val="宋体"/>
        <charset val="134"/>
      </rPr>
      <t>巫溪县田坝镇中鹿村</t>
    </r>
  </si>
  <si>
    <r>
      <rPr>
        <sz val="11"/>
        <rFont val="宋体"/>
        <charset val="134"/>
      </rPr>
      <t>通过购买羊肚菌菌种</t>
    </r>
    <r>
      <rPr>
        <sz val="11"/>
        <rFont val="Times New Roman"/>
        <charset val="134"/>
      </rPr>
      <t>6000</t>
    </r>
    <r>
      <rPr>
        <sz val="11"/>
        <rFont val="宋体"/>
        <charset val="134"/>
      </rPr>
      <t>袋、营养包</t>
    </r>
    <r>
      <rPr>
        <sz val="11"/>
        <rFont val="Times New Roman"/>
        <charset val="134"/>
      </rPr>
      <t>75000</t>
    </r>
    <r>
      <rPr>
        <sz val="11"/>
        <rFont val="宋体"/>
        <charset val="134"/>
      </rPr>
      <t>袋，滚动种植羊肚菌</t>
    </r>
    <r>
      <rPr>
        <sz val="11"/>
        <rFont val="Times New Roman"/>
        <charset val="134"/>
      </rPr>
      <t>30</t>
    </r>
    <r>
      <rPr>
        <sz val="11"/>
        <rFont val="宋体"/>
        <charset val="134"/>
      </rPr>
      <t>亩；购买多功能烘干机</t>
    </r>
    <r>
      <rPr>
        <sz val="11"/>
        <rFont val="Times New Roman"/>
        <charset val="134"/>
      </rPr>
      <t>3</t>
    </r>
    <r>
      <rPr>
        <sz val="11"/>
        <rFont val="宋体"/>
        <charset val="134"/>
      </rPr>
      <t>台，项目建成，可实现村级集体经济年收入</t>
    </r>
    <r>
      <rPr>
        <sz val="11"/>
        <rFont val="Times New Roman"/>
        <charset val="134"/>
      </rPr>
      <t>1.8</t>
    </r>
    <r>
      <rPr>
        <sz val="11"/>
        <rFont val="宋体"/>
        <charset val="134"/>
      </rPr>
      <t>万元，惠及</t>
    </r>
    <r>
      <rPr>
        <sz val="11"/>
        <rFont val="Times New Roman"/>
        <charset val="134"/>
      </rPr>
      <t>1576</t>
    </r>
    <r>
      <rPr>
        <sz val="11"/>
        <rFont val="宋体"/>
        <charset val="134"/>
      </rPr>
      <t>人，带动</t>
    </r>
    <r>
      <rPr>
        <sz val="11"/>
        <rFont val="Times New Roman"/>
        <charset val="134"/>
      </rPr>
      <t>20</t>
    </r>
    <r>
      <rPr>
        <sz val="11"/>
        <rFont val="宋体"/>
        <charset val="134"/>
      </rPr>
      <t>人就业增收，实现劳务收入</t>
    </r>
    <r>
      <rPr>
        <sz val="11"/>
        <rFont val="Times New Roman"/>
        <charset val="134"/>
      </rPr>
      <t>3</t>
    </r>
    <r>
      <rPr>
        <sz val="11"/>
        <rFont val="宋体"/>
        <charset val="134"/>
      </rPr>
      <t>万元以上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</si>
  <si>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人参与项目实施过程中施工质量和资金使用的监督；项目实施带动</t>
    </r>
    <r>
      <rPr>
        <sz val="11"/>
        <rFont val="Times New Roman"/>
        <charset val="134"/>
      </rPr>
      <t>20</t>
    </r>
    <r>
      <rPr>
        <sz val="11"/>
        <rFont val="宋体"/>
        <charset val="134"/>
      </rPr>
      <t>人就业，实现劳务收入</t>
    </r>
    <r>
      <rPr>
        <sz val="11"/>
        <rFont val="Times New Roman"/>
        <charset val="134"/>
      </rPr>
      <t>3</t>
    </r>
    <r>
      <rPr>
        <sz val="11"/>
        <rFont val="宋体"/>
        <charset val="134"/>
      </rPr>
      <t>万元以上，土地流转</t>
    </r>
    <r>
      <rPr>
        <sz val="11"/>
        <rFont val="Times New Roman"/>
        <charset val="134"/>
      </rPr>
      <t>30</t>
    </r>
    <r>
      <rPr>
        <sz val="11"/>
        <rFont val="宋体"/>
        <charset val="134"/>
      </rPr>
      <t>亩，村集体经济收益</t>
    </r>
  </si>
  <si>
    <r>
      <rPr>
        <sz val="11"/>
        <rFont val="宋体"/>
        <charset val="134"/>
      </rPr>
      <t>羊肚菌菌种</t>
    </r>
    <r>
      <rPr>
        <sz val="11"/>
        <rFont val="Times New Roman"/>
        <charset val="134"/>
      </rPr>
      <t>6000</t>
    </r>
    <r>
      <rPr>
        <sz val="11"/>
        <rFont val="宋体"/>
        <charset val="134"/>
      </rPr>
      <t>袋、营养包</t>
    </r>
    <r>
      <rPr>
        <sz val="11"/>
        <rFont val="Times New Roman"/>
        <charset val="134"/>
      </rPr>
      <t>75000</t>
    </r>
    <r>
      <rPr>
        <sz val="11"/>
        <rFont val="宋体"/>
        <charset val="134"/>
      </rPr>
      <t>袋，滚动种植羊肚菌</t>
    </r>
    <r>
      <rPr>
        <sz val="11"/>
        <rFont val="Times New Roman"/>
        <charset val="134"/>
      </rPr>
      <t>30</t>
    </r>
    <r>
      <rPr>
        <sz val="11"/>
        <rFont val="宋体"/>
        <charset val="134"/>
      </rPr>
      <t>亩；购买多功能烘干机</t>
    </r>
    <r>
      <rPr>
        <sz val="11"/>
        <rFont val="Times New Roman"/>
        <charset val="134"/>
      </rPr>
      <t>3</t>
    </r>
    <r>
      <rPr>
        <sz val="11"/>
        <rFont val="宋体"/>
        <charset val="134"/>
      </rPr>
      <t>台</t>
    </r>
  </si>
  <si>
    <r>
      <rPr>
        <sz val="11"/>
        <rFont val="宋体"/>
        <charset val="134"/>
      </rPr>
      <t>羊肚菌种子</t>
    </r>
    <r>
      <rPr>
        <sz val="11"/>
        <rFont val="Times New Roman"/>
        <charset val="134"/>
      </rPr>
      <t>12</t>
    </r>
    <r>
      <rPr>
        <sz val="11"/>
        <rFont val="宋体"/>
        <charset val="134"/>
      </rPr>
      <t>元</t>
    </r>
    <r>
      <rPr>
        <sz val="11"/>
        <rFont val="Times New Roman"/>
        <charset val="134"/>
      </rPr>
      <t>/</t>
    </r>
    <r>
      <rPr>
        <sz val="11"/>
        <rFont val="宋体"/>
        <charset val="134"/>
      </rPr>
      <t>袋，羊肚菌营养包</t>
    </r>
    <r>
      <rPr>
        <sz val="11"/>
        <rFont val="Times New Roman"/>
        <charset val="134"/>
      </rPr>
      <t>2</t>
    </r>
    <r>
      <rPr>
        <sz val="11"/>
        <rFont val="宋体"/>
        <charset val="134"/>
      </rPr>
      <t>元</t>
    </r>
    <r>
      <rPr>
        <sz val="11"/>
        <rFont val="Times New Roman"/>
        <charset val="134"/>
      </rPr>
      <t>/</t>
    </r>
    <r>
      <rPr>
        <sz val="11"/>
        <rFont val="宋体"/>
        <charset val="134"/>
      </rPr>
      <t>袋，机器</t>
    </r>
    <r>
      <rPr>
        <sz val="11"/>
        <rFont val="Times New Roman"/>
        <charset val="134"/>
      </rPr>
      <t>25000</t>
    </r>
    <r>
      <rPr>
        <sz val="11"/>
        <rFont val="宋体"/>
        <charset val="134"/>
      </rPr>
      <t>元</t>
    </r>
    <r>
      <rPr>
        <sz val="11"/>
        <rFont val="Times New Roman"/>
        <charset val="134"/>
      </rPr>
      <t>/</t>
    </r>
    <r>
      <rPr>
        <sz val="11"/>
        <rFont val="宋体"/>
        <charset val="134"/>
      </rPr>
      <t>台</t>
    </r>
  </si>
  <si>
    <r>
      <rPr>
        <sz val="11"/>
        <rFont val="宋体"/>
        <charset val="134"/>
      </rPr>
      <t>村级集体经济净收益</t>
    </r>
    <r>
      <rPr>
        <sz val="11"/>
        <rFont val="Times New Roman"/>
        <charset val="134"/>
      </rPr>
      <t>&gt;1.8</t>
    </r>
    <r>
      <rPr>
        <sz val="11"/>
        <rFont val="宋体"/>
        <charset val="134"/>
      </rPr>
      <t>万元</t>
    </r>
  </si>
  <si>
    <r>
      <rPr>
        <sz val="11"/>
        <rFont val="宋体"/>
        <charset val="134"/>
      </rPr>
      <t>带动就业人数</t>
    </r>
    <r>
      <rPr>
        <sz val="11"/>
        <rFont val="Times New Roman"/>
        <charset val="134"/>
      </rPr>
      <t>&gt;20</t>
    </r>
    <r>
      <rPr>
        <sz val="11"/>
        <rFont val="宋体"/>
        <charset val="134"/>
      </rPr>
      <t>人</t>
    </r>
  </si>
  <si>
    <r>
      <rPr>
        <sz val="11"/>
        <rFont val="宋体"/>
        <charset val="134"/>
      </rPr>
      <t>项目可持续年限</t>
    </r>
    <r>
      <rPr>
        <sz val="11"/>
        <rFont val="Times New Roman"/>
        <charset val="134"/>
      </rPr>
      <t>≥5</t>
    </r>
    <r>
      <rPr>
        <sz val="11"/>
        <rFont val="宋体"/>
        <charset val="134"/>
      </rPr>
      <t>年</t>
    </r>
  </si>
  <si>
    <r>
      <rPr>
        <sz val="11"/>
        <rFont val="宋体"/>
        <charset val="134"/>
      </rPr>
      <t>村集体牵头自行实施，经济收入可增加</t>
    </r>
    <r>
      <rPr>
        <sz val="11"/>
        <rFont val="Times New Roman"/>
        <charset val="134"/>
      </rPr>
      <t>1.8</t>
    </r>
    <r>
      <rPr>
        <sz val="11"/>
        <rFont val="宋体"/>
        <charset val="134"/>
      </rPr>
      <t>万元以上</t>
    </r>
  </si>
  <si>
    <r>
      <rPr>
        <sz val="11"/>
        <rFont val="宋体"/>
        <charset val="134"/>
      </rPr>
      <t>姚成</t>
    </r>
  </si>
  <si>
    <r>
      <rPr>
        <sz val="11"/>
        <rFont val="宋体"/>
        <charset val="134"/>
      </rPr>
      <t>巫溪县文峰镇三星村</t>
    </r>
    <r>
      <rPr>
        <sz val="11"/>
        <rFont val="Times New Roman"/>
        <charset val="134"/>
      </rPr>
      <t>2024</t>
    </r>
    <r>
      <rPr>
        <sz val="11"/>
        <rFont val="宋体"/>
        <charset val="134"/>
      </rPr>
      <t>年农特产品加工厂建设项目</t>
    </r>
  </si>
  <si>
    <r>
      <rPr>
        <sz val="11"/>
        <rFont val="宋体"/>
        <charset val="134"/>
      </rPr>
      <t>建设农特产品加工厂房及营销房屋</t>
    </r>
    <r>
      <rPr>
        <sz val="11"/>
        <rFont val="Times New Roman"/>
        <charset val="134"/>
      </rPr>
      <t>500</t>
    </r>
    <r>
      <rPr>
        <sz val="11"/>
        <rFont val="宋体"/>
        <charset val="134"/>
      </rPr>
      <t>平方米，配备农特产品加工设备</t>
    </r>
  </si>
  <si>
    <r>
      <rPr>
        <sz val="11"/>
        <rFont val="宋体"/>
        <charset val="134"/>
      </rPr>
      <t>通过建设农特产品加工厂房及营销房屋</t>
    </r>
    <r>
      <rPr>
        <sz val="11"/>
        <rFont val="Times New Roman"/>
        <charset val="134"/>
      </rPr>
      <t>500</t>
    </r>
    <r>
      <rPr>
        <sz val="11"/>
        <rFont val="宋体"/>
        <charset val="134"/>
      </rPr>
      <t>平方米，配备农特产品加工设备，推动文峰镇三星村农特产品加工产业发展，带动</t>
    </r>
    <r>
      <rPr>
        <sz val="11"/>
        <rFont val="Times New Roman"/>
        <charset val="134"/>
      </rPr>
      <t>10</t>
    </r>
    <r>
      <rPr>
        <sz val="11"/>
        <rFont val="宋体"/>
        <charset val="134"/>
      </rPr>
      <t>户农户户均增收</t>
    </r>
    <r>
      <rPr>
        <sz val="11"/>
        <rFont val="Times New Roman"/>
        <charset val="134"/>
      </rPr>
      <t>1000</t>
    </r>
    <r>
      <rPr>
        <sz val="11"/>
        <rFont val="宋体"/>
        <charset val="134"/>
      </rPr>
      <t>元，村集体经济收入</t>
    </r>
    <r>
      <rPr>
        <sz val="11"/>
        <rFont val="Times New Roman"/>
        <charset val="134"/>
      </rPr>
      <t>3</t>
    </r>
    <r>
      <rPr>
        <sz val="11"/>
        <rFont val="宋体"/>
        <charset val="134"/>
      </rPr>
      <t>万元。</t>
    </r>
  </si>
  <si>
    <r>
      <rPr>
        <sz val="11"/>
        <rFont val="Times New Roman"/>
        <charset val="134"/>
      </rPr>
      <t>3</t>
    </r>
    <r>
      <rPr>
        <sz val="11"/>
        <rFont val="宋体"/>
        <charset val="134"/>
      </rPr>
      <t>人参与前期项目确定会议、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人参与项目实施过程中施工质量和资金使用的监督，通过建设农特产品加工厂房及营销房屋</t>
    </r>
    <r>
      <rPr>
        <sz val="11"/>
        <rFont val="Times New Roman"/>
        <charset val="134"/>
      </rPr>
      <t>500</t>
    </r>
    <r>
      <rPr>
        <sz val="11"/>
        <rFont val="宋体"/>
        <charset val="134"/>
      </rPr>
      <t>平方米，配备农特产品加工设备，带动</t>
    </r>
    <r>
      <rPr>
        <sz val="11"/>
        <rFont val="Times New Roman"/>
        <charset val="134"/>
      </rPr>
      <t>10</t>
    </r>
    <r>
      <rPr>
        <sz val="11"/>
        <rFont val="宋体"/>
        <charset val="134"/>
      </rPr>
      <t>户农户户均增收</t>
    </r>
    <r>
      <rPr>
        <sz val="11"/>
        <rFont val="Times New Roman"/>
        <charset val="134"/>
      </rPr>
      <t>1000</t>
    </r>
    <r>
      <rPr>
        <sz val="11"/>
        <rFont val="宋体"/>
        <charset val="134"/>
      </rPr>
      <t>元，村集体经济收入</t>
    </r>
    <r>
      <rPr>
        <sz val="11"/>
        <rFont val="Times New Roman"/>
        <charset val="134"/>
      </rPr>
      <t>3</t>
    </r>
    <r>
      <rPr>
        <sz val="11"/>
        <rFont val="宋体"/>
        <charset val="134"/>
      </rPr>
      <t>万元。</t>
    </r>
  </si>
  <si>
    <r>
      <rPr>
        <sz val="11"/>
        <rFont val="宋体"/>
        <charset val="134"/>
      </rPr>
      <t>采购一批农特产品加工设备，建设农特产品加工厂房及营销房屋</t>
    </r>
    <r>
      <rPr>
        <sz val="11"/>
        <rFont val="Times New Roman"/>
        <charset val="134"/>
      </rPr>
      <t>500</t>
    </r>
    <r>
      <rPr>
        <sz val="11"/>
        <rFont val="宋体"/>
        <charset val="134"/>
      </rPr>
      <t>平方米</t>
    </r>
  </si>
  <si>
    <r>
      <rPr>
        <sz val="11"/>
        <rFont val="宋体"/>
        <charset val="134"/>
      </rPr>
      <t>加工厂房及营销房屋</t>
    </r>
    <r>
      <rPr>
        <sz val="11"/>
        <rFont val="Times New Roman"/>
        <charset val="134"/>
      </rPr>
      <t>2600</t>
    </r>
    <r>
      <rPr>
        <sz val="11"/>
        <rFont val="宋体"/>
        <charset val="134"/>
      </rPr>
      <t>元</t>
    </r>
    <r>
      <rPr>
        <sz val="11"/>
        <rFont val="Times New Roman"/>
        <charset val="134"/>
      </rPr>
      <t>/</t>
    </r>
    <r>
      <rPr>
        <sz val="11"/>
        <rFont val="宋体"/>
        <charset val="134"/>
      </rPr>
      <t>平方米</t>
    </r>
  </si>
  <si>
    <r>
      <rPr>
        <sz val="11"/>
        <rFont val="宋体"/>
        <charset val="134"/>
      </rPr>
      <t>特色产业带动脱贫农户增加收入</t>
    </r>
    <r>
      <rPr>
        <sz val="11"/>
        <rFont val="Times New Roman"/>
        <charset val="134"/>
      </rPr>
      <t>≥1000</t>
    </r>
    <r>
      <rPr>
        <sz val="11"/>
        <rFont val="宋体"/>
        <charset val="134"/>
      </rPr>
      <t>元</t>
    </r>
  </si>
  <si>
    <r>
      <rPr>
        <sz val="11"/>
        <rFont val="宋体"/>
        <charset val="134"/>
      </rPr>
      <t>受益户数</t>
    </r>
    <r>
      <rPr>
        <sz val="11"/>
        <rFont val="Times New Roman"/>
        <charset val="134"/>
      </rPr>
      <t>≥100</t>
    </r>
    <r>
      <rPr>
        <sz val="11"/>
        <rFont val="宋体"/>
        <charset val="134"/>
      </rPr>
      <t>户</t>
    </r>
  </si>
  <si>
    <r>
      <rPr>
        <sz val="11"/>
        <rFont val="宋体"/>
        <charset val="134"/>
      </rPr>
      <t>巫溪县</t>
    </r>
    <r>
      <rPr>
        <sz val="11"/>
        <rFont val="Times New Roman"/>
        <charset val="134"/>
      </rPr>
      <t>2024</t>
    </r>
    <r>
      <rPr>
        <sz val="11"/>
        <rFont val="宋体"/>
        <charset val="134"/>
      </rPr>
      <t>年官山林场林药产业基地建设项目</t>
    </r>
  </si>
  <si>
    <r>
      <rPr>
        <sz val="11"/>
        <rFont val="宋体"/>
        <charset val="134"/>
      </rPr>
      <t>产业项目</t>
    </r>
  </si>
  <si>
    <r>
      <rPr>
        <sz val="11"/>
        <rFont val="宋体"/>
        <charset val="134"/>
      </rPr>
      <t>特色产业</t>
    </r>
  </si>
  <si>
    <r>
      <rPr>
        <sz val="11"/>
        <rFont val="宋体"/>
        <charset val="134"/>
      </rPr>
      <t>建设华西银露梅（药王茶）种植资源保护地及母树林培育基地</t>
    </r>
    <r>
      <rPr>
        <sz val="11"/>
        <rFont val="Times New Roman"/>
        <charset val="134"/>
      </rPr>
      <t>20</t>
    </r>
    <r>
      <rPr>
        <sz val="11"/>
        <rFont val="宋体"/>
        <charset val="134"/>
      </rPr>
      <t>亩，种植资源保存区</t>
    </r>
    <r>
      <rPr>
        <sz val="11"/>
        <rFont val="Times New Roman"/>
        <charset val="134"/>
      </rPr>
      <t>5</t>
    </r>
    <r>
      <rPr>
        <sz val="11"/>
        <rFont val="宋体"/>
        <charset val="134"/>
      </rPr>
      <t>亩，种苗扩繁种植区</t>
    </r>
    <r>
      <rPr>
        <sz val="11"/>
        <rFont val="Times New Roman"/>
        <charset val="134"/>
      </rPr>
      <t>2</t>
    </r>
    <r>
      <rPr>
        <sz val="11"/>
        <rFont val="宋体"/>
        <charset val="134"/>
      </rPr>
      <t>亩。（含改造产品展示房</t>
    </r>
    <r>
      <rPr>
        <sz val="11"/>
        <rFont val="Times New Roman"/>
        <charset val="134"/>
      </rPr>
      <t>30</t>
    </r>
    <r>
      <rPr>
        <sz val="11"/>
        <rFont val="宋体"/>
        <charset val="134"/>
      </rPr>
      <t>平方米、巡护步道</t>
    </r>
    <r>
      <rPr>
        <sz val="11"/>
        <rFont val="Times New Roman"/>
        <charset val="134"/>
      </rPr>
      <t>8000</t>
    </r>
    <r>
      <rPr>
        <sz val="11"/>
        <rFont val="宋体"/>
        <charset val="134"/>
      </rPr>
      <t>米，生产步道</t>
    </r>
    <r>
      <rPr>
        <sz val="11"/>
        <rFont val="Times New Roman"/>
        <charset val="134"/>
      </rPr>
      <t>1000</t>
    </r>
    <r>
      <rPr>
        <sz val="11"/>
        <rFont val="宋体"/>
        <charset val="134"/>
      </rPr>
      <t>米，保护监控系统）等</t>
    </r>
  </si>
  <si>
    <r>
      <rPr>
        <sz val="11"/>
        <rFont val="宋体"/>
        <charset val="134"/>
      </rPr>
      <t>巫溪县官山林场</t>
    </r>
  </si>
  <si>
    <r>
      <rPr>
        <sz val="11"/>
        <rFont val="宋体"/>
        <charset val="134"/>
      </rPr>
      <t>建设华西银露梅（药王茶）种植资源保护地及母树林培育基地</t>
    </r>
    <r>
      <rPr>
        <sz val="11"/>
        <rFont val="Times New Roman"/>
        <charset val="134"/>
      </rPr>
      <t>20</t>
    </r>
    <r>
      <rPr>
        <sz val="11"/>
        <rFont val="宋体"/>
        <charset val="134"/>
      </rPr>
      <t>亩，种植资源保存区</t>
    </r>
    <r>
      <rPr>
        <sz val="11"/>
        <rFont val="Times New Roman"/>
        <charset val="134"/>
      </rPr>
      <t>5</t>
    </r>
    <r>
      <rPr>
        <sz val="11"/>
        <rFont val="宋体"/>
        <charset val="134"/>
      </rPr>
      <t>亩，种苗扩繁种植区</t>
    </r>
    <r>
      <rPr>
        <sz val="11"/>
        <rFont val="Times New Roman"/>
        <charset val="134"/>
      </rPr>
      <t>2</t>
    </r>
    <r>
      <rPr>
        <sz val="11"/>
        <rFont val="宋体"/>
        <charset val="134"/>
      </rPr>
      <t>亩。</t>
    </r>
  </si>
  <si>
    <r>
      <rPr>
        <sz val="11"/>
        <rFont val="宋体"/>
        <charset val="134"/>
      </rPr>
      <t>农民就近务工可获得务工收入</t>
    </r>
  </si>
  <si>
    <r>
      <rPr>
        <sz val="11"/>
        <rFont val="宋体"/>
        <charset val="134"/>
      </rPr>
      <t>项目质量合格率≧</t>
    </r>
    <r>
      <rPr>
        <sz val="11"/>
        <rFont val="Times New Roman"/>
        <charset val="134"/>
      </rPr>
      <t>100%</t>
    </r>
  </si>
  <si>
    <r>
      <rPr>
        <sz val="11"/>
        <rFont val="宋体"/>
        <charset val="134"/>
      </rPr>
      <t>当年任务完成率≧</t>
    </r>
    <r>
      <rPr>
        <sz val="11"/>
        <rFont val="Times New Roman"/>
        <charset val="134"/>
      </rPr>
      <t>100%</t>
    </r>
  </si>
  <si>
    <r>
      <rPr>
        <sz val="11"/>
        <rFont val="Times New Roman"/>
        <charset val="134"/>
      </rPr>
      <t>“</t>
    </r>
    <r>
      <rPr>
        <sz val="11"/>
        <rFont val="宋体"/>
        <charset val="134"/>
      </rPr>
      <t>华西银露梅（药王茶）种植资源保护地及母树林培育基地</t>
    </r>
    <r>
      <rPr>
        <sz val="11"/>
        <rFont val="Times New Roman"/>
        <charset val="134"/>
      </rPr>
      <t>2000</t>
    </r>
    <r>
      <rPr>
        <sz val="11"/>
        <rFont val="宋体"/>
        <charset val="134"/>
      </rPr>
      <t>元</t>
    </r>
    <r>
      <rPr>
        <sz val="11"/>
        <rFont val="Times New Roman"/>
        <charset val="134"/>
      </rPr>
      <t>/</t>
    </r>
    <r>
      <rPr>
        <sz val="11"/>
        <rFont val="宋体"/>
        <charset val="134"/>
      </rPr>
      <t>亩；种植资源保存区</t>
    </r>
    <r>
      <rPr>
        <sz val="11"/>
        <rFont val="Times New Roman"/>
        <charset val="134"/>
      </rPr>
      <t>3000</t>
    </r>
    <r>
      <rPr>
        <sz val="11"/>
        <rFont val="宋体"/>
        <charset val="134"/>
      </rPr>
      <t>元</t>
    </r>
    <r>
      <rPr>
        <sz val="11"/>
        <rFont val="Times New Roman"/>
        <charset val="134"/>
      </rPr>
      <t>/</t>
    </r>
    <r>
      <rPr>
        <sz val="11"/>
        <rFont val="宋体"/>
        <charset val="134"/>
      </rPr>
      <t>亩，种苗扩繁种植区</t>
    </r>
    <r>
      <rPr>
        <sz val="11"/>
        <rFont val="Times New Roman"/>
        <charset val="134"/>
      </rPr>
      <t>5000</t>
    </r>
    <r>
      <rPr>
        <sz val="11"/>
        <rFont val="宋体"/>
        <charset val="134"/>
      </rPr>
      <t>元</t>
    </r>
    <r>
      <rPr>
        <sz val="11"/>
        <rFont val="Times New Roman"/>
        <charset val="134"/>
      </rPr>
      <t>/</t>
    </r>
    <r>
      <rPr>
        <sz val="11"/>
        <rFont val="宋体"/>
        <charset val="134"/>
      </rPr>
      <t>亩，巡护步道</t>
    </r>
    <r>
      <rPr>
        <sz val="11"/>
        <rFont val="Times New Roman"/>
        <charset val="134"/>
      </rPr>
      <t>40.00</t>
    </r>
    <r>
      <rPr>
        <sz val="11"/>
        <rFont val="宋体"/>
        <charset val="134"/>
      </rPr>
      <t>元</t>
    </r>
    <r>
      <rPr>
        <sz val="11"/>
        <rFont val="Times New Roman"/>
        <charset val="134"/>
      </rPr>
      <t>/</t>
    </r>
    <r>
      <rPr>
        <sz val="11"/>
        <rFont val="宋体"/>
        <charset val="134"/>
      </rPr>
      <t>米；生产步道（块石步道）</t>
    </r>
    <r>
      <rPr>
        <sz val="11"/>
        <rFont val="Times New Roman"/>
        <charset val="134"/>
      </rPr>
      <t>300</t>
    </r>
    <r>
      <rPr>
        <sz val="11"/>
        <rFont val="宋体"/>
        <charset val="134"/>
      </rPr>
      <t>元</t>
    </r>
    <r>
      <rPr>
        <sz val="11"/>
        <rFont val="Times New Roman"/>
        <charset val="134"/>
      </rPr>
      <t>/</t>
    </r>
    <r>
      <rPr>
        <sz val="11"/>
        <rFont val="宋体"/>
        <charset val="134"/>
      </rPr>
      <t>米，保护监控系统</t>
    </r>
    <r>
      <rPr>
        <sz val="11"/>
        <rFont val="Times New Roman"/>
        <charset val="134"/>
      </rPr>
      <t>20</t>
    </r>
    <r>
      <rPr>
        <sz val="11"/>
        <rFont val="宋体"/>
        <charset val="134"/>
      </rPr>
      <t>万元；产品展示房</t>
    </r>
    <r>
      <rPr>
        <sz val="11"/>
        <rFont val="Times New Roman"/>
        <charset val="134"/>
      </rPr>
      <t>3000</t>
    </r>
    <r>
      <rPr>
        <sz val="11"/>
        <rFont val="宋体"/>
        <charset val="134"/>
      </rPr>
      <t>元</t>
    </r>
    <r>
      <rPr>
        <sz val="11"/>
        <rFont val="Times New Roman"/>
        <charset val="134"/>
      </rPr>
      <t>/</t>
    </r>
    <r>
      <rPr>
        <sz val="11"/>
        <rFont val="宋体"/>
        <charset val="134"/>
      </rPr>
      <t>平方米</t>
    </r>
  </si>
  <si>
    <r>
      <rPr>
        <sz val="11"/>
        <rFont val="宋体"/>
        <charset val="134"/>
      </rPr>
      <t>获得务工收入≧</t>
    </r>
    <r>
      <rPr>
        <sz val="11"/>
        <rFont val="Times New Roman"/>
        <charset val="134"/>
      </rPr>
      <t>10</t>
    </r>
    <r>
      <rPr>
        <sz val="11"/>
        <rFont val="宋体"/>
        <charset val="134"/>
      </rPr>
      <t>万元</t>
    </r>
  </si>
  <si>
    <r>
      <rPr>
        <sz val="11"/>
        <rFont val="宋体"/>
        <charset val="134"/>
      </rPr>
      <t>农民就近务工人次≧</t>
    </r>
    <r>
      <rPr>
        <sz val="11"/>
        <rFont val="Times New Roman"/>
        <charset val="134"/>
      </rPr>
      <t>49</t>
    </r>
  </si>
  <si>
    <r>
      <rPr>
        <sz val="11"/>
        <rFont val="宋体"/>
        <charset val="134"/>
      </rPr>
      <t>产业的持续推广，带动乡村振兴产业发展</t>
    </r>
  </si>
  <si>
    <r>
      <rPr>
        <sz val="11"/>
        <rFont val="宋体"/>
        <charset val="134"/>
      </rPr>
      <t>≧</t>
    </r>
    <r>
      <rPr>
        <sz val="11"/>
        <rFont val="Times New Roman"/>
        <charset val="134"/>
      </rPr>
      <t>90%</t>
    </r>
  </si>
  <si>
    <r>
      <rPr>
        <sz val="11"/>
        <rFont val="宋体"/>
        <charset val="134"/>
      </rPr>
      <t>巫溪县林业局</t>
    </r>
  </si>
  <si>
    <r>
      <rPr>
        <sz val="11"/>
        <rFont val="宋体"/>
        <charset val="134"/>
      </rPr>
      <t>上缴财政分配</t>
    </r>
  </si>
  <si>
    <r>
      <rPr>
        <sz val="11"/>
        <rFont val="宋体"/>
        <charset val="134"/>
      </rPr>
      <t>刘忠华</t>
    </r>
  </si>
  <si>
    <r>
      <rPr>
        <sz val="11"/>
        <rFont val="宋体"/>
        <charset val="134"/>
      </rPr>
      <t>巫溪县</t>
    </r>
    <r>
      <rPr>
        <sz val="11"/>
        <rFont val="Times New Roman"/>
        <charset val="134"/>
      </rPr>
      <t>2024</t>
    </r>
    <r>
      <rPr>
        <sz val="11"/>
        <rFont val="宋体"/>
        <charset val="134"/>
      </rPr>
      <t>年白果林场林药产业基地建设项目</t>
    </r>
  </si>
  <si>
    <r>
      <rPr>
        <sz val="11"/>
        <rFont val="宋体"/>
        <charset val="134"/>
      </rPr>
      <t>种植养殖加工服务</t>
    </r>
  </si>
  <si>
    <r>
      <rPr>
        <sz val="11"/>
        <rFont val="宋体"/>
        <charset val="134"/>
      </rPr>
      <t>新建土壤墒情监系统、气象监测系统、智能无线灌溉系统、林区周边围栏建设及原有</t>
    </r>
    <r>
      <rPr>
        <sz val="11"/>
        <rFont val="Times New Roman"/>
        <charset val="134"/>
      </rPr>
      <t>15</t>
    </r>
    <r>
      <rPr>
        <sz val="11"/>
        <rFont val="宋体"/>
        <charset val="134"/>
      </rPr>
      <t>亩基地林业产业基地管护</t>
    </r>
  </si>
  <si>
    <r>
      <rPr>
        <sz val="11"/>
        <rFont val="宋体"/>
        <charset val="134"/>
      </rPr>
      <t>巫溪县白果林场黄草坪管护站</t>
    </r>
  </si>
  <si>
    <r>
      <rPr>
        <sz val="11"/>
        <rFont val="宋体"/>
        <charset val="134"/>
      </rPr>
      <t>建设智慧农业覆盖林药产业基地</t>
    </r>
    <r>
      <rPr>
        <sz val="11"/>
        <rFont val="Times New Roman"/>
        <charset val="134"/>
      </rPr>
      <t>15</t>
    </r>
    <r>
      <rPr>
        <sz val="11"/>
        <rFont val="宋体"/>
        <charset val="134"/>
      </rPr>
      <t>亩及管护原有贝母</t>
    </r>
    <r>
      <rPr>
        <sz val="11"/>
        <rFont val="Times New Roman"/>
        <charset val="134"/>
      </rPr>
      <t>15</t>
    </r>
    <r>
      <rPr>
        <sz val="11"/>
        <rFont val="宋体"/>
        <charset val="134"/>
      </rPr>
      <t>亩</t>
    </r>
  </si>
  <si>
    <r>
      <rPr>
        <sz val="11"/>
        <rFont val="宋体"/>
        <charset val="134"/>
      </rPr>
      <t>通过村集体组织与林场合作，带动农民就近务工可获得务工收入</t>
    </r>
  </si>
  <si>
    <r>
      <rPr>
        <sz val="11"/>
        <rFont val="宋体"/>
        <charset val="134"/>
      </rPr>
      <t>项目质量合格率</t>
    </r>
    <r>
      <rPr>
        <sz val="11"/>
        <rFont val="Times New Roman"/>
        <charset val="134"/>
      </rPr>
      <t>≥95%</t>
    </r>
  </si>
  <si>
    <r>
      <rPr>
        <sz val="11"/>
        <rFont val="宋体"/>
        <charset val="134"/>
      </rPr>
      <t>当年任务完成率</t>
    </r>
    <r>
      <rPr>
        <sz val="11"/>
        <rFont val="Times New Roman"/>
        <charset val="134"/>
      </rPr>
      <t>≥90%</t>
    </r>
  </si>
  <si>
    <r>
      <rPr>
        <sz val="11"/>
        <rFont val="宋体"/>
        <charset val="134"/>
      </rPr>
      <t>每亩投入</t>
    </r>
    <r>
      <rPr>
        <sz val="11"/>
        <rFont val="Times New Roman"/>
        <charset val="134"/>
      </rPr>
      <t>≤10</t>
    </r>
    <r>
      <rPr>
        <sz val="11"/>
        <rFont val="宋体"/>
        <charset val="134"/>
      </rPr>
      <t>万元</t>
    </r>
  </si>
  <si>
    <r>
      <rPr>
        <sz val="11"/>
        <rFont val="宋体"/>
        <charset val="134"/>
      </rPr>
      <t>获得务工收入≧</t>
    </r>
    <r>
      <rPr>
        <sz val="11"/>
        <rFont val="Times New Roman"/>
        <charset val="134"/>
      </rPr>
      <t>30</t>
    </r>
    <r>
      <rPr>
        <sz val="11"/>
        <rFont val="宋体"/>
        <charset val="134"/>
      </rPr>
      <t>万元</t>
    </r>
  </si>
  <si>
    <r>
      <rPr>
        <sz val="11"/>
        <rFont val="宋体"/>
        <charset val="134"/>
      </rPr>
      <t>农民就近务工人次≧</t>
    </r>
    <r>
      <rPr>
        <sz val="11"/>
        <rFont val="Times New Roman"/>
        <charset val="134"/>
      </rPr>
      <t>1000</t>
    </r>
  </si>
  <si>
    <r>
      <rPr>
        <sz val="11"/>
        <rFont val="宋体"/>
        <charset val="134"/>
      </rPr>
      <t>项目建成投产后，可获得长期稳定的收益</t>
    </r>
  </si>
  <si>
    <r>
      <rPr>
        <sz val="11"/>
        <rFont val="宋体"/>
        <charset val="134"/>
      </rPr>
      <t>巫溪县白果林场</t>
    </r>
  </si>
  <si>
    <r>
      <rPr>
        <sz val="11"/>
        <rFont val="Times New Roman"/>
        <charset val="134"/>
      </rPr>
      <t>2024</t>
    </r>
    <r>
      <rPr>
        <sz val="11"/>
        <rFont val="宋体"/>
        <charset val="134"/>
      </rPr>
      <t>年</t>
    </r>
  </si>
  <si>
    <r>
      <rPr>
        <sz val="11"/>
        <rFont val="Times New Roman"/>
        <charset val="134"/>
      </rPr>
      <t>2024</t>
    </r>
    <r>
      <rPr>
        <sz val="11"/>
        <rFont val="宋体"/>
        <charset val="134"/>
      </rPr>
      <t>年</t>
    </r>
    <r>
      <rPr>
        <sz val="11"/>
        <rFont val="Times New Roman"/>
        <charset val="134"/>
      </rPr>
      <t>12</t>
    </r>
    <r>
      <rPr>
        <sz val="11"/>
        <rFont val="宋体"/>
        <charset val="134"/>
      </rPr>
      <t>月</t>
    </r>
  </si>
  <si>
    <r>
      <rPr>
        <sz val="11"/>
        <rFont val="宋体"/>
        <charset val="134"/>
      </rPr>
      <t>洪湖</t>
    </r>
  </si>
  <si>
    <r>
      <rPr>
        <sz val="11"/>
        <rFont val="宋体"/>
        <charset val="134"/>
      </rPr>
      <t>专项考核任务</t>
    </r>
    <r>
      <rPr>
        <sz val="11"/>
        <rFont val="Times New Roman"/>
        <charset val="134"/>
      </rPr>
      <t>-</t>
    </r>
    <r>
      <rPr>
        <sz val="11"/>
        <rFont val="宋体"/>
        <charset val="134"/>
      </rPr>
      <t>以工代赈</t>
    </r>
  </si>
  <si>
    <r>
      <rPr>
        <sz val="11"/>
        <rFont val="宋体"/>
        <charset val="134"/>
      </rPr>
      <t>巫溪县红池坝镇茶山村</t>
    </r>
    <r>
      <rPr>
        <sz val="11"/>
        <rFont val="Times New Roman"/>
        <charset val="134"/>
      </rPr>
      <t>2024</t>
    </r>
    <r>
      <rPr>
        <sz val="11"/>
        <rFont val="宋体"/>
        <charset val="134"/>
      </rPr>
      <t>年集中安置点后续扶持项目</t>
    </r>
  </si>
  <si>
    <r>
      <rPr>
        <sz val="11"/>
        <rFont val="宋体"/>
        <charset val="134"/>
      </rPr>
      <t>易地搬迁后扶</t>
    </r>
  </si>
  <si>
    <r>
      <rPr>
        <sz val="11"/>
        <rFont val="Times New Roman"/>
        <charset val="134"/>
      </rPr>
      <t>“</t>
    </r>
    <r>
      <rPr>
        <sz val="11"/>
        <rFont val="宋体"/>
        <charset val="134"/>
      </rPr>
      <t>一站式</t>
    </r>
    <r>
      <rPr>
        <sz val="11"/>
        <rFont val="Times New Roman"/>
        <charset val="134"/>
      </rPr>
      <t>”</t>
    </r>
    <r>
      <rPr>
        <sz val="11"/>
        <rFont val="宋体"/>
        <charset val="134"/>
      </rPr>
      <t>社区综合服务设施建设</t>
    </r>
  </si>
  <si>
    <r>
      <rPr>
        <sz val="11"/>
        <rFont val="宋体"/>
        <charset val="134"/>
      </rPr>
      <t>茶山至十二垭道路安全隐患整治</t>
    </r>
    <r>
      <rPr>
        <sz val="11"/>
        <rFont val="Times New Roman"/>
        <charset val="134"/>
      </rPr>
      <t>22</t>
    </r>
    <r>
      <rPr>
        <sz val="11"/>
        <rFont val="宋体"/>
        <charset val="134"/>
      </rPr>
      <t>公里</t>
    </r>
  </si>
  <si>
    <r>
      <rPr>
        <sz val="11"/>
        <rFont val="宋体"/>
        <charset val="134"/>
      </rPr>
      <t>巫溪县红池坝镇茶山村</t>
    </r>
  </si>
  <si>
    <r>
      <rPr>
        <sz val="11"/>
        <rFont val="宋体"/>
        <charset val="134"/>
      </rPr>
      <t>通过对茶山至十二垭道路安全隐患整治</t>
    </r>
    <r>
      <rPr>
        <sz val="11"/>
        <rFont val="Times New Roman"/>
        <charset val="134"/>
      </rPr>
      <t>22</t>
    </r>
    <r>
      <rPr>
        <sz val="11"/>
        <rFont val="宋体"/>
        <charset val="134"/>
      </rPr>
      <t>公里，可改善</t>
    </r>
    <r>
      <rPr>
        <sz val="11"/>
        <rFont val="Times New Roman"/>
        <charset val="134"/>
      </rPr>
      <t>680</t>
    </r>
    <r>
      <rPr>
        <sz val="11"/>
        <rFont val="宋体"/>
        <charset val="134"/>
      </rPr>
      <t>人，其中脱贫人口</t>
    </r>
    <r>
      <rPr>
        <sz val="11"/>
        <rFont val="Times New Roman"/>
        <charset val="134"/>
      </rPr>
      <t>168</t>
    </r>
    <r>
      <rPr>
        <sz val="11"/>
        <rFont val="宋体"/>
        <charset val="134"/>
      </rPr>
      <t>人交通出行条件，同时，带动辖区农旅融合发展，促进农户增收。</t>
    </r>
  </si>
  <si>
    <r>
      <rPr>
        <sz val="11"/>
        <rFont val="Times New Roman"/>
        <charset val="134"/>
      </rPr>
      <t>4</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人参与项目实施过程中施工质量和资金使用的监督，通过对茶山至十二垭道路安全隐患整治</t>
    </r>
    <r>
      <rPr>
        <sz val="11"/>
        <rFont val="Times New Roman"/>
        <charset val="134"/>
      </rPr>
      <t>22</t>
    </r>
    <r>
      <rPr>
        <sz val="11"/>
        <rFont val="宋体"/>
        <charset val="134"/>
      </rPr>
      <t>公里，可改善</t>
    </r>
    <r>
      <rPr>
        <sz val="11"/>
        <rFont val="Times New Roman"/>
        <charset val="134"/>
      </rPr>
      <t>680</t>
    </r>
    <r>
      <rPr>
        <sz val="11"/>
        <rFont val="宋体"/>
        <charset val="134"/>
      </rPr>
      <t>人，其中脱贫人口</t>
    </r>
    <r>
      <rPr>
        <sz val="11"/>
        <rFont val="Times New Roman"/>
        <charset val="134"/>
      </rPr>
      <t>168</t>
    </r>
    <r>
      <rPr>
        <sz val="11"/>
        <rFont val="宋体"/>
        <charset val="134"/>
      </rPr>
      <t>人交通出行条件，同时，带动辖区农旅融合发展，促进农户增收。</t>
    </r>
  </si>
  <si>
    <r>
      <rPr>
        <sz val="11"/>
        <rFont val="宋体"/>
        <charset val="134"/>
      </rPr>
      <t>道路整治</t>
    </r>
    <r>
      <rPr>
        <sz val="11"/>
        <rFont val="Times New Roman"/>
        <charset val="134"/>
      </rPr>
      <t>22</t>
    </r>
    <r>
      <rPr>
        <sz val="11"/>
        <rFont val="宋体"/>
        <charset val="134"/>
      </rPr>
      <t>公里</t>
    </r>
  </si>
  <si>
    <r>
      <rPr>
        <sz val="11"/>
        <rFont val="宋体"/>
        <charset val="134"/>
      </rPr>
      <t>项目验收合格率</t>
    </r>
    <r>
      <rPr>
        <sz val="11"/>
        <rFont val="Times New Roman"/>
        <charset val="134"/>
      </rPr>
      <t>≥100%</t>
    </r>
  </si>
  <si>
    <r>
      <rPr>
        <sz val="11"/>
        <rFont val="宋体"/>
        <charset val="134"/>
      </rPr>
      <t>道路整治</t>
    </r>
    <r>
      <rPr>
        <sz val="11"/>
        <rFont val="Times New Roman"/>
        <charset val="134"/>
      </rPr>
      <t>18</t>
    </r>
    <r>
      <rPr>
        <sz val="11"/>
        <rFont val="宋体"/>
        <charset val="134"/>
      </rPr>
      <t>万元</t>
    </r>
    <r>
      <rPr>
        <sz val="11"/>
        <rFont val="Times New Roman"/>
        <charset val="134"/>
      </rPr>
      <t>/</t>
    </r>
    <r>
      <rPr>
        <sz val="11"/>
        <rFont val="宋体"/>
        <charset val="134"/>
      </rPr>
      <t>公里</t>
    </r>
  </si>
  <si>
    <r>
      <rPr>
        <sz val="11"/>
        <rFont val="宋体"/>
        <charset val="134"/>
      </rPr>
      <t>受益农户人口数</t>
    </r>
    <r>
      <rPr>
        <sz val="11"/>
        <rFont val="Times New Roman"/>
        <charset val="134"/>
      </rPr>
      <t>≥300</t>
    </r>
    <r>
      <rPr>
        <sz val="11"/>
        <rFont val="宋体"/>
        <charset val="134"/>
      </rPr>
      <t>人</t>
    </r>
  </si>
  <si>
    <r>
      <rPr>
        <sz val="11"/>
        <rFont val="宋体"/>
        <charset val="134"/>
      </rPr>
      <t>受益巩固人口满意度</t>
    </r>
    <r>
      <rPr>
        <sz val="11"/>
        <rFont val="Times New Roman"/>
        <charset val="134"/>
      </rPr>
      <t>≥95%</t>
    </r>
  </si>
  <si>
    <r>
      <rPr>
        <sz val="11"/>
        <rFont val="宋体"/>
        <charset val="134"/>
      </rPr>
      <t>张锡定</t>
    </r>
  </si>
  <si>
    <r>
      <rPr>
        <sz val="11"/>
        <rFont val="宋体"/>
        <charset val="134"/>
      </rPr>
      <t>巫溪县下堡镇桔林村</t>
    </r>
    <r>
      <rPr>
        <sz val="11"/>
        <rFont val="Times New Roman"/>
        <charset val="134"/>
      </rPr>
      <t>2024</t>
    </r>
    <r>
      <rPr>
        <sz val="11"/>
        <rFont val="宋体"/>
        <charset val="134"/>
      </rPr>
      <t>年产业路扩建工程</t>
    </r>
  </si>
  <si>
    <r>
      <rPr>
        <sz val="11"/>
        <rFont val="宋体"/>
        <charset val="134"/>
      </rPr>
      <t>扩建桔林村产业路</t>
    </r>
    <r>
      <rPr>
        <sz val="11"/>
        <rFont val="Times New Roman"/>
        <charset val="134"/>
      </rPr>
      <t>3.7</t>
    </r>
    <r>
      <rPr>
        <sz val="11"/>
        <rFont val="宋体"/>
        <charset val="134"/>
      </rPr>
      <t>公里，路基由</t>
    </r>
    <r>
      <rPr>
        <sz val="11"/>
        <rFont val="Times New Roman"/>
        <charset val="134"/>
      </rPr>
      <t>4</t>
    </r>
    <r>
      <rPr>
        <sz val="11"/>
        <rFont val="宋体"/>
        <charset val="134"/>
      </rPr>
      <t>米</t>
    </r>
    <r>
      <rPr>
        <sz val="11"/>
        <rFont val="Times New Roman"/>
        <charset val="134"/>
      </rPr>
      <t>-4.5</t>
    </r>
    <r>
      <rPr>
        <sz val="11"/>
        <rFont val="宋体"/>
        <charset val="134"/>
      </rPr>
      <t>米扩建为</t>
    </r>
    <r>
      <rPr>
        <sz val="11"/>
        <rFont val="Times New Roman"/>
        <charset val="134"/>
      </rPr>
      <t>6.5</t>
    </r>
    <r>
      <rPr>
        <sz val="11"/>
        <rFont val="宋体"/>
        <charset val="134"/>
      </rPr>
      <t>米，并硬化。原有路面损毁约</t>
    </r>
    <r>
      <rPr>
        <sz val="11"/>
        <rFont val="Times New Roman"/>
        <charset val="134"/>
      </rPr>
      <t>20%</t>
    </r>
    <r>
      <rPr>
        <sz val="11"/>
        <rFont val="宋体"/>
        <charset val="134"/>
      </rPr>
      <t>进行修补，局部路基病害治理。增设排水系统：管涵、箱涵、排水沟。</t>
    </r>
    <r>
      <rPr>
        <sz val="11"/>
        <rFont val="Times New Roman"/>
        <charset val="134"/>
      </rPr>
      <t>M7.5</t>
    </r>
    <r>
      <rPr>
        <sz val="11"/>
        <rFont val="宋体"/>
        <charset val="134"/>
      </rPr>
      <t>挡墙，采用铺设</t>
    </r>
    <r>
      <rPr>
        <sz val="11"/>
        <rFont val="Times New Roman"/>
        <charset val="134"/>
      </rPr>
      <t>20</t>
    </r>
    <r>
      <rPr>
        <sz val="11"/>
        <rFont val="宋体"/>
        <charset val="134"/>
      </rPr>
      <t>厘米厚手摆块石，</t>
    </r>
    <r>
      <rPr>
        <sz val="11"/>
        <rFont val="Times New Roman"/>
        <charset val="134"/>
      </rPr>
      <t>+10cm</t>
    </r>
    <r>
      <rPr>
        <sz val="11"/>
        <rFont val="宋体"/>
        <charset val="134"/>
      </rPr>
      <t>碎石块垫层，</t>
    </r>
    <r>
      <rPr>
        <sz val="11"/>
        <rFont val="Times New Roman"/>
        <charset val="134"/>
      </rPr>
      <t>20</t>
    </r>
    <r>
      <rPr>
        <sz val="11"/>
        <rFont val="宋体"/>
        <charset val="134"/>
      </rPr>
      <t>厘米厚，</t>
    </r>
    <r>
      <rPr>
        <sz val="11"/>
        <rFont val="Times New Roman"/>
        <charset val="134"/>
      </rPr>
      <t>C25</t>
    </r>
    <r>
      <rPr>
        <sz val="11"/>
        <rFont val="宋体"/>
        <charset val="134"/>
      </rPr>
      <t>砼路面。原有护栏局部拆除后安装。</t>
    </r>
  </si>
  <si>
    <r>
      <rPr>
        <sz val="11"/>
        <rFont val="宋体"/>
        <charset val="134"/>
      </rPr>
      <t>通过扩建桔林村产业路</t>
    </r>
    <r>
      <rPr>
        <sz val="11"/>
        <rFont val="Times New Roman"/>
        <charset val="134"/>
      </rPr>
      <t>3.7</t>
    </r>
    <r>
      <rPr>
        <sz val="11"/>
        <rFont val="宋体"/>
        <charset val="134"/>
      </rPr>
      <t>公里，可改善</t>
    </r>
    <r>
      <rPr>
        <sz val="11"/>
        <rFont val="Times New Roman"/>
        <charset val="134"/>
      </rPr>
      <t>867</t>
    </r>
    <r>
      <rPr>
        <sz val="11"/>
        <rFont val="宋体"/>
        <charset val="134"/>
      </rPr>
      <t>人（其中脱贫人口</t>
    </r>
    <r>
      <rPr>
        <sz val="11"/>
        <rFont val="Times New Roman"/>
        <charset val="134"/>
      </rPr>
      <t>185</t>
    </r>
    <r>
      <rPr>
        <sz val="11"/>
        <rFont val="宋体"/>
        <charset val="134"/>
      </rPr>
      <t>人）生产生活条件。</t>
    </r>
  </si>
  <si>
    <r>
      <rPr>
        <sz val="11"/>
        <rFont val="Times New Roman"/>
        <charset val="134"/>
      </rP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人参与项目实施过程中施工质量和资金使用的监督，通过扩建桔林村产业路</t>
    </r>
    <r>
      <rPr>
        <sz val="11"/>
        <rFont val="Times New Roman"/>
        <charset val="134"/>
      </rPr>
      <t>3.7</t>
    </r>
    <r>
      <rPr>
        <sz val="11"/>
        <rFont val="宋体"/>
        <charset val="134"/>
      </rPr>
      <t>公里，可改善</t>
    </r>
    <r>
      <rPr>
        <sz val="11"/>
        <rFont val="Times New Roman"/>
        <charset val="134"/>
      </rPr>
      <t>867</t>
    </r>
    <r>
      <rPr>
        <sz val="11"/>
        <rFont val="宋体"/>
        <charset val="134"/>
      </rPr>
      <t>人（其中脱贫人口</t>
    </r>
    <r>
      <rPr>
        <sz val="11"/>
        <rFont val="Times New Roman"/>
        <charset val="134"/>
      </rPr>
      <t>185</t>
    </r>
    <r>
      <rPr>
        <sz val="11"/>
        <rFont val="宋体"/>
        <charset val="134"/>
      </rPr>
      <t>人）生产生活条件。</t>
    </r>
  </si>
  <si>
    <r>
      <rPr>
        <sz val="11"/>
        <rFont val="宋体"/>
        <charset val="134"/>
      </rPr>
      <t>扩建产业路</t>
    </r>
    <r>
      <rPr>
        <sz val="11"/>
        <rFont val="Times New Roman"/>
        <charset val="134"/>
      </rPr>
      <t>3.7</t>
    </r>
    <r>
      <rPr>
        <sz val="11"/>
        <rFont val="宋体"/>
        <charset val="134"/>
      </rPr>
      <t>公里</t>
    </r>
    <r>
      <rPr>
        <sz val="11"/>
        <rFont val="Times New Roman"/>
        <charset val="134"/>
      </rPr>
      <t xml:space="preserve">    </t>
    </r>
  </si>
  <si>
    <r>
      <rPr>
        <sz val="11"/>
        <rFont val="宋体"/>
        <charset val="134"/>
      </rPr>
      <t>道路整治</t>
    </r>
    <r>
      <rPr>
        <sz val="11"/>
        <rFont val="Times New Roman"/>
        <charset val="134"/>
      </rPr>
      <t>176</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</si>
  <si>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≥185</t>
    </r>
    <r>
      <rPr>
        <sz val="11"/>
        <rFont val="宋体"/>
        <charset val="134"/>
      </rPr>
      <t>人</t>
    </r>
  </si>
  <si>
    <r>
      <rPr>
        <sz val="11"/>
        <rFont val="宋体"/>
        <charset val="134"/>
      </rPr>
      <t>巫溪县朝阳镇</t>
    </r>
    <r>
      <rPr>
        <sz val="11"/>
        <rFont val="Times New Roman"/>
        <charset val="134"/>
      </rPr>
      <t>2024</t>
    </r>
    <r>
      <rPr>
        <sz val="11"/>
        <rFont val="宋体"/>
        <charset val="134"/>
      </rPr>
      <t>年以工代赈项目</t>
    </r>
  </si>
  <si>
    <r>
      <rPr>
        <sz val="11"/>
        <rFont val="宋体"/>
        <charset val="134"/>
      </rPr>
      <t>朝阳镇玉皇村、绿坪村道路硬化</t>
    </r>
    <r>
      <rPr>
        <sz val="11"/>
        <rFont val="Times New Roman"/>
        <charset val="134"/>
      </rPr>
      <t>7</t>
    </r>
    <r>
      <rPr>
        <sz val="11"/>
        <rFont val="宋体"/>
        <charset val="134"/>
      </rPr>
      <t>公里，宽</t>
    </r>
    <r>
      <rPr>
        <sz val="11"/>
        <rFont val="Times New Roman"/>
        <charset val="134"/>
      </rPr>
      <t>3.5</t>
    </r>
    <r>
      <rPr>
        <sz val="11"/>
        <rFont val="宋体"/>
        <charset val="134"/>
      </rPr>
      <t>米。</t>
    </r>
  </si>
  <si>
    <r>
      <rPr>
        <sz val="11"/>
        <rFont val="宋体"/>
        <charset val="134"/>
      </rPr>
      <t>巫溪县朝阳镇玉皇村、绿坪村</t>
    </r>
  </si>
  <si>
    <r>
      <rPr>
        <sz val="11"/>
        <rFont val="宋体"/>
        <charset val="134"/>
      </rPr>
      <t>通过道路硬化</t>
    </r>
    <r>
      <rPr>
        <sz val="11"/>
        <rFont val="Times New Roman"/>
        <charset val="134"/>
      </rPr>
      <t>7</t>
    </r>
    <r>
      <rPr>
        <sz val="11"/>
        <rFont val="宋体"/>
        <charset val="134"/>
      </rPr>
      <t>公里，可改善</t>
    </r>
    <r>
      <rPr>
        <sz val="11"/>
        <rFont val="Times New Roman"/>
        <charset val="134"/>
      </rPr>
      <t>467</t>
    </r>
    <r>
      <rPr>
        <sz val="11"/>
        <rFont val="宋体"/>
        <charset val="134"/>
      </rPr>
      <t>人（其中脱贫人口</t>
    </r>
    <r>
      <rPr>
        <sz val="11"/>
        <rFont val="Times New Roman"/>
        <charset val="134"/>
      </rPr>
      <t>115</t>
    </r>
    <r>
      <rPr>
        <sz val="11"/>
        <rFont val="宋体"/>
        <charset val="134"/>
      </rPr>
      <t>人）交通出行条件。</t>
    </r>
  </si>
  <si>
    <r>
      <rPr>
        <sz val="11"/>
        <rFont val="Times New Roman"/>
        <charset val="134"/>
      </rPr>
      <t>4</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人参与项目实施过程中施工质量和资金使用的监督，通过道路硬化</t>
    </r>
    <r>
      <rPr>
        <sz val="11"/>
        <rFont val="Times New Roman"/>
        <charset val="134"/>
      </rPr>
      <t>7</t>
    </r>
    <r>
      <rPr>
        <sz val="11"/>
        <rFont val="宋体"/>
        <charset val="134"/>
      </rPr>
      <t>公里，可改善</t>
    </r>
    <r>
      <rPr>
        <sz val="11"/>
        <rFont val="Times New Roman"/>
        <charset val="134"/>
      </rPr>
      <t>467</t>
    </r>
    <r>
      <rPr>
        <sz val="11"/>
        <rFont val="宋体"/>
        <charset val="134"/>
      </rPr>
      <t>人（其中脱贫人口</t>
    </r>
    <r>
      <rPr>
        <sz val="11"/>
        <rFont val="Times New Roman"/>
        <charset val="134"/>
      </rPr>
      <t>115</t>
    </r>
    <r>
      <rPr>
        <sz val="11"/>
        <rFont val="宋体"/>
        <charset val="134"/>
      </rPr>
      <t>人）交通出行条件。</t>
    </r>
  </si>
  <si>
    <r>
      <rPr>
        <sz val="11"/>
        <rFont val="宋体"/>
        <charset val="134"/>
      </rPr>
      <t>道路硬化</t>
    </r>
    <r>
      <rPr>
        <sz val="11"/>
        <rFont val="Times New Roman"/>
        <charset val="134"/>
      </rPr>
      <t>7</t>
    </r>
    <r>
      <rPr>
        <sz val="11"/>
        <rFont val="宋体"/>
        <charset val="134"/>
      </rPr>
      <t>公里</t>
    </r>
  </si>
  <si>
    <r>
      <rPr>
        <sz val="11"/>
        <rFont val="宋体"/>
        <charset val="134"/>
      </rPr>
      <t>道路硬化</t>
    </r>
    <r>
      <rPr>
        <sz val="11"/>
        <rFont val="Times New Roman"/>
        <charset val="134"/>
      </rPr>
      <t>60</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</si>
  <si>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≥115</t>
    </r>
    <r>
      <rPr>
        <sz val="11"/>
        <rFont val="宋体"/>
        <charset val="134"/>
      </rPr>
      <t>人</t>
    </r>
  </si>
  <si>
    <r>
      <rPr>
        <sz val="11"/>
        <rFont val="宋体"/>
        <charset val="134"/>
      </rPr>
      <t>巫溪县白鹿镇</t>
    </r>
    <r>
      <rPr>
        <sz val="11"/>
        <rFont val="Times New Roman"/>
        <charset val="134"/>
      </rPr>
      <t>2024</t>
    </r>
    <r>
      <rPr>
        <sz val="11"/>
        <rFont val="宋体"/>
        <charset val="134"/>
      </rPr>
      <t>年白鹿社区提档升级以工代赈项目</t>
    </r>
  </si>
  <si>
    <r>
      <rPr>
        <sz val="11"/>
        <rFont val="宋体"/>
        <charset val="134"/>
      </rPr>
      <t>将白鹿社区原</t>
    </r>
    <r>
      <rPr>
        <sz val="11"/>
        <rFont val="Times New Roman"/>
        <charset val="134"/>
      </rPr>
      <t>2</t>
    </r>
    <r>
      <rPr>
        <sz val="11"/>
        <rFont val="宋体"/>
        <charset val="134"/>
      </rPr>
      <t>米宽拓宽至</t>
    </r>
    <r>
      <rPr>
        <sz val="11"/>
        <rFont val="Times New Roman"/>
        <charset val="134"/>
      </rPr>
      <t>4.5</t>
    </r>
    <r>
      <rPr>
        <sz val="11"/>
        <rFont val="宋体"/>
        <charset val="134"/>
      </rPr>
      <t>米并硬化，长度</t>
    </r>
    <r>
      <rPr>
        <sz val="11"/>
        <rFont val="Times New Roman"/>
        <charset val="134"/>
      </rPr>
      <t>1.4</t>
    </r>
    <r>
      <rPr>
        <sz val="11"/>
        <rFont val="宋体"/>
        <charset val="134"/>
      </rPr>
      <t>公里；修建公共厕所</t>
    </r>
    <r>
      <rPr>
        <sz val="11"/>
        <rFont val="Times New Roman"/>
        <charset val="134"/>
      </rPr>
      <t>1</t>
    </r>
    <r>
      <rPr>
        <sz val="11"/>
        <rFont val="宋体"/>
        <charset val="134"/>
      </rPr>
      <t>座；新建宽</t>
    </r>
    <r>
      <rPr>
        <sz val="11"/>
        <rFont val="Times New Roman"/>
        <charset val="134"/>
      </rPr>
      <t>1.5</t>
    </r>
    <r>
      <rPr>
        <sz val="11"/>
        <rFont val="宋体"/>
        <charset val="134"/>
      </rPr>
      <t>米的步道</t>
    </r>
    <r>
      <rPr>
        <sz val="11"/>
        <rFont val="Times New Roman"/>
        <charset val="134"/>
      </rPr>
      <t>2</t>
    </r>
    <r>
      <rPr>
        <sz val="11"/>
        <rFont val="宋体"/>
        <charset val="134"/>
      </rPr>
      <t>公里；整治道路边沟</t>
    </r>
    <r>
      <rPr>
        <sz val="11"/>
        <rFont val="Times New Roman"/>
        <charset val="134"/>
      </rPr>
      <t>3</t>
    </r>
    <r>
      <rPr>
        <sz val="11"/>
        <rFont val="宋体"/>
        <charset val="134"/>
      </rPr>
      <t>公里；改建树池</t>
    </r>
    <r>
      <rPr>
        <sz val="11"/>
        <rFont val="Times New Roman"/>
        <charset val="134"/>
      </rPr>
      <t>100</t>
    </r>
    <r>
      <rPr>
        <sz val="11"/>
        <rFont val="宋体"/>
        <charset val="134"/>
      </rPr>
      <t>个；群众文化活动广场铺设地砖</t>
    </r>
    <r>
      <rPr>
        <sz val="11"/>
        <rFont val="Times New Roman"/>
        <charset val="134"/>
      </rPr>
      <t>1100</t>
    </r>
    <r>
      <rPr>
        <sz val="11"/>
        <rFont val="宋体"/>
        <charset val="134"/>
      </rPr>
      <t>平方米。</t>
    </r>
  </si>
  <si>
    <r>
      <rPr>
        <sz val="11"/>
        <rFont val="宋体"/>
        <charset val="134"/>
      </rPr>
      <t>巫溪县白鹿镇白鹿社区</t>
    </r>
  </si>
  <si>
    <r>
      <rPr>
        <sz val="11"/>
        <rFont val="宋体"/>
        <charset val="134"/>
      </rPr>
      <t>通过道路硬化</t>
    </r>
    <r>
      <rPr>
        <sz val="11"/>
        <rFont val="Times New Roman"/>
        <charset val="134"/>
      </rPr>
      <t>1.4</t>
    </r>
    <r>
      <rPr>
        <sz val="11"/>
        <rFont val="宋体"/>
        <charset val="134"/>
      </rPr>
      <t>公里，公厕</t>
    </r>
    <r>
      <rPr>
        <sz val="11"/>
        <rFont val="Times New Roman"/>
        <charset val="134"/>
      </rPr>
      <t>1</t>
    </r>
    <r>
      <rPr>
        <sz val="11"/>
        <rFont val="宋体"/>
        <charset val="134"/>
      </rPr>
      <t>座，步道</t>
    </r>
    <r>
      <rPr>
        <sz val="11"/>
        <rFont val="Times New Roman"/>
        <charset val="134"/>
      </rPr>
      <t>2</t>
    </r>
    <r>
      <rPr>
        <sz val="11"/>
        <rFont val="宋体"/>
        <charset val="134"/>
      </rPr>
      <t>公里，边沟正在</t>
    </r>
    <r>
      <rPr>
        <sz val="11"/>
        <rFont val="Times New Roman"/>
        <charset val="134"/>
      </rPr>
      <t>3</t>
    </r>
    <r>
      <rPr>
        <sz val="11"/>
        <rFont val="宋体"/>
        <charset val="134"/>
      </rPr>
      <t>公里，树池改建</t>
    </r>
    <r>
      <rPr>
        <sz val="11"/>
        <rFont val="Times New Roman"/>
        <charset val="134"/>
      </rPr>
      <t>100</t>
    </r>
    <r>
      <rPr>
        <sz val="11"/>
        <rFont val="宋体"/>
        <charset val="134"/>
      </rPr>
      <t>个，广场铺地砖</t>
    </r>
    <r>
      <rPr>
        <sz val="11"/>
        <rFont val="Times New Roman"/>
        <charset val="134"/>
      </rPr>
      <t>1100</t>
    </r>
    <r>
      <rPr>
        <sz val="11"/>
        <rFont val="宋体"/>
        <charset val="134"/>
      </rPr>
      <t>平方米，可改善</t>
    </r>
    <r>
      <rPr>
        <sz val="11"/>
        <rFont val="Times New Roman"/>
        <charset val="134"/>
      </rPr>
      <t>320</t>
    </r>
    <r>
      <rPr>
        <sz val="11"/>
        <rFont val="宋体"/>
        <charset val="134"/>
      </rPr>
      <t>人，其中脱贫人口</t>
    </r>
    <r>
      <rPr>
        <sz val="11"/>
        <rFont val="Times New Roman"/>
        <charset val="134"/>
      </rPr>
      <t>68</t>
    </r>
    <r>
      <rPr>
        <sz val="11"/>
        <rFont val="宋体"/>
        <charset val="134"/>
      </rPr>
      <t>人生产生活条件。</t>
    </r>
  </si>
  <si>
    <r>
      <rPr>
        <sz val="11"/>
        <rFont val="Times New Roman"/>
        <charset val="134"/>
      </rPr>
      <t>5</t>
    </r>
    <r>
      <rPr>
        <sz val="11"/>
        <rFont val="宋体"/>
        <charset val="134"/>
      </rPr>
      <t>人参与前期项目确定会议、决议，</t>
    </r>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人参与项目实施过程中施工质量和资金使用的监督，通过道路硬化</t>
    </r>
    <r>
      <rPr>
        <sz val="11"/>
        <rFont val="Times New Roman"/>
        <charset val="134"/>
      </rPr>
      <t>1.4</t>
    </r>
    <r>
      <rPr>
        <sz val="11"/>
        <rFont val="宋体"/>
        <charset val="134"/>
      </rPr>
      <t>公里，公厕</t>
    </r>
    <r>
      <rPr>
        <sz val="11"/>
        <rFont val="Times New Roman"/>
        <charset val="134"/>
      </rPr>
      <t>1</t>
    </r>
    <r>
      <rPr>
        <sz val="11"/>
        <rFont val="宋体"/>
        <charset val="134"/>
      </rPr>
      <t>座，步道</t>
    </r>
    <r>
      <rPr>
        <sz val="11"/>
        <rFont val="Times New Roman"/>
        <charset val="134"/>
      </rPr>
      <t>2</t>
    </r>
    <r>
      <rPr>
        <sz val="11"/>
        <rFont val="宋体"/>
        <charset val="134"/>
      </rPr>
      <t>公里，边沟正在</t>
    </r>
    <r>
      <rPr>
        <sz val="11"/>
        <rFont val="Times New Roman"/>
        <charset val="134"/>
      </rPr>
      <t>3</t>
    </r>
    <r>
      <rPr>
        <sz val="11"/>
        <rFont val="宋体"/>
        <charset val="134"/>
      </rPr>
      <t>公里，树池改建</t>
    </r>
    <r>
      <rPr>
        <sz val="11"/>
        <rFont val="Times New Roman"/>
        <charset val="134"/>
      </rPr>
      <t>100</t>
    </r>
    <r>
      <rPr>
        <sz val="11"/>
        <rFont val="宋体"/>
        <charset val="134"/>
      </rPr>
      <t>个，广场铺地砖</t>
    </r>
    <r>
      <rPr>
        <sz val="11"/>
        <rFont val="Times New Roman"/>
        <charset val="134"/>
      </rPr>
      <t>1100</t>
    </r>
    <r>
      <rPr>
        <sz val="11"/>
        <rFont val="宋体"/>
        <charset val="134"/>
      </rPr>
      <t>平方米，可改善</t>
    </r>
    <r>
      <rPr>
        <sz val="11"/>
        <rFont val="Times New Roman"/>
        <charset val="134"/>
      </rPr>
      <t>320</t>
    </r>
    <r>
      <rPr>
        <sz val="11"/>
        <rFont val="宋体"/>
        <charset val="134"/>
      </rPr>
      <t>人，其中脱贫人口</t>
    </r>
    <r>
      <rPr>
        <sz val="11"/>
        <rFont val="Times New Roman"/>
        <charset val="134"/>
      </rPr>
      <t>68</t>
    </r>
    <r>
      <rPr>
        <sz val="11"/>
        <rFont val="宋体"/>
        <charset val="134"/>
      </rPr>
      <t>人生产生活条件。</t>
    </r>
  </si>
  <si>
    <r>
      <rPr>
        <sz val="11"/>
        <rFont val="宋体"/>
        <charset val="134"/>
      </rPr>
      <t>道路硬化</t>
    </r>
    <r>
      <rPr>
        <sz val="11"/>
        <rFont val="Times New Roman"/>
        <charset val="134"/>
      </rPr>
      <t>1.4</t>
    </r>
    <r>
      <rPr>
        <sz val="11"/>
        <rFont val="宋体"/>
        <charset val="134"/>
      </rPr>
      <t>公里，公厕</t>
    </r>
    <r>
      <rPr>
        <sz val="11"/>
        <rFont val="Times New Roman"/>
        <charset val="134"/>
      </rPr>
      <t>1</t>
    </r>
    <r>
      <rPr>
        <sz val="11"/>
        <rFont val="宋体"/>
        <charset val="134"/>
      </rPr>
      <t>座，步道</t>
    </r>
    <r>
      <rPr>
        <sz val="11"/>
        <rFont val="Times New Roman"/>
        <charset val="134"/>
      </rPr>
      <t>2</t>
    </r>
    <r>
      <rPr>
        <sz val="11"/>
        <rFont val="宋体"/>
        <charset val="134"/>
      </rPr>
      <t>公里，边沟正在</t>
    </r>
    <r>
      <rPr>
        <sz val="11"/>
        <rFont val="Times New Roman"/>
        <charset val="134"/>
      </rPr>
      <t>3</t>
    </r>
    <r>
      <rPr>
        <sz val="11"/>
        <rFont val="宋体"/>
        <charset val="134"/>
      </rPr>
      <t>公里，树池改建</t>
    </r>
    <r>
      <rPr>
        <sz val="11"/>
        <rFont val="Times New Roman"/>
        <charset val="134"/>
      </rPr>
      <t>100</t>
    </r>
    <r>
      <rPr>
        <sz val="11"/>
        <rFont val="宋体"/>
        <charset val="134"/>
      </rPr>
      <t>个，广场铺地砖</t>
    </r>
    <r>
      <rPr>
        <sz val="11"/>
        <rFont val="Times New Roman"/>
        <charset val="134"/>
      </rPr>
      <t>1100</t>
    </r>
    <r>
      <rPr>
        <sz val="11"/>
        <rFont val="宋体"/>
        <charset val="134"/>
      </rPr>
      <t>平方米</t>
    </r>
  </si>
  <si>
    <r>
      <rPr>
        <sz val="11"/>
        <rFont val="宋体"/>
        <charset val="134"/>
      </rPr>
      <t>道路硬化</t>
    </r>
    <r>
      <rPr>
        <sz val="11"/>
        <rFont val="Times New Roman"/>
        <charset val="134"/>
      </rPr>
      <t>80</t>
    </r>
    <r>
      <rPr>
        <sz val="11"/>
        <rFont val="宋体"/>
        <charset val="134"/>
      </rPr>
      <t>万元</t>
    </r>
    <r>
      <rPr>
        <sz val="11"/>
        <rFont val="Times New Roman"/>
        <charset val="134"/>
      </rPr>
      <t>/</t>
    </r>
    <r>
      <rPr>
        <sz val="11"/>
        <rFont val="宋体"/>
        <charset val="134"/>
      </rPr>
      <t>公里，公厕</t>
    </r>
    <r>
      <rPr>
        <sz val="11"/>
        <rFont val="Times New Roman"/>
        <charset val="134"/>
      </rPr>
      <t>30</t>
    </r>
    <r>
      <rPr>
        <sz val="11"/>
        <rFont val="宋体"/>
        <charset val="134"/>
      </rPr>
      <t>万元</t>
    </r>
    <r>
      <rPr>
        <sz val="11"/>
        <rFont val="Times New Roman"/>
        <charset val="134"/>
      </rPr>
      <t>/</t>
    </r>
    <r>
      <rPr>
        <sz val="11"/>
        <rFont val="宋体"/>
        <charset val="134"/>
      </rPr>
      <t>座，步道</t>
    </r>
    <r>
      <rPr>
        <sz val="11"/>
        <rFont val="Times New Roman"/>
        <charset val="134"/>
      </rPr>
      <t>60</t>
    </r>
    <r>
      <rPr>
        <sz val="11"/>
        <rFont val="宋体"/>
        <charset val="134"/>
      </rPr>
      <t>万元</t>
    </r>
    <r>
      <rPr>
        <sz val="11"/>
        <rFont val="Times New Roman"/>
        <charset val="134"/>
      </rPr>
      <t>/</t>
    </r>
    <r>
      <rPr>
        <sz val="11"/>
        <rFont val="宋体"/>
        <charset val="134"/>
      </rPr>
      <t>公里，树池</t>
    </r>
    <r>
      <rPr>
        <sz val="11"/>
        <rFont val="Times New Roman"/>
        <charset val="134"/>
      </rPr>
      <t>200</t>
    </r>
    <r>
      <rPr>
        <sz val="11"/>
        <rFont val="宋体"/>
        <charset val="134"/>
      </rPr>
      <t>元</t>
    </r>
    <r>
      <rPr>
        <sz val="11"/>
        <rFont val="Times New Roman"/>
        <charset val="134"/>
      </rPr>
      <t>/</t>
    </r>
    <r>
      <rPr>
        <sz val="11"/>
        <rFont val="宋体"/>
        <charset val="134"/>
      </rPr>
      <t>个，铺砖</t>
    </r>
    <r>
      <rPr>
        <sz val="11"/>
        <rFont val="Times New Roman"/>
        <charset val="134"/>
      </rPr>
      <t>500</t>
    </r>
    <r>
      <rPr>
        <sz val="11"/>
        <rFont val="宋体"/>
        <charset val="134"/>
      </rPr>
      <t>元</t>
    </r>
    <r>
      <rPr>
        <sz val="11"/>
        <rFont val="Times New Roman"/>
        <charset val="134"/>
      </rPr>
      <t>/</t>
    </r>
    <r>
      <rPr>
        <sz val="11"/>
        <rFont val="宋体"/>
        <charset val="134"/>
      </rPr>
      <t>平方米，边沟</t>
    </r>
    <r>
      <rPr>
        <sz val="11"/>
        <rFont val="Times New Roman"/>
        <charset val="134"/>
      </rPr>
      <t>20</t>
    </r>
    <r>
      <rPr>
        <sz val="11"/>
        <rFont val="宋体"/>
        <charset val="134"/>
      </rPr>
      <t>万元</t>
    </r>
    <r>
      <rPr>
        <sz val="11"/>
        <rFont val="Times New Roman"/>
        <charset val="134"/>
      </rPr>
      <t>/</t>
    </r>
    <r>
      <rPr>
        <sz val="11"/>
        <rFont val="宋体"/>
        <charset val="134"/>
      </rPr>
      <t>公里</t>
    </r>
  </si>
  <si>
    <r>
      <rPr>
        <sz val="11"/>
        <rFont val="宋体"/>
        <charset val="134"/>
      </rPr>
      <t>巫溪县白鹿镇</t>
    </r>
    <r>
      <rPr>
        <sz val="11"/>
        <rFont val="Times New Roman"/>
        <charset val="134"/>
      </rPr>
      <t>2024</t>
    </r>
    <r>
      <rPr>
        <sz val="11"/>
        <rFont val="宋体"/>
        <charset val="134"/>
      </rPr>
      <t>年下坝村人居环境整治以工代赈项目</t>
    </r>
  </si>
  <si>
    <r>
      <rPr>
        <sz val="11"/>
        <rFont val="宋体"/>
        <charset val="134"/>
      </rPr>
      <t>在白鹿镇下坝村硬化宽</t>
    </r>
    <r>
      <rPr>
        <sz val="11"/>
        <rFont val="Times New Roman"/>
        <charset val="134"/>
      </rPr>
      <t>3.5</t>
    </r>
    <r>
      <rPr>
        <sz val="11"/>
        <rFont val="宋体"/>
        <charset val="134"/>
      </rPr>
      <t>米道路</t>
    </r>
    <r>
      <rPr>
        <sz val="11"/>
        <rFont val="Times New Roman"/>
        <charset val="134"/>
      </rPr>
      <t>5.8</t>
    </r>
    <r>
      <rPr>
        <sz val="11"/>
        <rFont val="宋体"/>
        <charset val="134"/>
      </rPr>
      <t>公里。</t>
    </r>
  </si>
  <si>
    <r>
      <rPr>
        <sz val="11"/>
        <rFont val="宋体"/>
        <charset val="134"/>
      </rPr>
      <t>巫溪县白鹿镇下坝村</t>
    </r>
  </si>
  <si>
    <r>
      <rPr>
        <sz val="11"/>
        <rFont val="宋体"/>
        <charset val="134"/>
      </rPr>
      <t>通过道路硬化</t>
    </r>
    <r>
      <rPr>
        <sz val="11"/>
        <rFont val="Times New Roman"/>
        <charset val="134"/>
      </rPr>
      <t>3.5</t>
    </r>
    <r>
      <rPr>
        <sz val="11"/>
        <rFont val="宋体"/>
        <charset val="134"/>
      </rPr>
      <t>公里，可改</t>
    </r>
    <r>
      <rPr>
        <sz val="11"/>
        <rFont val="Times New Roman"/>
        <charset val="134"/>
      </rPr>
      <t>280</t>
    </r>
    <r>
      <rPr>
        <sz val="11"/>
        <rFont val="宋体"/>
        <charset val="134"/>
      </rPr>
      <t>人，其中脱贫人口</t>
    </r>
    <r>
      <rPr>
        <sz val="11"/>
        <rFont val="Times New Roman"/>
        <charset val="134"/>
      </rPr>
      <t>59</t>
    </r>
    <r>
      <rPr>
        <sz val="11"/>
        <rFont val="宋体"/>
        <charset val="134"/>
      </rPr>
      <t>人生产生活条件。</t>
    </r>
  </si>
  <si>
    <r>
      <rPr>
        <sz val="11"/>
        <rFont val="Times New Roman"/>
        <charset val="134"/>
      </rPr>
      <t>4</t>
    </r>
    <r>
      <rPr>
        <sz val="11"/>
        <rFont val="宋体"/>
        <charset val="134"/>
      </rPr>
      <t>人参与前期项目确定会议、决议，</t>
    </r>
    <r>
      <rPr>
        <sz val="11"/>
        <rFont val="Times New Roman"/>
        <charset val="134"/>
      </rP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人参与项目实施过程中施工质量和资金使用的监督，通过道路硬化</t>
    </r>
    <r>
      <rPr>
        <sz val="11"/>
        <rFont val="Times New Roman"/>
        <charset val="134"/>
      </rPr>
      <t>3.5</t>
    </r>
    <r>
      <rPr>
        <sz val="11"/>
        <rFont val="宋体"/>
        <charset val="134"/>
      </rPr>
      <t>公里，可改</t>
    </r>
    <r>
      <rPr>
        <sz val="11"/>
        <rFont val="Times New Roman"/>
        <charset val="134"/>
      </rPr>
      <t>280</t>
    </r>
    <r>
      <rPr>
        <sz val="11"/>
        <rFont val="宋体"/>
        <charset val="134"/>
      </rPr>
      <t>人，其中脱贫人口</t>
    </r>
    <r>
      <rPr>
        <sz val="11"/>
        <rFont val="Times New Roman"/>
        <charset val="134"/>
      </rPr>
      <t>59</t>
    </r>
    <r>
      <rPr>
        <sz val="11"/>
        <rFont val="宋体"/>
        <charset val="134"/>
      </rPr>
      <t>人生产生活条件。</t>
    </r>
  </si>
  <si>
    <r>
      <rPr>
        <sz val="11"/>
        <rFont val="宋体"/>
        <charset val="134"/>
      </rPr>
      <t>道路硬化</t>
    </r>
    <r>
      <rPr>
        <sz val="11"/>
        <rFont val="Times New Roman"/>
        <charset val="134"/>
      </rPr>
      <t>3.5</t>
    </r>
    <r>
      <rPr>
        <sz val="11"/>
        <rFont val="宋体"/>
        <charset val="134"/>
      </rPr>
      <t>公里</t>
    </r>
  </si>
  <si>
    <r>
      <rPr>
        <sz val="11"/>
        <rFont val="宋体"/>
        <charset val="134"/>
      </rPr>
      <t>道路硬化</t>
    </r>
    <r>
      <rPr>
        <sz val="11"/>
        <rFont val="Times New Roman"/>
        <charset val="134"/>
      </rPr>
      <t>110</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</si>
  <si>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≥59</t>
    </r>
    <r>
      <rPr>
        <sz val="11"/>
        <rFont val="宋体"/>
        <charset val="134"/>
      </rPr>
      <t>人</t>
    </r>
  </si>
  <si>
    <r>
      <rPr>
        <sz val="11"/>
        <rFont val="宋体"/>
        <charset val="134"/>
      </rPr>
      <t>巫溪县蒲莲镇</t>
    </r>
    <r>
      <rPr>
        <sz val="11"/>
        <rFont val="Times New Roman"/>
        <charset val="134"/>
      </rPr>
      <t>2024</t>
    </r>
    <r>
      <rPr>
        <sz val="11"/>
        <rFont val="宋体"/>
        <charset val="134"/>
      </rPr>
      <t>年茶山柚谷产业道路整治提升以工代赈项目</t>
    </r>
  </si>
  <si>
    <r>
      <rPr>
        <sz val="11"/>
        <rFont val="宋体"/>
        <charset val="134"/>
      </rPr>
      <t>整治提升蒲莲镇茶山柚谷产业道路</t>
    </r>
    <r>
      <rPr>
        <sz val="11"/>
        <rFont val="Times New Roman"/>
        <charset val="134"/>
      </rPr>
      <t>6</t>
    </r>
    <r>
      <rPr>
        <sz val="11"/>
        <rFont val="宋体"/>
        <charset val="134"/>
      </rPr>
      <t>公里。</t>
    </r>
    <r>
      <rPr>
        <sz val="11"/>
        <rFont val="Times New Roman"/>
        <charset val="134"/>
      </rPr>
      <t>(</t>
    </r>
    <r>
      <rPr>
        <sz val="11"/>
        <rFont val="宋体"/>
        <charset val="134"/>
      </rPr>
      <t>其中硬化玉田村至百安村道路长</t>
    </r>
    <r>
      <rPr>
        <sz val="11"/>
        <rFont val="Times New Roman"/>
        <charset val="134"/>
      </rPr>
      <t>5</t>
    </r>
    <r>
      <rPr>
        <sz val="11"/>
        <rFont val="宋体"/>
        <charset val="134"/>
      </rPr>
      <t>公里，宽</t>
    </r>
    <r>
      <rPr>
        <sz val="11"/>
        <rFont val="Times New Roman"/>
        <charset val="134"/>
      </rPr>
      <t>4.5</t>
    </r>
    <r>
      <rPr>
        <sz val="11"/>
        <rFont val="宋体"/>
        <charset val="134"/>
      </rPr>
      <t>米。油化桐元村道路长</t>
    </r>
    <r>
      <rPr>
        <sz val="11"/>
        <rFont val="Times New Roman"/>
        <charset val="134"/>
      </rPr>
      <t>1</t>
    </r>
    <r>
      <rPr>
        <sz val="11"/>
        <rFont val="宋体"/>
        <charset val="134"/>
      </rPr>
      <t>公里，宽</t>
    </r>
    <r>
      <rPr>
        <sz val="11"/>
        <rFont val="Times New Roman"/>
        <charset val="134"/>
      </rPr>
      <t>5.5</t>
    </r>
    <r>
      <rPr>
        <sz val="11"/>
        <rFont val="宋体"/>
        <charset val="134"/>
      </rPr>
      <t>米</t>
    </r>
    <r>
      <rPr>
        <sz val="11"/>
        <rFont val="Times New Roman"/>
        <charset val="134"/>
      </rPr>
      <t>)</t>
    </r>
    <r>
      <rPr>
        <sz val="11"/>
        <rFont val="宋体"/>
        <charset val="134"/>
      </rPr>
      <t>。</t>
    </r>
  </si>
  <si>
    <r>
      <rPr>
        <sz val="11"/>
        <rFont val="宋体"/>
        <charset val="134"/>
      </rPr>
      <t>巫溪县蒲莲镇玉田村、百安村</t>
    </r>
  </si>
  <si>
    <r>
      <rPr>
        <sz val="11"/>
        <rFont val="宋体"/>
        <charset val="134"/>
      </rPr>
      <t>通过道路整治</t>
    </r>
    <r>
      <rPr>
        <sz val="11"/>
        <rFont val="Times New Roman"/>
        <charset val="134"/>
      </rPr>
      <t>6</t>
    </r>
    <r>
      <rPr>
        <sz val="11"/>
        <rFont val="宋体"/>
        <charset val="134"/>
      </rPr>
      <t>公里，可改善</t>
    </r>
    <r>
      <rPr>
        <sz val="11"/>
        <rFont val="Times New Roman"/>
        <charset val="134"/>
      </rPr>
      <t>310</t>
    </r>
    <r>
      <rPr>
        <sz val="11"/>
        <rFont val="宋体"/>
        <charset val="134"/>
      </rPr>
      <t>人，其中脱贫人口</t>
    </r>
    <r>
      <rPr>
        <sz val="11"/>
        <rFont val="Times New Roman"/>
        <charset val="134"/>
      </rPr>
      <t>62</t>
    </r>
    <r>
      <rPr>
        <sz val="11"/>
        <rFont val="宋体"/>
        <charset val="134"/>
      </rPr>
      <t>人生产生活条件。</t>
    </r>
  </si>
  <si>
    <r>
      <rPr>
        <sz val="11"/>
        <rFont val="Times New Roman"/>
        <charset val="134"/>
      </rPr>
      <t>3</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人参与项目实施过程中施工质量和资金使用的监督，通过道路整治</t>
    </r>
    <r>
      <rPr>
        <sz val="11"/>
        <rFont val="Times New Roman"/>
        <charset val="134"/>
      </rPr>
      <t>6</t>
    </r>
    <r>
      <rPr>
        <sz val="11"/>
        <rFont val="宋体"/>
        <charset val="134"/>
      </rPr>
      <t>公里，可改善</t>
    </r>
    <r>
      <rPr>
        <sz val="11"/>
        <rFont val="Times New Roman"/>
        <charset val="134"/>
      </rPr>
      <t>310</t>
    </r>
    <r>
      <rPr>
        <sz val="11"/>
        <rFont val="宋体"/>
        <charset val="134"/>
      </rPr>
      <t>人，其中脱贫人口</t>
    </r>
    <r>
      <rPr>
        <sz val="11"/>
        <rFont val="Times New Roman"/>
        <charset val="134"/>
      </rPr>
      <t>62</t>
    </r>
    <r>
      <rPr>
        <sz val="11"/>
        <rFont val="宋体"/>
        <charset val="134"/>
      </rPr>
      <t>人生产生活条件。</t>
    </r>
  </si>
  <si>
    <r>
      <rPr>
        <sz val="11"/>
        <rFont val="宋体"/>
        <charset val="134"/>
      </rPr>
      <t>道路整治</t>
    </r>
    <r>
      <rPr>
        <sz val="11"/>
        <rFont val="Times New Roman"/>
        <charset val="134"/>
      </rPr>
      <t>6</t>
    </r>
    <r>
      <rPr>
        <sz val="11"/>
        <rFont val="宋体"/>
        <charset val="134"/>
      </rPr>
      <t>公里</t>
    </r>
  </si>
  <si>
    <r>
      <rPr>
        <sz val="11"/>
        <rFont val="宋体"/>
        <charset val="134"/>
      </rPr>
      <t>道路硬化</t>
    </r>
    <r>
      <rPr>
        <sz val="11"/>
        <rFont val="Times New Roman"/>
        <charset val="134"/>
      </rPr>
      <t>80</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</si>
  <si>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≥62</t>
    </r>
    <r>
      <rPr>
        <sz val="11"/>
        <rFont val="宋体"/>
        <charset val="134"/>
      </rPr>
      <t>人</t>
    </r>
  </si>
  <si>
    <r>
      <rPr>
        <sz val="11"/>
        <rFont val="宋体"/>
        <charset val="134"/>
      </rPr>
      <t>巫溪县峰灵镇</t>
    </r>
    <r>
      <rPr>
        <sz val="11"/>
        <rFont val="Times New Roman"/>
        <charset val="134"/>
      </rPr>
      <t>2024</t>
    </r>
    <r>
      <rPr>
        <sz val="11"/>
        <rFont val="宋体"/>
        <charset val="134"/>
      </rPr>
      <t>年谭家村产业道路提升以工代赈项目</t>
    </r>
  </si>
  <si>
    <r>
      <rPr>
        <sz val="11"/>
        <rFont val="宋体"/>
        <charset val="134"/>
      </rPr>
      <t>整治谭家村冬桃产业园道路，拓宽原有</t>
    </r>
    <r>
      <rPr>
        <sz val="11"/>
        <rFont val="Times New Roman"/>
        <charset val="134"/>
      </rPr>
      <t>3.5m</t>
    </r>
    <r>
      <rPr>
        <sz val="11"/>
        <rFont val="宋体"/>
        <charset val="134"/>
      </rPr>
      <t>宽道路拓宽至</t>
    </r>
    <r>
      <rPr>
        <sz val="11"/>
        <rFont val="Times New Roman"/>
        <charset val="134"/>
      </rPr>
      <t>5.5m</t>
    </r>
    <r>
      <rPr>
        <sz val="11"/>
        <rFont val="宋体"/>
        <charset val="134"/>
      </rPr>
      <t>并油化，道路长度</t>
    </r>
    <r>
      <rPr>
        <sz val="11"/>
        <rFont val="Times New Roman"/>
        <charset val="134"/>
      </rPr>
      <t>2.1km</t>
    </r>
    <r>
      <rPr>
        <sz val="11"/>
        <rFont val="宋体"/>
        <charset val="134"/>
      </rPr>
      <t>；油化</t>
    </r>
    <r>
      <rPr>
        <sz val="11"/>
        <rFont val="Times New Roman"/>
        <charset val="134"/>
      </rPr>
      <t>6.5</t>
    </r>
    <r>
      <rPr>
        <sz val="11"/>
        <rFont val="宋体"/>
        <charset val="134"/>
      </rPr>
      <t>米宽原有产业路</t>
    </r>
    <r>
      <rPr>
        <sz val="11"/>
        <rFont val="Times New Roman"/>
        <charset val="134"/>
      </rPr>
      <t>2.35km</t>
    </r>
    <r>
      <rPr>
        <sz val="11"/>
        <rFont val="宋体"/>
        <charset val="134"/>
      </rPr>
      <t>。</t>
    </r>
  </si>
  <si>
    <r>
      <rPr>
        <sz val="11"/>
        <rFont val="宋体"/>
        <charset val="134"/>
      </rPr>
      <t>巫溪县峰灵镇谭家村</t>
    </r>
  </si>
  <si>
    <r>
      <rPr>
        <sz val="11"/>
        <rFont val="宋体"/>
        <charset val="134"/>
      </rPr>
      <t>通过道路油化</t>
    </r>
    <r>
      <rPr>
        <sz val="11"/>
        <rFont val="Times New Roman"/>
        <charset val="134"/>
      </rPr>
      <t>4.45</t>
    </r>
    <r>
      <rPr>
        <sz val="11"/>
        <rFont val="宋体"/>
        <charset val="134"/>
      </rPr>
      <t>公里，可改善</t>
    </r>
    <r>
      <rPr>
        <sz val="11"/>
        <rFont val="Times New Roman"/>
        <charset val="134"/>
      </rPr>
      <t>260</t>
    </r>
    <r>
      <rPr>
        <sz val="11"/>
        <rFont val="宋体"/>
        <charset val="134"/>
      </rPr>
      <t>人，其中脱贫人口</t>
    </r>
    <r>
      <rPr>
        <sz val="11"/>
        <rFont val="Times New Roman"/>
        <charset val="134"/>
      </rPr>
      <t>65</t>
    </r>
    <r>
      <rPr>
        <sz val="11"/>
        <rFont val="宋体"/>
        <charset val="134"/>
      </rPr>
      <t>人生产生活条件。</t>
    </r>
  </si>
  <si>
    <r>
      <rPr>
        <sz val="11"/>
        <rFont val="Times New Roman"/>
        <charset val="134"/>
      </rPr>
      <t>3</t>
    </r>
    <r>
      <rPr>
        <sz val="11"/>
        <rFont val="宋体"/>
        <charset val="134"/>
      </rPr>
      <t>人参与前期项目确定会议、决议，</t>
    </r>
    <r>
      <rPr>
        <sz val="11"/>
        <rFont val="Times New Roman"/>
        <charset val="134"/>
      </rPr>
      <t>2</t>
    </r>
    <r>
      <rPr>
        <sz val="11"/>
        <rFont val="宋体"/>
        <charset val="134"/>
      </rPr>
      <t>人参与入库项目的选择，</t>
    </r>
    <r>
      <rPr>
        <sz val="11"/>
        <rFont val="Times New Roman"/>
        <charset val="134"/>
      </rPr>
      <t>2</t>
    </r>
    <r>
      <rPr>
        <sz val="11"/>
        <rFont val="宋体"/>
        <charset val="134"/>
      </rPr>
      <t>人参与项目实施过程中施工质量和资金使用的监督，通过道路油化</t>
    </r>
    <r>
      <rPr>
        <sz val="11"/>
        <rFont val="Times New Roman"/>
        <charset val="134"/>
      </rPr>
      <t>4.45</t>
    </r>
    <r>
      <rPr>
        <sz val="11"/>
        <rFont val="宋体"/>
        <charset val="134"/>
      </rPr>
      <t>公里，可改善</t>
    </r>
    <r>
      <rPr>
        <sz val="11"/>
        <rFont val="Times New Roman"/>
        <charset val="134"/>
      </rPr>
      <t>260</t>
    </r>
    <r>
      <rPr>
        <sz val="11"/>
        <rFont val="宋体"/>
        <charset val="134"/>
      </rPr>
      <t>人，其中脱贫人口</t>
    </r>
    <r>
      <rPr>
        <sz val="11"/>
        <rFont val="Times New Roman"/>
        <charset val="134"/>
      </rPr>
      <t>65</t>
    </r>
    <r>
      <rPr>
        <sz val="11"/>
        <rFont val="宋体"/>
        <charset val="134"/>
      </rPr>
      <t>人生产生活条件。</t>
    </r>
  </si>
  <si>
    <r>
      <rPr>
        <sz val="11"/>
        <rFont val="宋体"/>
        <charset val="134"/>
      </rPr>
      <t>道路油化</t>
    </r>
    <r>
      <rPr>
        <sz val="11"/>
        <rFont val="Times New Roman"/>
        <charset val="134"/>
      </rPr>
      <t>4.45</t>
    </r>
    <r>
      <rPr>
        <sz val="11"/>
        <rFont val="宋体"/>
        <charset val="134"/>
      </rPr>
      <t>公里</t>
    </r>
  </si>
  <si>
    <r>
      <rPr>
        <sz val="11"/>
        <rFont val="宋体"/>
        <charset val="134"/>
      </rPr>
      <t>道路油化</t>
    </r>
    <r>
      <rPr>
        <sz val="11"/>
        <rFont val="Times New Roman"/>
        <charset val="134"/>
      </rPr>
      <t>130</t>
    </r>
    <r>
      <rPr>
        <sz val="11"/>
        <rFont val="宋体"/>
        <charset val="134"/>
      </rPr>
      <t>万元</t>
    </r>
    <r>
      <rPr>
        <sz val="11"/>
        <rFont val="Times New Roman"/>
        <charset val="134"/>
      </rPr>
      <t>/</t>
    </r>
    <r>
      <rPr>
        <sz val="11"/>
        <rFont val="宋体"/>
        <charset val="134"/>
      </rPr>
      <t>公里</t>
    </r>
  </si>
  <si>
    <r>
      <rPr>
        <sz val="11"/>
        <rFont val="宋体"/>
        <charset val="134"/>
      </rPr>
      <t>巫溪县尖山镇</t>
    </r>
    <r>
      <rPr>
        <sz val="11"/>
        <rFont val="Times New Roman"/>
        <charset val="134"/>
      </rPr>
      <t>2024</t>
    </r>
    <r>
      <rPr>
        <sz val="11"/>
        <rFont val="宋体"/>
        <charset val="134"/>
      </rPr>
      <t>年大包村乡村旅游带提升市级财政以工代赈项目</t>
    </r>
  </si>
  <si>
    <r>
      <rPr>
        <sz val="11"/>
        <rFont val="宋体"/>
        <charset val="134"/>
      </rPr>
      <t>拓宽乡村旅游带道路由</t>
    </r>
    <r>
      <rPr>
        <sz val="11"/>
        <rFont val="Times New Roman"/>
        <charset val="134"/>
      </rPr>
      <t>4.5</t>
    </r>
    <r>
      <rPr>
        <sz val="11"/>
        <rFont val="宋体"/>
        <charset val="134"/>
      </rPr>
      <t>米至</t>
    </r>
    <r>
      <rPr>
        <sz val="11"/>
        <rFont val="Times New Roman"/>
        <charset val="134"/>
      </rPr>
      <t>5</t>
    </r>
    <r>
      <rPr>
        <sz val="11"/>
        <rFont val="宋体"/>
        <charset val="134"/>
      </rPr>
      <t>米，油化</t>
    </r>
    <r>
      <rPr>
        <sz val="11"/>
        <rFont val="Times New Roman"/>
        <charset val="134"/>
      </rPr>
      <t>2.5</t>
    </r>
    <r>
      <rPr>
        <sz val="11"/>
        <rFont val="宋体"/>
        <charset val="134"/>
      </rPr>
      <t>公里。</t>
    </r>
  </si>
  <si>
    <r>
      <rPr>
        <sz val="11"/>
        <rFont val="宋体"/>
        <charset val="134"/>
      </rPr>
      <t>巫溪县尖山镇大包村</t>
    </r>
  </si>
  <si>
    <r>
      <rPr>
        <sz val="11"/>
        <rFont val="宋体"/>
        <charset val="134"/>
      </rPr>
      <t>通过拓宽乡村旅游带道路由</t>
    </r>
    <r>
      <rPr>
        <sz val="11"/>
        <rFont val="Times New Roman"/>
        <charset val="134"/>
      </rPr>
      <t>4.5</t>
    </r>
    <r>
      <rPr>
        <sz val="11"/>
        <rFont val="宋体"/>
        <charset val="134"/>
      </rPr>
      <t>米至</t>
    </r>
    <r>
      <rPr>
        <sz val="11"/>
        <rFont val="Times New Roman"/>
        <charset val="134"/>
      </rPr>
      <t>5</t>
    </r>
    <r>
      <rPr>
        <sz val="11"/>
        <rFont val="宋体"/>
        <charset val="134"/>
      </rPr>
      <t>米，油化</t>
    </r>
    <r>
      <rPr>
        <sz val="11"/>
        <rFont val="Times New Roman"/>
        <charset val="134"/>
      </rPr>
      <t>2.5</t>
    </r>
    <r>
      <rPr>
        <sz val="11"/>
        <rFont val="宋体"/>
        <charset val="134"/>
      </rPr>
      <t>公里。改善群众交通出行条件，项目实施过程中吸纳群众</t>
    </r>
    <r>
      <rPr>
        <sz val="11"/>
        <rFont val="Times New Roman"/>
        <charset val="134"/>
      </rPr>
      <t>100</t>
    </r>
    <r>
      <rPr>
        <sz val="11"/>
        <rFont val="宋体"/>
        <charset val="134"/>
      </rPr>
      <t>人务工，可发放劳务报酬</t>
    </r>
    <r>
      <rPr>
        <sz val="11"/>
        <rFont val="Times New Roman"/>
        <charset val="134"/>
      </rPr>
      <t>98</t>
    </r>
    <r>
      <rPr>
        <sz val="11"/>
        <rFont val="宋体"/>
        <charset val="134"/>
      </rPr>
      <t>余万元。</t>
    </r>
  </si>
  <si>
    <r>
      <rPr>
        <sz val="11"/>
        <rFont val="Times New Roman"/>
        <charset val="134"/>
      </rP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2</t>
    </r>
    <r>
      <rPr>
        <sz val="11"/>
        <rFont val="宋体"/>
        <charset val="134"/>
      </rPr>
      <t>人参与项目实施过程中施工质量和资金使用的监督，通过拓宽乡村旅游带道路由</t>
    </r>
    <r>
      <rPr>
        <sz val="11"/>
        <rFont val="Times New Roman"/>
        <charset val="134"/>
      </rPr>
      <t>4.5</t>
    </r>
    <r>
      <rPr>
        <sz val="11"/>
        <rFont val="宋体"/>
        <charset val="134"/>
      </rPr>
      <t>米至</t>
    </r>
    <r>
      <rPr>
        <sz val="11"/>
        <rFont val="Times New Roman"/>
        <charset val="134"/>
      </rPr>
      <t>5</t>
    </r>
    <r>
      <rPr>
        <sz val="11"/>
        <rFont val="宋体"/>
        <charset val="134"/>
      </rPr>
      <t>米，油化</t>
    </r>
    <r>
      <rPr>
        <sz val="11"/>
        <rFont val="Times New Roman"/>
        <charset val="134"/>
      </rPr>
      <t>2.5</t>
    </r>
    <r>
      <rPr>
        <sz val="11"/>
        <rFont val="宋体"/>
        <charset val="134"/>
      </rPr>
      <t>公里。改善群众交通出行条件，项目实施过程中吸纳群众</t>
    </r>
    <r>
      <rPr>
        <sz val="11"/>
        <rFont val="Times New Roman"/>
        <charset val="134"/>
      </rPr>
      <t>100</t>
    </r>
    <r>
      <rPr>
        <sz val="11"/>
        <rFont val="宋体"/>
        <charset val="134"/>
      </rPr>
      <t>人务工，可发放劳务报酬</t>
    </r>
    <r>
      <rPr>
        <sz val="11"/>
        <rFont val="Times New Roman"/>
        <charset val="134"/>
      </rPr>
      <t>98</t>
    </r>
    <r>
      <rPr>
        <sz val="11"/>
        <rFont val="宋体"/>
        <charset val="134"/>
      </rPr>
      <t>余万元。</t>
    </r>
  </si>
  <si>
    <r>
      <rPr>
        <sz val="11"/>
        <rFont val="宋体"/>
        <charset val="134"/>
      </rPr>
      <t>道路油化</t>
    </r>
    <r>
      <rPr>
        <sz val="11"/>
        <rFont val="Times New Roman"/>
        <charset val="134"/>
      </rPr>
      <t>2.5</t>
    </r>
    <r>
      <rPr>
        <sz val="11"/>
        <rFont val="宋体"/>
        <charset val="134"/>
      </rPr>
      <t>公里</t>
    </r>
  </si>
  <si>
    <r>
      <rPr>
        <sz val="11"/>
        <rFont val="宋体"/>
        <charset val="134"/>
      </rPr>
      <t>道路油化</t>
    </r>
    <r>
      <rPr>
        <sz val="11"/>
        <rFont val="Times New Roman"/>
        <charset val="134"/>
      </rPr>
      <t>120</t>
    </r>
    <r>
      <rPr>
        <sz val="11"/>
        <rFont val="宋体"/>
        <charset val="134"/>
      </rPr>
      <t>万元</t>
    </r>
    <r>
      <rPr>
        <sz val="11"/>
        <rFont val="Times New Roman"/>
        <charset val="134"/>
      </rPr>
      <t>/</t>
    </r>
    <r>
      <rPr>
        <sz val="11"/>
        <rFont val="宋体"/>
        <charset val="134"/>
      </rPr>
      <t>公里</t>
    </r>
  </si>
  <si>
    <r>
      <rPr>
        <sz val="11"/>
        <rFont val="宋体"/>
        <charset val="134"/>
      </rPr>
      <t>受益人口数</t>
    </r>
    <r>
      <rPr>
        <sz val="11"/>
        <rFont val="Times New Roman"/>
        <charset val="134"/>
      </rPr>
      <t>≥100</t>
    </r>
    <r>
      <rPr>
        <sz val="11"/>
        <rFont val="宋体"/>
        <charset val="134"/>
      </rPr>
      <t>人</t>
    </r>
  </si>
  <si>
    <r>
      <rPr>
        <sz val="11"/>
        <rFont val="宋体"/>
        <charset val="134"/>
      </rPr>
      <t>巫溪县尖山镇</t>
    </r>
    <r>
      <rPr>
        <sz val="11"/>
        <rFont val="Times New Roman"/>
        <charset val="134"/>
      </rPr>
      <t>2024</t>
    </r>
    <r>
      <rPr>
        <sz val="11"/>
        <rFont val="宋体"/>
        <charset val="134"/>
      </rPr>
      <t>年太平村农旅融合产业园中央财政以工代赈项目</t>
    </r>
  </si>
  <si>
    <r>
      <rPr>
        <sz val="11"/>
        <rFont val="宋体"/>
        <charset val="134"/>
      </rPr>
      <t>拓宽并油化太平村农旅融合产业园</t>
    </r>
    <r>
      <rPr>
        <sz val="11"/>
        <rFont val="Times New Roman"/>
        <charset val="134"/>
      </rPr>
      <t>4.5</t>
    </r>
    <r>
      <rPr>
        <sz val="11"/>
        <rFont val="宋体"/>
        <charset val="134"/>
      </rPr>
      <t>米宽道路</t>
    </r>
    <r>
      <rPr>
        <sz val="11"/>
        <rFont val="Times New Roman"/>
        <charset val="134"/>
      </rPr>
      <t>3.9</t>
    </r>
    <r>
      <rPr>
        <sz val="11"/>
        <rFont val="宋体"/>
        <charset val="134"/>
      </rPr>
      <t>公里（其中</t>
    </r>
    <r>
      <rPr>
        <sz val="11"/>
        <rFont val="Times New Roman"/>
        <charset val="134"/>
      </rPr>
      <t>485</t>
    </r>
    <r>
      <rPr>
        <sz val="11"/>
        <rFont val="宋体"/>
        <charset val="134"/>
      </rPr>
      <t>米道路由</t>
    </r>
    <r>
      <rPr>
        <sz val="11"/>
        <rFont val="Times New Roman"/>
        <charset val="134"/>
      </rPr>
      <t>3.5</t>
    </r>
    <r>
      <rPr>
        <sz val="11"/>
        <rFont val="宋体"/>
        <charset val="134"/>
      </rPr>
      <t>米拓宽至</t>
    </r>
    <r>
      <rPr>
        <sz val="11"/>
        <rFont val="Times New Roman"/>
        <charset val="134"/>
      </rPr>
      <t>4.5</t>
    </r>
    <r>
      <rPr>
        <sz val="11"/>
        <rFont val="宋体"/>
        <charset val="134"/>
      </rPr>
      <t>米）。</t>
    </r>
  </si>
  <si>
    <r>
      <rPr>
        <sz val="11"/>
        <rFont val="宋体"/>
        <charset val="134"/>
      </rPr>
      <t>巫溪县尖山镇太平村</t>
    </r>
  </si>
  <si>
    <r>
      <rPr>
        <sz val="11"/>
        <rFont val="宋体"/>
        <charset val="134"/>
      </rPr>
      <t>通过拓宽并油化太平村农旅融合产业园</t>
    </r>
    <r>
      <rPr>
        <sz val="11"/>
        <rFont val="Times New Roman"/>
        <charset val="134"/>
      </rPr>
      <t>4.5</t>
    </r>
    <r>
      <rPr>
        <sz val="11"/>
        <rFont val="宋体"/>
        <charset val="134"/>
      </rPr>
      <t>米宽道路</t>
    </r>
    <r>
      <rPr>
        <sz val="11"/>
        <rFont val="Times New Roman"/>
        <charset val="134"/>
      </rPr>
      <t>3.9</t>
    </r>
    <r>
      <rPr>
        <sz val="11"/>
        <rFont val="宋体"/>
        <charset val="134"/>
      </rPr>
      <t>公里。改善群众交通出行条件，项目实施过程中吸纳群众</t>
    </r>
    <r>
      <rPr>
        <sz val="11"/>
        <rFont val="Times New Roman"/>
        <charset val="134"/>
      </rPr>
      <t>95</t>
    </r>
    <r>
      <rPr>
        <sz val="11"/>
        <rFont val="宋体"/>
        <charset val="134"/>
      </rPr>
      <t>人参与，可发放劳务报酬</t>
    </r>
    <r>
      <rPr>
        <sz val="11"/>
        <rFont val="Times New Roman"/>
        <charset val="134"/>
      </rPr>
      <t>126</t>
    </r>
    <r>
      <rPr>
        <sz val="11"/>
        <rFont val="宋体"/>
        <charset val="134"/>
      </rPr>
      <t>万元以上。</t>
    </r>
  </si>
  <si>
    <r>
      <rPr>
        <sz val="11"/>
        <rFont val="Times New Roman"/>
        <charset val="134"/>
      </rP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2</t>
    </r>
    <r>
      <rPr>
        <sz val="11"/>
        <rFont val="宋体"/>
        <charset val="134"/>
      </rPr>
      <t>人参与项目实施过程中施工质量和资金使用的监督，当地群众参与务工，直接增加收入，通过拓宽并油化太平村农旅融合产业园</t>
    </r>
    <r>
      <rPr>
        <sz val="11"/>
        <rFont val="Times New Roman"/>
        <charset val="134"/>
      </rPr>
      <t>4.5</t>
    </r>
    <r>
      <rPr>
        <sz val="11"/>
        <rFont val="宋体"/>
        <charset val="134"/>
      </rPr>
      <t>米宽道路</t>
    </r>
    <r>
      <rPr>
        <sz val="11"/>
        <rFont val="Times New Roman"/>
        <charset val="134"/>
      </rPr>
      <t>3.9</t>
    </r>
    <r>
      <rPr>
        <sz val="11"/>
        <rFont val="宋体"/>
        <charset val="134"/>
      </rPr>
      <t>公里。改善群众交通出行条件，项目实施过程中吸纳群众</t>
    </r>
    <r>
      <rPr>
        <sz val="11"/>
        <rFont val="Times New Roman"/>
        <charset val="134"/>
      </rPr>
      <t>95</t>
    </r>
    <r>
      <rPr>
        <sz val="11"/>
        <rFont val="宋体"/>
        <charset val="134"/>
      </rPr>
      <t>人参与，可发放劳务报酬</t>
    </r>
    <r>
      <rPr>
        <sz val="11"/>
        <rFont val="Times New Roman"/>
        <charset val="134"/>
      </rPr>
      <t>126</t>
    </r>
    <r>
      <rPr>
        <sz val="11"/>
        <rFont val="宋体"/>
        <charset val="134"/>
      </rPr>
      <t>万元以上。</t>
    </r>
  </si>
  <si>
    <r>
      <rPr>
        <sz val="11"/>
        <rFont val="宋体"/>
        <charset val="134"/>
      </rPr>
      <t>道路油化</t>
    </r>
    <r>
      <rPr>
        <sz val="11"/>
        <rFont val="Times New Roman"/>
        <charset val="134"/>
      </rPr>
      <t>3.9</t>
    </r>
    <r>
      <rPr>
        <sz val="11"/>
        <rFont val="宋体"/>
        <charset val="134"/>
      </rPr>
      <t>公里</t>
    </r>
  </si>
  <si>
    <r>
      <rPr>
        <sz val="11"/>
        <rFont val="宋体"/>
        <charset val="134"/>
      </rPr>
      <t>道路油化</t>
    </r>
    <r>
      <rPr>
        <sz val="11"/>
        <rFont val="Times New Roman"/>
        <charset val="134"/>
      </rPr>
      <t>100</t>
    </r>
    <r>
      <rPr>
        <sz val="11"/>
        <rFont val="宋体"/>
        <charset val="134"/>
      </rPr>
      <t>万元</t>
    </r>
    <r>
      <rPr>
        <sz val="11"/>
        <rFont val="Times New Roman"/>
        <charset val="134"/>
      </rPr>
      <t>/</t>
    </r>
    <r>
      <rPr>
        <sz val="11"/>
        <rFont val="宋体"/>
        <charset val="134"/>
      </rPr>
      <t>公里</t>
    </r>
  </si>
  <si>
    <r>
      <rPr>
        <sz val="11"/>
        <rFont val="宋体"/>
        <charset val="134"/>
      </rPr>
      <t>受益人口数</t>
    </r>
    <r>
      <rPr>
        <sz val="11"/>
        <rFont val="Times New Roman"/>
        <charset val="134"/>
      </rPr>
      <t>≥95</t>
    </r>
    <r>
      <rPr>
        <sz val="11"/>
        <rFont val="宋体"/>
        <charset val="134"/>
      </rPr>
      <t>人</t>
    </r>
  </si>
  <si>
    <r>
      <rPr>
        <sz val="11"/>
        <rFont val="宋体"/>
        <charset val="134"/>
      </rPr>
      <t>巫溪县徐家镇</t>
    </r>
    <r>
      <rPr>
        <sz val="11"/>
        <rFont val="Times New Roman"/>
        <charset val="134"/>
      </rPr>
      <t>2024</t>
    </r>
    <r>
      <rPr>
        <sz val="11"/>
        <rFont val="宋体"/>
        <charset val="134"/>
      </rPr>
      <t>年安阳村人居环境整治提升中央财政以工代赈项目</t>
    </r>
  </si>
  <si>
    <r>
      <rPr>
        <sz val="11"/>
        <rFont val="宋体"/>
        <charset val="134"/>
      </rPr>
      <t>新修宽</t>
    </r>
    <r>
      <rPr>
        <sz val="11"/>
        <rFont val="Times New Roman"/>
        <charset val="134"/>
      </rPr>
      <t>3.5</t>
    </r>
    <r>
      <rPr>
        <sz val="11"/>
        <rFont val="宋体"/>
        <charset val="134"/>
      </rPr>
      <t>米产业园区内道路</t>
    </r>
    <r>
      <rPr>
        <sz val="11"/>
        <rFont val="Times New Roman"/>
        <charset val="134"/>
      </rPr>
      <t>4</t>
    </r>
    <r>
      <rPr>
        <sz val="11"/>
        <rFont val="宋体"/>
        <charset val="134"/>
      </rPr>
      <t>公里，新建村民活动广场</t>
    </r>
    <r>
      <rPr>
        <sz val="11"/>
        <rFont val="Times New Roman"/>
        <charset val="134"/>
      </rPr>
      <t>500</t>
    </r>
    <r>
      <rPr>
        <sz val="11"/>
        <rFont val="宋体"/>
        <charset val="134"/>
      </rPr>
      <t>平方米，新建公共厕所</t>
    </r>
    <r>
      <rPr>
        <sz val="11"/>
        <rFont val="Times New Roman"/>
        <charset val="134"/>
      </rPr>
      <t>1</t>
    </r>
    <r>
      <rPr>
        <sz val="11"/>
        <rFont val="宋体"/>
        <charset val="134"/>
      </rPr>
      <t>座。</t>
    </r>
  </si>
  <si>
    <r>
      <rPr>
        <sz val="11"/>
        <rFont val="宋体"/>
        <charset val="134"/>
      </rPr>
      <t>通过新修宽</t>
    </r>
    <r>
      <rPr>
        <sz val="11"/>
        <rFont val="Times New Roman"/>
        <charset val="134"/>
      </rPr>
      <t>3.5</t>
    </r>
    <r>
      <rPr>
        <sz val="11"/>
        <rFont val="宋体"/>
        <charset val="134"/>
      </rPr>
      <t>米产业园区内道路</t>
    </r>
    <r>
      <rPr>
        <sz val="11"/>
        <rFont val="Times New Roman"/>
        <charset val="134"/>
      </rPr>
      <t>4</t>
    </r>
    <r>
      <rPr>
        <sz val="11"/>
        <rFont val="宋体"/>
        <charset val="134"/>
      </rPr>
      <t>公里，新建村民活动广场</t>
    </r>
    <r>
      <rPr>
        <sz val="11"/>
        <rFont val="Times New Roman"/>
        <charset val="134"/>
      </rPr>
      <t>500</t>
    </r>
    <r>
      <rPr>
        <sz val="11"/>
        <rFont val="宋体"/>
        <charset val="134"/>
      </rPr>
      <t>平方米，新建公共厕所</t>
    </r>
    <r>
      <rPr>
        <sz val="11"/>
        <rFont val="Times New Roman"/>
        <charset val="134"/>
      </rPr>
      <t>1</t>
    </r>
    <r>
      <rPr>
        <sz val="11"/>
        <rFont val="宋体"/>
        <charset val="134"/>
      </rPr>
      <t>座。改善群众交通出行条件，项目实施过程中吸纳群众</t>
    </r>
    <r>
      <rPr>
        <sz val="11"/>
        <rFont val="Times New Roman"/>
        <charset val="134"/>
      </rPr>
      <t>80</t>
    </r>
    <r>
      <rPr>
        <sz val="11"/>
        <rFont val="宋体"/>
        <charset val="134"/>
      </rPr>
      <t>名参与建设，可发放劳务报酬</t>
    </r>
    <r>
      <rPr>
        <sz val="11"/>
        <rFont val="Times New Roman"/>
        <charset val="134"/>
      </rPr>
      <t>95</t>
    </r>
    <r>
      <rPr>
        <sz val="11"/>
        <rFont val="宋体"/>
        <charset val="134"/>
      </rPr>
      <t>万元以上。</t>
    </r>
  </si>
  <si>
    <r>
      <rPr>
        <sz val="11"/>
        <rFont val="Times New Roman"/>
        <charset val="134"/>
      </rP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2</t>
    </r>
    <r>
      <rPr>
        <sz val="11"/>
        <rFont val="宋体"/>
        <charset val="134"/>
      </rPr>
      <t>人参与项目实施过程中施工质量和资金使用的监督，当地群众参与务工，直接增加收入，通过新修宽</t>
    </r>
    <r>
      <rPr>
        <sz val="11"/>
        <rFont val="Times New Roman"/>
        <charset val="134"/>
      </rPr>
      <t>3.5</t>
    </r>
    <r>
      <rPr>
        <sz val="11"/>
        <rFont val="宋体"/>
        <charset val="134"/>
      </rPr>
      <t>米产业园区内道路</t>
    </r>
    <r>
      <rPr>
        <sz val="11"/>
        <rFont val="Times New Roman"/>
        <charset val="134"/>
      </rPr>
      <t>4</t>
    </r>
    <r>
      <rPr>
        <sz val="11"/>
        <rFont val="宋体"/>
        <charset val="134"/>
      </rPr>
      <t>公里，新建村民活动广场</t>
    </r>
    <r>
      <rPr>
        <sz val="11"/>
        <rFont val="Times New Roman"/>
        <charset val="134"/>
      </rPr>
      <t>500</t>
    </r>
    <r>
      <rPr>
        <sz val="11"/>
        <rFont val="宋体"/>
        <charset val="134"/>
      </rPr>
      <t>平方米，新建公共厕所</t>
    </r>
    <r>
      <rPr>
        <sz val="11"/>
        <rFont val="Times New Roman"/>
        <charset val="134"/>
      </rPr>
      <t>1</t>
    </r>
    <r>
      <rPr>
        <sz val="11"/>
        <rFont val="宋体"/>
        <charset val="134"/>
      </rPr>
      <t>座。改善群众交通出行条件，项目实施过程中吸纳群众</t>
    </r>
    <r>
      <rPr>
        <sz val="11"/>
        <rFont val="Times New Roman"/>
        <charset val="134"/>
      </rPr>
      <t>80</t>
    </r>
    <r>
      <rPr>
        <sz val="11"/>
        <rFont val="宋体"/>
        <charset val="134"/>
      </rPr>
      <t>名参与建设，可发放劳务报酬</t>
    </r>
    <r>
      <rPr>
        <sz val="11"/>
        <rFont val="Times New Roman"/>
        <charset val="134"/>
      </rPr>
      <t>95</t>
    </r>
    <r>
      <rPr>
        <sz val="11"/>
        <rFont val="宋体"/>
        <charset val="134"/>
      </rPr>
      <t>万元以上。</t>
    </r>
  </si>
  <si>
    <r>
      <rPr>
        <sz val="11"/>
        <rFont val="宋体"/>
        <charset val="134"/>
      </rPr>
      <t>新修道路</t>
    </r>
    <r>
      <rPr>
        <sz val="11"/>
        <rFont val="Times New Roman"/>
        <charset val="134"/>
      </rPr>
      <t>4</t>
    </r>
    <r>
      <rPr>
        <sz val="11"/>
        <rFont val="宋体"/>
        <charset val="134"/>
      </rPr>
      <t>公里，活动广场</t>
    </r>
    <r>
      <rPr>
        <sz val="11"/>
        <rFont val="Times New Roman"/>
        <charset val="134"/>
      </rPr>
      <t>500</t>
    </r>
    <r>
      <rPr>
        <sz val="11"/>
        <rFont val="宋体"/>
        <charset val="134"/>
      </rPr>
      <t>平方米，公共厕所</t>
    </r>
    <r>
      <rPr>
        <sz val="11"/>
        <rFont val="Times New Roman"/>
        <charset val="134"/>
      </rPr>
      <t>1</t>
    </r>
    <r>
      <rPr>
        <sz val="11"/>
        <rFont val="宋体"/>
        <charset val="134"/>
      </rPr>
      <t>座</t>
    </r>
  </si>
  <si>
    <r>
      <rPr>
        <sz val="11"/>
        <rFont val="宋体"/>
        <charset val="134"/>
      </rPr>
      <t>新修道路</t>
    </r>
    <r>
      <rPr>
        <sz val="11"/>
        <rFont val="Times New Roman"/>
        <charset val="134"/>
      </rPr>
      <t>50</t>
    </r>
    <r>
      <rPr>
        <sz val="11"/>
        <rFont val="宋体"/>
        <charset val="134"/>
      </rPr>
      <t>万元</t>
    </r>
    <r>
      <rPr>
        <sz val="11"/>
        <rFont val="Times New Roman"/>
        <charset val="134"/>
      </rPr>
      <t>/</t>
    </r>
    <r>
      <rPr>
        <sz val="11"/>
        <rFont val="宋体"/>
        <charset val="134"/>
      </rPr>
      <t>公里，活动广场</t>
    </r>
    <r>
      <rPr>
        <sz val="11"/>
        <rFont val="Times New Roman"/>
        <charset val="134"/>
      </rPr>
      <t>1000</t>
    </r>
    <r>
      <rPr>
        <sz val="11"/>
        <rFont val="宋体"/>
        <charset val="134"/>
      </rPr>
      <t>元</t>
    </r>
    <r>
      <rPr>
        <sz val="11"/>
        <rFont val="Times New Roman"/>
        <charset val="134"/>
      </rPr>
      <t>/</t>
    </r>
    <r>
      <rPr>
        <sz val="11"/>
        <rFont val="宋体"/>
        <charset val="134"/>
      </rPr>
      <t>平方米，公共厕所</t>
    </r>
    <r>
      <rPr>
        <sz val="11"/>
        <rFont val="Times New Roman"/>
        <charset val="134"/>
      </rPr>
      <t>50</t>
    </r>
    <r>
      <rPr>
        <sz val="11"/>
        <rFont val="宋体"/>
        <charset val="134"/>
      </rPr>
      <t>万元</t>
    </r>
    <r>
      <rPr>
        <sz val="11"/>
        <rFont val="Times New Roman"/>
        <charset val="134"/>
      </rPr>
      <t>/1</t>
    </r>
    <r>
      <rPr>
        <sz val="11"/>
        <rFont val="宋体"/>
        <charset val="134"/>
      </rPr>
      <t>座</t>
    </r>
  </si>
  <si>
    <r>
      <rPr>
        <sz val="11"/>
        <rFont val="宋体"/>
        <charset val="134"/>
      </rPr>
      <t>受益人口数</t>
    </r>
    <r>
      <rPr>
        <sz val="11"/>
        <rFont val="Times New Roman"/>
        <charset val="134"/>
      </rPr>
      <t>≥80</t>
    </r>
    <r>
      <rPr>
        <sz val="11"/>
        <rFont val="宋体"/>
        <charset val="134"/>
      </rPr>
      <t>人</t>
    </r>
  </si>
  <si>
    <r>
      <rPr>
        <sz val="11"/>
        <rFont val="宋体"/>
        <charset val="134"/>
      </rPr>
      <t>巫溪县</t>
    </r>
    <r>
      <rPr>
        <sz val="11"/>
        <rFont val="Times New Roman"/>
        <charset val="134"/>
      </rPr>
      <t>2024</t>
    </r>
    <r>
      <rPr>
        <sz val="11"/>
        <rFont val="宋体"/>
        <charset val="134"/>
      </rPr>
      <t>年农村公共厕所建设项目</t>
    </r>
  </si>
  <si>
    <r>
      <rPr>
        <sz val="11"/>
        <rFont val="宋体"/>
        <charset val="134"/>
      </rPr>
      <t>农村卫生厕所改造（户用、公共厕所）</t>
    </r>
  </si>
  <si>
    <r>
      <rPr>
        <sz val="11"/>
        <rFont val="宋体"/>
        <charset val="134"/>
      </rPr>
      <t>新建农村公共卫生厕所</t>
    </r>
    <r>
      <rPr>
        <sz val="11"/>
        <rFont val="Times New Roman"/>
        <charset val="134"/>
      </rPr>
      <t>20</t>
    </r>
    <r>
      <rPr>
        <sz val="11"/>
        <rFont val="宋体"/>
        <charset val="134"/>
      </rPr>
      <t>座，完善相关配套设备设施。</t>
    </r>
  </si>
  <si>
    <r>
      <rPr>
        <sz val="11"/>
        <rFont val="宋体"/>
        <charset val="134"/>
      </rPr>
      <t>通过新建农村公共卫生厕所</t>
    </r>
    <r>
      <rPr>
        <sz val="11"/>
        <rFont val="Times New Roman"/>
        <charset val="134"/>
      </rPr>
      <t>20</t>
    </r>
    <r>
      <rPr>
        <sz val="11"/>
        <rFont val="宋体"/>
        <charset val="134"/>
      </rPr>
      <t>座，完善相关配套设备设施，可改善</t>
    </r>
    <r>
      <rPr>
        <sz val="11"/>
        <rFont val="Times New Roman"/>
        <charset val="134"/>
      </rPr>
      <t>20000</t>
    </r>
    <r>
      <rPr>
        <sz val="11"/>
        <rFont val="宋体"/>
        <charset val="134"/>
      </rPr>
      <t>人（其中脱贫人口</t>
    </r>
    <r>
      <rPr>
        <sz val="11"/>
        <rFont val="Times New Roman"/>
        <charset val="134"/>
      </rPr>
      <t>2800</t>
    </r>
    <r>
      <rPr>
        <sz val="11"/>
        <rFont val="宋体"/>
        <charset val="134"/>
      </rPr>
      <t>人）居住环境，提升生活品质，带动乡村旅游发展。</t>
    </r>
  </si>
  <si>
    <r>
      <rPr>
        <sz val="11"/>
        <rFont val="宋体"/>
        <charset val="134"/>
      </rPr>
      <t>项目村群众代表</t>
    </r>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人在实施过程中施工质量和资金使用的监督；通过新建农村公共卫生厕所</t>
    </r>
    <r>
      <rPr>
        <sz val="11"/>
        <rFont val="Times New Roman"/>
        <charset val="134"/>
      </rPr>
      <t>20</t>
    </r>
    <r>
      <rPr>
        <sz val="11"/>
        <rFont val="宋体"/>
        <charset val="134"/>
      </rPr>
      <t>座，完善相关配套设备设施，可改善</t>
    </r>
    <r>
      <rPr>
        <sz val="11"/>
        <rFont val="Times New Roman"/>
        <charset val="134"/>
      </rPr>
      <t>20000</t>
    </r>
    <r>
      <rPr>
        <sz val="11"/>
        <rFont val="宋体"/>
        <charset val="134"/>
      </rPr>
      <t>人（其中脱贫人口</t>
    </r>
    <r>
      <rPr>
        <sz val="11"/>
        <rFont val="Times New Roman"/>
        <charset val="134"/>
      </rPr>
      <t>2800</t>
    </r>
    <r>
      <rPr>
        <sz val="11"/>
        <rFont val="宋体"/>
        <charset val="134"/>
      </rPr>
      <t>人）居住环境，提升生活品质，带动乡村旅游发展。</t>
    </r>
  </si>
  <si>
    <r>
      <rPr>
        <sz val="11"/>
        <rFont val="宋体"/>
        <charset val="134"/>
      </rPr>
      <t>农村公共卫生厕所</t>
    </r>
    <r>
      <rPr>
        <sz val="11"/>
        <rFont val="Times New Roman"/>
        <charset val="134"/>
      </rPr>
      <t>20</t>
    </r>
    <r>
      <rPr>
        <sz val="11"/>
        <rFont val="宋体"/>
        <charset val="134"/>
      </rPr>
      <t>座</t>
    </r>
  </si>
  <si>
    <r>
      <rPr>
        <sz val="11"/>
        <rFont val="宋体"/>
        <charset val="134"/>
      </rPr>
      <t>公共卫生厕所</t>
    </r>
    <r>
      <rPr>
        <sz val="11"/>
        <rFont val="Times New Roman"/>
        <charset val="134"/>
      </rPr>
      <t>25</t>
    </r>
    <r>
      <rPr>
        <sz val="11"/>
        <rFont val="宋体"/>
        <charset val="134"/>
      </rPr>
      <t>万</t>
    </r>
    <r>
      <rPr>
        <sz val="11"/>
        <rFont val="Times New Roman"/>
        <charset val="134"/>
      </rPr>
      <t>/</t>
    </r>
    <r>
      <rPr>
        <sz val="11"/>
        <rFont val="宋体"/>
        <charset val="134"/>
      </rPr>
      <t>座</t>
    </r>
  </si>
  <si>
    <r>
      <rPr>
        <sz val="11"/>
        <rFont val="宋体"/>
        <charset val="134"/>
      </rPr>
      <t>受益脱贫人口（监测人口）数</t>
    </r>
    <r>
      <rPr>
        <sz val="11"/>
        <rFont val="Times New Roman"/>
        <charset val="134"/>
      </rPr>
      <t>≥2800</t>
    </r>
    <r>
      <rPr>
        <sz val="11"/>
        <rFont val="宋体"/>
        <charset val="134"/>
      </rPr>
      <t>人</t>
    </r>
  </si>
  <si>
    <r>
      <rPr>
        <sz val="11"/>
        <rFont val="宋体"/>
        <charset val="134"/>
      </rPr>
      <t>巫溪县乡村振兴局、巫溪县文化和旅游委员会</t>
    </r>
  </si>
  <si>
    <r>
      <rPr>
        <sz val="11"/>
        <rFont val="宋体"/>
        <charset val="134"/>
      </rPr>
      <t>巫溪县相关乡镇</t>
    </r>
  </si>
  <si>
    <r>
      <rPr>
        <sz val="11"/>
        <rFont val="宋体"/>
        <charset val="134"/>
      </rPr>
      <t>张蕾</t>
    </r>
  </si>
  <si>
    <r>
      <rPr>
        <sz val="11"/>
        <rFont val="宋体"/>
        <charset val="134"/>
      </rPr>
      <t>巫溪县</t>
    </r>
    <r>
      <rPr>
        <sz val="11"/>
        <rFont val="Times New Roman"/>
        <charset val="134"/>
      </rPr>
      <t>2024</t>
    </r>
    <r>
      <rPr>
        <sz val="11"/>
        <rFont val="宋体"/>
        <charset val="134"/>
      </rPr>
      <t>年农村户用卫生厕所改造项目</t>
    </r>
  </si>
  <si>
    <r>
      <rPr>
        <sz val="11"/>
        <rFont val="宋体"/>
        <charset val="134"/>
      </rPr>
      <t>新（改）建农村户用卫生厕所</t>
    </r>
    <r>
      <rPr>
        <sz val="11"/>
        <rFont val="Times New Roman"/>
        <charset val="134"/>
      </rPr>
      <t>2000</t>
    </r>
    <r>
      <rPr>
        <sz val="11"/>
        <rFont val="宋体"/>
        <charset val="134"/>
      </rPr>
      <t>户。</t>
    </r>
  </si>
  <si>
    <r>
      <rPr>
        <sz val="11"/>
        <rFont val="宋体"/>
        <charset val="134"/>
      </rPr>
      <t>通过新（改）建农村户用卫生厕所</t>
    </r>
    <r>
      <rPr>
        <sz val="11"/>
        <rFont val="Times New Roman"/>
        <charset val="134"/>
      </rPr>
      <t>2000</t>
    </r>
    <r>
      <rPr>
        <sz val="11"/>
        <rFont val="宋体"/>
        <charset val="134"/>
      </rPr>
      <t>户，建成无蝇蛆、无臭味的卫生厕所，切实改善</t>
    </r>
    <r>
      <rPr>
        <sz val="11"/>
        <rFont val="Times New Roman"/>
        <charset val="134"/>
      </rPr>
      <t>7000</t>
    </r>
    <r>
      <rPr>
        <sz val="11"/>
        <rFont val="宋体"/>
        <charset val="134"/>
      </rPr>
      <t>人（其中脱贫人口</t>
    </r>
    <r>
      <rPr>
        <sz val="11"/>
        <rFont val="Times New Roman"/>
        <charset val="134"/>
      </rPr>
      <t>2500</t>
    </r>
    <r>
      <rPr>
        <sz val="11"/>
        <rFont val="宋体"/>
        <charset val="134"/>
      </rPr>
      <t>人）人居环境。</t>
    </r>
  </si>
  <si>
    <r>
      <rPr>
        <sz val="11"/>
        <rFont val="宋体"/>
        <charset val="134"/>
      </rPr>
      <t>项目村群众代表</t>
    </r>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人实施过程中施工质量和资金使用的监督；通过改造农村户厕</t>
    </r>
    <r>
      <rPr>
        <sz val="11"/>
        <rFont val="Times New Roman"/>
        <charset val="134"/>
      </rPr>
      <t>2000</t>
    </r>
    <r>
      <rPr>
        <sz val="11"/>
        <rFont val="宋体"/>
        <charset val="134"/>
      </rPr>
      <t>户，建成无蝇蛆、无臭味的卫生厕所，切实提高</t>
    </r>
    <r>
      <rPr>
        <sz val="11"/>
        <rFont val="Times New Roman"/>
        <charset val="134"/>
      </rPr>
      <t>7000</t>
    </r>
    <r>
      <rPr>
        <sz val="11"/>
        <rFont val="宋体"/>
        <charset val="134"/>
      </rPr>
      <t>人（其中脱贫人口</t>
    </r>
    <r>
      <rPr>
        <sz val="11"/>
        <rFont val="Times New Roman"/>
        <charset val="134"/>
      </rPr>
      <t>2500</t>
    </r>
    <r>
      <rPr>
        <sz val="11"/>
        <rFont val="宋体"/>
        <charset val="134"/>
      </rPr>
      <t>人）生活品质，改善农村人居环境。</t>
    </r>
  </si>
  <si>
    <r>
      <rPr>
        <sz val="11"/>
        <rFont val="宋体"/>
        <charset val="134"/>
      </rPr>
      <t>新建</t>
    </r>
    <r>
      <rPr>
        <sz val="11"/>
        <rFont val="Times New Roman"/>
        <charset val="134"/>
      </rPr>
      <t>2500</t>
    </r>
    <r>
      <rPr>
        <sz val="11"/>
        <rFont val="宋体"/>
        <charset val="134"/>
      </rPr>
      <t>元</t>
    </r>
    <r>
      <rPr>
        <sz val="11"/>
        <rFont val="Times New Roman"/>
        <charset val="134"/>
      </rPr>
      <t>/</t>
    </r>
    <r>
      <rPr>
        <sz val="11"/>
        <rFont val="宋体"/>
        <charset val="134"/>
      </rPr>
      <t>户；改建卫生厕屋</t>
    </r>
    <r>
      <rPr>
        <sz val="11"/>
        <rFont val="Times New Roman"/>
        <charset val="134"/>
      </rPr>
      <t>500</t>
    </r>
    <r>
      <rPr>
        <sz val="11"/>
        <rFont val="宋体"/>
        <charset val="134"/>
      </rPr>
      <t>元</t>
    </r>
    <r>
      <rPr>
        <sz val="11"/>
        <rFont val="Times New Roman"/>
        <charset val="134"/>
      </rPr>
      <t>/</t>
    </r>
    <r>
      <rPr>
        <sz val="11"/>
        <rFont val="宋体"/>
        <charset val="134"/>
      </rPr>
      <t>户，三格式化粪池</t>
    </r>
    <r>
      <rPr>
        <sz val="11"/>
        <rFont val="Times New Roman"/>
        <charset val="134"/>
      </rPr>
      <t>2000</t>
    </r>
    <r>
      <rPr>
        <sz val="11"/>
        <rFont val="宋体"/>
        <charset val="134"/>
      </rPr>
      <t>元</t>
    </r>
    <r>
      <rPr>
        <sz val="11"/>
        <rFont val="Times New Roman"/>
        <charset val="134"/>
      </rPr>
      <t>/</t>
    </r>
    <r>
      <rPr>
        <sz val="11"/>
        <rFont val="宋体"/>
        <charset val="134"/>
      </rPr>
      <t>户</t>
    </r>
  </si>
  <si>
    <r>
      <rPr>
        <sz val="11"/>
        <rFont val="宋体"/>
        <charset val="134"/>
      </rPr>
      <t>受益脱贫人口数</t>
    </r>
    <r>
      <rPr>
        <sz val="11"/>
        <rFont val="Times New Roman"/>
        <charset val="134"/>
      </rPr>
      <t>≥2500</t>
    </r>
    <r>
      <rPr>
        <sz val="11"/>
        <rFont val="宋体"/>
        <charset val="134"/>
      </rPr>
      <t>人</t>
    </r>
  </si>
  <si>
    <r>
      <rPr>
        <sz val="11"/>
        <rFont val="宋体"/>
        <charset val="134"/>
      </rPr>
      <t>巫溪县通城镇</t>
    </r>
    <r>
      <rPr>
        <sz val="11"/>
        <rFont val="Times New Roman"/>
        <charset val="134"/>
      </rPr>
      <t>2024</t>
    </r>
    <r>
      <rPr>
        <sz val="11"/>
        <rFont val="宋体"/>
        <charset val="134"/>
      </rPr>
      <t>年农村生活垃圾治理项目</t>
    </r>
  </si>
  <si>
    <r>
      <rPr>
        <sz val="11"/>
        <rFont val="宋体"/>
        <charset val="134"/>
      </rPr>
      <t>人居环境整治</t>
    </r>
    <r>
      <rPr>
        <sz val="11"/>
        <rFont val="Times New Roman"/>
        <charset val="134"/>
      </rPr>
      <t xml:space="preserve"> </t>
    </r>
  </si>
  <si>
    <r>
      <rPr>
        <sz val="11"/>
        <rFont val="宋体"/>
        <charset val="134"/>
      </rPr>
      <t>农村垃圾治理</t>
    </r>
  </si>
  <si>
    <r>
      <rPr>
        <sz val="11"/>
        <rFont val="宋体"/>
        <charset val="134"/>
      </rPr>
      <t>新建小型集中沤粪池</t>
    </r>
    <r>
      <rPr>
        <sz val="11"/>
        <rFont val="Times New Roman"/>
        <charset val="134"/>
      </rPr>
      <t>8</t>
    </r>
    <r>
      <rPr>
        <sz val="11"/>
        <rFont val="宋体"/>
        <charset val="134"/>
      </rPr>
      <t>座；新建高标准智能化垃圾分类投放点</t>
    </r>
    <r>
      <rPr>
        <sz val="11"/>
        <rFont val="Times New Roman"/>
        <charset val="134"/>
      </rPr>
      <t>5</t>
    </r>
    <r>
      <rPr>
        <sz val="11"/>
        <rFont val="宋体"/>
        <charset val="134"/>
      </rPr>
      <t>个；新建农村垃圾分类收集点</t>
    </r>
    <r>
      <rPr>
        <sz val="11"/>
        <rFont val="Times New Roman"/>
        <charset val="134"/>
      </rPr>
      <t>8</t>
    </r>
    <r>
      <rPr>
        <sz val="11"/>
        <rFont val="宋体"/>
        <charset val="134"/>
      </rPr>
      <t>个。</t>
    </r>
  </si>
  <si>
    <r>
      <rPr>
        <sz val="11"/>
        <rFont val="宋体"/>
        <charset val="134"/>
      </rPr>
      <t>通过新建小型集中沤粪池、高标准智能化垃圾分类投放点、农村垃圾分类收集点，改善约</t>
    </r>
    <r>
      <rPr>
        <sz val="11"/>
        <rFont val="Times New Roman"/>
        <charset val="134"/>
      </rPr>
      <t>500</t>
    </r>
    <r>
      <rPr>
        <sz val="11"/>
        <rFont val="宋体"/>
        <charset val="134"/>
      </rPr>
      <t>人的人居环境和生产生活条件。</t>
    </r>
  </si>
  <si>
    <r>
      <rPr>
        <sz val="11"/>
        <rFont val="Times New Roman"/>
        <charset val="134"/>
      </rPr>
      <t>20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5</t>
    </r>
    <r>
      <rPr>
        <sz val="11"/>
        <rFont val="宋体"/>
        <charset val="134"/>
      </rPr>
      <t>人参与项目实施过程中施工质量和资金使用的监督，项目实施可改善约</t>
    </r>
    <r>
      <rPr>
        <sz val="11"/>
        <rFont val="Times New Roman"/>
        <charset val="134"/>
      </rPr>
      <t>500</t>
    </r>
    <r>
      <rPr>
        <sz val="11"/>
        <rFont val="宋体"/>
        <charset val="134"/>
      </rPr>
      <t>人的人居环境和生产生活条件。</t>
    </r>
  </si>
  <si>
    <r>
      <rPr>
        <sz val="11"/>
        <rFont val="宋体"/>
        <charset val="134"/>
      </rPr>
      <t>新建小型集中沤粪池</t>
    </r>
    <r>
      <rPr>
        <sz val="11"/>
        <rFont val="Times New Roman"/>
        <charset val="134"/>
      </rPr>
      <t>3</t>
    </r>
    <r>
      <rPr>
        <sz val="11"/>
        <rFont val="宋体"/>
        <charset val="134"/>
      </rPr>
      <t>万元</t>
    </r>
    <r>
      <rPr>
        <sz val="11"/>
        <rFont val="Times New Roman"/>
        <charset val="134"/>
      </rPr>
      <t>/</t>
    </r>
    <r>
      <rPr>
        <sz val="11"/>
        <rFont val="宋体"/>
        <charset val="134"/>
      </rPr>
      <t>座；新建高标准智能化垃圾分类投放点</t>
    </r>
    <r>
      <rPr>
        <sz val="11"/>
        <rFont val="Times New Roman"/>
        <charset val="134"/>
      </rPr>
      <t>6</t>
    </r>
    <r>
      <rPr>
        <sz val="11"/>
        <rFont val="宋体"/>
        <charset val="134"/>
      </rPr>
      <t>万元</t>
    </r>
    <r>
      <rPr>
        <sz val="11"/>
        <rFont val="Times New Roman"/>
        <charset val="134"/>
      </rPr>
      <t>/</t>
    </r>
    <r>
      <rPr>
        <sz val="11"/>
        <rFont val="宋体"/>
        <charset val="134"/>
      </rPr>
      <t>点；新建农村垃圾分类收集点</t>
    </r>
    <r>
      <rPr>
        <sz val="11"/>
        <rFont val="Times New Roman"/>
        <charset val="134"/>
      </rPr>
      <t>0.75</t>
    </r>
    <r>
      <rPr>
        <sz val="11"/>
        <rFont val="宋体"/>
        <charset val="134"/>
      </rPr>
      <t>万元</t>
    </r>
    <r>
      <rPr>
        <sz val="11"/>
        <rFont val="Times New Roman"/>
        <charset val="134"/>
      </rPr>
      <t>/</t>
    </r>
    <r>
      <rPr>
        <sz val="11"/>
        <rFont val="宋体"/>
        <charset val="134"/>
      </rPr>
      <t>个。</t>
    </r>
  </si>
  <si>
    <r>
      <rPr>
        <sz val="11"/>
        <rFont val="宋体"/>
        <charset val="134"/>
      </rPr>
      <t>巫溪县城市管理局</t>
    </r>
  </si>
  <si>
    <r>
      <rPr>
        <sz val="11"/>
        <rFont val="宋体"/>
        <charset val="134"/>
      </rPr>
      <t>向梨</t>
    </r>
  </si>
  <si>
    <r>
      <rPr>
        <sz val="11"/>
        <rFont val="宋体"/>
        <charset val="134"/>
      </rPr>
      <t>巫溪县</t>
    </r>
    <r>
      <rPr>
        <sz val="11"/>
        <rFont val="Times New Roman"/>
        <charset val="134"/>
      </rPr>
      <t>2024</t>
    </r>
    <r>
      <rPr>
        <sz val="11"/>
        <rFont val="宋体"/>
        <charset val="134"/>
      </rPr>
      <t>年垃圾分类厢房采购项目</t>
    </r>
  </si>
  <si>
    <r>
      <rPr>
        <sz val="11"/>
        <rFont val="宋体"/>
        <charset val="134"/>
      </rPr>
      <t>新建四分类垃圾厢房</t>
    </r>
    <r>
      <rPr>
        <sz val="11"/>
        <rFont val="Times New Roman"/>
        <charset val="134"/>
      </rPr>
      <t>60</t>
    </r>
    <r>
      <rPr>
        <sz val="11"/>
        <rFont val="宋体"/>
        <charset val="134"/>
      </rPr>
      <t>个及附属配套设施等</t>
    </r>
  </si>
  <si>
    <r>
      <rPr>
        <sz val="11"/>
        <rFont val="宋体"/>
        <charset val="134"/>
      </rPr>
      <t>通过采购四分类垃圾厢房</t>
    </r>
    <r>
      <rPr>
        <sz val="11"/>
        <rFont val="Times New Roman"/>
        <charset val="134"/>
      </rPr>
      <t>60</t>
    </r>
    <r>
      <rPr>
        <sz val="11"/>
        <rFont val="宋体"/>
        <charset val="134"/>
      </rPr>
      <t>个，提高垃圾分类的意识和环卫工人的工作效率，改善</t>
    </r>
    <r>
      <rPr>
        <sz val="11"/>
        <rFont val="Times New Roman"/>
        <charset val="134"/>
      </rPr>
      <t>10</t>
    </r>
    <r>
      <rPr>
        <sz val="11"/>
        <rFont val="宋体"/>
        <charset val="134"/>
      </rPr>
      <t>万人，其中脱贫（含监测</t>
    </r>
    <r>
      <rPr>
        <sz val="11"/>
        <rFont val="Times New Roman"/>
        <charset val="134"/>
      </rPr>
      <t>}</t>
    </r>
    <r>
      <rPr>
        <sz val="11"/>
        <rFont val="宋体"/>
        <charset val="134"/>
      </rPr>
      <t>人口</t>
    </r>
    <r>
      <rPr>
        <sz val="11"/>
        <rFont val="Times New Roman"/>
        <charset val="134"/>
      </rPr>
      <t>500</t>
    </r>
    <r>
      <rPr>
        <sz val="11"/>
        <rFont val="宋体"/>
        <charset val="134"/>
      </rPr>
      <t>人生活环境。</t>
    </r>
  </si>
  <si>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人参与入库项目选择，</t>
    </r>
    <r>
      <rPr>
        <sz val="11"/>
        <rFont val="Times New Roman"/>
        <charset val="134"/>
      </rPr>
      <t>2</t>
    </r>
    <r>
      <rPr>
        <sz val="11"/>
        <rFont val="宋体"/>
        <charset val="134"/>
      </rPr>
      <t>人参与项目实施过程中监督。通过建成四分类垃圾厢房</t>
    </r>
    <r>
      <rPr>
        <sz val="11"/>
        <rFont val="Times New Roman"/>
        <charset val="134"/>
      </rPr>
      <t>60</t>
    </r>
    <r>
      <rPr>
        <sz val="11"/>
        <rFont val="宋体"/>
        <charset val="134"/>
      </rPr>
      <t>个及附属配套设施等项目，补强农村环卫设施设备短板，可实现垃圾分类整理，改善人居住环境。补强环卫设施设备短板，通过开展</t>
    </r>
    <r>
      <rPr>
        <sz val="11"/>
        <rFont val="Times New Roman"/>
        <charset val="134"/>
      </rPr>
      <t>“</t>
    </r>
    <r>
      <rPr>
        <sz val="11"/>
        <rFont val="宋体"/>
        <charset val="134"/>
      </rPr>
      <t>垃圾分类行动</t>
    </r>
    <r>
      <rPr>
        <sz val="11"/>
        <rFont val="Times New Roman"/>
        <charset val="134"/>
      </rPr>
      <t>”</t>
    </r>
    <r>
      <rPr>
        <sz val="11"/>
        <rFont val="宋体"/>
        <charset val="134"/>
      </rPr>
      <t>，教育引导市民爱护环境卫生。改善</t>
    </r>
    <r>
      <rPr>
        <sz val="11"/>
        <rFont val="Times New Roman"/>
        <charset val="134"/>
      </rPr>
      <t>10</t>
    </r>
    <r>
      <rPr>
        <sz val="11"/>
        <rFont val="宋体"/>
        <charset val="134"/>
      </rPr>
      <t>万人，其中脱贫（含监测</t>
    </r>
    <r>
      <rPr>
        <sz val="11"/>
        <rFont val="Times New Roman"/>
        <charset val="134"/>
      </rPr>
      <t>}</t>
    </r>
    <r>
      <rPr>
        <sz val="11"/>
        <rFont val="宋体"/>
        <charset val="134"/>
      </rPr>
      <t>人口</t>
    </r>
    <r>
      <rPr>
        <sz val="11"/>
        <rFont val="Times New Roman"/>
        <charset val="134"/>
      </rPr>
      <t>500</t>
    </r>
    <r>
      <rPr>
        <sz val="11"/>
        <rFont val="宋体"/>
        <charset val="134"/>
      </rPr>
      <t>人生活环境。</t>
    </r>
  </si>
  <si>
    <r>
      <rPr>
        <sz val="11"/>
        <rFont val="宋体"/>
        <charset val="134"/>
      </rPr>
      <t>采购四分类垃圾厢房</t>
    </r>
    <r>
      <rPr>
        <sz val="11"/>
        <rFont val="Times New Roman"/>
        <charset val="134"/>
      </rPr>
      <t>60</t>
    </r>
    <r>
      <rPr>
        <sz val="11"/>
        <rFont val="宋体"/>
        <charset val="134"/>
      </rPr>
      <t>个</t>
    </r>
  </si>
  <si>
    <r>
      <rPr>
        <sz val="11"/>
        <rFont val="宋体"/>
        <charset val="134"/>
      </rPr>
      <t>四分类垃圾厢房约</t>
    </r>
    <r>
      <rPr>
        <sz val="11"/>
        <rFont val="Times New Roman"/>
        <charset val="134"/>
      </rPr>
      <t>5.83</t>
    </r>
    <r>
      <rPr>
        <sz val="11"/>
        <rFont val="宋体"/>
        <charset val="134"/>
      </rPr>
      <t>万元</t>
    </r>
  </si>
  <si>
    <r>
      <rPr>
        <sz val="11"/>
        <rFont val="宋体"/>
        <charset val="134"/>
      </rPr>
      <t>受益脱贫人口数</t>
    </r>
    <r>
      <rPr>
        <sz val="11"/>
        <rFont val="Times New Roman"/>
        <charset val="134"/>
      </rPr>
      <t>≥500</t>
    </r>
    <r>
      <rPr>
        <sz val="11"/>
        <rFont val="宋体"/>
        <charset val="134"/>
      </rPr>
      <t>人</t>
    </r>
  </si>
  <si>
    <r>
      <rPr>
        <sz val="11"/>
        <rFont val="宋体"/>
        <charset val="134"/>
      </rPr>
      <t>邹勇</t>
    </r>
  </si>
  <si>
    <r>
      <rPr>
        <sz val="11"/>
        <rFont val="宋体"/>
        <charset val="134"/>
      </rPr>
      <t>巫溪县</t>
    </r>
    <r>
      <rPr>
        <sz val="11"/>
        <rFont val="Times New Roman"/>
        <charset val="134"/>
      </rPr>
      <t>2024</t>
    </r>
    <r>
      <rPr>
        <sz val="11"/>
        <rFont val="宋体"/>
        <charset val="134"/>
      </rPr>
      <t>年四分类垃圾桶采购项目</t>
    </r>
  </si>
  <si>
    <r>
      <rPr>
        <sz val="11"/>
        <rFont val="宋体"/>
        <charset val="134"/>
      </rPr>
      <t>采购四分类垃圾桶</t>
    </r>
    <r>
      <rPr>
        <sz val="11"/>
        <rFont val="Times New Roman"/>
        <charset val="134"/>
      </rPr>
      <t>1680</t>
    </r>
    <r>
      <rPr>
        <sz val="11"/>
        <rFont val="宋体"/>
        <charset val="134"/>
      </rPr>
      <t>个</t>
    </r>
  </si>
  <si>
    <r>
      <rPr>
        <sz val="11"/>
        <rFont val="宋体"/>
        <charset val="134"/>
      </rPr>
      <t>通过采购四分类垃圾厢房</t>
    </r>
    <r>
      <rPr>
        <sz val="11"/>
        <rFont val="Times New Roman"/>
        <charset val="134"/>
      </rPr>
      <t>1680</t>
    </r>
    <r>
      <rPr>
        <sz val="11"/>
        <rFont val="宋体"/>
        <charset val="134"/>
      </rPr>
      <t>个，提高垃圾分类的意识和环卫工人的工作效率，改善</t>
    </r>
    <r>
      <rPr>
        <sz val="11"/>
        <rFont val="Times New Roman"/>
        <charset val="134"/>
      </rPr>
      <t>10</t>
    </r>
    <r>
      <rPr>
        <sz val="11"/>
        <rFont val="宋体"/>
        <charset val="134"/>
      </rPr>
      <t>万人，其中脱贫（含监测</t>
    </r>
    <r>
      <rPr>
        <sz val="11"/>
        <rFont val="Times New Roman"/>
        <charset val="134"/>
      </rPr>
      <t>}</t>
    </r>
    <r>
      <rPr>
        <sz val="11"/>
        <rFont val="宋体"/>
        <charset val="134"/>
      </rPr>
      <t>人口</t>
    </r>
    <r>
      <rPr>
        <sz val="11"/>
        <rFont val="Times New Roman"/>
        <charset val="134"/>
      </rPr>
      <t>200</t>
    </r>
    <r>
      <rPr>
        <sz val="11"/>
        <rFont val="宋体"/>
        <charset val="134"/>
      </rPr>
      <t>人生活环境。</t>
    </r>
  </si>
  <si>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人参与入库项目选择，</t>
    </r>
    <r>
      <rPr>
        <sz val="11"/>
        <rFont val="Times New Roman"/>
        <charset val="134"/>
      </rPr>
      <t>2</t>
    </r>
    <r>
      <rPr>
        <sz val="11"/>
        <rFont val="宋体"/>
        <charset val="134"/>
      </rPr>
      <t>人参与项目实施过程中监督。通过采购四分类垃圾厢房</t>
    </r>
    <r>
      <rPr>
        <sz val="11"/>
        <rFont val="Times New Roman"/>
        <charset val="134"/>
      </rPr>
      <t>1680</t>
    </r>
    <r>
      <rPr>
        <sz val="11"/>
        <rFont val="宋体"/>
        <charset val="134"/>
      </rPr>
      <t>个，提高垃圾分类的意识和环卫工人的工作效率，改善</t>
    </r>
    <r>
      <rPr>
        <sz val="11"/>
        <rFont val="Times New Roman"/>
        <charset val="134"/>
      </rPr>
      <t>10</t>
    </r>
    <r>
      <rPr>
        <sz val="11"/>
        <rFont val="宋体"/>
        <charset val="134"/>
      </rPr>
      <t>万人，其中脱贫（含监测</t>
    </r>
    <r>
      <rPr>
        <sz val="11"/>
        <rFont val="Times New Roman"/>
        <charset val="134"/>
      </rPr>
      <t>}</t>
    </r>
    <r>
      <rPr>
        <sz val="11"/>
        <rFont val="宋体"/>
        <charset val="134"/>
      </rPr>
      <t>人口</t>
    </r>
    <r>
      <rPr>
        <sz val="11"/>
        <rFont val="Times New Roman"/>
        <charset val="134"/>
      </rPr>
      <t>200</t>
    </r>
    <r>
      <rPr>
        <sz val="11"/>
        <rFont val="宋体"/>
        <charset val="134"/>
      </rPr>
      <t>人生活环境。</t>
    </r>
  </si>
  <si>
    <r>
      <rPr>
        <sz val="11"/>
        <rFont val="Times New Roman"/>
        <charset val="134"/>
      </rPr>
      <t>240L</t>
    </r>
    <r>
      <rPr>
        <sz val="11"/>
        <rFont val="宋体"/>
        <charset val="134"/>
      </rPr>
      <t>四分类桶</t>
    </r>
    <r>
      <rPr>
        <sz val="11"/>
        <rFont val="Times New Roman"/>
        <charset val="134"/>
      </rPr>
      <t>250</t>
    </r>
    <r>
      <rPr>
        <sz val="11"/>
        <rFont val="宋体"/>
        <charset val="134"/>
      </rPr>
      <t>元</t>
    </r>
    <r>
      <rPr>
        <sz val="11"/>
        <rFont val="Times New Roman"/>
        <charset val="134"/>
      </rPr>
      <t>/</t>
    </r>
    <r>
      <rPr>
        <sz val="11"/>
        <rFont val="宋体"/>
        <charset val="134"/>
      </rPr>
      <t>个</t>
    </r>
  </si>
  <si>
    <r>
      <rPr>
        <sz val="11"/>
        <rFont val="宋体"/>
        <charset val="134"/>
      </rPr>
      <t>受益脱贫人口数</t>
    </r>
    <r>
      <rPr>
        <sz val="11"/>
        <rFont val="Times New Roman"/>
        <charset val="134"/>
      </rPr>
      <t>≥200</t>
    </r>
    <r>
      <rPr>
        <sz val="11"/>
        <rFont val="宋体"/>
        <charset val="134"/>
      </rPr>
      <t>人</t>
    </r>
  </si>
  <si>
    <r>
      <rPr>
        <sz val="11"/>
        <rFont val="宋体"/>
        <charset val="134"/>
      </rPr>
      <t>巫溪县</t>
    </r>
    <r>
      <rPr>
        <sz val="11"/>
        <rFont val="Times New Roman"/>
        <charset val="134"/>
      </rPr>
      <t>2024</t>
    </r>
    <r>
      <rPr>
        <sz val="11"/>
        <rFont val="宋体"/>
        <charset val="134"/>
      </rPr>
      <t>年环卫冲洗设备采购项目</t>
    </r>
  </si>
  <si>
    <r>
      <rPr>
        <sz val="11"/>
        <rFont val="宋体"/>
        <charset val="134"/>
      </rPr>
      <t>采购环卫冲洗设备</t>
    </r>
    <r>
      <rPr>
        <sz val="11"/>
        <rFont val="Times New Roman"/>
        <charset val="134"/>
      </rPr>
      <t>4</t>
    </r>
    <r>
      <rPr>
        <sz val="11"/>
        <rFont val="宋体"/>
        <charset val="134"/>
      </rPr>
      <t>套</t>
    </r>
  </si>
  <si>
    <r>
      <rPr>
        <sz val="11"/>
        <rFont val="宋体"/>
        <charset val="134"/>
      </rPr>
      <t>通过采购环卫冲洗设备</t>
    </r>
    <r>
      <rPr>
        <sz val="11"/>
        <rFont val="Times New Roman"/>
        <charset val="134"/>
      </rPr>
      <t>4</t>
    </r>
    <r>
      <rPr>
        <sz val="11"/>
        <rFont val="宋体"/>
        <charset val="134"/>
      </rPr>
      <t>套，提高垃圾分类的意识和环卫工人的工作效率，改善</t>
    </r>
    <r>
      <rPr>
        <sz val="11"/>
        <rFont val="Times New Roman"/>
        <charset val="134"/>
      </rPr>
      <t>10</t>
    </r>
    <r>
      <rPr>
        <sz val="11"/>
        <rFont val="宋体"/>
        <charset val="134"/>
      </rPr>
      <t>万人，其中脱贫（含监测</t>
    </r>
    <r>
      <rPr>
        <sz val="11"/>
        <rFont val="Times New Roman"/>
        <charset val="134"/>
      </rPr>
      <t>}</t>
    </r>
    <r>
      <rPr>
        <sz val="11"/>
        <rFont val="宋体"/>
        <charset val="134"/>
      </rPr>
      <t>人口</t>
    </r>
    <r>
      <rPr>
        <sz val="11"/>
        <rFont val="Times New Roman"/>
        <charset val="134"/>
      </rPr>
      <t>100</t>
    </r>
    <r>
      <rPr>
        <sz val="11"/>
        <rFont val="宋体"/>
        <charset val="134"/>
      </rPr>
      <t>人生活环境。</t>
    </r>
  </si>
  <si>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人参与入库项目选择，</t>
    </r>
    <r>
      <rPr>
        <sz val="11"/>
        <rFont val="Times New Roman"/>
        <charset val="134"/>
      </rPr>
      <t>2</t>
    </r>
    <r>
      <rPr>
        <sz val="11"/>
        <rFont val="宋体"/>
        <charset val="134"/>
      </rPr>
      <t>人参与项目实施过程中监督。通通过采购环卫冲洗设备</t>
    </r>
    <r>
      <rPr>
        <sz val="11"/>
        <rFont val="Times New Roman"/>
        <charset val="134"/>
      </rPr>
      <t>4</t>
    </r>
    <r>
      <rPr>
        <sz val="11"/>
        <rFont val="宋体"/>
        <charset val="134"/>
      </rPr>
      <t>套，提高垃圾分类的意识和环卫工人的工作效率，改善</t>
    </r>
    <r>
      <rPr>
        <sz val="11"/>
        <rFont val="Times New Roman"/>
        <charset val="134"/>
      </rPr>
      <t>10</t>
    </r>
    <r>
      <rPr>
        <sz val="11"/>
        <rFont val="宋体"/>
        <charset val="134"/>
      </rPr>
      <t>万人，其中脱贫（含监测</t>
    </r>
    <r>
      <rPr>
        <sz val="11"/>
        <rFont val="Times New Roman"/>
        <charset val="134"/>
      </rPr>
      <t>}</t>
    </r>
    <r>
      <rPr>
        <sz val="11"/>
        <rFont val="宋体"/>
        <charset val="134"/>
      </rPr>
      <t>人口</t>
    </r>
    <r>
      <rPr>
        <sz val="11"/>
        <rFont val="Times New Roman"/>
        <charset val="134"/>
      </rPr>
      <t>100</t>
    </r>
    <r>
      <rPr>
        <sz val="11"/>
        <rFont val="宋体"/>
        <charset val="134"/>
      </rPr>
      <t>人生活环境。</t>
    </r>
  </si>
  <si>
    <r>
      <rPr>
        <sz val="11"/>
        <rFont val="宋体"/>
        <charset val="134"/>
      </rPr>
      <t>采购环卫冲洗设备</t>
    </r>
    <r>
      <rPr>
        <sz val="11"/>
        <rFont val="Times New Roman"/>
        <charset val="134"/>
      </rPr>
      <t>7</t>
    </r>
    <r>
      <rPr>
        <sz val="11"/>
        <rFont val="宋体"/>
        <charset val="134"/>
      </rPr>
      <t>万元</t>
    </r>
    <r>
      <rPr>
        <sz val="11"/>
        <rFont val="Times New Roman"/>
        <charset val="134"/>
      </rPr>
      <t>/</t>
    </r>
    <r>
      <rPr>
        <sz val="11"/>
        <rFont val="宋体"/>
        <charset val="134"/>
      </rPr>
      <t>套</t>
    </r>
  </si>
  <si>
    <r>
      <rPr>
        <sz val="11"/>
        <rFont val="宋体"/>
        <charset val="134"/>
      </rPr>
      <t>巫溪县</t>
    </r>
    <r>
      <rPr>
        <sz val="11"/>
        <rFont val="Times New Roman"/>
        <charset val="134"/>
      </rPr>
      <t>2024</t>
    </r>
    <r>
      <rPr>
        <sz val="11"/>
        <rFont val="宋体"/>
        <charset val="134"/>
      </rPr>
      <t>年田坝镇天池村高山蔬菜种植基地配套基础设施建设项目</t>
    </r>
  </si>
  <si>
    <r>
      <rPr>
        <sz val="11"/>
        <rFont val="宋体"/>
        <charset val="134"/>
      </rPr>
      <t>新建配套冷藏库</t>
    </r>
    <r>
      <rPr>
        <sz val="11"/>
        <rFont val="Times New Roman"/>
        <charset val="134"/>
      </rPr>
      <t>200</t>
    </r>
    <r>
      <rPr>
        <sz val="11"/>
        <rFont val="宋体"/>
        <charset val="134"/>
      </rPr>
      <t>立方米，仓库</t>
    </r>
    <r>
      <rPr>
        <sz val="11"/>
        <rFont val="Times New Roman"/>
        <charset val="134"/>
      </rPr>
      <t>100</t>
    </r>
    <r>
      <rPr>
        <sz val="11"/>
        <rFont val="宋体"/>
        <charset val="134"/>
      </rPr>
      <t>平方米，蔬菜分装打包设备，硬化</t>
    </r>
    <r>
      <rPr>
        <sz val="11"/>
        <rFont val="Times New Roman"/>
        <charset val="134"/>
      </rPr>
      <t>3</t>
    </r>
    <r>
      <rPr>
        <sz val="11"/>
        <rFont val="宋体"/>
        <charset val="134"/>
      </rPr>
      <t>米宽厚</t>
    </r>
    <r>
      <rPr>
        <sz val="11"/>
        <rFont val="Times New Roman"/>
        <charset val="134"/>
      </rPr>
      <t>20cm</t>
    </r>
    <r>
      <rPr>
        <sz val="11"/>
        <rFont val="宋体"/>
        <charset val="134"/>
      </rPr>
      <t>的产业路</t>
    </r>
    <r>
      <rPr>
        <sz val="11"/>
        <rFont val="Times New Roman"/>
        <charset val="134"/>
      </rPr>
      <t>3.5</t>
    </r>
    <r>
      <rPr>
        <sz val="11"/>
        <rFont val="宋体"/>
        <charset val="134"/>
      </rPr>
      <t>公里。</t>
    </r>
  </si>
  <si>
    <r>
      <rPr>
        <sz val="11"/>
        <rFont val="宋体"/>
        <charset val="134"/>
      </rPr>
      <t>巫溪县田坝镇天池村、大屋村</t>
    </r>
  </si>
  <si>
    <r>
      <rPr>
        <sz val="11"/>
        <rFont val="宋体"/>
        <charset val="134"/>
      </rPr>
      <t>通过</t>
    </r>
    <r>
      <rPr>
        <sz val="11"/>
        <rFont val="Times New Roman"/>
        <charset val="134"/>
      </rPr>
      <t>400</t>
    </r>
    <r>
      <rPr>
        <sz val="11"/>
        <rFont val="宋体"/>
        <charset val="134"/>
      </rPr>
      <t>亩的蔬菜种植基地的配套基础设施的实施，利于蔬菜运输，减轻劳动力和运输成本，增加村集体经济</t>
    </r>
    <r>
      <rPr>
        <sz val="11"/>
        <rFont val="Times New Roman"/>
        <charset val="134"/>
      </rPr>
      <t>10000</t>
    </r>
    <r>
      <rPr>
        <sz val="11"/>
        <rFont val="宋体"/>
        <charset val="134"/>
      </rPr>
      <t>元</t>
    </r>
    <r>
      <rPr>
        <sz val="11"/>
        <rFont val="Times New Roman"/>
        <charset val="134"/>
      </rPr>
      <t>/</t>
    </r>
    <r>
      <rPr>
        <sz val="11"/>
        <rFont val="宋体"/>
        <charset val="134"/>
      </rPr>
      <t>年，菜农务工及参与种植增收</t>
    </r>
    <r>
      <rPr>
        <sz val="11"/>
        <rFont val="Times New Roman"/>
        <charset val="134"/>
      </rPr>
      <t>4000</t>
    </r>
    <r>
      <rPr>
        <sz val="11"/>
        <rFont val="宋体"/>
        <charset val="134"/>
      </rPr>
      <t>元</t>
    </r>
    <r>
      <rPr>
        <sz val="11"/>
        <rFont val="Times New Roman"/>
        <charset val="134"/>
      </rPr>
      <t>/</t>
    </r>
    <r>
      <rPr>
        <sz val="11"/>
        <rFont val="宋体"/>
        <charset val="134"/>
      </rPr>
      <t>户</t>
    </r>
    <r>
      <rPr>
        <sz val="11"/>
        <rFont val="Times New Roman"/>
        <charset val="134"/>
      </rPr>
      <t>/</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</si>
  <si>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t>
    </r>
    <r>
      <rPr>
        <sz val="11"/>
        <rFont val="Times New Roman"/>
        <charset val="134"/>
      </rPr>
      <t>400</t>
    </r>
    <r>
      <rPr>
        <sz val="11"/>
        <rFont val="宋体"/>
        <charset val="134"/>
      </rPr>
      <t>亩的蔬菜种植基地的配套基础设施的实施，利于蔬菜运输，减轻劳动力和运输成本，增加村集体经济</t>
    </r>
    <r>
      <rPr>
        <sz val="11"/>
        <rFont val="Times New Roman"/>
        <charset val="134"/>
      </rPr>
      <t>10000</t>
    </r>
    <r>
      <rPr>
        <sz val="11"/>
        <rFont val="宋体"/>
        <charset val="134"/>
      </rPr>
      <t>元</t>
    </r>
    <r>
      <rPr>
        <sz val="11"/>
        <rFont val="Times New Roman"/>
        <charset val="134"/>
      </rPr>
      <t>/</t>
    </r>
    <r>
      <rPr>
        <sz val="11"/>
        <rFont val="宋体"/>
        <charset val="134"/>
      </rPr>
      <t>年，菜农务工及参与种植增收</t>
    </r>
    <r>
      <rPr>
        <sz val="11"/>
        <rFont val="Times New Roman"/>
        <charset val="134"/>
      </rPr>
      <t>4000</t>
    </r>
    <r>
      <rPr>
        <sz val="11"/>
        <rFont val="宋体"/>
        <charset val="134"/>
      </rPr>
      <t>元</t>
    </r>
    <r>
      <rPr>
        <sz val="11"/>
        <rFont val="Times New Roman"/>
        <charset val="134"/>
      </rPr>
      <t>/</t>
    </r>
    <r>
      <rPr>
        <sz val="11"/>
        <rFont val="宋体"/>
        <charset val="134"/>
      </rPr>
      <t>户</t>
    </r>
    <r>
      <rPr>
        <sz val="11"/>
        <rFont val="Times New Roman"/>
        <charset val="134"/>
      </rPr>
      <t>/</t>
    </r>
    <r>
      <rPr>
        <sz val="11"/>
        <rFont val="宋体"/>
        <charset val="134"/>
      </rPr>
      <t>年</t>
    </r>
  </si>
  <si>
    <r>
      <rPr>
        <sz val="11"/>
        <rFont val="宋体"/>
        <charset val="134"/>
      </rPr>
      <t>冷藏库</t>
    </r>
    <r>
      <rPr>
        <sz val="11"/>
        <rFont val="Times New Roman"/>
        <charset val="134"/>
      </rPr>
      <t>200</t>
    </r>
    <r>
      <rPr>
        <sz val="11"/>
        <rFont val="宋体"/>
        <charset val="134"/>
      </rPr>
      <t>立方米，仓库</t>
    </r>
    <r>
      <rPr>
        <sz val="11"/>
        <rFont val="Times New Roman"/>
        <charset val="134"/>
      </rPr>
      <t>100</t>
    </r>
    <r>
      <rPr>
        <sz val="11"/>
        <rFont val="宋体"/>
        <charset val="134"/>
      </rPr>
      <t>平方米，</t>
    </r>
    <r>
      <rPr>
        <sz val="11"/>
        <rFont val="Times New Roman"/>
        <charset val="134"/>
      </rPr>
      <t>3</t>
    </r>
    <r>
      <rPr>
        <sz val="11"/>
        <rFont val="宋体"/>
        <charset val="134"/>
      </rPr>
      <t>米宽厚</t>
    </r>
    <r>
      <rPr>
        <sz val="11"/>
        <rFont val="Times New Roman"/>
        <charset val="134"/>
      </rPr>
      <t>20cm</t>
    </r>
    <r>
      <rPr>
        <sz val="11"/>
        <rFont val="宋体"/>
        <charset val="134"/>
      </rPr>
      <t>的产业路</t>
    </r>
    <r>
      <rPr>
        <sz val="11"/>
        <rFont val="Times New Roman"/>
        <charset val="134"/>
      </rPr>
      <t>8</t>
    </r>
    <r>
      <rPr>
        <sz val="11"/>
        <rFont val="宋体"/>
        <charset val="134"/>
      </rPr>
      <t>公里</t>
    </r>
  </si>
  <si>
    <r>
      <rPr>
        <sz val="11"/>
        <rFont val="宋体"/>
        <charset val="134"/>
      </rPr>
      <t>冷藏库</t>
    </r>
    <r>
      <rPr>
        <sz val="11"/>
        <rFont val="Times New Roman"/>
        <charset val="134"/>
      </rPr>
      <t xml:space="preserve"> 500 </t>
    </r>
    <r>
      <rPr>
        <sz val="11"/>
        <rFont val="宋体"/>
        <charset val="134"/>
      </rPr>
      <t>元</t>
    </r>
    <r>
      <rPr>
        <sz val="11"/>
        <rFont val="Times New Roman"/>
        <charset val="134"/>
      </rPr>
      <t>/</t>
    </r>
    <r>
      <rPr>
        <sz val="11"/>
        <rFont val="宋体"/>
        <charset val="134"/>
      </rPr>
      <t>立方米，仓库</t>
    </r>
    <r>
      <rPr>
        <sz val="11"/>
        <rFont val="Times New Roman"/>
        <charset val="134"/>
      </rPr>
      <t xml:space="preserve"> 700 </t>
    </r>
    <r>
      <rPr>
        <sz val="11"/>
        <rFont val="宋体"/>
        <charset val="134"/>
      </rPr>
      <t>元</t>
    </r>
    <r>
      <rPr>
        <sz val="11"/>
        <rFont val="Times New Roman"/>
        <charset val="134"/>
      </rPr>
      <t>/</t>
    </r>
    <r>
      <rPr>
        <sz val="11"/>
        <rFont val="宋体"/>
        <charset val="134"/>
      </rPr>
      <t>平方米，蔬菜分装打包设备</t>
    </r>
    <r>
      <rPr>
        <sz val="11"/>
        <rFont val="Times New Roman"/>
        <charset val="134"/>
      </rPr>
      <t xml:space="preserve"> 5</t>
    </r>
    <r>
      <rPr>
        <sz val="11"/>
        <rFont val="宋体"/>
        <charset val="134"/>
      </rPr>
      <t>万元</t>
    </r>
    <r>
      <rPr>
        <sz val="11"/>
        <rFont val="Times New Roman"/>
        <charset val="134"/>
      </rPr>
      <t>/</t>
    </r>
    <r>
      <rPr>
        <sz val="11"/>
        <rFont val="宋体"/>
        <charset val="134"/>
      </rPr>
      <t>套，产业路硬化</t>
    </r>
    <r>
      <rPr>
        <sz val="11"/>
        <rFont val="Times New Roman"/>
        <charset val="134"/>
      </rPr>
      <t xml:space="preserve"> 50</t>
    </r>
    <r>
      <rPr>
        <sz val="11"/>
        <rFont val="宋体"/>
        <charset val="134"/>
      </rPr>
      <t>万元</t>
    </r>
    <r>
      <rPr>
        <sz val="11"/>
        <rFont val="Times New Roman"/>
        <charset val="134"/>
      </rPr>
      <t>/</t>
    </r>
    <r>
      <rPr>
        <sz val="11"/>
        <rFont val="宋体"/>
        <charset val="134"/>
      </rPr>
      <t>公里</t>
    </r>
  </si>
  <si>
    <r>
      <rPr>
        <sz val="11"/>
        <rFont val="宋体"/>
        <charset val="134"/>
      </rPr>
      <t>增加村集体经济</t>
    </r>
    <r>
      <rPr>
        <sz val="11"/>
        <rFont val="Times New Roman"/>
        <charset val="134"/>
      </rPr>
      <t>≥10000</t>
    </r>
    <r>
      <rPr>
        <sz val="11"/>
        <rFont val="宋体"/>
        <charset val="134"/>
      </rPr>
      <t>元</t>
    </r>
    <r>
      <rPr>
        <sz val="11"/>
        <rFont val="Times New Roman"/>
        <charset val="134"/>
      </rPr>
      <t>/</t>
    </r>
    <r>
      <rPr>
        <sz val="11"/>
        <rFont val="宋体"/>
        <charset val="134"/>
      </rPr>
      <t>年，菜农务工及参与种植增收</t>
    </r>
    <r>
      <rPr>
        <sz val="11"/>
        <rFont val="Times New Roman"/>
        <charset val="134"/>
      </rPr>
      <t>≥4000</t>
    </r>
    <r>
      <rPr>
        <sz val="11"/>
        <rFont val="宋体"/>
        <charset val="134"/>
      </rPr>
      <t>元</t>
    </r>
    <r>
      <rPr>
        <sz val="11"/>
        <rFont val="Times New Roman"/>
        <charset val="134"/>
      </rPr>
      <t>/</t>
    </r>
    <r>
      <rPr>
        <sz val="11"/>
        <rFont val="宋体"/>
        <charset val="134"/>
      </rPr>
      <t>户</t>
    </r>
    <r>
      <rPr>
        <sz val="11"/>
        <rFont val="Times New Roman"/>
        <charset val="134"/>
      </rPr>
      <t>/</t>
    </r>
    <r>
      <rPr>
        <sz val="11"/>
        <rFont val="宋体"/>
        <charset val="134"/>
      </rPr>
      <t>年</t>
    </r>
  </si>
  <si>
    <r>
      <rPr>
        <sz val="11"/>
        <rFont val="宋体"/>
        <charset val="134"/>
      </rPr>
      <t>增加村集体经济</t>
    </r>
    <r>
      <rPr>
        <sz val="11"/>
        <rFont val="Times New Roman"/>
        <charset val="134"/>
      </rPr>
      <t>10000</t>
    </r>
    <r>
      <rPr>
        <sz val="11"/>
        <rFont val="宋体"/>
        <charset val="134"/>
      </rPr>
      <t>元</t>
    </r>
    <r>
      <rPr>
        <sz val="11"/>
        <rFont val="Times New Roman"/>
        <charset val="134"/>
      </rPr>
      <t>/</t>
    </r>
    <r>
      <rPr>
        <sz val="11"/>
        <rFont val="宋体"/>
        <charset val="134"/>
      </rPr>
      <t>年</t>
    </r>
  </si>
  <si>
    <r>
      <rPr>
        <sz val="11"/>
        <rFont val="宋体"/>
        <charset val="134"/>
      </rPr>
      <t>巫溪县</t>
    </r>
    <r>
      <rPr>
        <sz val="11"/>
        <rFont val="Times New Roman"/>
        <charset val="134"/>
      </rPr>
      <t>2024</t>
    </r>
    <r>
      <rPr>
        <sz val="11"/>
        <rFont val="宋体"/>
        <charset val="134"/>
      </rPr>
      <t>年田坝镇肉牛养殖全产业链建设项目</t>
    </r>
  </si>
  <si>
    <r>
      <rPr>
        <sz val="11"/>
        <rFont val="宋体"/>
        <charset val="134"/>
      </rPr>
      <t>新建标准化肉牛繁育场</t>
    </r>
    <r>
      <rPr>
        <sz val="11"/>
        <rFont val="Times New Roman"/>
        <charset val="134"/>
      </rPr>
      <t>300</t>
    </r>
    <r>
      <rPr>
        <sz val="11"/>
        <rFont val="宋体"/>
        <charset val="134"/>
      </rPr>
      <t>平方米，配套建设管理用房</t>
    </r>
    <r>
      <rPr>
        <sz val="11"/>
        <rFont val="Times New Roman"/>
        <charset val="134"/>
      </rPr>
      <t>80</t>
    </r>
    <r>
      <rPr>
        <sz val="11"/>
        <rFont val="宋体"/>
        <charset val="134"/>
      </rPr>
      <t>平方米，冷藏库</t>
    </r>
    <r>
      <rPr>
        <sz val="11"/>
        <rFont val="Times New Roman"/>
        <charset val="134"/>
      </rPr>
      <t>200</t>
    </r>
    <r>
      <rPr>
        <sz val="11"/>
        <rFont val="宋体"/>
        <charset val="134"/>
      </rPr>
      <t>立方米，仓库</t>
    </r>
    <r>
      <rPr>
        <sz val="11"/>
        <rFont val="Times New Roman"/>
        <charset val="134"/>
      </rPr>
      <t>100</t>
    </r>
    <r>
      <rPr>
        <sz val="11"/>
        <rFont val="宋体"/>
        <charset val="134"/>
      </rPr>
      <t>平方米，改良肉牛品种</t>
    </r>
    <r>
      <rPr>
        <sz val="11"/>
        <rFont val="Times New Roman"/>
        <charset val="134"/>
      </rPr>
      <t>80</t>
    </r>
    <r>
      <rPr>
        <sz val="11"/>
        <rFont val="宋体"/>
        <charset val="134"/>
      </rPr>
      <t>头，牧草种植</t>
    </r>
    <r>
      <rPr>
        <sz val="11"/>
        <rFont val="Times New Roman"/>
        <charset val="134"/>
      </rPr>
      <t>300</t>
    </r>
    <r>
      <rPr>
        <sz val="11"/>
        <rFont val="宋体"/>
        <charset val="134"/>
      </rPr>
      <t>亩，硬化牧草基地产业道路</t>
    </r>
    <r>
      <rPr>
        <sz val="11"/>
        <rFont val="Times New Roman"/>
        <charset val="134"/>
      </rPr>
      <t>2</t>
    </r>
    <r>
      <rPr>
        <sz val="11"/>
        <rFont val="宋体"/>
        <charset val="134"/>
      </rPr>
      <t>公里，宽</t>
    </r>
    <r>
      <rPr>
        <sz val="11"/>
        <rFont val="Times New Roman"/>
        <charset val="134"/>
      </rPr>
      <t>3</t>
    </r>
    <r>
      <rPr>
        <sz val="11"/>
        <rFont val="宋体"/>
        <charset val="134"/>
      </rPr>
      <t>米，厚</t>
    </r>
    <r>
      <rPr>
        <sz val="11"/>
        <rFont val="Times New Roman"/>
        <charset val="134"/>
      </rPr>
      <t>20cm</t>
    </r>
    <r>
      <rPr>
        <sz val="11"/>
        <rFont val="宋体"/>
        <charset val="134"/>
      </rPr>
      <t>。</t>
    </r>
  </si>
  <si>
    <r>
      <rPr>
        <sz val="11"/>
        <rFont val="宋体"/>
        <charset val="134"/>
      </rPr>
      <t>通过建标准化肉牛繁育场</t>
    </r>
    <r>
      <rPr>
        <sz val="11"/>
        <rFont val="Times New Roman"/>
        <charset val="134"/>
      </rPr>
      <t>300</t>
    </r>
    <r>
      <rPr>
        <sz val="11"/>
        <rFont val="宋体"/>
        <charset val="134"/>
      </rPr>
      <t>平方米，配套建设管理用房</t>
    </r>
    <r>
      <rPr>
        <sz val="11"/>
        <rFont val="Times New Roman"/>
        <charset val="134"/>
      </rPr>
      <t>80</t>
    </r>
    <r>
      <rPr>
        <sz val="11"/>
        <rFont val="宋体"/>
        <charset val="134"/>
      </rPr>
      <t>平方米，冷藏库</t>
    </r>
    <r>
      <rPr>
        <sz val="11"/>
        <rFont val="Times New Roman"/>
        <charset val="134"/>
      </rPr>
      <t>200</t>
    </r>
    <r>
      <rPr>
        <sz val="11"/>
        <rFont val="宋体"/>
        <charset val="134"/>
      </rPr>
      <t>立方米，仓库</t>
    </r>
    <r>
      <rPr>
        <sz val="11"/>
        <rFont val="Times New Roman"/>
        <charset val="134"/>
      </rPr>
      <t>100</t>
    </r>
    <r>
      <rPr>
        <sz val="11"/>
        <rFont val="宋体"/>
        <charset val="134"/>
      </rPr>
      <t>平方米，改良肉牛品种</t>
    </r>
    <r>
      <rPr>
        <sz val="11"/>
        <rFont val="Times New Roman"/>
        <charset val="134"/>
      </rPr>
      <t>80</t>
    </r>
    <r>
      <rPr>
        <sz val="11"/>
        <rFont val="宋体"/>
        <charset val="134"/>
      </rPr>
      <t>头，牧草种植</t>
    </r>
    <r>
      <rPr>
        <sz val="11"/>
        <rFont val="Times New Roman"/>
        <charset val="134"/>
      </rPr>
      <t>300</t>
    </r>
    <r>
      <rPr>
        <sz val="11"/>
        <rFont val="宋体"/>
        <charset val="134"/>
      </rPr>
      <t>亩，硬化牧草基地产业道路</t>
    </r>
    <r>
      <rPr>
        <sz val="11"/>
        <rFont val="Times New Roman"/>
        <charset val="134"/>
      </rPr>
      <t>2</t>
    </r>
    <r>
      <rPr>
        <sz val="11"/>
        <rFont val="宋体"/>
        <charset val="134"/>
      </rPr>
      <t>公里，项目建成后，可增加村集体经济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</si>
  <si>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人参与项目实施过程中施工质量和资金使用的监督；繁育场的修建及配套基础设施的实施，增加村集体经济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t>
    </r>
  </si>
  <si>
    <r>
      <rPr>
        <sz val="11"/>
        <rFont val="宋体"/>
        <charset val="134"/>
      </rPr>
      <t>标准化肉牛繁育场</t>
    </r>
    <r>
      <rPr>
        <sz val="11"/>
        <rFont val="Times New Roman"/>
        <charset val="134"/>
      </rPr>
      <t>500</t>
    </r>
    <r>
      <rPr>
        <sz val="11"/>
        <rFont val="宋体"/>
        <charset val="134"/>
      </rPr>
      <t>平方米，管理用房</t>
    </r>
    <r>
      <rPr>
        <sz val="11"/>
        <rFont val="Times New Roman"/>
        <charset val="134"/>
      </rPr>
      <t>80</t>
    </r>
    <r>
      <rPr>
        <sz val="11"/>
        <rFont val="宋体"/>
        <charset val="134"/>
      </rPr>
      <t>平方米，仓库</t>
    </r>
    <r>
      <rPr>
        <sz val="11"/>
        <rFont val="Times New Roman"/>
        <charset val="134"/>
      </rPr>
      <t>100</t>
    </r>
    <r>
      <rPr>
        <sz val="11"/>
        <rFont val="宋体"/>
        <charset val="134"/>
      </rPr>
      <t>平方米，改良肉牛品种</t>
    </r>
    <r>
      <rPr>
        <sz val="11"/>
        <rFont val="Times New Roman"/>
        <charset val="134"/>
      </rPr>
      <t>80</t>
    </r>
    <r>
      <rPr>
        <sz val="11"/>
        <rFont val="宋体"/>
        <charset val="134"/>
      </rPr>
      <t>头，牧草种植</t>
    </r>
    <r>
      <rPr>
        <sz val="11"/>
        <rFont val="Times New Roman"/>
        <charset val="134"/>
      </rPr>
      <t>300</t>
    </r>
    <r>
      <rPr>
        <sz val="11"/>
        <rFont val="宋体"/>
        <charset val="134"/>
      </rPr>
      <t>亩，硬化产业道路</t>
    </r>
    <r>
      <rPr>
        <sz val="11"/>
        <rFont val="Times New Roman"/>
        <charset val="134"/>
      </rPr>
      <t>2</t>
    </r>
    <r>
      <rPr>
        <sz val="11"/>
        <rFont val="宋体"/>
        <charset val="134"/>
      </rPr>
      <t>公里，宽</t>
    </r>
    <r>
      <rPr>
        <sz val="11"/>
        <rFont val="Times New Roman"/>
        <charset val="134"/>
      </rPr>
      <t>3</t>
    </r>
    <r>
      <rPr>
        <sz val="11"/>
        <rFont val="宋体"/>
        <charset val="134"/>
      </rPr>
      <t>米，厚</t>
    </r>
    <r>
      <rPr>
        <sz val="11"/>
        <rFont val="Times New Roman"/>
        <charset val="134"/>
      </rPr>
      <t>20cm</t>
    </r>
    <r>
      <rPr>
        <sz val="11"/>
        <rFont val="宋体"/>
        <charset val="134"/>
      </rPr>
      <t>。</t>
    </r>
  </si>
  <si>
    <r>
      <rPr>
        <sz val="11"/>
        <rFont val="宋体"/>
        <charset val="134"/>
      </rPr>
      <t>肉牛繁育场</t>
    </r>
    <r>
      <rPr>
        <sz val="11"/>
        <rFont val="Times New Roman"/>
        <charset val="134"/>
      </rPr>
      <t xml:space="preserve"> 2000 </t>
    </r>
    <r>
      <rPr>
        <sz val="11"/>
        <rFont val="宋体"/>
        <charset val="134"/>
      </rPr>
      <t>元</t>
    </r>
    <r>
      <rPr>
        <sz val="11"/>
        <rFont val="Times New Roman"/>
        <charset val="134"/>
      </rPr>
      <t>/</t>
    </r>
    <r>
      <rPr>
        <sz val="11"/>
        <rFont val="宋体"/>
        <charset val="134"/>
      </rPr>
      <t>平方米，管理用房</t>
    </r>
    <r>
      <rPr>
        <sz val="11"/>
        <rFont val="Times New Roman"/>
        <charset val="134"/>
      </rPr>
      <t xml:space="preserve"> 700 </t>
    </r>
    <r>
      <rPr>
        <sz val="11"/>
        <rFont val="宋体"/>
        <charset val="134"/>
      </rPr>
      <t>元</t>
    </r>
    <r>
      <rPr>
        <sz val="11"/>
        <rFont val="Times New Roman"/>
        <charset val="134"/>
      </rPr>
      <t>/</t>
    </r>
    <r>
      <rPr>
        <sz val="11"/>
        <rFont val="宋体"/>
        <charset val="134"/>
      </rPr>
      <t>平方米，冷藏库</t>
    </r>
    <r>
      <rPr>
        <sz val="11"/>
        <rFont val="Times New Roman"/>
        <charset val="134"/>
      </rPr>
      <t xml:space="preserve"> 500 </t>
    </r>
    <r>
      <rPr>
        <sz val="11"/>
        <rFont val="宋体"/>
        <charset val="134"/>
      </rPr>
      <t>元</t>
    </r>
    <r>
      <rPr>
        <sz val="11"/>
        <rFont val="Times New Roman"/>
        <charset val="134"/>
      </rPr>
      <t>/</t>
    </r>
    <r>
      <rPr>
        <sz val="11"/>
        <rFont val="宋体"/>
        <charset val="134"/>
      </rPr>
      <t>立方米，仓库</t>
    </r>
    <r>
      <rPr>
        <sz val="11"/>
        <rFont val="Times New Roman"/>
        <charset val="134"/>
      </rPr>
      <t xml:space="preserve"> 700 </t>
    </r>
    <r>
      <rPr>
        <sz val="11"/>
        <rFont val="宋体"/>
        <charset val="134"/>
      </rPr>
      <t>元</t>
    </r>
    <r>
      <rPr>
        <sz val="11"/>
        <rFont val="Times New Roman"/>
        <charset val="134"/>
      </rPr>
      <t>/</t>
    </r>
    <r>
      <rPr>
        <sz val="11"/>
        <rFont val="宋体"/>
        <charset val="134"/>
      </rPr>
      <t>平方米，改良肉牛</t>
    </r>
    <r>
      <rPr>
        <sz val="11"/>
        <rFont val="Times New Roman"/>
        <charset val="134"/>
      </rPr>
      <t>18000</t>
    </r>
    <r>
      <rPr>
        <sz val="11"/>
        <rFont val="宋体"/>
        <charset val="134"/>
      </rPr>
      <t>元</t>
    </r>
    <r>
      <rPr>
        <sz val="11"/>
        <rFont val="Times New Roman"/>
        <charset val="134"/>
      </rPr>
      <t>/</t>
    </r>
    <r>
      <rPr>
        <sz val="11"/>
        <rFont val="宋体"/>
        <charset val="134"/>
      </rPr>
      <t>头，牧草种植</t>
    </r>
    <r>
      <rPr>
        <sz val="11"/>
        <rFont val="Times New Roman"/>
        <charset val="134"/>
      </rPr>
      <t>500</t>
    </r>
    <r>
      <rPr>
        <sz val="11"/>
        <rFont val="宋体"/>
        <charset val="134"/>
      </rPr>
      <t>元</t>
    </r>
    <r>
      <rPr>
        <sz val="11"/>
        <rFont val="Times New Roman"/>
        <charset val="134"/>
      </rPr>
      <t>/</t>
    </r>
    <r>
      <rPr>
        <sz val="11"/>
        <rFont val="宋体"/>
        <charset val="134"/>
      </rPr>
      <t>亩，硬化道路</t>
    </r>
    <r>
      <rPr>
        <sz val="11"/>
        <rFont val="Times New Roman"/>
        <charset val="134"/>
      </rPr>
      <t xml:space="preserve"> 50</t>
    </r>
    <r>
      <rPr>
        <sz val="11"/>
        <rFont val="宋体"/>
        <charset val="134"/>
      </rPr>
      <t>万元</t>
    </r>
    <r>
      <rPr>
        <sz val="11"/>
        <rFont val="Times New Roman"/>
        <charset val="134"/>
      </rPr>
      <t>/</t>
    </r>
    <r>
      <rPr>
        <sz val="11"/>
        <rFont val="宋体"/>
        <charset val="134"/>
      </rPr>
      <t>公里</t>
    </r>
  </si>
  <si>
    <r>
      <rPr>
        <sz val="11"/>
        <rFont val="宋体"/>
        <charset val="134"/>
      </rPr>
      <t>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t>
    </r>
  </si>
  <si>
    <r>
      <rPr>
        <sz val="11"/>
        <rFont val="宋体"/>
        <charset val="134"/>
      </rPr>
      <t>受益脱贫人口数</t>
    </r>
    <r>
      <rPr>
        <sz val="11"/>
        <rFont val="Times New Roman"/>
        <charset val="134"/>
      </rPr>
      <t>≥150</t>
    </r>
    <r>
      <rPr>
        <sz val="11"/>
        <rFont val="宋体"/>
        <charset val="134"/>
      </rPr>
      <t>人</t>
    </r>
  </si>
  <si>
    <r>
      <rPr>
        <sz val="11"/>
        <rFont val="宋体"/>
        <charset val="134"/>
      </rPr>
      <t>专项考核任务</t>
    </r>
    <r>
      <rPr>
        <sz val="11"/>
        <rFont val="Times New Roman"/>
        <charset val="134"/>
      </rPr>
      <t>-</t>
    </r>
    <r>
      <rPr>
        <sz val="11"/>
        <rFont val="宋体"/>
        <charset val="134"/>
      </rPr>
      <t>推广以工代赈方式</t>
    </r>
  </si>
  <si>
    <r>
      <rPr>
        <sz val="11"/>
        <rFont val="宋体"/>
        <charset val="134"/>
      </rPr>
      <t>巫溪县</t>
    </r>
    <r>
      <rPr>
        <sz val="11"/>
        <rFont val="Times New Roman"/>
        <charset val="134"/>
      </rPr>
      <t>2024</t>
    </r>
    <r>
      <rPr>
        <sz val="11"/>
        <rFont val="宋体"/>
        <charset val="134"/>
      </rPr>
      <t>年鱼鳞乡烤烟示范片建设项目</t>
    </r>
  </si>
  <si>
    <r>
      <rPr>
        <sz val="11"/>
        <rFont val="宋体"/>
        <charset val="134"/>
      </rPr>
      <t>①新修并硬化产业道路</t>
    </r>
    <r>
      <rPr>
        <sz val="11"/>
        <rFont val="Times New Roman"/>
        <charset val="134"/>
      </rPr>
      <t>3</t>
    </r>
    <r>
      <rPr>
        <sz val="11"/>
        <rFont val="宋体"/>
        <charset val="134"/>
      </rPr>
      <t>公里，宽</t>
    </r>
    <r>
      <rPr>
        <sz val="11"/>
        <rFont val="Times New Roman"/>
        <charset val="134"/>
      </rPr>
      <t>3.5</t>
    </r>
    <r>
      <rPr>
        <sz val="11"/>
        <rFont val="宋体"/>
        <charset val="134"/>
      </rPr>
      <t>米。②新修泥结碎石产业路</t>
    </r>
    <r>
      <rPr>
        <sz val="11"/>
        <rFont val="Times New Roman"/>
        <charset val="134"/>
      </rPr>
      <t>6</t>
    </r>
    <r>
      <rPr>
        <sz val="11"/>
        <rFont val="宋体"/>
        <charset val="134"/>
      </rPr>
      <t>公里，宽</t>
    </r>
    <r>
      <rPr>
        <sz val="11"/>
        <rFont val="Times New Roman"/>
        <charset val="134"/>
      </rPr>
      <t>3.5</t>
    </r>
    <r>
      <rPr>
        <sz val="11"/>
        <rFont val="宋体"/>
        <charset val="134"/>
      </rPr>
      <t>米。③撂荒地整治</t>
    </r>
    <r>
      <rPr>
        <sz val="11"/>
        <rFont val="Times New Roman"/>
        <charset val="134"/>
      </rPr>
      <t>300</t>
    </r>
    <r>
      <rPr>
        <sz val="11"/>
        <rFont val="宋体"/>
        <charset val="134"/>
      </rPr>
      <t>亩。④新修</t>
    </r>
    <r>
      <rPr>
        <sz val="11"/>
        <rFont val="Times New Roman"/>
        <charset val="134"/>
      </rPr>
      <t>5m³</t>
    </r>
    <r>
      <rPr>
        <sz val="11"/>
        <rFont val="宋体"/>
        <charset val="134"/>
      </rPr>
      <t>水池</t>
    </r>
    <r>
      <rPr>
        <sz val="11"/>
        <rFont val="Times New Roman"/>
        <charset val="134"/>
      </rPr>
      <t>6</t>
    </r>
    <r>
      <rPr>
        <sz val="11"/>
        <rFont val="宋体"/>
        <charset val="134"/>
      </rPr>
      <t>口，铺设</t>
    </r>
    <r>
      <rPr>
        <sz val="11"/>
        <rFont val="Times New Roman"/>
        <charset val="134"/>
      </rPr>
      <t>φ32mm</t>
    </r>
    <r>
      <rPr>
        <sz val="11"/>
        <rFont val="宋体"/>
        <charset val="134"/>
      </rPr>
      <t>水管</t>
    </r>
    <r>
      <rPr>
        <sz val="11"/>
        <rFont val="Times New Roman"/>
        <charset val="134"/>
      </rPr>
      <t>3000</t>
    </r>
    <r>
      <rPr>
        <sz val="11"/>
        <rFont val="宋体"/>
        <charset val="134"/>
      </rPr>
      <t>米，</t>
    </r>
    <r>
      <rPr>
        <sz val="11"/>
        <rFont val="Times New Roman"/>
        <charset val="134"/>
      </rPr>
      <t>φ25mm</t>
    </r>
    <r>
      <rPr>
        <sz val="11"/>
        <rFont val="宋体"/>
        <charset val="134"/>
      </rPr>
      <t>水管</t>
    </r>
    <r>
      <rPr>
        <sz val="11"/>
        <rFont val="Times New Roman"/>
        <charset val="134"/>
      </rPr>
      <t>4000</t>
    </r>
    <r>
      <rPr>
        <sz val="11"/>
        <rFont val="宋体"/>
        <charset val="134"/>
      </rPr>
      <t>米。⑤硬化烤烟房基础地面</t>
    </r>
    <r>
      <rPr>
        <sz val="11"/>
        <rFont val="Times New Roman"/>
        <charset val="134"/>
      </rPr>
      <t>1200</t>
    </r>
    <r>
      <rPr>
        <sz val="11"/>
        <rFont val="宋体"/>
        <charset val="134"/>
      </rPr>
      <t>平方米。</t>
    </r>
  </si>
  <si>
    <r>
      <rPr>
        <sz val="11"/>
        <rFont val="宋体"/>
        <charset val="134"/>
      </rPr>
      <t>鱼鳞乡长丈村</t>
    </r>
  </si>
  <si>
    <r>
      <rPr>
        <sz val="11"/>
        <rFont val="宋体"/>
        <charset val="134"/>
      </rPr>
      <t>项目建成后，可增加村集体经济年收入</t>
    </r>
    <r>
      <rPr>
        <sz val="11"/>
        <rFont val="Times New Roman"/>
        <charset val="134"/>
      </rPr>
      <t>6</t>
    </r>
    <r>
      <rPr>
        <sz val="11"/>
        <rFont val="宋体"/>
        <charset val="134"/>
      </rPr>
      <t>万元以上，可提供就业岗位</t>
    </r>
    <r>
      <rPr>
        <sz val="11"/>
        <rFont val="Times New Roman"/>
        <charset val="134"/>
      </rPr>
      <t>40</t>
    </r>
    <r>
      <rPr>
        <sz val="11"/>
        <rFont val="宋体"/>
        <charset val="134"/>
      </rPr>
      <t>个，其中脱贫人口</t>
    </r>
    <r>
      <rPr>
        <sz val="11"/>
        <rFont val="Times New Roman"/>
        <charset val="134"/>
      </rPr>
      <t>10</t>
    </r>
    <r>
      <rPr>
        <sz val="11"/>
        <rFont val="宋体"/>
        <charset val="134"/>
      </rPr>
      <t>人，户均年增收</t>
    </r>
    <r>
      <rPr>
        <sz val="11"/>
        <rFont val="Times New Roman"/>
        <charset val="134"/>
      </rPr>
      <t>2000</t>
    </r>
    <r>
      <rPr>
        <sz val="11"/>
        <rFont val="宋体"/>
        <charset val="134"/>
      </rPr>
      <t>元以上。</t>
    </r>
  </si>
  <si>
    <r>
      <rPr>
        <sz val="11"/>
        <rFont val="Times New Roman"/>
        <charset val="134"/>
      </rPr>
      <t>11</t>
    </r>
    <r>
      <rPr>
        <sz val="11"/>
        <rFont val="宋体"/>
        <charset val="134"/>
      </rPr>
      <t>人参与前期项目确定会议、决议，</t>
    </r>
    <r>
      <rPr>
        <sz val="11"/>
        <rFont val="Times New Roman"/>
        <charset val="134"/>
      </rPr>
      <t>11</t>
    </r>
    <r>
      <rPr>
        <sz val="11"/>
        <rFont val="宋体"/>
        <charset val="134"/>
      </rPr>
      <t>人参与入库项目的选择，</t>
    </r>
    <r>
      <rPr>
        <sz val="11"/>
        <rFont val="Times New Roman"/>
        <charset val="134"/>
      </rPr>
      <t>2</t>
    </r>
    <r>
      <rPr>
        <sz val="11"/>
        <rFont val="宋体"/>
        <charset val="134"/>
      </rPr>
      <t>人参与项目实施过程中施工质量和资金使用的监督，项目建成后，可增加村集体经济年收入</t>
    </r>
    <r>
      <rPr>
        <sz val="11"/>
        <rFont val="Times New Roman"/>
        <charset val="134"/>
      </rPr>
      <t>6</t>
    </r>
    <r>
      <rPr>
        <sz val="11"/>
        <rFont val="宋体"/>
        <charset val="134"/>
      </rPr>
      <t>万元以上，可提供就业岗位</t>
    </r>
    <r>
      <rPr>
        <sz val="11"/>
        <rFont val="Times New Roman"/>
        <charset val="134"/>
      </rPr>
      <t>40</t>
    </r>
    <r>
      <rPr>
        <sz val="11"/>
        <rFont val="宋体"/>
        <charset val="134"/>
      </rPr>
      <t>个，其中脱贫人口</t>
    </r>
    <r>
      <rPr>
        <sz val="11"/>
        <rFont val="Times New Roman"/>
        <charset val="134"/>
      </rPr>
      <t>10</t>
    </r>
    <r>
      <rPr>
        <sz val="11"/>
        <rFont val="宋体"/>
        <charset val="134"/>
      </rPr>
      <t>人，户均年增收</t>
    </r>
    <r>
      <rPr>
        <sz val="11"/>
        <rFont val="Times New Roman"/>
        <charset val="134"/>
      </rPr>
      <t>2000</t>
    </r>
    <r>
      <rPr>
        <sz val="11"/>
        <rFont val="宋体"/>
        <charset val="134"/>
      </rPr>
      <t>元以上。</t>
    </r>
  </si>
  <si>
    <r>
      <rPr>
        <sz val="11"/>
        <rFont val="宋体"/>
        <charset val="134"/>
      </rPr>
      <t>①、新修并硬化产业道路</t>
    </r>
    <r>
      <rPr>
        <sz val="11"/>
        <rFont val="Times New Roman"/>
        <charset val="134"/>
      </rPr>
      <t>3</t>
    </r>
    <r>
      <rPr>
        <sz val="11"/>
        <rFont val="宋体"/>
        <charset val="134"/>
      </rPr>
      <t>公里。②、实施土地撂荒整治</t>
    </r>
    <r>
      <rPr>
        <sz val="11"/>
        <rFont val="Times New Roman"/>
        <charset val="134"/>
      </rPr>
      <t>300</t>
    </r>
    <r>
      <rPr>
        <sz val="11"/>
        <rFont val="宋体"/>
        <charset val="134"/>
      </rPr>
      <t>亩，建设高标准农田。③、新修</t>
    </r>
    <r>
      <rPr>
        <sz val="11"/>
        <rFont val="Times New Roman"/>
        <charset val="134"/>
      </rPr>
      <t>5m³</t>
    </r>
    <r>
      <rPr>
        <sz val="11"/>
        <rFont val="宋体"/>
        <charset val="134"/>
      </rPr>
      <t>水池</t>
    </r>
    <r>
      <rPr>
        <sz val="11"/>
        <rFont val="Times New Roman"/>
        <charset val="134"/>
      </rPr>
      <t>6</t>
    </r>
    <r>
      <rPr>
        <sz val="11"/>
        <rFont val="宋体"/>
        <charset val="134"/>
      </rPr>
      <t>口，铺设</t>
    </r>
    <r>
      <rPr>
        <sz val="11"/>
        <rFont val="Times New Roman"/>
        <charset val="134"/>
      </rPr>
      <t>φ32mm</t>
    </r>
    <r>
      <rPr>
        <sz val="11"/>
        <rFont val="宋体"/>
        <charset val="134"/>
      </rPr>
      <t>水管</t>
    </r>
    <r>
      <rPr>
        <sz val="11"/>
        <rFont val="Times New Roman"/>
        <charset val="134"/>
      </rPr>
      <t>3000m</t>
    </r>
    <r>
      <rPr>
        <sz val="11"/>
        <rFont val="宋体"/>
        <charset val="134"/>
      </rPr>
      <t>，</t>
    </r>
    <r>
      <rPr>
        <sz val="11"/>
        <rFont val="Times New Roman"/>
        <charset val="134"/>
      </rPr>
      <t>φ25mm</t>
    </r>
    <r>
      <rPr>
        <sz val="11"/>
        <rFont val="宋体"/>
        <charset val="134"/>
      </rPr>
      <t>水管</t>
    </r>
    <r>
      <rPr>
        <sz val="11"/>
        <rFont val="Times New Roman"/>
        <charset val="134"/>
      </rPr>
      <t>4000m</t>
    </r>
    <r>
      <rPr>
        <sz val="11"/>
        <rFont val="宋体"/>
        <charset val="134"/>
      </rPr>
      <t>。④、硬化烤烟房基础地面</t>
    </r>
    <r>
      <rPr>
        <sz val="11"/>
        <rFont val="Times New Roman"/>
        <charset val="134"/>
      </rPr>
      <t>1200</t>
    </r>
    <r>
      <rPr>
        <sz val="11"/>
        <rFont val="宋体"/>
        <charset val="134"/>
      </rPr>
      <t>平方米。⑤、新修泥结碎石产业路</t>
    </r>
    <r>
      <rPr>
        <sz val="11"/>
        <rFont val="Times New Roman"/>
        <charset val="134"/>
      </rPr>
      <t>6</t>
    </r>
    <r>
      <rPr>
        <sz val="11"/>
        <rFont val="宋体"/>
        <charset val="134"/>
      </rPr>
      <t>公里。</t>
    </r>
  </si>
  <si>
    <r>
      <rPr>
        <sz val="11"/>
        <rFont val="宋体"/>
        <charset val="134"/>
      </rPr>
      <t>项目建设补助标准</t>
    </r>
    <r>
      <rPr>
        <sz val="11"/>
        <rFont val="Times New Roman"/>
        <charset val="134"/>
      </rPr>
      <t>397</t>
    </r>
    <r>
      <rPr>
        <sz val="11"/>
        <rFont val="宋体"/>
        <charset val="134"/>
      </rPr>
      <t>万元。</t>
    </r>
  </si>
  <si>
    <r>
      <rPr>
        <sz val="11"/>
        <rFont val="宋体"/>
        <charset val="134"/>
      </rPr>
      <t>特色产业带动每户增收</t>
    </r>
    <r>
      <rPr>
        <sz val="11"/>
        <rFont val="Times New Roman"/>
        <charset val="134"/>
      </rPr>
      <t>2000</t>
    </r>
    <r>
      <rPr>
        <sz val="11"/>
        <rFont val="宋体"/>
        <charset val="134"/>
      </rPr>
      <t>元。</t>
    </r>
  </si>
  <si>
    <r>
      <rPr>
        <sz val="11"/>
        <rFont val="宋体"/>
        <charset val="134"/>
      </rPr>
      <t>受益脱贫人口</t>
    </r>
    <r>
      <rPr>
        <sz val="11"/>
        <rFont val="Times New Roman"/>
        <charset val="134"/>
      </rPr>
      <t>≥10</t>
    </r>
    <r>
      <rPr>
        <sz val="11"/>
        <rFont val="宋体"/>
        <charset val="134"/>
      </rPr>
      <t>人</t>
    </r>
  </si>
  <si>
    <r>
      <rPr>
        <sz val="11"/>
        <rFont val="宋体"/>
        <charset val="134"/>
      </rPr>
      <t>项目建成后，租用给大户种植烤烟，年增加村集体经济收入</t>
    </r>
    <r>
      <rPr>
        <sz val="11"/>
        <rFont val="Times New Roman"/>
        <charset val="134"/>
      </rPr>
      <t>6</t>
    </r>
    <r>
      <rPr>
        <sz val="11"/>
        <rFont val="宋体"/>
        <charset val="134"/>
      </rPr>
      <t>万元。</t>
    </r>
  </si>
  <si>
    <r>
      <rPr>
        <sz val="11"/>
        <rFont val="宋体"/>
        <charset val="134"/>
      </rPr>
      <t>巫溪县鱼鳞乡</t>
    </r>
    <r>
      <rPr>
        <sz val="11"/>
        <rFont val="Times New Roman"/>
        <charset val="134"/>
      </rPr>
      <t>2024</t>
    </r>
    <r>
      <rPr>
        <sz val="11"/>
        <rFont val="宋体"/>
        <charset val="134"/>
      </rPr>
      <t>年长岗村</t>
    </r>
    <r>
      <rPr>
        <sz val="11"/>
        <rFont val="Times New Roman"/>
        <charset val="134"/>
      </rPr>
      <t>1</t>
    </r>
    <r>
      <rPr>
        <sz val="11"/>
        <rFont val="宋体"/>
        <charset val="134"/>
      </rPr>
      <t>组过河大桥项目</t>
    </r>
  </si>
  <si>
    <r>
      <rPr>
        <sz val="11"/>
        <rFont val="宋体"/>
        <charset val="134"/>
      </rPr>
      <t>新建</t>
    </r>
    <r>
      <rPr>
        <sz val="11"/>
        <rFont val="Times New Roman"/>
        <charset val="134"/>
      </rPr>
      <t>80m</t>
    </r>
    <r>
      <rPr>
        <sz val="11"/>
        <rFont val="宋体"/>
        <charset val="134"/>
      </rPr>
      <t>大桥一座。</t>
    </r>
  </si>
  <si>
    <r>
      <rPr>
        <sz val="11"/>
        <rFont val="宋体"/>
        <charset val="134"/>
      </rPr>
      <t>通过新建大桥一座，为长岗村</t>
    </r>
    <r>
      <rPr>
        <sz val="11"/>
        <rFont val="Times New Roman"/>
        <charset val="134"/>
      </rPr>
      <t>4000</t>
    </r>
    <r>
      <rPr>
        <sz val="11"/>
        <rFont val="宋体"/>
        <charset val="134"/>
      </rPr>
      <t>余亩核桃、</t>
    </r>
    <r>
      <rPr>
        <sz val="11"/>
        <rFont val="Times New Roman"/>
        <charset val="134"/>
      </rPr>
      <t>600</t>
    </r>
    <r>
      <rPr>
        <sz val="11"/>
        <rFont val="宋体"/>
        <charset val="134"/>
      </rPr>
      <t>余亩烤烟产业发展提供便利条件；方便</t>
    </r>
    <r>
      <rPr>
        <sz val="11"/>
        <rFont val="Times New Roman"/>
        <charset val="134"/>
      </rPr>
      <t>1200</t>
    </r>
    <r>
      <rPr>
        <sz val="11"/>
        <rFont val="宋体"/>
        <charset val="134"/>
      </rPr>
      <t>人（其中脱贫人口</t>
    </r>
    <r>
      <rPr>
        <sz val="11"/>
        <rFont val="Times New Roman"/>
        <charset val="134"/>
      </rPr>
      <t>380</t>
    </r>
    <r>
      <rPr>
        <sz val="11"/>
        <rFont val="宋体"/>
        <charset val="134"/>
      </rPr>
      <t>人）出行。</t>
    </r>
  </si>
  <si>
    <r>
      <rPr>
        <sz val="11"/>
        <rFont val="Times New Roman"/>
        <charset val="134"/>
      </rPr>
      <t>11</t>
    </r>
    <r>
      <rPr>
        <sz val="11"/>
        <rFont val="宋体"/>
        <charset val="134"/>
      </rPr>
      <t>人参与前期项目确定会议、决议，</t>
    </r>
    <r>
      <rPr>
        <sz val="11"/>
        <rFont val="Times New Roman"/>
        <charset val="134"/>
      </rPr>
      <t>11</t>
    </r>
    <r>
      <rPr>
        <sz val="11"/>
        <rFont val="宋体"/>
        <charset val="134"/>
      </rPr>
      <t>人参与入库项目的选择，</t>
    </r>
    <r>
      <rPr>
        <sz val="11"/>
        <rFont val="Times New Roman"/>
        <charset val="134"/>
      </rPr>
      <t>2</t>
    </r>
    <r>
      <rPr>
        <sz val="11"/>
        <rFont val="宋体"/>
        <charset val="134"/>
      </rPr>
      <t>人参与项目实施过程中施工质量和资金使用的监督，项目建成后，为长岗村</t>
    </r>
    <r>
      <rPr>
        <sz val="11"/>
        <rFont val="Times New Roman"/>
        <charset val="134"/>
      </rPr>
      <t>4000</t>
    </r>
    <r>
      <rPr>
        <sz val="11"/>
        <rFont val="宋体"/>
        <charset val="134"/>
      </rPr>
      <t>余亩核桃、</t>
    </r>
    <r>
      <rPr>
        <sz val="11"/>
        <rFont val="Times New Roman"/>
        <charset val="134"/>
      </rPr>
      <t>600</t>
    </r>
    <r>
      <rPr>
        <sz val="11"/>
        <rFont val="宋体"/>
        <charset val="134"/>
      </rPr>
      <t>余亩烤烟产业发展提供便利条件；方便</t>
    </r>
    <r>
      <rPr>
        <sz val="11"/>
        <rFont val="Times New Roman"/>
        <charset val="134"/>
      </rPr>
      <t>1200</t>
    </r>
    <r>
      <rPr>
        <sz val="11"/>
        <rFont val="宋体"/>
        <charset val="134"/>
      </rPr>
      <t>人（其中脱贫人口</t>
    </r>
    <r>
      <rPr>
        <sz val="11"/>
        <rFont val="Times New Roman"/>
        <charset val="134"/>
      </rPr>
      <t>380</t>
    </r>
    <r>
      <rPr>
        <sz val="11"/>
        <rFont val="宋体"/>
        <charset val="134"/>
      </rPr>
      <t>人）出行。</t>
    </r>
  </si>
  <si>
    <r>
      <rPr>
        <sz val="11"/>
        <rFont val="宋体"/>
        <charset val="134"/>
      </rPr>
      <t>补贴资金在规定时间内支付到位率</t>
    </r>
    <r>
      <rPr>
        <sz val="11"/>
        <rFont val="Times New Roman"/>
        <charset val="134"/>
      </rPr>
      <t>101%</t>
    </r>
  </si>
  <si>
    <r>
      <rPr>
        <sz val="11"/>
        <rFont val="宋体"/>
        <charset val="134"/>
      </rPr>
      <t>新建大桥</t>
    </r>
    <r>
      <rPr>
        <sz val="11"/>
        <rFont val="Times New Roman"/>
        <charset val="134"/>
      </rPr>
      <t>6.25</t>
    </r>
    <r>
      <rPr>
        <sz val="11"/>
        <rFont val="宋体"/>
        <charset val="134"/>
      </rPr>
      <t>万元</t>
    </r>
    <r>
      <rPr>
        <sz val="11"/>
        <rFont val="Times New Roman"/>
        <charset val="134"/>
      </rPr>
      <t>/</t>
    </r>
    <r>
      <rPr>
        <sz val="11"/>
        <rFont val="宋体"/>
        <charset val="134"/>
      </rPr>
      <t>米</t>
    </r>
  </si>
  <si>
    <r>
      <rPr>
        <sz val="11"/>
        <rFont val="宋体"/>
        <charset val="134"/>
      </rPr>
      <t>受益脱贫人口数</t>
    </r>
    <r>
      <rPr>
        <sz val="11"/>
        <rFont val="Times New Roman"/>
        <charset val="134"/>
      </rPr>
      <t>≥275</t>
    </r>
    <r>
      <rPr>
        <sz val="11"/>
        <rFont val="宋体"/>
        <charset val="134"/>
      </rPr>
      <t>人</t>
    </r>
  </si>
  <si>
    <r>
      <rPr>
        <sz val="11"/>
        <rFont val="宋体"/>
        <charset val="134"/>
      </rPr>
      <t>张绍生</t>
    </r>
  </si>
  <si>
    <r>
      <rPr>
        <sz val="11"/>
        <rFont val="宋体"/>
        <charset val="134"/>
      </rPr>
      <t>巫溪县</t>
    </r>
    <r>
      <rPr>
        <sz val="11"/>
        <rFont val="Times New Roman"/>
        <charset val="134"/>
      </rPr>
      <t>2024</t>
    </r>
    <r>
      <rPr>
        <sz val="11"/>
        <rFont val="宋体"/>
        <charset val="134"/>
      </rPr>
      <t>年</t>
    </r>
    <r>
      <rPr>
        <sz val="11"/>
        <rFont val="Times New Roman"/>
        <charset val="134"/>
      </rPr>
      <t>“</t>
    </r>
    <r>
      <rPr>
        <sz val="11"/>
        <rFont val="宋体"/>
        <charset val="134"/>
      </rPr>
      <t>和美家园</t>
    </r>
    <r>
      <rPr>
        <sz val="11"/>
        <rFont val="Times New Roman"/>
        <charset val="134"/>
      </rPr>
      <t>”</t>
    </r>
    <r>
      <rPr>
        <sz val="11"/>
        <rFont val="宋体"/>
        <charset val="134"/>
      </rPr>
      <t>试点项目</t>
    </r>
  </si>
  <si>
    <r>
      <rPr>
        <sz val="11"/>
        <rFont val="宋体"/>
        <charset val="134"/>
      </rPr>
      <t>乡村治理和精神文明建设</t>
    </r>
  </si>
  <si>
    <r>
      <rPr>
        <sz val="11"/>
        <rFont val="宋体"/>
        <charset val="134"/>
      </rPr>
      <t>乡村治理</t>
    </r>
  </si>
  <si>
    <r>
      <rPr>
        <sz val="11"/>
        <rFont val="宋体"/>
        <charset val="134"/>
      </rPr>
      <t>开展乡村治理示范创建</t>
    </r>
  </si>
  <si>
    <r>
      <rPr>
        <sz val="11"/>
        <rFont val="宋体"/>
        <charset val="134"/>
      </rPr>
      <t>古路镇龙坪村、田坝镇百草村、峰灵镇大树村、兰英乡西安村、塘坊镇双塘村等</t>
    </r>
    <r>
      <rPr>
        <sz val="11"/>
        <rFont val="Times New Roman"/>
        <charset val="134"/>
      </rPr>
      <t>50</t>
    </r>
    <r>
      <rPr>
        <sz val="11"/>
        <rFont val="宋体"/>
        <charset val="134"/>
      </rPr>
      <t>个村</t>
    </r>
    <r>
      <rPr>
        <sz val="11"/>
        <rFont val="Times New Roman"/>
        <charset val="134"/>
      </rPr>
      <t>“</t>
    </r>
    <r>
      <rPr>
        <sz val="11"/>
        <rFont val="宋体"/>
        <charset val="134"/>
      </rPr>
      <t>和美家园</t>
    </r>
    <r>
      <rPr>
        <sz val="11"/>
        <rFont val="Times New Roman"/>
        <charset val="134"/>
      </rPr>
      <t>”</t>
    </r>
    <r>
      <rPr>
        <sz val="11"/>
        <rFont val="宋体"/>
        <charset val="134"/>
      </rPr>
      <t>、庭院建设试点项目。</t>
    </r>
  </si>
  <si>
    <r>
      <rPr>
        <sz val="11"/>
        <rFont val="宋体"/>
        <charset val="134"/>
      </rPr>
      <t>通过实施古路镇龙坪村、田坝镇百草村、峰灵镇大树村、兰英乡西安村、塘坊镇双塘村等</t>
    </r>
    <r>
      <rPr>
        <sz val="11"/>
        <rFont val="Times New Roman"/>
        <charset val="134"/>
      </rPr>
      <t>50</t>
    </r>
    <r>
      <rPr>
        <sz val="11"/>
        <rFont val="宋体"/>
        <charset val="134"/>
      </rPr>
      <t>个村</t>
    </r>
    <r>
      <rPr>
        <sz val="11"/>
        <rFont val="Times New Roman"/>
        <charset val="134"/>
      </rPr>
      <t>“</t>
    </r>
    <r>
      <rPr>
        <sz val="11"/>
        <rFont val="宋体"/>
        <charset val="134"/>
      </rPr>
      <t>和美家园</t>
    </r>
    <r>
      <rPr>
        <sz val="11"/>
        <rFont val="Times New Roman"/>
        <charset val="134"/>
      </rPr>
      <t>”</t>
    </r>
    <r>
      <rPr>
        <sz val="11"/>
        <rFont val="宋体"/>
        <charset val="134"/>
      </rPr>
      <t>、庭院建设试点项目。项目建成后可改善</t>
    </r>
    <r>
      <rPr>
        <sz val="11"/>
        <rFont val="Times New Roman"/>
        <charset val="134"/>
      </rPr>
      <t>20000</t>
    </r>
    <r>
      <rPr>
        <sz val="11"/>
        <rFont val="宋体"/>
        <charset val="134"/>
      </rPr>
      <t>人其中脱贫人口</t>
    </r>
    <r>
      <rPr>
        <sz val="11"/>
        <rFont val="Times New Roman"/>
        <charset val="134"/>
      </rPr>
      <t>2000</t>
    </r>
    <r>
      <rPr>
        <sz val="11"/>
        <rFont val="宋体"/>
        <charset val="134"/>
      </rPr>
      <t>人生产生活条件，项目实施过程中可提供</t>
    </r>
    <r>
      <rPr>
        <sz val="11"/>
        <rFont val="Times New Roman"/>
        <charset val="134"/>
      </rPr>
      <t>30</t>
    </r>
    <r>
      <rPr>
        <sz val="11"/>
        <rFont val="宋体"/>
        <charset val="134"/>
      </rPr>
      <t>人临时务工，增加务工收入</t>
    </r>
    <r>
      <rPr>
        <sz val="11"/>
        <rFont val="Times New Roman"/>
        <charset val="134"/>
      </rPr>
      <t>2000</t>
    </r>
    <r>
      <rPr>
        <sz val="11"/>
        <rFont val="宋体"/>
        <charset val="134"/>
      </rPr>
      <t>元以上。</t>
    </r>
  </si>
  <si>
    <r>
      <rPr>
        <sz val="11"/>
        <rFont val="Times New Roman"/>
        <charset val="134"/>
      </rPr>
      <t>11</t>
    </r>
    <r>
      <rPr>
        <sz val="11"/>
        <rFont val="宋体"/>
        <charset val="134"/>
      </rPr>
      <t>人参与前期项目确定会议、决议，</t>
    </r>
    <r>
      <rPr>
        <sz val="11"/>
        <rFont val="Times New Roman"/>
        <charset val="134"/>
      </rPr>
      <t>11</t>
    </r>
    <r>
      <rPr>
        <sz val="11"/>
        <rFont val="宋体"/>
        <charset val="134"/>
      </rPr>
      <t>人参与入库项目的选择，参与项目实施过程中施工质量和资金使用的监督，通过实施古路镇龙坪村、田坝镇百草村、峰灵镇大树村、兰英乡西安村、塘坊镇双塘村等</t>
    </r>
    <r>
      <rPr>
        <sz val="11"/>
        <rFont val="Times New Roman"/>
        <charset val="134"/>
      </rPr>
      <t>50</t>
    </r>
    <r>
      <rPr>
        <sz val="11"/>
        <rFont val="宋体"/>
        <charset val="134"/>
      </rPr>
      <t>个村</t>
    </r>
    <r>
      <rPr>
        <sz val="11"/>
        <rFont val="Times New Roman"/>
        <charset val="134"/>
      </rPr>
      <t>“</t>
    </r>
    <r>
      <rPr>
        <sz val="11"/>
        <rFont val="宋体"/>
        <charset val="134"/>
      </rPr>
      <t>和美家园</t>
    </r>
    <r>
      <rPr>
        <sz val="11"/>
        <rFont val="Times New Roman"/>
        <charset val="134"/>
      </rPr>
      <t>”</t>
    </r>
    <r>
      <rPr>
        <sz val="11"/>
        <rFont val="宋体"/>
        <charset val="134"/>
      </rPr>
      <t>、庭院建设试点项目。项目建成后可改善</t>
    </r>
    <r>
      <rPr>
        <sz val="11"/>
        <rFont val="Times New Roman"/>
        <charset val="134"/>
      </rPr>
      <t>20000</t>
    </r>
    <r>
      <rPr>
        <sz val="11"/>
        <rFont val="宋体"/>
        <charset val="134"/>
      </rPr>
      <t>人其中脱贫人口</t>
    </r>
    <r>
      <rPr>
        <sz val="11"/>
        <rFont val="Times New Roman"/>
        <charset val="134"/>
      </rPr>
      <t>2000</t>
    </r>
    <r>
      <rPr>
        <sz val="11"/>
        <rFont val="宋体"/>
        <charset val="134"/>
      </rPr>
      <t>人生产生活条件，项目实施过程中可提供</t>
    </r>
    <r>
      <rPr>
        <sz val="11"/>
        <rFont val="Times New Roman"/>
        <charset val="134"/>
      </rPr>
      <t>30</t>
    </r>
    <r>
      <rPr>
        <sz val="11"/>
        <rFont val="宋体"/>
        <charset val="134"/>
      </rPr>
      <t>人临时务工，增加务工收入</t>
    </r>
    <r>
      <rPr>
        <sz val="11"/>
        <rFont val="Times New Roman"/>
        <charset val="134"/>
      </rPr>
      <t>2000</t>
    </r>
    <r>
      <rPr>
        <sz val="11"/>
        <rFont val="宋体"/>
        <charset val="134"/>
      </rPr>
      <t>元以上。</t>
    </r>
  </si>
  <si>
    <r>
      <rPr>
        <sz val="11"/>
        <rFont val="宋体"/>
        <charset val="134"/>
      </rPr>
      <t>和美家园试点</t>
    </r>
    <r>
      <rPr>
        <sz val="11"/>
        <rFont val="Times New Roman"/>
        <charset val="134"/>
      </rPr>
      <t>50</t>
    </r>
    <r>
      <rPr>
        <sz val="11"/>
        <rFont val="宋体"/>
        <charset val="134"/>
      </rPr>
      <t>个村</t>
    </r>
  </si>
  <si>
    <r>
      <rPr>
        <sz val="11"/>
        <rFont val="宋体"/>
        <charset val="134"/>
      </rPr>
      <t>项目完工及时率</t>
    </r>
    <r>
      <rPr>
        <sz val="11"/>
        <rFont val="Times New Roman"/>
        <charset val="134"/>
      </rPr>
      <t>100%</t>
    </r>
    <r>
      <rPr>
        <sz val="11"/>
        <rFont val="宋体"/>
        <charset val="134"/>
      </rPr>
      <t>，资金拨付及时率</t>
    </r>
    <r>
      <rPr>
        <sz val="11"/>
        <rFont val="Times New Roman"/>
        <charset val="134"/>
      </rPr>
      <t>100%</t>
    </r>
  </si>
  <si>
    <r>
      <rPr>
        <sz val="11"/>
        <rFont val="宋体"/>
        <charset val="134"/>
      </rPr>
      <t>和美家园试点</t>
    </r>
    <r>
      <rPr>
        <sz val="11"/>
        <rFont val="Times New Roman"/>
        <charset val="134"/>
      </rPr>
      <t>40</t>
    </r>
    <r>
      <rPr>
        <sz val="11"/>
        <rFont val="宋体"/>
        <charset val="134"/>
      </rPr>
      <t>万元</t>
    </r>
    <r>
      <rPr>
        <sz val="11"/>
        <rFont val="Times New Roman"/>
        <charset val="134"/>
      </rPr>
      <t>/</t>
    </r>
    <r>
      <rPr>
        <sz val="11"/>
        <rFont val="宋体"/>
        <charset val="134"/>
      </rPr>
      <t>村</t>
    </r>
  </si>
  <si>
    <r>
      <rPr>
        <sz val="11"/>
        <rFont val="宋体"/>
        <charset val="134"/>
      </rPr>
      <t>受益脱贫人口数</t>
    </r>
    <r>
      <rPr>
        <sz val="11"/>
        <rFont val="Times New Roman"/>
        <charset val="134"/>
      </rPr>
      <t>≥2000</t>
    </r>
    <r>
      <rPr>
        <sz val="11"/>
        <rFont val="宋体"/>
        <charset val="134"/>
      </rPr>
      <t>人</t>
    </r>
  </si>
  <si>
    <r>
      <rPr>
        <sz val="11"/>
        <rFont val="宋体"/>
        <charset val="134"/>
      </rPr>
      <t>刘琦</t>
    </r>
  </si>
  <si>
    <r>
      <rPr>
        <sz val="11"/>
        <rFont val="宋体"/>
        <charset val="134"/>
      </rPr>
      <t>巫溪县宁河街道</t>
    </r>
    <r>
      <rPr>
        <sz val="11"/>
        <rFont val="Times New Roman"/>
        <charset val="134"/>
      </rPr>
      <t>2024</t>
    </r>
    <r>
      <rPr>
        <sz val="11"/>
        <rFont val="宋体"/>
        <charset val="134"/>
      </rPr>
      <t>年乡村治理示范创建文明积分兑换项目</t>
    </r>
  </si>
  <si>
    <r>
      <rPr>
        <sz val="11"/>
        <rFont val="宋体"/>
        <charset val="134"/>
      </rPr>
      <t>推进</t>
    </r>
    <r>
      <rPr>
        <sz val="11"/>
        <rFont val="Times New Roman"/>
        <charset val="134"/>
      </rPr>
      <t>“</t>
    </r>
    <r>
      <rPr>
        <sz val="11"/>
        <rFont val="宋体"/>
        <charset val="134"/>
      </rPr>
      <t>积分制</t>
    </r>
    <r>
      <rPr>
        <sz val="11"/>
        <rFont val="Times New Roman"/>
        <charset val="134"/>
      </rPr>
      <t>”“</t>
    </r>
    <r>
      <rPr>
        <sz val="11"/>
        <rFont val="宋体"/>
        <charset val="134"/>
      </rPr>
      <t>清单式</t>
    </r>
    <r>
      <rPr>
        <sz val="11"/>
        <rFont val="Times New Roman"/>
        <charset val="134"/>
      </rPr>
      <t>”</t>
    </r>
    <r>
      <rPr>
        <sz val="11"/>
        <rFont val="宋体"/>
        <charset val="134"/>
      </rPr>
      <t>等管理方式</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</si>
  <si>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584</t>
    </r>
    <r>
      <rPr>
        <sz val="11"/>
        <rFont val="宋体"/>
        <charset val="134"/>
      </rPr>
      <t>人、未消除风险监测对象</t>
    </r>
    <r>
      <rPr>
        <sz val="11"/>
        <rFont val="Times New Roman"/>
        <charset val="134"/>
      </rPr>
      <t>2</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</si>
  <si>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584</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</si>
  <si>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rPr>
        <sz val="11"/>
        <rFont val="Times New Roman"/>
        <charset val="134"/>
      </rPr>
      <t>11</t>
    </r>
    <r>
      <rPr>
        <sz val="11"/>
        <rFont val="宋体"/>
        <charset val="134"/>
      </rPr>
      <t>人参与前期项目确定会议、决议，</t>
    </r>
    <r>
      <rPr>
        <sz val="11"/>
        <rFont val="Times New Roman"/>
        <charset val="134"/>
      </rPr>
      <t>11</t>
    </r>
    <r>
      <rPr>
        <sz val="11"/>
        <rFont val="宋体"/>
        <charset val="134"/>
      </rPr>
      <t>人参与入库项目的选择，参与项目实施过程中施工质量和资金使用的监督，通过开展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584</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</si>
  <si>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≥586</t>
    </r>
    <r>
      <rPr>
        <sz val="11"/>
        <rFont val="宋体"/>
        <charset val="134"/>
      </rPr>
      <t>人</t>
    </r>
  </si>
  <si>
    <r>
      <rPr>
        <sz val="11"/>
        <rFont val="宋体"/>
        <charset val="134"/>
      </rPr>
      <t>乡村治理示范创建</t>
    </r>
    <r>
      <rPr>
        <sz val="11"/>
        <rFont val="Times New Roman"/>
        <charset val="134"/>
      </rPr>
      <t>“</t>
    </r>
    <r>
      <rPr>
        <sz val="11"/>
        <rFont val="宋体"/>
        <charset val="134"/>
      </rPr>
      <t>积分制</t>
    </r>
    <r>
      <rPr>
        <sz val="11"/>
        <rFont val="Times New Roman"/>
        <charset val="134"/>
      </rPr>
      <t>”</t>
    </r>
    <r>
      <rPr>
        <sz val="11"/>
        <rFont val="宋体"/>
        <charset val="134"/>
      </rPr>
      <t>项目完成及时完工率</t>
    </r>
    <r>
      <rPr>
        <sz val="11"/>
        <rFont val="Times New Roman"/>
        <charset val="134"/>
      </rPr>
      <t>100%</t>
    </r>
  </si>
  <si>
    <r>
      <rPr>
        <sz val="11"/>
        <rFont val="宋体"/>
        <charset val="134"/>
      </rPr>
      <t>乡风文明积分兑换</t>
    </r>
    <r>
      <rPr>
        <sz val="11"/>
        <rFont val="Times New Roman"/>
        <charset val="134"/>
      </rPr>
      <t>≤300</t>
    </r>
    <r>
      <rPr>
        <sz val="11"/>
        <rFont val="宋体"/>
        <charset val="134"/>
      </rPr>
      <t>元</t>
    </r>
    <r>
      <rPr>
        <sz val="11"/>
        <rFont val="Times New Roman"/>
        <charset val="134"/>
      </rPr>
      <t>/</t>
    </r>
    <r>
      <rPr>
        <sz val="11"/>
        <rFont val="宋体"/>
        <charset val="134"/>
      </rPr>
      <t>户</t>
    </r>
  </si>
  <si>
    <r>
      <rPr>
        <sz val="11"/>
        <rFont val="宋体"/>
        <charset val="134"/>
      </rPr>
      <t>受益脱贫人口、监测对象人数</t>
    </r>
    <r>
      <rPr>
        <sz val="11"/>
        <rFont val="Times New Roman"/>
        <charset val="134"/>
      </rPr>
      <t>≥586</t>
    </r>
    <r>
      <rPr>
        <sz val="11"/>
        <rFont val="宋体"/>
        <charset val="134"/>
      </rPr>
      <t>人</t>
    </r>
  </si>
  <si>
    <r>
      <rPr>
        <sz val="11"/>
        <rFont val="宋体"/>
        <charset val="134"/>
      </rPr>
      <t>巫溪县柏杨街道</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</si>
  <si>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133</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</si>
  <si>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133</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</si>
  <si>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8</t>
    </r>
    <r>
      <rPr>
        <sz val="11"/>
        <rFont val="宋体"/>
        <charset val="134"/>
      </rPr>
      <t>人参与项目实施过程中施工质量和资金使用的监督，通过开展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133</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</si>
  <si>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≥133</t>
    </r>
    <r>
      <rPr>
        <sz val="11"/>
        <rFont val="宋体"/>
        <charset val="134"/>
      </rPr>
      <t>人</t>
    </r>
  </si>
  <si>
    <r>
      <rPr>
        <sz val="11"/>
        <rFont val="宋体"/>
        <charset val="134"/>
      </rPr>
      <t>受益脱贫人口、监测对象人数</t>
    </r>
    <r>
      <rPr>
        <sz val="11"/>
        <rFont val="Times New Roman"/>
        <charset val="134"/>
      </rPr>
      <t>≥133</t>
    </r>
    <r>
      <rPr>
        <sz val="11"/>
        <rFont val="宋体"/>
        <charset val="134"/>
      </rPr>
      <t>人</t>
    </r>
  </si>
  <si>
    <r>
      <rPr>
        <sz val="11"/>
        <rFont val="宋体"/>
        <charset val="134"/>
      </rPr>
      <t>李永华</t>
    </r>
  </si>
  <si>
    <r>
      <rPr>
        <sz val="11"/>
        <rFont val="宋体"/>
        <charset val="134"/>
      </rPr>
      <t>巫溪县城厢镇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</si>
  <si>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3873</t>
    </r>
    <r>
      <rPr>
        <sz val="11"/>
        <rFont val="宋体"/>
        <charset val="134"/>
      </rPr>
      <t>人、未消除风险监测对象</t>
    </r>
    <r>
      <rPr>
        <sz val="11"/>
        <rFont val="Times New Roman"/>
        <charset val="134"/>
      </rPr>
      <t>33</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</si>
  <si>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3873</t>
    </r>
    <r>
      <rPr>
        <sz val="11"/>
        <rFont val="宋体"/>
        <charset val="134"/>
      </rPr>
      <t>人、未消除风险监测对象</t>
    </r>
    <r>
      <rPr>
        <sz val="11"/>
        <rFont val="Times New Roman"/>
        <charset val="134"/>
      </rPr>
      <t>33</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</si>
  <si>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3873</t>
    </r>
    <r>
      <rPr>
        <sz val="11"/>
        <rFont val="宋体"/>
        <charset val="134"/>
      </rPr>
      <t>人、未消除风险监测对象</t>
    </r>
    <r>
      <rPr>
        <sz val="11"/>
        <rFont val="Times New Roman"/>
        <charset val="134"/>
      </rPr>
      <t>33</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</si>
  <si>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≥3906</t>
    </r>
    <r>
      <rPr>
        <sz val="11"/>
        <rFont val="宋体"/>
        <charset val="134"/>
      </rPr>
      <t>人</t>
    </r>
  </si>
  <si>
    <r>
      <rPr>
        <sz val="11"/>
        <rFont val="宋体"/>
        <charset val="134"/>
      </rPr>
      <t>受益脱贫人口、监测对象人数</t>
    </r>
    <r>
      <rPr>
        <sz val="11"/>
        <rFont val="Times New Roman"/>
        <charset val="134"/>
      </rPr>
      <t>≥3906</t>
    </r>
    <r>
      <rPr>
        <sz val="11"/>
        <rFont val="宋体"/>
        <charset val="134"/>
      </rPr>
      <t>人</t>
    </r>
  </si>
  <si>
    <r>
      <rPr>
        <sz val="11"/>
        <rFont val="宋体"/>
        <charset val="134"/>
      </rPr>
      <t>舒森</t>
    </r>
  </si>
  <si>
    <r>
      <rPr>
        <sz val="11"/>
        <rFont val="宋体"/>
        <charset val="134"/>
      </rPr>
      <t>巫溪县凤凰镇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</si>
  <si>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1816</t>
    </r>
    <r>
      <rPr>
        <sz val="11"/>
        <rFont val="宋体"/>
        <charset val="134"/>
      </rPr>
      <t>人、未消除风险监测对象</t>
    </r>
    <r>
      <rPr>
        <sz val="11"/>
        <rFont val="Times New Roman"/>
        <charset val="134"/>
      </rPr>
      <t>8</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</si>
  <si>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1816</t>
    </r>
    <r>
      <rPr>
        <sz val="11"/>
        <rFont val="宋体"/>
        <charset val="134"/>
      </rPr>
      <t>人、未消除风险监测对象</t>
    </r>
    <r>
      <rPr>
        <sz val="11"/>
        <rFont val="Times New Roman"/>
        <charset val="134"/>
      </rPr>
      <t>8</t>
    </r>
    <r>
      <rPr>
        <sz val="11"/>
        <rFont val="宋体"/>
        <charset val="134"/>
      </rPr>
      <t>人及其他低收入人口，主动参与产业发展、改善环境卫生。</t>
    </r>
  </si>
  <si>
    <r>
      <rPr>
        <sz val="11"/>
        <rFont val="Times New Roman"/>
        <charset val="134"/>
      </rPr>
      <t>22</t>
    </r>
    <r>
      <rPr>
        <sz val="11"/>
        <rFont val="宋体"/>
        <charset val="134"/>
      </rPr>
      <t>人参与前期项目确定会议、决议，</t>
    </r>
    <r>
      <rPr>
        <sz val="11"/>
        <rFont val="Times New Roman"/>
        <charset val="134"/>
      </rPr>
      <t>22</t>
    </r>
    <r>
      <rPr>
        <sz val="11"/>
        <rFont val="宋体"/>
        <charset val="134"/>
      </rPr>
      <t>人参与入库项目的选择，</t>
    </r>
    <r>
      <rPr>
        <sz val="11"/>
        <rFont val="Times New Roman"/>
        <charset val="134"/>
      </rPr>
      <t>25</t>
    </r>
    <r>
      <rPr>
        <sz val="11"/>
        <rFont val="宋体"/>
        <charset val="134"/>
      </rPr>
      <t>人参与项目实施过程中质量和资金使用的监督；通过开展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1816</t>
    </r>
    <r>
      <rPr>
        <sz val="11"/>
        <rFont val="宋体"/>
        <charset val="134"/>
      </rPr>
      <t>人、未消除风险监测对象</t>
    </r>
    <r>
      <rPr>
        <sz val="11"/>
        <rFont val="Times New Roman"/>
        <charset val="134"/>
      </rPr>
      <t>8</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</si>
  <si>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≥1824</t>
    </r>
    <r>
      <rPr>
        <sz val="11"/>
        <rFont val="宋体"/>
        <charset val="134"/>
      </rPr>
      <t>人</t>
    </r>
  </si>
  <si>
    <r>
      <rPr>
        <sz val="11"/>
        <rFont val="宋体"/>
        <charset val="134"/>
      </rPr>
      <t>受益脱贫人口、监测对象人数</t>
    </r>
    <r>
      <rPr>
        <sz val="11"/>
        <rFont val="Times New Roman"/>
        <charset val="134"/>
      </rPr>
      <t>≥1824</t>
    </r>
    <r>
      <rPr>
        <sz val="11"/>
        <rFont val="宋体"/>
        <charset val="134"/>
      </rPr>
      <t>人</t>
    </r>
  </si>
  <si>
    <r>
      <rPr>
        <sz val="11"/>
        <rFont val="宋体"/>
        <charset val="134"/>
      </rPr>
      <t>张亚林</t>
    </r>
  </si>
  <si>
    <r>
      <rPr>
        <sz val="11"/>
        <rFont val="宋体"/>
        <charset val="134"/>
      </rPr>
      <t>巫溪县菱角镇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</si>
  <si>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3857</t>
    </r>
    <r>
      <rPr>
        <sz val="11"/>
        <rFont val="宋体"/>
        <charset val="134"/>
      </rPr>
      <t>人、未消除风险监测对象</t>
    </r>
    <r>
      <rPr>
        <sz val="11"/>
        <rFont val="Times New Roman"/>
        <charset val="134"/>
      </rPr>
      <t>26</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</si>
  <si>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3857</t>
    </r>
    <r>
      <rPr>
        <sz val="11"/>
        <rFont val="宋体"/>
        <charset val="134"/>
      </rPr>
      <t>人、未消除风险监测对象</t>
    </r>
    <r>
      <rPr>
        <sz val="11"/>
        <rFont val="Times New Roman"/>
        <charset val="134"/>
      </rPr>
      <t>26</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</si>
  <si>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3857</t>
    </r>
    <r>
      <rPr>
        <sz val="11"/>
        <rFont val="宋体"/>
        <charset val="134"/>
      </rPr>
      <t>人、未消除风险监测对象</t>
    </r>
    <r>
      <rPr>
        <sz val="11"/>
        <rFont val="Times New Roman"/>
        <charset val="134"/>
      </rPr>
      <t>26</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</si>
  <si>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≥3883</t>
    </r>
    <r>
      <rPr>
        <sz val="11"/>
        <rFont val="宋体"/>
        <charset val="134"/>
      </rPr>
      <t>人</t>
    </r>
  </si>
  <si>
    <r>
      <rPr>
        <sz val="11"/>
        <rFont val="宋体"/>
        <charset val="134"/>
      </rPr>
      <t>受益脱贫人口、监测对象人数</t>
    </r>
    <r>
      <rPr>
        <sz val="11"/>
        <rFont val="Times New Roman"/>
        <charset val="134"/>
      </rPr>
      <t>≥3883</t>
    </r>
    <r>
      <rPr>
        <sz val="11"/>
        <rFont val="宋体"/>
        <charset val="134"/>
      </rPr>
      <t>人</t>
    </r>
  </si>
  <si>
    <r>
      <rPr>
        <sz val="11"/>
        <rFont val="宋体"/>
        <charset val="134"/>
      </rPr>
      <t>巫溪县胜利乡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</si>
  <si>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2410</t>
    </r>
    <r>
      <rPr>
        <sz val="11"/>
        <rFont val="宋体"/>
        <charset val="134"/>
      </rPr>
      <t>人、未消除风险监测对象</t>
    </r>
    <r>
      <rPr>
        <sz val="11"/>
        <rFont val="Times New Roman"/>
        <charset val="134"/>
      </rPr>
      <t>10</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</si>
  <si>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2410</t>
    </r>
    <r>
      <rPr>
        <sz val="11"/>
        <rFont val="宋体"/>
        <charset val="134"/>
      </rPr>
      <t>人、未消除风险监测对象</t>
    </r>
    <r>
      <rPr>
        <sz val="11"/>
        <rFont val="Times New Roman"/>
        <charset val="134"/>
      </rPr>
      <t>10</t>
    </r>
    <r>
      <rPr>
        <sz val="11"/>
        <rFont val="宋体"/>
        <charset val="134"/>
      </rPr>
      <t>人及其他低收入人口，主动参与产业发展、改善环境卫生。</t>
    </r>
  </si>
  <si>
    <r>
      <rPr>
        <sz val="11"/>
        <rFont val="Times New Roman"/>
        <charset val="134"/>
      </rPr>
      <t>9</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16</t>
    </r>
    <r>
      <rPr>
        <sz val="11"/>
        <rFont val="宋体"/>
        <charset val="134"/>
      </rPr>
      <t>人参与项目实施过程中质量和资金使用的监督；通过开展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2410</t>
    </r>
    <r>
      <rPr>
        <sz val="11"/>
        <rFont val="宋体"/>
        <charset val="134"/>
      </rPr>
      <t>人、未消除风险监测对象</t>
    </r>
    <r>
      <rPr>
        <sz val="11"/>
        <rFont val="Times New Roman"/>
        <charset val="134"/>
      </rPr>
      <t>10</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</si>
  <si>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≥2420</t>
    </r>
    <r>
      <rPr>
        <sz val="11"/>
        <rFont val="宋体"/>
        <charset val="134"/>
      </rPr>
      <t>人</t>
    </r>
  </si>
  <si>
    <r>
      <rPr>
        <sz val="11"/>
        <rFont val="宋体"/>
        <charset val="134"/>
      </rPr>
      <t>受益脱贫人口、监测对象人数</t>
    </r>
    <r>
      <rPr>
        <sz val="11"/>
        <rFont val="Times New Roman"/>
        <charset val="134"/>
      </rPr>
      <t>≥2420</t>
    </r>
    <r>
      <rPr>
        <sz val="11"/>
        <rFont val="宋体"/>
        <charset val="134"/>
      </rPr>
      <t>人</t>
    </r>
  </si>
  <si>
    <r>
      <rPr>
        <sz val="11"/>
        <rFont val="宋体"/>
        <charset val="134"/>
      </rPr>
      <t>巫溪县宁厂镇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</si>
  <si>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1303</t>
    </r>
    <r>
      <rPr>
        <sz val="11"/>
        <rFont val="宋体"/>
        <charset val="134"/>
      </rPr>
      <t>人、未消除风险监测对象</t>
    </r>
    <r>
      <rPr>
        <sz val="11"/>
        <rFont val="Times New Roman"/>
        <charset val="134"/>
      </rPr>
      <t>2</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</si>
  <si>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1303</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</si>
  <si>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rPr>
        <sz val="11"/>
        <rFont val="Times New Roman"/>
        <charset val="134"/>
      </rPr>
      <t>18</t>
    </r>
    <r>
      <rPr>
        <sz val="11"/>
        <rFont val="宋体"/>
        <charset val="134"/>
      </rPr>
      <t>人参与前期项目确定会议、决议，</t>
    </r>
    <r>
      <rPr>
        <sz val="11"/>
        <rFont val="Times New Roman"/>
        <charset val="134"/>
      </rPr>
      <t>18</t>
    </r>
    <r>
      <rPr>
        <sz val="11"/>
        <rFont val="宋体"/>
        <charset val="134"/>
      </rPr>
      <t>人参与入库项目的选择，</t>
    </r>
    <r>
      <rPr>
        <sz val="11"/>
        <rFont val="Times New Roman"/>
        <charset val="134"/>
      </rPr>
      <t>3</t>
    </r>
    <r>
      <rPr>
        <sz val="11"/>
        <rFont val="宋体"/>
        <charset val="134"/>
      </rPr>
      <t>人参与项目实施过程中施工质量和资金使用的监督。通过开展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1303</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</si>
  <si>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≥1305</t>
    </r>
    <r>
      <rPr>
        <sz val="11"/>
        <rFont val="宋体"/>
        <charset val="134"/>
      </rPr>
      <t>人</t>
    </r>
  </si>
  <si>
    <r>
      <rPr>
        <sz val="11"/>
        <rFont val="宋体"/>
        <charset val="134"/>
      </rPr>
      <t>受益脱贫人口、监测对象人数</t>
    </r>
    <r>
      <rPr>
        <sz val="11"/>
        <rFont val="Times New Roman"/>
        <charset val="134"/>
      </rPr>
      <t>≥1305</t>
    </r>
    <r>
      <rPr>
        <sz val="11"/>
        <rFont val="宋体"/>
        <charset val="134"/>
      </rPr>
      <t>人</t>
    </r>
  </si>
  <si>
    <r>
      <rPr>
        <sz val="11"/>
        <rFont val="宋体"/>
        <charset val="134"/>
      </rPr>
      <t>巫溪县大河乡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</si>
  <si>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2411</t>
    </r>
    <r>
      <rPr>
        <sz val="11"/>
        <rFont val="宋体"/>
        <charset val="134"/>
      </rPr>
      <t>人、未消除风险监测对象</t>
    </r>
    <r>
      <rPr>
        <sz val="11"/>
        <rFont val="Times New Roman"/>
        <charset val="134"/>
      </rPr>
      <t>23</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</si>
  <si>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2411</t>
    </r>
    <r>
      <rPr>
        <sz val="11"/>
        <rFont val="宋体"/>
        <charset val="134"/>
      </rPr>
      <t>人、未消除风险监测对象</t>
    </r>
    <r>
      <rPr>
        <sz val="11"/>
        <rFont val="Times New Roman"/>
        <charset val="134"/>
      </rPr>
      <t>23</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</si>
  <si>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633</t>
    </r>
    <r>
      <rPr>
        <sz val="11"/>
        <rFont val="宋体"/>
        <charset val="134"/>
      </rPr>
      <t>余户巩固脱贫户、监测对象</t>
    </r>
    <r>
      <rPr>
        <sz val="11"/>
        <rFont val="Times New Roman"/>
        <charset val="134"/>
      </rPr>
      <t>30</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</si>
  <si>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≥2434</t>
    </r>
    <r>
      <rPr>
        <sz val="11"/>
        <rFont val="宋体"/>
        <charset val="134"/>
      </rPr>
      <t>人</t>
    </r>
  </si>
  <si>
    <r>
      <rPr>
        <sz val="11"/>
        <rFont val="宋体"/>
        <charset val="134"/>
      </rPr>
      <t>受益脱贫人口、监测对象人数</t>
    </r>
    <r>
      <rPr>
        <sz val="11"/>
        <rFont val="Times New Roman"/>
        <charset val="134"/>
      </rPr>
      <t>≥2434</t>
    </r>
    <r>
      <rPr>
        <sz val="11"/>
        <rFont val="宋体"/>
        <charset val="134"/>
      </rPr>
      <t>人</t>
    </r>
  </si>
  <si>
    <r>
      <rPr>
        <sz val="11"/>
        <rFont val="宋体"/>
        <charset val="134"/>
      </rPr>
      <t>巫溪县天星乡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</si>
  <si>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1724</t>
    </r>
    <r>
      <rPr>
        <sz val="11"/>
        <rFont val="宋体"/>
        <charset val="134"/>
      </rPr>
      <t>人、未消除风险监测对象</t>
    </r>
    <r>
      <rPr>
        <sz val="11"/>
        <rFont val="Times New Roman"/>
        <charset val="134"/>
      </rPr>
      <t>27</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</si>
  <si>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1724</t>
    </r>
    <r>
      <rPr>
        <sz val="11"/>
        <rFont val="宋体"/>
        <charset val="134"/>
      </rPr>
      <t>人、未消除风险监测对象</t>
    </r>
    <r>
      <rPr>
        <sz val="11"/>
        <rFont val="Times New Roman"/>
        <charset val="134"/>
      </rPr>
      <t>27</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</si>
  <si>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467</t>
    </r>
    <r>
      <rPr>
        <sz val="11"/>
        <rFont val="宋体"/>
        <charset val="134"/>
      </rPr>
      <t>余户巩固脱贫户、监测对象</t>
    </r>
    <r>
      <rPr>
        <sz val="11"/>
        <rFont val="Times New Roman"/>
        <charset val="134"/>
      </rPr>
      <t>34</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</si>
  <si>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≥1751</t>
    </r>
    <r>
      <rPr>
        <sz val="11"/>
        <rFont val="宋体"/>
        <charset val="134"/>
      </rPr>
      <t>人</t>
    </r>
  </si>
  <si>
    <r>
      <rPr>
        <sz val="11"/>
        <rFont val="宋体"/>
        <charset val="134"/>
      </rPr>
      <t>受益脱贫人口、监测对象人数</t>
    </r>
    <r>
      <rPr>
        <sz val="11"/>
        <rFont val="Times New Roman"/>
        <charset val="134"/>
      </rPr>
      <t>≥1751</t>
    </r>
    <r>
      <rPr>
        <sz val="11"/>
        <rFont val="宋体"/>
        <charset val="134"/>
      </rPr>
      <t>人</t>
    </r>
  </si>
  <si>
    <r>
      <rPr>
        <sz val="11"/>
        <rFont val="宋体"/>
        <charset val="134"/>
      </rPr>
      <t>胡杰</t>
    </r>
  </si>
  <si>
    <r>
      <rPr>
        <sz val="11"/>
        <rFont val="宋体"/>
        <charset val="134"/>
      </rPr>
      <t>巫溪县长桂乡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</si>
  <si>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1724</t>
    </r>
    <r>
      <rPr>
        <sz val="11"/>
        <rFont val="宋体"/>
        <charset val="134"/>
      </rPr>
      <t>人、未消除风险监测对象</t>
    </r>
    <r>
      <rPr>
        <sz val="11"/>
        <rFont val="Times New Roman"/>
        <charset val="134"/>
      </rPr>
      <t>18</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</si>
  <si>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1724</t>
    </r>
    <r>
      <rPr>
        <sz val="11"/>
        <rFont val="宋体"/>
        <charset val="134"/>
      </rPr>
      <t>人、未消除风险监测对象</t>
    </r>
    <r>
      <rPr>
        <sz val="11"/>
        <rFont val="Times New Roman"/>
        <charset val="134"/>
      </rPr>
      <t>18</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</si>
  <si>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487</t>
    </r>
    <r>
      <rPr>
        <sz val="11"/>
        <rFont val="宋体"/>
        <charset val="134"/>
      </rPr>
      <t>余户巩固脱贫户、监测对象</t>
    </r>
    <r>
      <rPr>
        <sz val="11"/>
        <rFont val="Times New Roman"/>
        <charset val="134"/>
      </rPr>
      <t>22</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</si>
  <si>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≥1742</t>
    </r>
    <r>
      <rPr>
        <sz val="11"/>
        <rFont val="宋体"/>
        <charset val="134"/>
      </rPr>
      <t>人</t>
    </r>
  </si>
  <si>
    <r>
      <rPr>
        <sz val="11"/>
        <rFont val="宋体"/>
        <charset val="134"/>
      </rPr>
      <t>受益脱贫人口、监测对象人数</t>
    </r>
    <r>
      <rPr>
        <sz val="11"/>
        <rFont val="Times New Roman"/>
        <charset val="134"/>
      </rPr>
      <t>≥1742</t>
    </r>
    <r>
      <rPr>
        <sz val="11"/>
        <rFont val="宋体"/>
        <charset val="134"/>
      </rPr>
      <t>人</t>
    </r>
  </si>
  <si>
    <r>
      <rPr>
        <sz val="11"/>
        <rFont val="宋体"/>
        <charset val="134"/>
      </rPr>
      <t>巫溪县上磺镇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</si>
  <si>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5946</t>
    </r>
    <r>
      <rPr>
        <sz val="11"/>
        <rFont val="宋体"/>
        <charset val="134"/>
      </rPr>
      <t>人、未消除风险监测对象</t>
    </r>
    <r>
      <rPr>
        <sz val="11"/>
        <rFont val="Times New Roman"/>
        <charset val="134"/>
      </rPr>
      <t>48</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</si>
  <si>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5946</t>
    </r>
    <r>
      <rPr>
        <sz val="11"/>
        <rFont val="宋体"/>
        <charset val="134"/>
      </rPr>
      <t>人、未消除风险监测对象</t>
    </r>
    <r>
      <rPr>
        <sz val="11"/>
        <rFont val="Times New Roman"/>
        <charset val="134"/>
      </rPr>
      <t>48</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</si>
  <si>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1668</t>
    </r>
    <r>
      <rPr>
        <sz val="11"/>
        <rFont val="宋体"/>
        <charset val="134"/>
      </rPr>
      <t>余户巩固脱贫户、监测对象</t>
    </r>
    <r>
      <rPr>
        <sz val="11"/>
        <rFont val="Times New Roman"/>
        <charset val="134"/>
      </rPr>
      <t>51</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</si>
  <si>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≥5994</t>
    </r>
    <r>
      <rPr>
        <sz val="11"/>
        <rFont val="宋体"/>
        <charset val="134"/>
      </rPr>
      <t>人</t>
    </r>
  </si>
  <si>
    <r>
      <rPr>
        <sz val="11"/>
        <rFont val="宋体"/>
        <charset val="134"/>
      </rPr>
      <t>受益脱贫人口、监测对象人数</t>
    </r>
    <r>
      <rPr>
        <sz val="11"/>
        <rFont val="Times New Roman"/>
        <charset val="134"/>
      </rPr>
      <t>≥5994</t>
    </r>
    <r>
      <rPr>
        <sz val="11"/>
        <rFont val="宋体"/>
        <charset val="134"/>
      </rPr>
      <t>人</t>
    </r>
  </si>
  <si>
    <r>
      <rPr>
        <sz val="11"/>
        <rFont val="宋体"/>
        <charset val="134"/>
      </rPr>
      <t>吕贤平</t>
    </r>
  </si>
  <si>
    <r>
      <rPr>
        <sz val="11"/>
        <rFont val="宋体"/>
        <charset val="134"/>
      </rPr>
      <t>巫溪县古路镇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</si>
  <si>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7708</t>
    </r>
    <r>
      <rPr>
        <sz val="11"/>
        <rFont val="宋体"/>
        <charset val="134"/>
      </rPr>
      <t>人、未消除风险监测对象</t>
    </r>
    <r>
      <rPr>
        <sz val="11"/>
        <rFont val="Times New Roman"/>
        <charset val="134"/>
      </rPr>
      <t>4</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</si>
  <si>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7708</t>
    </r>
    <r>
      <rPr>
        <sz val="11"/>
        <rFont val="宋体"/>
        <charset val="134"/>
      </rPr>
      <t>人、未消除风险监测对象</t>
    </r>
    <r>
      <rPr>
        <sz val="11"/>
        <rFont val="Times New Roman"/>
        <charset val="134"/>
      </rPr>
      <t>4</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</si>
  <si>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2069</t>
    </r>
    <r>
      <rPr>
        <sz val="11"/>
        <rFont val="宋体"/>
        <charset val="134"/>
      </rPr>
      <t>余户巩固脱贫户、监测对象</t>
    </r>
    <r>
      <rPr>
        <sz val="11"/>
        <rFont val="Times New Roman"/>
        <charset val="134"/>
      </rPr>
      <t>41</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</si>
  <si>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≥7712</t>
    </r>
    <r>
      <rPr>
        <sz val="11"/>
        <rFont val="宋体"/>
        <charset val="134"/>
      </rPr>
      <t>人</t>
    </r>
  </si>
  <si>
    <r>
      <rPr>
        <sz val="11"/>
        <rFont val="宋体"/>
        <charset val="134"/>
      </rPr>
      <t>受益脱贫人口、监测对象人数</t>
    </r>
    <r>
      <rPr>
        <sz val="11"/>
        <rFont val="Times New Roman"/>
        <charset val="134"/>
      </rPr>
      <t>≥7712</t>
    </r>
    <r>
      <rPr>
        <sz val="11"/>
        <rFont val="宋体"/>
        <charset val="134"/>
      </rPr>
      <t>人</t>
    </r>
  </si>
  <si>
    <r>
      <rPr>
        <sz val="11"/>
        <rFont val="宋体"/>
        <charset val="134"/>
      </rPr>
      <t>巫溪县峰灵镇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</si>
  <si>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3805</t>
    </r>
    <r>
      <rPr>
        <sz val="11"/>
        <rFont val="宋体"/>
        <charset val="134"/>
      </rPr>
      <t>人、未消除风险监测对象</t>
    </r>
    <r>
      <rPr>
        <sz val="11"/>
        <rFont val="Times New Roman"/>
        <charset val="134"/>
      </rPr>
      <t>45</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</si>
  <si>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3805</t>
    </r>
    <r>
      <rPr>
        <sz val="11"/>
        <rFont val="宋体"/>
        <charset val="134"/>
      </rPr>
      <t>人、未消除风险监测对象</t>
    </r>
    <r>
      <rPr>
        <sz val="11"/>
        <rFont val="Times New Roman"/>
        <charset val="134"/>
      </rPr>
      <t>45</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</si>
  <si>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1038</t>
    </r>
    <r>
      <rPr>
        <sz val="11"/>
        <rFont val="宋体"/>
        <charset val="134"/>
      </rPr>
      <t>余户巩固脱贫户、监测对象</t>
    </r>
    <r>
      <rPr>
        <sz val="11"/>
        <rFont val="Times New Roman"/>
        <charset val="134"/>
      </rPr>
      <t>47</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</si>
  <si>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≥3850</t>
    </r>
    <r>
      <rPr>
        <sz val="11"/>
        <rFont val="宋体"/>
        <charset val="134"/>
      </rPr>
      <t>人</t>
    </r>
  </si>
  <si>
    <r>
      <rPr>
        <sz val="11"/>
        <rFont val="宋体"/>
        <charset val="134"/>
      </rPr>
      <t>受益脱贫人口、监测对象人数</t>
    </r>
    <r>
      <rPr>
        <sz val="11"/>
        <rFont val="Times New Roman"/>
        <charset val="134"/>
      </rPr>
      <t>≥3850</t>
    </r>
    <r>
      <rPr>
        <sz val="11"/>
        <rFont val="宋体"/>
        <charset val="134"/>
      </rPr>
      <t>人</t>
    </r>
  </si>
  <si>
    <r>
      <rPr>
        <sz val="11"/>
        <rFont val="宋体"/>
        <charset val="134"/>
      </rPr>
      <t>巫溪县蒲莲镇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</si>
  <si>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3134</t>
    </r>
    <r>
      <rPr>
        <sz val="11"/>
        <rFont val="宋体"/>
        <charset val="134"/>
      </rPr>
      <t>人、未消除风险监测对象</t>
    </r>
    <r>
      <rPr>
        <sz val="11"/>
        <rFont val="Times New Roman"/>
        <charset val="134"/>
      </rPr>
      <t>24</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</si>
  <si>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3134</t>
    </r>
    <r>
      <rPr>
        <sz val="11"/>
        <rFont val="宋体"/>
        <charset val="134"/>
      </rPr>
      <t>人、未消除风险监测对象</t>
    </r>
    <r>
      <rPr>
        <sz val="11"/>
        <rFont val="Times New Roman"/>
        <charset val="134"/>
      </rPr>
      <t>24</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</si>
  <si>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772</t>
    </r>
    <r>
      <rPr>
        <sz val="11"/>
        <rFont val="宋体"/>
        <charset val="134"/>
      </rPr>
      <t>余户巩固脱贫户、监测对象</t>
    </r>
    <r>
      <rPr>
        <sz val="11"/>
        <rFont val="Times New Roman"/>
        <charset val="134"/>
      </rPr>
      <t>35</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</si>
  <si>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≥3158</t>
    </r>
    <r>
      <rPr>
        <sz val="11"/>
        <rFont val="宋体"/>
        <charset val="134"/>
      </rPr>
      <t>人</t>
    </r>
  </si>
  <si>
    <r>
      <rPr>
        <sz val="11"/>
        <rFont val="宋体"/>
        <charset val="134"/>
      </rPr>
      <t>受益脱贫人口、监测对象人数</t>
    </r>
    <r>
      <rPr>
        <sz val="11"/>
        <rFont val="Times New Roman"/>
        <charset val="134"/>
      </rPr>
      <t>≥3158</t>
    </r>
    <r>
      <rPr>
        <sz val="11"/>
        <rFont val="宋体"/>
        <charset val="134"/>
      </rPr>
      <t>人</t>
    </r>
  </si>
  <si>
    <r>
      <rPr>
        <sz val="11"/>
        <rFont val="宋体"/>
        <charset val="134"/>
      </rPr>
      <t>巫溪县文峰镇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</si>
  <si>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7291</t>
    </r>
    <r>
      <rPr>
        <sz val="11"/>
        <rFont val="宋体"/>
        <charset val="134"/>
      </rPr>
      <t>人、未消除风险监测对象</t>
    </r>
    <r>
      <rPr>
        <sz val="11"/>
        <rFont val="Times New Roman"/>
        <charset val="134"/>
      </rPr>
      <t>17</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</si>
  <si>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7291</t>
    </r>
    <r>
      <rPr>
        <sz val="11"/>
        <rFont val="宋体"/>
        <charset val="134"/>
      </rPr>
      <t>人、未消除风险监测对象</t>
    </r>
    <r>
      <rPr>
        <sz val="11"/>
        <rFont val="Times New Roman"/>
        <charset val="134"/>
      </rPr>
      <t>17</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</si>
  <si>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7291</t>
    </r>
    <r>
      <rPr>
        <sz val="11"/>
        <rFont val="宋体"/>
        <charset val="134"/>
      </rPr>
      <t>人、未消除风险监测对象</t>
    </r>
    <r>
      <rPr>
        <sz val="11"/>
        <rFont val="Times New Roman"/>
        <charset val="134"/>
      </rPr>
      <t>17</t>
    </r>
    <r>
      <rPr>
        <sz val="11"/>
        <rFont val="宋体"/>
        <charset val="134"/>
      </rPr>
      <t>人及其他低收入人口，主动参与产业发展、改善环境卫生。</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</si>
  <si>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≥7308</t>
    </r>
    <r>
      <rPr>
        <sz val="11"/>
        <rFont val="宋体"/>
        <charset val="134"/>
      </rPr>
      <t>人</t>
    </r>
  </si>
  <si>
    <r>
      <rPr>
        <sz val="11"/>
        <rFont val="宋体"/>
        <charset val="134"/>
      </rPr>
      <t>受益脱贫人口、监测对象人数</t>
    </r>
    <r>
      <rPr>
        <sz val="11"/>
        <rFont val="Times New Roman"/>
        <charset val="134"/>
      </rPr>
      <t>≥7308</t>
    </r>
    <r>
      <rPr>
        <sz val="11"/>
        <rFont val="宋体"/>
        <charset val="134"/>
      </rPr>
      <t>人</t>
    </r>
  </si>
  <si>
    <r>
      <rPr>
        <sz val="11"/>
        <rFont val="宋体"/>
        <charset val="134"/>
      </rPr>
      <t>巫溪县塘坊镇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</si>
  <si>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3976</t>
    </r>
    <r>
      <rPr>
        <sz val="11"/>
        <rFont val="宋体"/>
        <charset val="134"/>
      </rPr>
      <t>人、未消除风险监测对象</t>
    </r>
    <r>
      <rPr>
        <sz val="11"/>
        <rFont val="Times New Roman"/>
        <charset val="134"/>
      </rPr>
      <t>2</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</si>
  <si>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3976</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</si>
  <si>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1136</t>
    </r>
    <r>
      <rPr>
        <sz val="11"/>
        <rFont val="宋体"/>
        <charset val="134"/>
      </rPr>
      <t>余户巩固脱贫户、监测对象</t>
    </r>
    <r>
      <rPr>
        <sz val="11"/>
        <rFont val="Times New Roman"/>
        <charset val="134"/>
      </rPr>
      <t>59</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</si>
  <si>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≥3978</t>
    </r>
    <r>
      <rPr>
        <sz val="11"/>
        <rFont val="宋体"/>
        <charset val="134"/>
      </rPr>
      <t>人</t>
    </r>
  </si>
  <si>
    <r>
      <rPr>
        <sz val="11"/>
        <rFont val="宋体"/>
        <charset val="134"/>
      </rPr>
      <t>受益脱贫人口、监测对象人数</t>
    </r>
    <r>
      <rPr>
        <sz val="11"/>
        <rFont val="Times New Roman"/>
        <charset val="134"/>
      </rPr>
      <t>≥3978</t>
    </r>
    <r>
      <rPr>
        <sz val="11"/>
        <rFont val="宋体"/>
        <charset val="134"/>
      </rPr>
      <t>人</t>
    </r>
  </si>
  <si>
    <r>
      <rPr>
        <sz val="11"/>
        <rFont val="宋体"/>
        <charset val="134"/>
      </rPr>
      <t>廖闲林</t>
    </r>
  </si>
  <si>
    <r>
      <rPr>
        <sz val="11"/>
        <rFont val="宋体"/>
        <charset val="134"/>
      </rPr>
      <t>巫溪县朝阳镇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</si>
  <si>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2762</t>
    </r>
    <r>
      <rPr>
        <sz val="11"/>
        <rFont val="宋体"/>
        <charset val="134"/>
      </rPr>
      <t>人、未消除风险监测对象</t>
    </r>
    <r>
      <rPr>
        <sz val="11"/>
        <rFont val="Times New Roman"/>
        <charset val="134"/>
      </rPr>
      <t>8</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</si>
  <si>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2762</t>
    </r>
    <r>
      <rPr>
        <sz val="11"/>
        <rFont val="宋体"/>
        <charset val="134"/>
      </rPr>
      <t>人、未消除风险监测对象</t>
    </r>
    <r>
      <rPr>
        <sz val="11"/>
        <rFont val="Times New Roman"/>
        <charset val="134"/>
      </rPr>
      <t>8</t>
    </r>
    <r>
      <rPr>
        <sz val="11"/>
        <rFont val="宋体"/>
        <charset val="134"/>
      </rPr>
      <t>人及其他低收入人口，主动参与产业发展、改善环境卫生。</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</si>
  <si>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779</t>
    </r>
    <r>
      <rPr>
        <sz val="11"/>
        <rFont val="宋体"/>
        <charset val="134"/>
      </rPr>
      <t>余户巩固脱贫户、监测对象</t>
    </r>
    <r>
      <rPr>
        <sz val="11"/>
        <rFont val="Times New Roman"/>
        <charset val="134"/>
      </rPr>
      <t>16</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</si>
  <si>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≥2770</t>
    </r>
    <r>
      <rPr>
        <sz val="11"/>
        <rFont val="宋体"/>
        <charset val="134"/>
      </rPr>
      <t>人</t>
    </r>
  </si>
  <si>
    <r>
      <rPr>
        <sz val="11"/>
        <rFont val="宋体"/>
        <charset val="134"/>
      </rPr>
      <t>受益脱贫人口、监测对象人数</t>
    </r>
    <r>
      <rPr>
        <sz val="11"/>
        <rFont val="Times New Roman"/>
        <charset val="134"/>
      </rPr>
      <t>≥2770</t>
    </r>
    <r>
      <rPr>
        <sz val="11"/>
        <rFont val="宋体"/>
        <charset val="134"/>
      </rPr>
      <t>人</t>
    </r>
  </si>
  <si>
    <r>
      <rPr>
        <sz val="11"/>
        <rFont val="宋体"/>
        <charset val="134"/>
      </rPr>
      <t>巫溪县徐家镇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</si>
  <si>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2877</t>
    </r>
    <r>
      <rPr>
        <sz val="11"/>
        <rFont val="宋体"/>
        <charset val="134"/>
      </rPr>
      <t>人、未消除风险监测对象</t>
    </r>
    <r>
      <rPr>
        <sz val="11"/>
        <rFont val="Times New Roman"/>
        <charset val="134"/>
      </rPr>
      <t>40</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</si>
  <si>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2877</t>
    </r>
    <r>
      <rPr>
        <sz val="11"/>
        <rFont val="宋体"/>
        <charset val="134"/>
      </rPr>
      <t>人、未消除风险监测对象</t>
    </r>
    <r>
      <rPr>
        <sz val="11"/>
        <rFont val="Times New Roman"/>
        <charset val="134"/>
      </rPr>
      <t>40</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</si>
  <si>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792</t>
    </r>
    <r>
      <rPr>
        <sz val="11"/>
        <rFont val="宋体"/>
        <charset val="134"/>
      </rPr>
      <t>余户巩固脱贫户、监测对象</t>
    </r>
    <r>
      <rPr>
        <sz val="11"/>
        <rFont val="Times New Roman"/>
        <charset val="134"/>
      </rPr>
      <t>87</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</si>
  <si>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≥2917</t>
    </r>
    <r>
      <rPr>
        <sz val="11"/>
        <rFont val="宋体"/>
        <charset val="134"/>
      </rPr>
      <t>人</t>
    </r>
  </si>
  <si>
    <r>
      <rPr>
        <sz val="11"/>
        <rFont val="宋体"/>
        <charset val="134"/>
      </rPr>
      <t>受益脱贫人口、监测对象人数</t>
    </r>
    <r>
      <rPr>
        <sz val="11"/>
        <rFont val="Times New Roman"/>
        <charset val="134"/>
      </rPr>
      <t>≥2917</t>
    </r>
    <r>
      <rPr>
        <sz val="11"/>
        <rFont val="宋体"/>
        <charset val="134"/>
      </rPr>
      <t>人</t>
    </r>
  </si>
  <si>
    <r>
      <rPr>
        <sz val="11"/>
        <rFont val="宋体"/>
        <charset val="134"/>
      </rPr>
      <t>杜双双</t>
    </r>
  </si>
  <si>
    <r>
      <rPr>
        <sz val="11"/>
        <rFont val="宋体"/>
        <charset val="134"/>
      </rPr>
      <t>巫溪县白鹿镇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</si>
  <si>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3700</t>
    </r>
    <r>
      <rPr>
        <sz val="11"/>
        <rFont val="宋体"/>
        <charset val="134"/>
      </rPr>
      <t>人、未消除风险监测对象</t>
    </r>
    <r>
      <rPr>
        <sz val="11"/>
        <rFont val="Times New Roman"/>
        <charset val="134"/>
      </rPr>
      <t>10</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</si>
  <si>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3700</t>
    </r>
    <r>
      <rPr>
        <sz val="11"/>
        <rFont val="宋体"/>
        <charset val="134"/>
      </rPr>
      <t>人、未消除风险监测对象</t>
    </r>
    <r>
      <rPr>
        <sz val="11"/>
        <rFont val="Times New Roman"/>
        <charset val="134"/>
      </rPr>
      <t>10</t>
    </r>
    <r>
      <rPr>
        <sz val="11"/>
        <rFont val="宋体"/>
        <charset val="134"/>
      </rPr>
      <t>人及其他低收入人口，主动参与产业发展、改善环境卫生。</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</si>
  <si>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12</t>
    </r>
    <r>
      <rPr>
        <sz val="11"/>
        <rFont val="宋体"/>
        <charset val="134"/>
      </rPr>
      <t>人参与项目实施过程中施工质量和资金使用的监督；通过实施乡村治理示范创建，推行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1162</t>
    </r>
    <r>
      <rPr>
        <sz val="11"/>
        <rFont val="宋体"/>
        <charset val="134"/>
      </rPr>
      <t>余户巩固脱贫户、监测对象</t>
    </r>
    <r>
      <rPr>
        <sz val="11"/>
        <rFont val="Times New Roman"/>
        <charset val="134"/>
      </rPr>
      <t>138</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</si>
  <si>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≥3710</t>
    </r>
    <r>
      <rPr>
        <sz val="11"/>
        <rFont val="宋体"/>
        <charset val="134"/>
      </rPr>
      <t>人</t>
    </r>
  </si>
  <si>
    <r>
      <rPr>
        <sz val="11"/>
        <rFont val="宋体"/>
        <charset val="134"/>
      </rPr>
      <t>受益脱贫人口、监测对象人数</t>
    </r>
    <r>
      <rPr>
        <sz val="11"/>
        <rFont val="Times New Roman"/>
        <charset val="134"/>
      </rPr>
      <t>≥3710</t>
    </r>
    <r>
      <rPr>
        <sz val="11"/>
        <rFont val="宋体"/>
        <charset val="134"/>
      </rPr>
      <t>人</t>
    </r>
  </si>
  <si>
    <r>
      <rPr>
        <sz val="11"/>
        <rFont val="宋体"/>
        <charset val="134"/>
      </rPr>
      <t>巫溪县乌龙乡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</si>
  <si>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1876</t>
    </r>
    <r>
      <rPr>
        <sz val="11"/>
        <rFont val="宋体"/>
        <charset val="134"/>
      </rPr>
      <t>人、未消除风险监测对象</t>
    </r>
    <r>
      <rPr>
        <sz val="11"/>
        <rFont val="Times New Roman"/>
        <charset val="134"/>
      </rPr>
      <t>27</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</si>
  <si>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1876</t>
    </r>
    <r>
      <rPr>
        <sz val="11"/>
        <rFont val="宋体"/>
        <charset val="134"/>
      </rPr>
      <t>人、未消除风险监测对象</t>
    </r>
    <r>
      <rPr>
        <sz val="11"/>
        <rFont val="Times New Roman"/>
        <charset val="134"/>
      </rPr>
      <t>27</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</si>
  <si>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560</t>
    </r>
    <r>
      <rPr>
        <sz val="11"/>
        <rFont val="宋体"/>
        <charset val="134"/>
      </rPr>
      <t>余户巩固脱贫户、监测对象</t>
    </r>
    <r>
      <rPr>
        <sz val="11"/>
        <rFont val="Times New Roman"/>
        <charset val="134"/>
      </rPr>
      <t>40</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</si>
  <si>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≥1903</t>
    </r>
    <r>
      <rPr>
        <sz val="11"/>
        <rFont val="宋体"/>
        <charset val="134"/>
      </rPr>
      <t>人</t>
    </r>
  </si>
  <si>
    <r>
      <rPr>
        <sz val="11"/>
        <rFont val="宋体"/>
        <charset val="134"/>
      </rPr>
      <t>受益脱贫人口、监测对象人数</t>
    </r>
    <r>
      <rPr>
        <sz val="11"/>
        <rFont val="Times New Roman"/>
        <charset val="134"/>
      </rPr>
      <t>≥1903</t>
    </r>
    <r>
      <rPr>
        <sz val="11"/>
        <rFont val="宋体"/>
        <charset val="134"/>
      </rPr>
      <t>人</t>
    </r>
  </si>
  <si>
    <r>
      <rPr>
        <sz val="11"/>
        <rFont val="宋体"/>
        <charset val="134"/>
      </rPr>
      <t>巫溪县鱼鳞乡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</si>
  <si>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1725</t>
    </r>
    <r>
      <rPr>
        <sz val="11"/>
        <rFont val="宋体"/>
        <charset val="134"/>
      </rPr>
      <t>人、未消除风险监测对象</t>
    </r>
    <r>
      <rPr>
        <sz val="11"/>
        <rFont val="Times New Roman"/>
        <charset val="134"/>
      </rPr>
      <t>31</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</si>
  <si>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1725</t>
    </r>
    <r>
      <rPr>
        <sz val="11"/>
        <rFont val="宋体"/>
        <charset val="134"/>
      </rPr>
      <t>人、未消除风险监测对象</t>
    </r>
    <r>
      <rPr>
        <sz val="11"/>
        <rFont val="Times New Roman"/>
        <charset val="134"/>
      </rPr>
      <t>31</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</si>
  <si>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476</t>
    </r>
    <r>
      <rPr>
        <sz val="11"/>
        <rFont val="宋体"/>
        <charset val="134"/>
      </rPr>
      <t>余户巩固脱贫户、监测对象</t>
    </r>
    <r>
      <rPr>
        <sz val="11"/>
        <rFont val="Times New Roman"/>
        <charset val="134"/>
      </rPr>
      <t>36</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</si>
  <si>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≥1756</t>
    </r>
    <r>
      <rPr>
        <sz val="11"/>
        <rFont val="宋体"/>
        <charset val="134"/>
      </rPr>
      <t>人</t>
    </r>
  </si>
  <si>
    <r>
      <rPr>
        <sz val="11"/>
        <rFont val="宋体"/>
        <charset val="134"/>
      </rPr>
      <t>受益脱贫人口、监测对象人数</t>
    </r>
    <r>
      <rPr>
        <sz val="11"/>
        <rFont val="Times New Roman"/>
        <charset val="134"/>
      </rPr>
      <t>≥1756</t>
    </r>
    <r>
      <rPr>
        <sz val="11"/>
        <rFont val="宋体"/>
        <charset val="134"/>
      </rPr>
      <t>人</t>
    </r>
  </si>
  <si>
    <r>
      <rPr>
        <sz val="11"/>
        <rFont val="宋体"/>
        <charset val="134"/>
      </rPr>
      <t>薛华</t>
    </r>
  </si>
  <si>
    <r>
      <rPr>
        <sz val="11"/>
        <rFont val="宋体"/>
        <charset val="134"/>
      </rPr>
      <t>巫溪县红池坝镇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</si>
  <si>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5020</t>
    </r>
    <r>
      <rPr>
        <sz val="11"/>
        <rFont val="宋体"/>
        <charset val="134"/>
      </rPr>
      <t>人、未消除风险监测对象</t>
    </r>
    <r>
      <rPr>
        <sz val="11"/>
        <rFont val="Times New Roman"/>
        <charset val="134"/>
      </rPr>
      <t>17</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</si>
  <si>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评比活动，带动村民，其中巩固脱贫人口</t>
    </r>
    <r>
      <rPr>
        <sz val="11"/>
        <rFont val="Times New Roman"/>
        <charset val="134"/>
      </rPr>
      <t>5020</t>
    </r>
    <r>
      <rPr>
        <sz val="11"/>
        <rFont val="宋体"/>
        <charset val="134"/>
      </rPr>
      <t>人、未消除风险监测对象</t>
    </r>
    <r>
      <rPr>
        <sz val="11"/>
        <rFont val="Times New Roman"/>
        <charset val="134"/>
      </rPr>
      <t>17</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</si>
  <si>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1337</t>
    </r>
    <r>
      <rPr>
        <sz val="11"/>
        <rFont val="宋体"/>
        <charset val="134"/>
      </rPr>
      <t>余户巩固脱贫户、监测对象</t>
    </r>
    <r>
      <rPr>
        <sz val="11"/>
        <rFont val="Times New Roman"/>
        <charset val="134"/>
      </rPr>
      <t>38</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</si>
  <si>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≥5037</t>
    </r>
    <r>
      <rPr>
        <sz val="11"/>
        <rFont val="宋体"/>
        <charset val="134"/>
      </rPr>
      <t>人</t>
    </r>
  </si>
  <si>
    <r>
      <rPr>
        <sz val="11"/>
        <rFont val="宋体"/>
        <charset val="134"/>
      </rPr>
      <t>受益脱贫人口、监测对象人数</t>
    </r>
    <r>
      <rPr>
        <sz val="11"/>
        <rFont val="Times New Roman"/>
        <charset val="134"/>
      </rPr>
      <t>≥5037</t>
    </r>
    <r>
      <rPr>
        <sz val="11"/>
        <rFont val="宋体"/>
        <charset val="134"/>
      </rPr>
      <t>人</t>
    </r>
  </si>
  <si>
    <r>
      <rPr>
        <sz val="11"/>
        <rFont val="宋体"/>
        <charset val="134"/>
      </rPr>
      <t>巫溪县尖山镇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</si>
  <si>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4135</t>
    </r>
    <r>
      <rPr>
        <sz val="11"/>
        <rFont val="宋体"/>
        <charset val="134"/>
      </rPr>
      <t>人、未消除风险监测对象</t>
    </r>
    <r>
      <rPr>
        <sz val="11"/>
        <rFont val="Times New Roman"/>
        <charset val="134"/>
      </rPr>
      <t>14</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</si>
  <si>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4135</t>
    </r>
    <r>
      <rPr>
        <sz val="11"/>
        <rFont val="宋体"/>
        <charset val="134"/>
      </rPr>
      <t>人、未消除风险监测对象</t>
    </r>
    <r>
      <rPr>
        <sz val="11"/>
        <rFont val="Times New Roman"/>
        <charset val="134"/>
      </rPr>
      <t>14</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</si>
  <si>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1149</t>
    </r>
    <r>
      <rPr>
        <sz val="11"/>
        <rFont val="宋体"/>
        <charset val="134"/>
      </rPr>
      <t>余户巩固脱贫户、监测对象</t>
    </r>
    <r>
      <rPr>
        <sz val="11"/>
        <rFont val="Times New Roman"/>
        <charset val="134"/>
      </rPr>
      <t>45</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</si>
  <si>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≥4149</t>
    </r>
    <r>
      <rPr>
        <sz val="11"/>
        <rFont val="宋体"/>
        <charset val="134"/>
      </rPr>
      <t>人</t>
    </r>
  </si>
  <si>
    <r>
      <rPr>
        <sz val="11"/>
        <rFont val="宋体"/>
        <charset val="134"/>
      </rPr>
      <t>受益脱贫人口、监测对象人数</t>
    </r>
    <r>
      <rPr>
        <sz val="11"/>
        <rFont val="Times New Roman"/>
        <charset val="134"/>
      </rPr>
      <t>≥4149</t>
    </r>
    <r>
      <rPr>
        <sz val="11"/>
        <rFont val="宋体"/>
        <charset val="134"/>
      </rPr>
      <t>人</t>
    </r>
  </si>
  <si>
    <r>
      <rPr>
        <sz val="11"/>
        <rFont val="宋体"/>
        <charset val="134"/>
      </rPr>
      <t>巫溪县田坝镇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</si>
  <si>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2794</t>
    </r>
    <r>
      <rPr>
        <sz val="11"/>
        <rFont val="宋体"/>
        <charset val="134"/>
      </rPr>
      <t>人、未消除风险监测对象</t>
    </r>
    <r>
      <rPr>
        <sz val="11"/>
        <rFont val="Times New Roman"/>
        <charset val="134"/>
      </rPr>
      <t>58</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</si>
  <si>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2794</t>
    </r>
    <r>
      <rPr>
        <sz val="11"/>
        <rFont val="宋体"/>
        <charset val="134"/>
      </rPr>
      <t>人、未消除风险监测对象</t>
    </r>
    <r>
      <rPr>
        <sz val="11"/>
        <rFont val="Times New Roman"/>
        <charset val="134"/>
      </rPr>
      <t>58</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</si>
  <si>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825</t>
    </r>
    <r>
      <rPr>
        <sz val="11"/>
        <rFont val="宋体"/>
        <charset val="134"/>
      </rPr>
      <t>余户巩固脱贫户、监测对象</t>
    </r>
    <r>
      <rPr>
        <sz val="11"/>
        <rFont val="Times New Roman"/>
        <charset val="134"/>
      </rPr>
      <t>70</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</si>
  <si>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≥2852</t>
    </r>
    <r>
      <rPr>
        <sz val="11"/>
        <rFont val="宋体"/>
        <charset val="134"/>
      </rPr>
      <t>人</t>
    </r>
  </si>
  <si>
    <r>
      <rPr>
        <sz val="11"/>
        <rFont val="宋体"/>
        <charset val="134"/>
      </rPr>
      <t>受益脱贫人口、监测对象人数</t>
    </r>
    <r>
      <rPr>
        <sz val="11"/>
        <rFont val="Times New Roman"/>
        <charset val="134"/>
      </rPr>
      <t>≥2852</t>
    </r>
    <r>
      <rPr>
        <sz val="11"/>
        <rFont val="宋体"/>
        <charset val="134"/>
      </rPr>
      <t>人</t>
    </r>
  </si>
  <si>
    <r>
      <rPr>
        <sz val="11"/>
        <rFont val="宋体"/>
        <charset val="134"/>
      </rPr>
      <t>巫溪县通城镇</t>
    </r>
    <r>
      <rPr>
        <sz val="11"/>
        <rFont val="Times New Roman"/>
        <charset val="134"/>
      </rPr>
      <t>2024</t>
    </r>
    <r>
      <rPr>
        <sz val="11"/>
        <rFont val="宋体"/>
        <charset val="134"/>
      </rPr>
      <t>年乡村治理示范创建文明积分兑换项目</t>
    </r>
  </si>
  <si>
    <r>
      <rPr>
        <sz val="11"/>
        <rFont val="宋体"/>
        <charset val="134"/>
      </rPr>
      <t>全镇开展乡村治理示范创建，推行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t>
    </r>
    <r>
      <rPr>
        <sz val="11"/>
        <rFont val="Times New Roman"/>
        <charset val="134"/>
      </rPr>
      <t>1314</t>
    </r>
    <r>
      <rPr>
        <sz val="11"/>
        <rFont val="宋体"/>
        <charset val="134"/>
      </rPr>
      <t>余户巩固脱贫户、监测对象</t>
    </r>
    <r>
      <rPr>
        <sz val="11"/>
        <rFont val="Times New Roman"/>
        <charset val="134"/>
      </rPr>
      <t>25</t>
    </r>
    <r>
      <rPr>
        <sz val="11"/>
        <rFont val="宋体"/>
        <charset val="134"/>
      </rPr>
      <t>户）提升自身发展动力，创造干净整洁、卫生健康的人居环境。</t>
    </r>
  </si>
  <si>
    <r>
      <rPr>
        <sz val="11"/>
        <rFont val="宋体"/>
        <charset val="134"/>
      </rPr>
      <t>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及农村精神文明建设，可带动脱贫户、未消除风险监测对象</t>
    </r>
    <r>
      <rPr>
        <sz val="11"/>
        <rFont val="Times New Roman"/>
        <charset val="134"/>
      </rPr>
      <t>5000</t>
    </r>
    <r>
      <rPr>
        <sz val="11"/>
        <rFont val="宋体"/>
        <charset val="134"/>
      </rPr>
      <t>人提升自身发展动力，创造干净整洁、卫生健康的人居环境。</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</si>
  <si>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1314</t>
    </r>
    <r>
      <rPr>
        <sz val="11"/>
        <rFont val="宋体"/>
        <charset val="134"/>
      </rPr>
      <t>余户巩固脱贫户、监测对象</t>
    </r>
    <r>
      <rPr>
        <sz val="11"/>
        <rFont val="Times New Roman"/>
        <charset val="134"/>
      </rPr>
      <t>25</t>
    </r>
    <r>
      <rPr>
        <sz val="11"/>
        <rFont val="宋体"/>
        <charset val="134"/>
      </rPr>
      <t>户提升自身发展动力，创造干净整洁、卫生健康的人居环境。</t>
    </r>
  </si>
  <si>
    <r>
      <rPr>
        <sz val="11"/>
        <rFont val="宋体"/>
        <charset val="134"/>
      </rPr>
      <t>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t>
    </r>
    <r>
      <rPr>
        <sz val="11"/>
        <rFont val="Times New Roman"/>
        <charset val="134"/>
      </rPr>
      <t>5000</t>
    </r>
    <r>
      <rPr>
        <sz val="11"/>
        <rFont val="宋体"/>
        <charset val="134"/>
      </rPr>
      <t>人次</t>
    </r>
  </si>
  <si>
    <r>
      <rPr>
        <sz val="11"/>
        <rFont val="宋体"/>
        <charset val="134"/>
      </rPr>
      <t>受益脱贫人口、监测对象人数</t>
    </r>
    <r>
      <rPr>
        <sz val="11"/>
        <rFont val="Times New Roman"/>
        <charset val="134"/>
      </rPr>
      <t>≥5000</t>
    </r>
    <r>
      <rPr>
        <sz val="11"/>
        <rFont val="宋体"/>
        <charset val="134"/>
      </rPr>
      <t>人</t>
    </r>
  </si>
  <si>
    <r>
      <rPr>
        <sz val="11"/>
        <rFont val="宋体"/>
        <charset val="134"/>
      </rPr>
      <t>巫溪县花台乡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</si>
  <si>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1380</t>
    </r>
    <r>
      <rPr>
        <sz val="11"/>
        <rFont val="宋体"/>
        <charset val="134"/>
      </rPr>
      <t>人、未消除风险监测对象</t>
    </r>
    <r>
      <rPr>
        <sz val="11"/>
        <rFont val="Times New Roman"/>
        <charset val="134"/>
      </rPr>
      <t>2</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</si>
  <si>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1380</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</si>
  <si>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365</t>
    </r>
    <r>
      <rPr>
        <sz val="11"/>
        <rFont val="宋体"/>
        <charset val="134"/>
      </rPr>
      <t>余户巩固脱贫户、监测对象</t>
    </r>
    <r>
      <rPr>
        <sz val="11"/>
        <rFont val="Times New Roman"/>
        <charset val="134"/>
      </rPr>
      <t>10</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</si>
  <si>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≥1382</t>
    </r>
    <r>
      <rPr>
        <sz val="11"/>
        <rFont val="宋体"/>
        <charset val="134"/>
      </rPr>
      <t>人</t>
    </r>
  </si>
  <si>
    <r>
      <rPr>
        <sz val="11"/>
        <rFont val="宋体"/>
        <charset val="134"/>
      </rPr>
      <t>受益脱贫人口、监测对象人数</t>
    </r>
    <r>
      <rPr>
        <sz val="11"/>
        <rFont val="Times New Roman"/>
        <charset val="134"/>
      </rPr>
      <t>≥1382</t>
    </r>
    <r>
      <rPr>
        <sz val="11"/>
        <rFont val="宋体"/>
        <charset val="134"/>
      </rPr>
      <t>人</t>
    </r>
  </si>
  <si>
    <r>
      <rPr>
        <sz val="11"/>
        <rFont val="宋体"/>
        <charset val="134"/>
      </rPr>
      <t>巫溪县双阳乡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</si>
  <si>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964</t>
    </r>
    <r>
      <rPr>
        <sz val="11"/>
        <rFont val="宋体"/>
        <charset val="134"/>
      </rPr>
      <t>人、未消除风险监测对象</t>
    </r>
    <r>
      <rPr>
        <sz val="11"/>
        <rFont val="Times New Roman"/>
        <charset val="134"/>
      </rPr>
      <t>5</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</si>
  <si>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964</t>
    </r>
    <r>
      <rPr>
        <sz val="11"/>
        <rFont val="宋体"/>
        <charset val="134"/>
      </rPr>
      <t>人、未消除风险监测对象</t>
    </r>
    <r>
      <rPr>
        <sz val="11"/>
        <rFont val="Times New Roman"/>
        <charset val="134"/>
      </rPr>
      <t>5</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</si>
  <si>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311</t>
    </r>
    <r>
      <rPr>
        <sz val="11"/>
        <rFont val="宋体"/>
        <charset val="134"/>
      </rPr>
      <t>余户巩固脱贫户、监测对象</t>
    </r>
    <r>
      <rPr>
        <sz val="11"/>
        <rFont val="Times New Roman"/>
        <charset val="134"/>
      </rPr>
      <t>6</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</si>
  <si>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≥969</t>
    </r>
    <r>
      <rPr>
        <sz val="11"/>
        <rFont val="宋体"/>
        <charset val="134"/>
      </rPr>
      <t>人</t>
    </r>
  </si>
  <si>
    <r>
      <rPr>
        <sz val="11"/>
        <rFont val="宋体"/>
        <charset val="134"/>
      </rPr>
      <t>受益脱贫人口、监测对象人数</t>
    </r>
    <r>
      <rPr>
        <sz val="11"/>
        <rFont val="Times New Roman"/>
        <charset val="134"/>
      </rPr>
      <t>≥969</t>
    </r>
    <r>
      <rPr>
        <sz val="11"/>
        <rFont val="宋体"/>
        <charset val="134"/>
      </rPr>
      <t>人</t>
    </r>
  </si>
  <si>
    <r>
      <rPr>
        <sz val="11"/>
        <rFont val="宋体"/>
        <charset val="134"/>
      </rPr>
      <t>邓钊平</t>
    </r>
  </si>
  <si>
    <r>
      <rPr>
        <sz val="11"/>
        <rFont val="宋体"/>
        <charset val="134"/>
      </rPr>
      <t>巫溪县兰英乡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</si>
  <si>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941</t>
    </r>
    <r>
      <rPr>
        <sz val="11"/>
        <rFont val="宋体"/>
        <charset val="134"/>
      </rPr>
      <t>人、未消除风险监测对象</t>
    </r>
    <r>
      <rPr>
        <sz val="11"/>
        <rFont val="Times New Roman"/>
        <charset val="134"/>
      </rPr>
      <t>13</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</si>
  <si>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941</t>
    </r>
    <r>
      <rPr>
        <sz val="11"/>
        <rFont val="宋体"/>
        <charset val="134"/>
      </rPr>
      <t>人、未消除风险监测对象</t>
    </r>
    <r>
      <rPr>
        <sz val="11"/>
        <rFont val="Times New Roman"/>
        <charset val="134"/>
      </rPr>
      <t>13</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</si>
  <si>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272</t>
    </r>
    <r>
      <rPr>
        <sz val="11"/>
        <rFont val="宋体"/>
        <charset val="134"/>
      </rPr>
      <t>余户巩固脱贫户、监测对象</t>
    </r>
    <r>
      <rPr>
        <sz val="11"/>
        <rFont val="Times New Roman"/>
        <charset val="134"/>
      </rPr>
      <t>14</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</si>
  <si>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≥954</t>
    </r>
    <r>
      <rPr>
        <sz val="11"/>
        <rFont val="宋体"/>
        <charset val="134"/>
      </rPr>
      <t>人</t>
    </r>
  </si>
  <si>
    <r>
      <rPr>
        <sz val="11"/>
        <rFont val="宋体"/>
        <charset val="134"/>
      </rPr>
      <t>受益脱贫人口、监测对象人数</t>
    </r>
    <r>
      <rPr>
        <sz val="11"/>
        <rFont val="Times New Roman"/>
        <charset val="134"/>
      </rPr>
      <t>≥954</t>
    </r>
    <r>
      <rPr>
        <sz val="11"/>
        <rFont val="宋体"/>
        <charset val="134"/>
      </rPr>
      <t>人</t>
    </r>
  </si>
  <si>
    <r>
      <rPr>
        <sz val="11"/>
        <rFont val="宋体"/>
        <charset val="134"/>
      </rPr>
      <t>杨兵</t>
    </r>
  </si>
  <si>
    <r>
      <rPr>
        <sz val="11"/>
        <rFont val="宋体"/>
        <charset val="134"/>
      </rPr>
      <t>巫溪县下堡镇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</si>
  <si>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3157</t>
    </r>
    <r>
      <rPr>
        <sz val="11"/>
        <rFont val="宋体"/>
        <charset val="134"/>
      </rPr>
      <t>人、未消除风险监测对象</t>
    </r>
    <r>
      <rPr>
        <sz val="11"/>
        <rFont val="Times New Roman"/>
        <charset val="134"/>
      </rPr>
      <t>4</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</si>
  <si>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3157</t>
    </r>
    <r>
      <rPr>
        <sz val="11"/>
        <rFont val="宋体"/>
        <charset val="134"/>
      </rPr>
      <t>人、未消除风险监测对象</t>
    </r>
    <r>
      <rPr>
        <sz val="11"/>
        <rFont val="Times New Roman"/>
        <charset val="134"/>
      </rPr>
      <t>4</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</si>
  <si>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860</t>
    </r>
    <r>
      <rPr>
        <sz val="11"/>
        <rFont val="宋体"/>
        <charset val="134"/>
      </rPr>
      <t>余户巩固脱贫户、监测对象</t>
    </r>
    <r>
      <rPr>
        <sz val="11"/>
        <rFont val="Times New Roman"/>
        <charset val="134"/>
      </rPr>
      <t>20</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</si>
  <si>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≥3161</t>
    </r>
    <r>
      <rPr>
        <sz val="11"/>
        <rFont val="宋体"/>
        <charset val="134"/>
      </rPr>
      <t>人</t>
    </r>
  </si>
  <si>
    <r>
      <rPr>
        <sz val="11"/>
        <rFont val="宋体"/>
        <charset val="134"/>
      </rPr>
      <t>受益脱贫人口、监测对象人数</t>
    </r>
    <r>
      <rPr>
        <sz val="11"/>
        <rFont val="Times New Roman"/>
        <charset val="134"/>
      </rPr>
      <t>≥3161</t>
    </r>
    <r>
      <rPr>
        <sz val="11"/>
        <rFont val="宋体"/>
        <charset val="134"/>
      </rPr>
      <t>人</t>
    </r>
  </si>
  <si>
    <r>
      <rPr>
        <sz val="11"/>
        <rFont val="宋体"/>
        <charset val="134"/>
      </rPr>
      <t>巫溪县天元乡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</si>
  <si>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2524</t>
    </r>
    <r>
      <rPr>
        <sz val="11"/>
        <rFont val="宋体"/>
        <charset val="134"/>
      </rPr>
      <t>人、未消除风险监测对象</t>
    </r>
    <r>
      <rPr>
        <sz val="11"/>
        <rFont val="Times New Roman"/>
        <charset val="134"/>
      </rPr>
      <t>36</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</si>
  <si>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2524</t>
    </r>
    <r>
      <rPr>
        <sz val="11"/>
        <rFont val="宋体"/>
        <charset val="134"/>
      </rPr>
      <t>人、未消除风险监测对象</t>
    </r>
    <r>
      <rPr>
        <sz val="11"/>
        <rFont val="Times New Roman"/>
        <charset val="134"/>
      </rPr>
      <t>36</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</si>
  <si>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735</t>
    </r>
    <r>
      <rPr>
        <sz val="11"/>
        <rFont val="宋体"/>
        <charset val="134"/>
      </rPr>
      <t>余户巩固脱贫户、监测对象</t>
    </r>
    <r>
      <rPr>
        <sz val="11"/>
        <rFont val="Times New Roman"/>
        <charset val="134"/>
      </rPr>
      <t>23</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</si>
  <si>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≥2560</t>
    </r>
    <r>
      <rPr>
        <sz val="11"/>
        <rFont val="宋体"/>
        <charset val="134"/>
      </rPr>
      <t>人</t>
    </r>
  </si>
  <si>
    <r>
      <rPr>
        <sz val="11"/>
        <rFont val="宋体"/>
        <charset val="134"/>
      </rPr>
      <t>受益脱贫人口、监测对象人数</t>
    </r>
    <r>
      <rPr>
        <sz val="11"/>
        <rFont val="Times New Roman"/>
        <charset val="134"/>
      </rPr>
      <t>≥2560</t>
    </r>
    <r>
      <rPr>
        <sz val="11"/>
        <rFont val="宋体"/>
        <charset val="134"/>
      </rPr>
      <t>人</t>
    </r>
  </si>
  <si>
    <r>
      <rPr>
        <sz val="11"/>
        <rFont val="宋体"/>
        <charset val="134"/>
      </rPr>
      <t>巫溪县中梁乡</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</si>
  <si>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1463</t>
    </r>
    <r>
      <rPr>
        <sz val="11"/>
        <rFont val="宋体"/>
        <charset val="134"/>
      </rPr>
      <t>人、未消除风险监测对象</t>
    </r>
    <r>
      <rPr>
        <sz val="11"/>
        <rFont val="Times New Roman"/>
        <charset val="134"/>
      </rPr>
      <t>23</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</si>
  <si>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1463</t>
    </r>
    <r>
      <rPr>
        <sz val="11"/>
        <rFont val="宋体"/>
        <charset val="134"/>
      </rPr>
      <t>人、未消除风险监测对象</t>
    </r>
    <r>
      <rPr>
        <sz val="11"/>
        <rFont val="Times New Roman"/>
        <charset val="134"/>
      </rPr>
      <t>23</t>
    </r>
    <r>
      <rPr>
        <sz val="11"/>
        <rFont val="宋体"/>
        <charset val="134"/>
      </rPr>
      <t>人及其他低收入人口，主动参与产业发展、改善环境卫生。</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</si>
  <si>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385</t>
    </r>
    <r>
      <rPr>
        <sz val="11"/>
        <rFont val="宋体"/>
        <charset val="134"/>
      </rPr>
      <t>余户巩固脱贫户、监测对象</t>
    </r>
    <r>
      <rPr>
        <sz val="11"/>
        <rFont val="Times New Roman"/>
        <charset val="134"/>
      </rPr>
      <t>31</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</si>
  <si>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≥1486</t>
    </r>
    <r>
      <rPr>
        <sz val="11"/>
        <rFont val="宋体"/>
        <charset val="134"/>
      </rPr>
      <t>人</t>
    </r>
  </si>
  <si>
    <r>
      <rPr>
        <sz val="11"/>
        <rFont val="宋体"/>
        <charset val="134"/>
      </rPr>
      <t>受益脱贫人口、监测对象人数</t>
    </r>
    <r>
      <rPr>
        <sz val="11"/>
        <rFont val="Times New Roman"/>
        <charset val="134"/>
      </rPr>
      <t>≥1486</t>
    </r>
    <r>
      <rPr>
        <sz val="11"/>
        <rFont val="宋体"/>
        <charset val="134"/>
      </rPr>
      <t>人</t>
    </r>
  </si>
  <si>
    <r>
      <rPr>
        <sz val="11"/>
        <rFont val="宋体"/>
        <charset val="134"/>
      </rPr>
      <t>巫溪县土城镇</t>
    </r>
    <r>
      <rPr>
        <sz val="11"/>
        <rFont val="Times New Roman"/>
        <charset val="134"/>
      </rPr>
      <t>2024</t>
    </r>
    <r>
      <rPr>
        <sz val="11"/>
        <rFont val="宋体"/>
        <charset val="134"/>
      </rPr>
      <t>年乡村治理示范创建文明积分兑换项目</t>
    </r>
  </si>
  <si>
    <r>
      <rPr>
        <sz val="11"/>
        <rFont val="宋体"/>
        <charset val="134"/>
      </rP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2955</t>
    </r>
    <r>
      <rPr>
        <sz val="11"/>
        <rFont val="宋体"/>
        <charset val="134"/>
      </rPr>
      <t>人、未消除风险监测对象</t>
    </r>
    <r>
      <rPr>
        <sz val="11"/>
        <rFont val="Times New Roman"/>
        <charset val="134"/>
      </rPr>
      <t>27</t>
    </r>
    <r>
      <rPr>
        <sz val="11"/>
        <rFont val="宋体"/>
        <charset val="134"/>
      </rPr>
      <t>人提升自身发展动力，创造干净整洁、卫生健康的人居环境。</t>
    </r>
  </si>
  <si>
    <r>
      <rPr>
        <sz val="11"/>
        <rFont val="宋体"/>
        <charset val="134"/>
      </rP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2955</t>
    </r>
    <r>
      <rPr>
        <sz val="11"/>
        <rFont val="宋体"/>
        <charset val="134"/>
      </rPr>
      <t>人、未消除风险监测对象</t>
    </r>
    <r>
      <rPr>
        <sz val="11"/>
        <rFont val="Times New Roman"/>
        <charset val="134"/>
      </rPr>
      <t>27</t>
    </r>
    <r>
      <rPr>
        <sz val="11"/>
        <rFont val="宋体"/>
        <charset val="134"/>
      </rPr>
      <t>人及其他低收入人口，主动参与产业发展、改善环境卫生。</t>
    </r>
  </si>
  <si>
    <r>
      <rPr>
        <sz val="11"/>
        <rFont val="Times New Roman"/>
        <charset val="134"/>
      </rPr>
      <t>8</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798</t>
    </r>
    <r>
      <rPr>
        <sz val="11"/>
        <rFont val="宋体"/>
        <charset val="134"/>
      </rPr>
      <t>余户巩固脱贫户、监测对象</t>
    </r>
    <r>
      <rPr>
        <sz val="11"/>
        <rFont val="Times New Roman"/>
        <charset val="134"/>
      </rPr>
      <t>30</t>
    </r>
    <r>
      <rPr>
        <sz val="11"/>
        <rFont val="宋体"/>
        <charset val="134"/>
      </rPr>
      <t>户提升自身发展动力，创造干净整洁、卫生健康的人居环境。</t>
    </r>
  </si>
  <si>
    <r>
      <rPr>
        <sz val="11"/>
        <rFont val="宋体"/>
        <charset val="134"/>
      </rP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≥2982</t>
    </r>
    <r>
      <rPr>
        <sz val="11"/>
        <rFont val="宋体"/>
        <charset val="134"/>
      </rPr>
      <t>人</t>
    </r>
  </si>
  <si>
    <r>
      <rPr>
        <sz val="11"/>
        <rFont val="宋体"/>
        <charset val="134"/>
      </rPr>
      <t>受益脱贫人口、监测对象人数</t>
    </r>
    <r>
      <rPr>
        <sz val="11"/>
        <rFont val="Times New Roman"/>
        <charset val="134"/>
      </rPr>
      <t>≥2982</t>
    </r>
    <r>
      <rPr>
        <sz val="11"/>
        <rFont val="宋体"/>
        <charset val="134"/>
      </rPr>
      <t>人</t>
    </r>
  </si>
  <si>
    <r>
      <rPr>
        <sz val="11"/>
        <rFont val="宋体"/>
        <charset val="134"/>
      </rPr>
      <t>巫溪县</t>
    </r>
    <r>
      <rPr>
        <sz val="11"/>
        <rFont val="Times New Roman"/>
        <charset val="134"/>
      </rPr>
      <t>“</t>
    </r>
    <r>
      <rPr>
        <sz val="11"/>
        <rFont val="宋体"/>
        <charset val="134"/>
      </rPr>
      <t>十三五</t>
    </r>
    <r>
      <rPr>
        <sz val="11"/>
        <rFont val="Times New Roman"/>
        <charset val="134"/>
      </rPr>
      <t>”</t>
    </r>
    <r>
      <rPr>
        <sz val="11"/>
        <rFont val="宋体"/>
        <charset val="134"/>
      </rPr>
      <t>期间易地搬迁融资贷款</t>
    </r>
    <r>
      <rPr>
        <sz val="11"/>
        <rFont val="Times New Roman"/>
        <charset val="134"/>
      </rPr>
      <t>2024</t>
    </r>
    <r>
      <rPr>
        <sz val="11"/>
        <rFont val="宋体"/>
        <charset val="134"/>
      </rPr>
      <t>年度贴息补助项目</t>
    </r>
  </si>
  <si>
    <r>
      <rPr>
        <sz val="11"/>
        <rFont val="宋体"/>
        <charset val="134"/>
      </rPr>
      <t>易地扶贫搬迁贷款债券贴息补助</t>
    </r>
  </si>
  <si>
    <r>
      <rPr>
        <sz val="11"/>
        <rFont val="Times New Roman"/>
        <charset val="134"/>
      </rPr>
      <t>“</t>
    </r>
    <r>
      <rPr>
        <sz val="11"/>
        <rFont val="宋体"/>
        <charset val="134"/>
      </rPr>
      <t>十三五</t>
    </r>
    <r>
      <rPr>
        <sz val="11"/>
        <rFont val="Times New Roman"/>
        <charset val="134"/>
      </rPr>
      <t>”</t>
    </r>
    <r>
      <rPr>
        <sz val="11"/>
        <rFont val="宋体"/>
        <charset val="134"/>
      </rPr>
      <t>易地搬迁</t>
    </r>
    <r>
      <rPr>
        <sz val="11"/>
        <rFont val="Times New Roman"/>
        <charset val="134"/>
      </rPr>
      <t>2772</t>
    </r>
    <r>
      <rPr>
        <sz val="11"/>
        <rFont val="宋体"/>
        <charset val="134"/>
      </rPr>
      <t>万元融资贷款贴息</t>
    </r>
  </si>
  <si>
    <r>
      <rPr>
        <sz val="11"/>
        <rFont val="宋体"/>
        <charset val="134"/>
      </rPr>
      <t>通过</t>
    </r>
    <r>
      <rPr>
        <sz val="11"/>
        <rFont val="Times New Roman"/>
        <charset val="134"/>
      </rPr>
      <t>“</t>
    </r>
    <r>
      <rPr>
        <sz val="11"/>
        <rFont val="宋体"/>
        <charset val="134"/>
      </rPr>
      <t>十三五</t>
    </r>
    <r>
      <rPr>
        <sz val="11"/>
        <rFont val="Times New Roman"/>
        <charset val="134"/>
      </rPr>
      <t>”</t>
    </r>
    <r>
      <rPr>
        <sz val="11"/>
        <rFont val="宋体"/>
        <charset val="134"/>
      </rPr>
      <t>易地搬迁融资贷款，改善</t>
    </r>
    <r>
      <rPr>
        <sz val="11"/>
        <rFont val="Times New Roman"/>
        <charset val="134"/>
      </rPr>
      <t>6840</t>
    </r>
    <r>
      <rPr>
        <sz val="11"/>
        <rFont val="宋体"/>
        <charset val="134"/>
      </rPr>
      <t>户</t>
    </r>
    <r>
      <rPr>
        <sz val="11"/>
        <rFont val="Times New Roman"/>
        <charset val="134"/>
      </rPr>
      <t>23881</t>
    </r>
    <r>
      <rPr>
        <sz val="11"/>
        <rFont val="宋体"/>
        <charset val="134"/>
      </rPr>
      <t>人脱贫户住房条件，对十三五期间易地搬迁融资贷款贴息，降低住房改善及配套设施成本；同时通过配套基础设施建设，改善</t>
    </r>
    <r>
      <rPr>
        <sz val="11"/>
        <rFont val="Times New Roman"/>
        <charset val="134"/>
      </rPr>
      <t>55</t>
    </r>
    <r>
      <rPr>
        <sz val="11"/>
        <rFont val="宋体"/>
        <charset val="134"/>
      </rPr>
      <t>个集中安置点的生产生活条件。</t>
    </r>
  </si>
  <si>
    <r>
      <rPr>
        <sz val="11"/>
        <rFont val="Times New Roman"/>
        <charset val="134"/>
      </rPr>
      <t>8</t>
    </r>
    <r>
      <rPr>
        <sz val="11"/>
        <rFont val="宋体"/>
        <charset val="134"/>
      </rPr>
      <t>人参与前期项目确定会议、决议，</t>
    </r>
    <r>
      <rPr>
        <sz val="11"/>
        <rFont val="Times New Roman"/>
        <charset val="134"/>
      </rPr>
      <t>5</t>
    </r>
    <r>
      <rPr>
        <sz val="11"/>
        <rFont val="宋体"/>
        <charset val="134"/>
      </rPr>
      <t>人参与入库项目选择，</t>
    </r>
    <r>
      <rPr>
        <sz val="11"/>
        <rFont val="Times New Roman"/>
        <charset val="134"/>
      </rPr>
      <t>2</t>
    </r>
    <r>
      <rPr>
        <sz val="11"/>
        <rFont val="宋体"/>
        <charset val="134"/>
      </rPr>
      <t>人参与项目实施过程中监督。通过对</t>
    </r>
    <r>
      <rPr>
        <sz val="11"/>
        <rFont val="Times New Roman"/>
        <charset val="134"/>
      </rPr>
      <t>“</t>
    </r>
    <r>
      <rPr>
        <sz val="11"/>
        <rFont val="宋体"/>
        <charset val="134"/>
      </rPr>
      <t>十三五</t>
    </r>
    <r>
      <rPr>
        <sz val="11"/>
        <rFont val="Times New Roman"/>
        <charset val="134"/>
      </rPr>
      <t>”</t>
    </r>
    <r>
      <rPr>
        <sz val="11"/>
        <rFont val="宋体"/>
        <charset val="134"/>
      </rPr>
      <t>易地搬迁</t>
    </r>
    <r>
      <rPr>
        <sz val="11"/>
        <rFont val="Times New Roman"/>
        <charset val="134"/>
      </rPr>
      <t>2772</t>
    </r>
    <r>
      <rPr>
        <sz val="11"/>
        <rFont val="宋体"/>
        <charset val="134"/>
      </rPr>
      <t>万元融资贷款贴息，可保障十三五期间</t>
    </r>
    <r>
      <rPr>
        <sz val="11"/>
        <rFont val="Times New Roman"/>
        <charset val="134"/>
      </rPr>
      <t>6840</t>
    </r>
    <r>
      <rPr>
        <sz val="11"/>
        <rFont val="宋体"/>
        <charset val="134"/>
      </rPr>
      <t>户</t>
    </r>
    <r>
      <rPr>
        <sz val="11"/>
        <rFont val="Times New Roman"/>
        <charset val="134"/>
      </rPr>
      <t>23881</t>
    </r>
    <r>
      <rPr>
        <sz val="11"/>
        <rFont val="宋体"/>
        <charset val="134"/>
      </rPr>
      <t>人脱贫户住房安全，通过配套基础设施建设，改善</t>
    </r>
    <r>
      <rPr>
        <sz val="11"/>
        <rFont val="Times New Roman"/>
        <charset val="134"/>
      </rPr>
      <t>55</t>
    </r>
    <r>
      <rPr>
        <sz val="11"/>
        <rFont val="宋体"/>
        <charset val="134"/>
      </rPr>
      <t>个集中安置点的生产生活条件。</t>
    </r>
  </si>
  <si>
    <r>
      <rPr>
        <sz val="11"/>
        <rFont val="宋体"/>
        <charset val="134"/>
      </rPr>
      <t>通过对</t>
    </r>
    <r>
      <rPr>
        <sz val="11"/>
        <rFont val="Times New Roman"/>
        <charset val="134"/>
      </rPr>
      <t>“</t>
    </r>
    <r>
      <rPr>
        <sz val="11"/>
        <rFont val="宋体"/>
        <charset val="134"/>
      </rPr>
      <t>十三五</t>
    </r>
    <r>
      <rPr>
        <sz val="11"/>
        <rFont val="Times New Roman"/>
        <charset val="134"/>
      </rPr>
      <t>”</t>
    </r>
    <r>
      <rPr>
        <sz val="11"/>
        <rFont val="宋体"/>
        <charset val="134"/>
      </rPr>
      <t>易地搬迁</t>
    </r>
    <r>
      <rPr>
        <sz val="11"/>
        <rFont val="Times New Roman"/>
        <charset val="134"/>
      </rPr>
      <t>2772</t>
    </r>
    <r>
      <rPr>
        <sz val="11"/>
        <rFont val="宋体"/>
        <charset val="134"/>
      </rPr>
      <t>万元融资贷款贴息，可保障十三五期间</t>
    </r>
    <r>
      <rPr>
        <sz val="11"/>
        <rFont val="Times New Roman"/>
        <charset val="134"/>
      </rPr>
      <t>6840</t>
    </r>
    <r>
      <rPr>
        <sz val="11"/>
        <rFont val="宋体"/>
        <charset val="134"/>
      </rPr>
      <t>户</t>
    </r>
    <r>
      <rPr>
        <sz val="11"/>
        <rFont val="Times New Roman"/>
        <charset val="134"/>
      </rPr>
      <t>23881</t>
    </r>
    <r>
      <rPr>
        <sz val="11"/>
        <rFont val="宋体"/>
        <charset val="134"/>
      </rPr>
      <t>人脱贫户住房安全，通过配套基础设施建设，改善</t>
    </r>
    <r>
      <rPr>
        <sz val="11"/>
        <rFont val="Times New Roman"/>
        <charset val="134"/>
      </rPr>
      <t>55</t>
    </r>
    <r>
      <rPr>
        <sz val="11"/>
        <rFont val="宋体"/>
        <charset val="134"/>
      </rPr>
      <t>个集中安置点的生产生活条件。</t>
    </r>
  </si>
  <si>
    <r>
      <rPr>
        <sz val="11"/>
        <rFont val="宋体"/>
        <charset val="134"/>
      </rPr>
      <t>易地搬迁融资贷款贴息额</t>
    </r>
    <r>
      <rPr>
        <sz val="11"/>
        <rFont val="Times New Roman"/>
        <charset val="134"/>
      </rPr>
      <t>67657.8</t>
    </r>
    <r>
      <rPr>
        <sz val="11"/>
        <rFont val="宋体"/>
        <charset val="134"/>
      </rPr>
      <t>万元</t>
    </r>
  </si>
  <si>
    <r>
      <rPr>
        <sz val="11"/>
        <rFont val="宋体"/>
        <charset val="134"/>
      </rPr>
      <t>贷款贴息利率</t>
    </r>
    <r>
      <rPr>
        <sz val="11"/>
        <rFont val="Times New Roman"/>
        <charset val="134"/>
      </rPr>
      <t>≤4.9%</t>
    </r>
  </si>
  <si>
    <r>
      <rPr>
        <sz val="11"/>
        <rFont val="宋体"/>
        <charset val="134"/>
      </rPr>
      <t>融资贷款及时发放率</t>
    </r>
    <r>
      <rPr>
        <sz val="11"/>
        <rFont val="Times New Roman"/>
        <charset val="134"/>
      </rPr>
      <t>100%</t>
    </r>
  </si>
  <si>
    <r>
      <rPr>
        <sz val="11"/>
        <rFont val="宋体"/>
        <charset val="134"/>
      </rPr>
      <t>贴息</t>
    </r>
    <r>
      <rPr>
        <sz val="11"/>
        <rFont val="Times New Roman"/>
        <charset val="134"/>
      </rPr>
      <t>693</t>
    </r>
    <r>
      <rPr>
        <sz val="11"/>
        <rFont val="宋体"/>
        <charset val="134"/>
      </rPr>
      <t>万元</t>
    </r>
    <r>
      <rPr>
        <sz val="11"/>
        <rFont val="Times New Roman"/>
        <charset val="134"/>
      </rPr>
      <t>/</t>
    </r>
    <r>
      <rPr>
        <sz val="11"/>
        <rFont val="宋体"/>
        <charset val="134"/>
      </rPr>
      <t>季度</t>
    </r>
  </si>
  <si>
    <r>
      <rPr>
        <sz val="11"/>
        <rFont val="宋体"/>
        <charset val="134"/>
      </rPr>
      <t>受益脱贫人口数</t>
    </r>
    <r>
      <rPr>
        <sz val="11"/>
        <rFont val="Times New Roman"/>
        <charset val="134"/>
      </rPr>
      <t>≥23881</t>
    </r>
    <r>
      <rPr>
        <sz val="11"/>
        <rFont val="宋体"/>
        <charset val="134"/>
      </rPr>
      <t>人</t>
    </r>
  </si>
  <si>
    <r>
      <rPr>
        <sz val="11"/>
        <rFont val="宋体"/>
        <charset val="134"/>
      </rPr>
      <t>巫溪县国有资产监督管理中心</t>
    </r>
  </si>
  <si>
    <r>
      <rPr>
        <sz val="11"/>
        <rFont val="宋体"/>
        <charset val="134"/>
      </rPr>
      <t>巫溪县信德资产运营有限责任公司</t>
    </r>
  </si>
  <si>
    <r>
      <rPr>
        <sz val="11"/>
        <rFont val="宋体"/>
        <charset val="134"/>
      </rPr>
      <t>李世荣</t>
    </r>
  </si>
  <si>
    <r>
      <rPr>
        <sz val="11"/>
        <rFont val="宋体"/>
        <charset val="134"/>
      </rPr>
      <t>巫溪县</t>
    </r>
    <r>
      <rPr>
        <sz val="11"/>
        <rFont val="Times New Roman"/>
        <charset val="134"/>
      </rPr>
      <t>2024</t>
    </r>
    <r>
      <rPr>
        <sz val="11"/>
        <rFont val="宋体"/>
        <charset val="134"/>
      </rPr>
      <t>年度项目管理费</t>
    </r>
  </si>
  <si>
    <r>
      <rPr>
        <sz val="11"/>
        <rFont val="宋体"/>
        <charset val="134"/>
      </rPr>
      <t>项目管理费</t>
    </r>
  </si>
  <si>
    <r>
      <rPr>
        <sz val="11"/>
        <rFont val="宋体"/>
        <charset val="134"/>
      </rPr>
      <t>开展衔接资金审计调查</t>
    </r>
    <r>
      <rPr>
        <sz val="11"/>
        <rFont val="Times New Roman"/>
        <charset val="134"/>
      </rPr>
      <t>1</t>
    </r>
    <r>
      <rPr>
        <sz val="11"/>
        <rFont val="宋体"/>
        <charset val="134"/>
      </rPr>
      <t>次，组织开展衔接资金及涉农整合资金项目管理使用培训</t>
    </r>
    <r>
      <rPr>
        <sz val="11"/>
        <rFont val="Times New Roman"/>
        <charset val="134"/>
      </rPr>
      <t>2</t>
    </r>
    <r>
      <rPr>
        <sz val="11"/>
        <rFont val="宋体"/>
        <charset val="134"/>
      </rPr>
      <t>期</t>
    </r>
    <r>
      <rPr>
        <sz val="11"/>
        <rFont val="Times New Roman"/>
        <charset val="134"/>
      </rPr>
      <t>200</t>
    </r>
    <r>
      <rPr>
        <sz val="11"/>
        <rFont val="宋体"/>
        <charset val="134"/>
      </rPr>
      <t>人次，开展衔接资金过程跟踪检查核查</t>
    </r>
    <r>
      <rPr>
        <sz val="11"/>
        <rFont val="Times New Roman"/>
        <charset val="134"/>
      </rPr>
      <t>1</t>
    </r>
    <r>
      <rPr>
        <sz val="11"/>
        <rFont val="宋体"/>
        <charset val="134"/>
      </rPr>
      <t>次，</t>
    </r>
    <r>
      <rPr>
        <sz val="11"/>
        <rFont val="Times New Roman"/>
        <charset val="134"/>
      </rPr>
      <t>2023-2024</t>
    </r>
    <r>
      <rPr>
        <sz val="11"/>
        <rFont val="宋体"/>
        <charset val="134"/>
      </rPr>
      <t>年衔接资金约</t>
    </r>
    <r>
      <rPr>
        <sz val="11"/>
        <rFont val="Times New Roman"/>
        <charset val="134"/>
      </rPr>
      <t>300</t>
    </r>
    <r>
      <rPr>
        <sz val="11"/>
        <rFont val="宋体"/>
        <charset val="134"/>
      </rPr>
      <t>余个项目验收、结算审核费用。</t>
    </r>
  </si>
  <si>
    <r>
      <rPr>
        <sz val="11"/>
        <rFont val="宋体"/>
        <charset val="134"/>
      </rPr>
      <t>通过开展衔接资金审计调查</t>
    </r>
    <r>
      <rPr>
        <sz val="11"/>
        <rFont val="Times New Roman"/>
        <charset val="134"/>
      </rPr>
      <t>1</t>
    </r>
    <r>
      <rPr>
        <sz val="11"/>
        <rFont val="宋体"/>
        <charset val="134"/>
      </rPr>
      <t>次，组织开展衔接资金及涉农整合资金项目管理使用培训</t>
    </r>
    <r>
      <rPr>
        <sz val="11"/>
        <rFont val="Times New Roman"/>
        <charset val="134"/>
      </rPr>
      <t>2</t>
    </r>
    <r>
      <rPr>
        <sz val="11"/>
        <rFont val="宋体"/>
        <charset val="134"/>
      </rPr>
      <t>期</t>
    </r>
    <r>
      <rPr>
        <sz val="11"/>
        <rFont val="Times New Roman"/>
        <charset val="134"/>
      </rPr>
      <t>200</t>
    </r>
    <r>
      <rPr>
        <sz val="11"/>
        <rFont val="宋体"/>
        <charset val="134"/>
      </rPr>
      <t>人次，开展衔接资金过程跟踪检查核查</t>
    </r>
    <r>
      <rPr>
        <sz val="11"/>
        <rFont val="Times New Roman"/>
        <charset val="134"/>
      </rPr>
      <t>1</t>
    </r>
    <r>
      <rPr>
        <sz val="11"/>
        <rFont val="宋体"/>
        <charset val="134"/>
      </rPr>
      <t>次，</t>
    </r>
    <r>
      <rPr>
        <sz val="11"/>
        <rFont val="Times New Roman"/>
        <charset val="134"/>
      </rPr>
      <t>2023-2024</t>
    </r>
    <r>
      <rPr>
        <sz val="11"/>
        <rFont val="宋体"/>
        <charset val="134"/>
      </rPr>
      <t>年衔接资金约</t>
    </r>
    <r>
      <rPr>
        <sz val="11"/>
        <rFont val="Times New Roman"/>
        <charset val="134"/>
      </rPr>
      <t>300</t>
    </r>
    <r>
      <rPr>
        <sz val="11"/>
        <rFont val="宋体"/>
        <charset val="134"/>
      </rPr>
      <t>余个项目验收、结算审核，推进项目前期，规范项目资金管理，保障巩固脱贫攻坚项目顺利推进。</t>
    </r>
  </si>
  <si>
    <r>
      <rPr>
        <sz val="11"/>
        <rFont val="Times New Roman"/>
        <charset val="134"/>
      </rP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5</t>
    </r>
    <r>
      <rPr>
        <sz val="11"/>
        <rFont val="宋体"/>
        <charset val="134"/>
      </rPr>
      <t>人参与项目实施过程中监督。通过开展衔接资金审计调查</t>
    </r>
    <r>
      <rPr>
        <sz val="11"/>
        <rFont val="Times New Roman"/>
        <charset val="134"/>
      </rPr>
      <t>1</t>
    </r>
    <r>
      <rPr>
        <sz val="11"/>
        <rFont val="宋体"/>
        <charset val="134"/>
      </rPr>
      <t>次，组织开展衔接资金及涉农整合资金项目管理使用培训</t>
    </r>
    <r>
      <rPr>
        <sz val="11"/>
        <rFont val="Times New Roman"/>
        <charset val="134"/>
      </rPr>
      <t>2</t>
    </r>
    <r>
      <rPr>
        <sz val="11"/>
        <rFont val="宋体"/>
        <charset val="134"/>
      </rPr>
      <t>期</t>
    </r>
    <r>
      <rPr>
        <sz val="11"/>
        <rFont val="Times New Roman"/>
        <charset val="134"/>
      </rPr>
      <t>200</t>
    </r>
    <r>
      <rPr>
        <sz val="11"/>
        <rFont val="宋体"/>
        <charset val="134"/>
      </rPr>
      <t>人次，开展衔接资金过程跟踪检查核查</t>
    </r>
    <r>
      <rPr>
        <sz val="11"/>
        <rFont val="Times New Roman"/>
        <charset val="134"/>
      </rPr>
      <t>1</t>
    </r>
    <r>
      <rPr>
        <sz val="11"/>
        <rFont val="宋体"/>
        <charset val="134"/>
      </rPr>
      <t>次，</t>
    </r>
    <r>
      <rPr>
        <sz val="11"/>
        <rFont val="Times New Roman"/>
        <charset val="134"/>
      </rPr>
      <t>2023-2024</t>
    </r>
    <r>
      <rPr>
        <sz val="11"/>
        <rFont val="宋体"/>
        <charset val="134"/>
      </rPr>
      <t>年衔接资金约</t>
    </r>
    <r>
      <rPr>
        <sz val="11"/>
        <rFont val="Times New Roman"/>
        <charset val="134"/>
      </rPr>
      <t>300</t>
    </r>
    <r>
      <rPr>
        <sz val="11"/>
        <rFont val="宋体"/>
        <charset val="134"/>
      </rPr>
      <t>余个项目验收、结算审核，推进项目前期，规范项目资金管理，保障巩固脱贫攻坚项目顺利推进。</t>
    </r>
  </si>
  <si>
    <r>
      <rPr>
        <sz val="11"/>
        <rFont val="宋体"/>
        <charset val="134"/>
      </rPr>
      <t>安排年度项目管理费</t>
    </r>
    <r>
      <rPr>
        <sz val="11"/>
        <rFont val="Times New Roman"/>
        <charset val="134"/>
      </rPr>
      <t>300</t>
    </r>
    <r>
      <rPr>
        <sz val="11"/>
        <rFont val="宋体"/>
        <charset val="134"/>
      </rPr>
      <t>万元</t>
    </r>
  </si>
  <si>
    <r>
      <rPr>
        <sz val="11"/>
        <rFont val="宋体"/>
        <charset val="134"/>
      </rPr>
      <t>年度使用项目管理费</t>
    </r>
    <r>
      <rPr>
        <sz val="11"/>
        <rFont val="Times New Roman"/>
        <charset val="134"/>
      </rPr>
      <t>300</t>
    </r>
    <r>
      <rPr>
        <sz val="11"/>
        <rFont val="宋体"/>
        <charset val="134"/>
      </rPr>
      <t>万元</t>
    </r>
  </si>
  <si>
    <r>
      <rPr>
        <sz val="11"/>
        <rFont val="宋体"/>
        <charset val="134"/>
      </rPr>
      <t>受益脱贫人口数</t>
    </r>
    <r>
      <rPr>
        <sz val="11"/>
        <rFont val="Times New Roman"/>
        <charset val="134"/>
      </rPr>
      <t>≥1000</t>
    </r>
    <r>
      <rPr>
        <sz val="11"/>
        <rFont val="宋体"/>
        <charset val="134"/>
      </rPr>
      <t>人</t>
    </r>
  </si>
  <si>
    <r>
      <rPr>
        <sz val="11"/>
        <rFont val="宋体"/>
        <charset val="134"/>
      </rPr>
      <t>服务对象满意度</t>
    </r>
    <r>
      <rPr>
        <sz val="11"/>
        <rFont val="Times New Roman"/>
        <charset val="134"/>
      </rPr>
      <t>≥90%</t>
    </r>
  </si>
  <si>
    <r>
      <rPr>
        <sz val="11"/>
        <rFont val="宋体"/>
        <charset val="134"/>
      </rPr>
      <t>巫溪县</t>
    </r>
    <r>
      <rPr>
        <sz val="11"/>
        <rFont val="Times New Roman"/>
        <charset val="134"/>
      </rPr>
      <t>2024</t>
    </r>
    <r>
      <rPr>
        <sz val="11"/>
        <rFont val="宋体"/>
        <charset val="134"/>
      </rPr>
      <t>年农村环境综合整治试点示范项目</t>
    </r>
    <r>
      <rPr>
        <sz val="11"/>
        <rFont val="Times New Roman"/>
        <charset val="134"/>
      </rPr>
      <t>(</t>
    </r>
    <r>
      <rPr>
        <sz val="11"/>
        <rFont val="宋体"/>
        <charset val="134"/>
      </rPr>
      <t>污水治理</t>
    </r>
    <r>
      <rPr>
        <sz val="11"/>
        <rFont val="Times New Roman"/>
        <charset val="134"/>
      </rPr>
      <t>)</t>
    </r>
  </si>
  <si>
    <r>
      <rPr>
        <sz val="12"/>
        <rFont val="宋体"/>
        <charset val="134"/>
      </rPr>
      <t>乡村建设行动</t>
    </r>
  </si>
  <si>
    <r>
      <rPr>
        <sz val="12"/>
        <rFont val="宋体"/>
        <charset val="134"/>
      </rPr>
      <t>人居环境整治</t>
    </r>
  </si>
  <si>
    <r>
      <rPr>
        <sz val="12"/>
        <rFont val="宋体"/>
        <charset val="134"/>
      </rPr>
      <t>农村污水治理</t>
    </r>
  </si>
  <si>
    <r>
      <rPr>
        <sz val="11"/>
        <rFont val="宋体"/>
        <charset val="134"/>
      </rPr>
      <t>新建三格式联户化粪池和户用化粪池</t>
    </r>
    <r>
      <rPr>
        <sz val="11"/>
        <rFont val="Times New Roman"/>
        <charset val="134"/>
      </rPr>
      <t>200</t>
    </r>
    <r>
      <rPr>
        <sz val="11"/>
        <rFont val="宋体"/>
        <charset val="134"/>
      </rPr>
      <t>个及污水收集管网建设；新建垃圾收集点</t>
    </r>
    <r>
      <rPr>
        <sz val="11"/>
        <rFont val="Times New Roman"/>
        <charset val="134"/>
      </rPr>
      <t>20</t>
    </r>
    <r>
      <rPr>
        <sz val="11"/>
        <rFont val="宋体"/>
        <charset val="134"/>
      </rPr>
      <t>个和清理陈旧垃圾</t>
    </r>
    <r>
      <rPr>
        <sz val="11"/>
        <rFont val="Times New Roman"/>
        <charset val="134"/>
      </rPr>
      <t>500</t>
    </r>
    <r>
      <rPr>
        <sz val="11"/>
        <rFont val="宋体"/>
        <charset val="134"/>
      </rPr>
      <t>方。</t>
    </r>
  </si>
  <si>
    <r>
      <rPr>
        <sz val="12"/>
        <rFont val="宋体"/>
        <charset val="134"/>
      </rPr>
      <t>新建</t>
    </r>
  </si>
  <si>
    <r>
      <rPr>
        <sz val="12"/>
        <rFont val="宋体"/>
        <charset val="134"/>
      </rPr>
      <t>巫溪县</t>
    </r>
  </si>
  <si>
    <r>
      <rPr>
        <sz val="12"/>
        <rFont val="宋体"/>
        <charset val="134"/>
      </rPr>
      <t>通过新建三格式联户化粪池和户用化粪池</t>
    </r>
    <r>
      <rPr>
        <sz val="12"/>
        <rFont val="Times New Roman"/>
        <charset val="134"/>
      </rPr>
      <t>200</t>
    </r>
    <r>
      <rPr>
        <sz val="12"/>
        <rFont val="宋体"/>
        <charset val="134"/>
      </rPr>
      <t>个及污水收集管网建设；新建垃圾收集点</t>
    </r>
    <r>
      <rPr>
        <sz val="12"/>
        <rFont val="Times New Roman"/>
        <charset val="134"/>
      </rPr>
      <t>20</t>
    </r>
    <r>
      <rPr>
        <sz val="12"/>
        <rFont val="宋体"/>
        <charset val="134"/>
      </rPr>
      <t>个和清理陈旧垃圾</t>
    </r>
    <r>
      <rPr>
        <sz val="12"/>
        <rFont val="Times New Roman"/>
        <charset val="134"/>
      </rPr>
      <t>500</t>
    </r>
    <r>
      <rPr>
        <sz val="12"/>
        <rFont val="宋体"/>
        <charset val="134"/>
      </rPr>
      <t>方。项目实施后可提升</t>
    </r>
    <r>
      <rPr>
        <sz val="12"/>
        <rFont val="Times New Roman"/>
        <charset val="134"/>
      </rPr>
      <t>500</t>
    </r>
    <r>
      <rPr>
        <sz val="12"/>
        <rFont val="宋体"/>
        <charset val="134"/>
      </rPr>
      <t>人其中脱贫人口</t>
    </r>
    <r>
      <rPr>
        <sz val="12"/>
        <rFont val="Times New Roman"/>
        <charset val="134"/>
      </rPr>
      <t>200</t>
    </r>
    <r>
      <rPr>
        <sz val="12"/>
        <rFont val="宋体"/>
        <charset val="134"/>
      </rPr>
      <t>人的生产生活条件，项目实施过程中可解决</t>
    </r>
    <r>
      <rPr>
        <sz val="12"/>
        <rFont val="Times New Roman"/>
        <charset val="134"/>
      </rPr>
      <t>20</t>
    </r>
    <r>
      <rPr>
        <sz val="12"/>
        <rFont val="宋体"/>
        <charset val="134"/>
      </rPr>
      <t>人临时务工，人均务工增收</t>
    </r>
    <r>
      <rPr>
        <sz val="12"/>
        <rFont val="Times New Roman"/>
        <charset val="134"/>
      </rPr>
      <t>1000</t>
    </r>
    <r>
      <rPr>
        <sz val="12"/>
        <rFont val="宋体"/>
        <charset val="134"/>
      </rPr>
      <t>元以上。</t>
    </r>
  </si>
  <si>
    <r>
      <rPr>
        <sz val="12"/>
        <rFont val="Times New Roman"/>
        <charset val="134"/>
      </rPr>
      <t>20</t>
    </r>
    <r>
      <rPr>
        <sz val="12"/>
        <rFont val="宋体"/>
        <charset val="134"/>
      </rPr>
      <t>人参与项目规划入库，后期项目实施及资金监管。通过新建三格式联户化粪池和户用化粪池</t>
    </r>
    <r>
      <rPr>
        <sz val="12"/>
        <rFont val="Times New Roman"/>
        <charset val="134"/>
      </rPr>
      <t>200</t>
    </r>
    <r>
      <rPr>
        <sz val="12"/>
        <rFont val="宋体"/>
        <charset val="134"/>
      </rPr>
      <t>个及污水收集管网建设；新建垃圾收集点</t>
    </r>
    <r>
      <rPr>
        <sz val="12"/>
        <rFont val="Times New Roman"/>
        <charset val="134"/>
      </rPr>
      <t>20</t>
    </r>
    <r>
      <rPr>
        <sz val="12"/>
        <rFont val="宋体"/>
        <charset val="134"/>
      </rPr>
      <t>个和清理陈旧垃圾</t>
    </r>
    <r>
      <rPr>
        <sz val="12"/>
        <rFont val="Times New Roman"/>
        <charset val="134"/>
      </rPr>
      <t>500</t>
    </r>
    <r>
      <rPr>
        <sz val="12"/>
        <rFont val="宋体"/>
        <charset val="134"/>
      </rPr>
      <t>方。项目实施后可提升</t>
    </r>
    <r>
      <rPr>
        <sz val="12"/>
        <rFont val="Times New Roman"/>
        <charset val="134"/>
      </rPr>
      <t>500</t>
    </r>
    <r>
      <rPr>
        <sz val="12"/>
        <rFont val="宋体"/>
        <charset val="134"/>
      </rPr>
      <t>人其中脱贫人口</t>
    </r>
    <r>
      <rPr>
        <sz val="12"/>
        <rFont val="Times New Roman"/>
        <charset val="134"/>
      </rPr>
      <t>200</t>
    </r>
    <r>
      <rPr>
        <sz val="12"/>
        <rFont val="宋体"/>
        <charset val="134"/>
      </rPr>
      <t>人的生产生活条件，项目实施过程中可解决</t>
    </r>
    <r>
      <rPr>
        <sz val="12"/>
        <rFont val="Times New Roman"/>
        <charset val="134"/>
      </rPr>
      <t>20</t>
    </r>
    <r>
      <rPr>
        <sz val="12"/>
        <rFont val="宋体"/>
        <charset val="134"/>
      </rPr>
      <t>人临时务工，人均务工增收</t>
    </r>
    <r>
      <rPr>
        <sz val="12"/>
        <rFont val="Times New Roman"/>
        <charset val="134"/>
      </rPr>
      <t>1000</t>
    </r>
    <r>
      <rPr>
        <sz val="12"/>
        <rFont val="宋体"/>
        <charset val="134"/>
      </rPr>
      <t>元以上。</t>
    </r>
  </si>
  <si>
    <r>
      <rPr>
        <sz val="12"/>
        <rFont val="宋体"/>
        <charset val="134"/>
      </rPr>
      <t>新建三格式联户化粪池和户用化粪池</t>
    </r>
    <r>
      <rPr>
        <sz val="12"/>
        <rFont val="Times New Roman"/>
        <charset val="134"/>
      </rPr>
      <t>200</t>
    </r>
    <r>
      <rPr>
        <sz val="12"/>
        <rFont val="宋体"/>
        <charset val="134"/>
      </rPr>
      <t>个及污水收集管网建设；新建垃圾收集点</t>
    </r>
    <r>
      <rPr>
        <sz val="12"/>
        <rFont val="Times New Roman"/>
        <charset val="134"/>
      </rPr>
      <t>20</t>
    </r>
    <r>
      <rPr>
        <sz val="12"/>
        <rFont val="宋体"/>
        <charset val="134"/>
      </rPr>
      <t>个和清理陈旧垃圾</t>
    </r>
    <r>
      <rPr>
        <sz val="12"/>
        <rFont val="Times New Roman"/>
        <charset val="134"/>
      </rPr>
      <t>500</t>
    </r>
    <r>
      <rPr>
        <sz val="12"/>
        <rFont val="宋体"/>
        <charset val="134"/>
      </rPr>
      <t>方。</t>
    </r>
  </si>
  <si>
    <r>
      <rPr>
        <sz val="12"/>
        <rFont val="宋体"/>
        <charset val="134"/>
      </rPr>
      <t>项目验收合格率</t>
    </r>
    <r>
      <rPr>
        <sz val="12"/>
        <rFont val="Times New Roman"/>
        <charset val="134"/>
      </rPr>
      <t>100%</t>
    </r>
  </si>
  <si>
    <r>
      <rPr>
        <sz val="12"/>
        <rFont val="宋体"/>
        <charset val="134"/>
      </rPr>
      <t>项目完成及时率</t>
    </r>
    <r>
      <rPr>
        <sz val="12"/>
        <rFont val="Times New Roman"/>
        <charset val="134"/>
      </rPr>
      <t>100%</t>
    </r>
  </si>
  <si>
    <r>
      <rPr>
        <sz val="12"/>
        <rFont val="宋体"/>
        <charset val="134"/>
      </rPr>
      <t>新建三格式联户化粪池和户用化粪池</t>
    </r>
    <r>
      <rPr>
        <sz val="12"/>
        <rFont val="Times New Roman"/>
        <charset val="134"/>
      </rPr>
      <t>2500</t>
    </r>
    <r>
      <rPr>
        <sz val="12"/>
        <rFont val="宋体"/>
        <charset val="134"/>
      </rPr>
      <t>元</t>
    </r>
    <r>
      <rPr>
        <sz val="12"/>
        <rFont val="Times New Roman"/>
        <charset val="134"/>
      </rPr>
      <t>/</t>
    </r>
    <r>
      <rPr>
        <sz val="12"/>
        <rFont val="宋体"/>
        <charset val="134"/>
      </rPr>
      <t>个；新建垃圾收集点</t>
    </r>
    <r>
      <rPr>
        <sz val="12"/>
        <rFont val="Times New Roman"/>
        <charset val="134"/>
      </rPr>
      <t>10</t>
    </r>
    <r>
      <rPr>
        <sz val="12"/>
        <rFont val="宋体"/>
        <charset val="134"/>
      </rPr>
      <t>万元</t>
    </r>
    <r>
      <rPr>
        <sz val="12"/>
        <rFont val="Times New Roman"/>
        <charset val="134"/>
      </rPr>
      <t>/</t>
    </r>
    <r>
      <rPr>
        <sz val="12"/>
        <rFont val="宋体"/>
        <charset val="134"/>
      </rPr>
      <t>个；清理陈旧垃圾</t>
    </r>
    <r>
      <rPr>
        <sz val="12"/>
        <rFont val="Times New Roman"/>
        <charset val="134"/>
      </rPr>
      <t>2000</t>
    </r>
    <r>
      <rPr>
        <sz val="12"/>
        <rFont val="宋体"/>
        <charset val="134"/>
      </rPr>
      <t>元</t>
    </r>
    <r>
      <rPr>
        <sz val="12"/>
        <rFont val="Times New Roman"/>
        <charset val="134"/>
      </rPr>
      <t>/</t>
    </r>
    <r>
      <rPr>
        <sz val="12"/>
        <rFont val="宋体"/>
        <charset val="134"/>
      </rPr>
      <t>方</t>
    </r>
  </si>
  <si>
    <r>
      <rPr>
        <sz val="12"/>
        <rFont val="宋体"/>
        <charset val="134"/>
      </rPr>
      <t>带动务工人员增加收入</t>
    </r>
    <r>
      <rPr>
        <sz val="12"/>
        <rFont val="Times New Roman"/>
        <charset val="134"/>
      </rPr>
      <t>≥1000</t>
    </r>
    <r>
      <rPr>
        <sz val="12"/>
        <rFont val="宋体"/>
        <charset val="134"/>
      </rPr>
      <t>元</t>
    </r>
  </si>
  <si>
    <r>
      <rPr>
        <sz val="12"/>
        <rFont val="宋体"/>
        <charset val="134"/>
      </rPr>
      <t>受益脱贫人口数</t>
    </r>
    <r>
      <rPr>
        <sz val="12"/>
        <rFont val="Times New Roman"/>
        <charset val="134"/>
      </rPr>
      <t>≥200</t>
    </r>
    <r>
      <rPr>
        <sz val="12"/>
        <rFont val="宋体"/>
        <charset val="134"/>
      </rPr>
      <t>人</t>
    </r>
  </si>
  <si>
    <r>
      <rPr>
        <sz val="12"/>
        <rFont val="宋体"/>
        <charset val="134"/>
      </rPr>
      <t>项目可持续年限</t>
    </r>
    <r>
      <rPr>
        <sz val="12"/>
        <rFont val="Times New Roman"/>
        <charset val="134"/>
      </rPr>
      <t>≥1</t>
    </r>
    <r>
      <rPr>
        <sz val="12"/>
        <rFont val="宋体"/>
        <charset val="134"/>
      </rPr>
      <t>年</t>
    </r>
  </si>
  <si>
    <r>
      <rPr>
        <sz val="12"/>
        <rFont val="宋体"/>
        <charset val="134"/>
      </rPr>
      <t>受益群众满意度</t>
    </r>
    <r>
      <rPr>
        <sz val="12"/>
        <rFont val="Times New Roman"/>
        <charset val="134"/>
      </rPr>
      <t>≥95%</t>
    </r>
  </si>
  <si>
    <r>
      <rPr>
        <sz val="11"/>
        <rFont val="宋体"/>
        <charset val="134"/>
      </rPr>
      <t>巫溪县生态环境局</t>
    </r>
  </si>
  <si>
    <r>
      <rPr>
        <sz val="12"/>
        <rFont val="宋体"/>
        <charset val="134"/>
      </rPr>
      <t>是</t>
    </r>
  </si>
  <si>
    <r>
      <rPr>
        <sz val="12"/>
        <rFont val="宋体"/>
        <charset val="134"/>
      </rPr>
      <t>否</t>
    </r>
  </si>
  <si>
    <r>
      <rPr>
        <sz val="12"/>
        <rFont val="宋体"/>
        <charset val="134"/>
      </rPr>
      <t>杨永凤</t>
    </r>
  </si>
  <si>
    <r>
      <rPr>
        <sz val="11"/>
        <rFont val="宋体"/>
        <charset val="134"/>
      </rPr>
      <t>巫溪县</t>
    </r>
    <r>
      <rPr>
        <sz val="11"/>
        <rFont val="Times New Roman"/>
        <charset val="134"/>
      </rPr>
      <t>2024</t>
    </r>
    <r>
      <rPr>
        <sz val="11"/>
        <rFont val="宋体"/>
        <charset val="134"/>
      </rPr>
      <t>年预警信息发布平台升级及山地气候特色农业产业示范园建设</t>
    </r>
  </si>
  <si>
    <r>
      <rPr>
        <sz val="12"/>
        <rFont val="宋体"/>
        <charset val="134"/>
      </rPr>
      <t>产业发展</t>
    </r>
  </si>
  <si>
    <r>
      <rPr>
        <sz val="12"/>
        <rFont val="宋体"/>
        <charset val="134"/>
      </rPr>
      <t>产业服务支撑项目</t>
    </r>
  </si>
  <si>
    <r>
      <rPr>
        <sz val="12"/>
        <rFont val="宋体"/>
        <charset val="134"/>
      </rPr>
      <t>智慧农业</t>
    </r>
  </si>
  <si>
    <r>
      <rPr>
        <sz val="11"/>
        <rFont val="宋体"/>
        <charset val="134"/>
      </rPr>
      <t>预警信息发布平台提档升级，在城厢镇新建</t>
    </r>
    <r>
      <rPr>
        <sz val="11"/>
        <rFont val="Times New Roman"/>
        <charset val="134"/>
      </rPr>
      <t>1</t>
    </r>
    <r>
      <rPr>
        <sz val="11"/>
        <rFont val="宋体"/>
        <charset val="134"/>
      </rPr>
      <t>套</t>
    </r>
    <r>
      <rPr>
        <sz val="11"/>
        <rFont val="Times New Roman"/>
        <charset val="134"/>
      </rPr>
      <t>X</t>
    </r>
    <r>
      <rPr>
        <sz val="11"/>
        <rFont val="宋体"/>
        <charset val="134"/>
      </rPr>
      <t>波段雷达监测系统。建立</t>
    </r>
    <r>
      <rPr>
        <sz val="11"/>
        <rFont val="Times New Roman"/>
        <charset val="134"/>
      </rPr>
      <t>10000</t>
    </r>
    <r>
      <rPr>
        <sz val="11"/>
        <rFont val="宋体"/>
        <charset val="134"/>
      </rPr>
      <t>亩晚脆李、</t>
    </r>
    <r>
      <rPr>
        <sz val="11"/>
        <rFont val="Times New Roman"/>
        <charset val="134"/>
      </rPr>
      <t>1200</t>
    </r>
    <r>
      <rPr>
        <sz val="11"/>
        <rFont val="宋体"/>
        <charset val="134"/>
      </rPr>
      <t>亩烤烟等特色农业气象大数据和特色农业产业气象灾害监测预警体系和风险智慧调控体系等。</t>
    </r>
  </si>
  <si>
    <r>
      <rPr>
        <sz val="12"/>
        <rFont val="宋体"/>
        <charset val="134"/>
      </rPr>
      <t>通过新建预警信息发布平台提档升级，在城厢镇新建</t>
    </r>
    <r>
      <rPr>
        <sz val="12"/>
        <rFont val="Times New Roman"/>
        <charset val="134"/>
      </rPr>
      <t>1</t>
    </r>
    <r>
      <rPr>
        <sz val="12"/>
        <rFont val="宋体"/>
        <charset val="134"/>
      </rPr>
      <t>套</t>
    </r>
    <r>
      <rPr>
        <sz val="12"/>
        <rFont val="Times New Roman"/>
        <charset val="134"/>
      </rPr>
      <t>X</t>
    </r>
    <r>
      <rPr>
        <sz val="12"/>
        <rFont val="宋体"/>
        <charset val="134"/>
      </rPr>
      <t>波段雷达监测系统。建立</t>
    </r>
    <r>
      <rPr>
        <sz val="12"/>
        <rFont val="Times New Roman"/>
        <charset val="134"/>
      </rPr>
      <t>10000</t>
    </r>
    <r>
      <rPr>
        <sz val="12"/>
        <rFont val="宋体"/>
        <charset val="134"/>
      </rPr>
      <t>亩晚脆李、</t>
    </r>
    <r>
      <rPr>
        <sz val="12"/>
        <rFont val="Times New Roman"/>
        <charset val="134"/>
      </rPr>
      <t>1200</t>
    </r>
    <r>
      <rPr>
        <sz val="12"/>
        <rFont val="宋体"/>
        <charset val="134"/>
      </rPr>
      <t>亩烤烟等特色农业气象大数据和特色农业产业气象灾害监测预警体系和风险智慧调控体系等。项目实施可提升巫溪县防灾减灾综合实力。</t>
    </r>
    <r>
      <rPr>
        <sz val="12"/>
        <rFont val="Times New Roman"/>
        <charset val="134"/>
      </rPr>
      <t xml:space="preserve"> </t>
    </r>
    <r>
      <rPr>
        <sz val="12"/>
        <rFont val="宋体"/>
        <charset val="134"/>
      </rPr>
      <t>提升全县农业生产气象服务</t>
    </r>
    <r>
      <rPr>
        <sz val="12"/>
        <rFont val="Times New Roman"/>
        <charset val="134"/>
      </rPr>
      <t>“</t>
    </r>
    <r>
      <rPr>
        <sz val="12"/>
        <rFont val="宋体"/>
        <charset val="134"/>
      </rPr>
      <t>能力，构建精准高效气象服务体系。</t>
    </r>
    <r>
      <rPr>
        <sz val="12"/>
        <rFont val="Times New Roman"/>
        <charset val="134"/>
      </rPr>
      <t xml:space="preserve"> </t>
    </r>
    <r>
      <rPr>
        <sz val="12"/>
        <rFont val="宋体"/>
        <charset val="134"/>
      </rPr>
      <t>显著提升</t>
    </r>
    <r>
      <rPr>
        <sz val="12"/>
        <rFont val="Times New Roman"/>
        <charset val="134"/>
      </rPr>
      <t>20000</t>
    </r>
    <r>
      <rPr>
        <sz val="12"/>
        <rFont val="宋体"/>
        <charset val="134"/>
      </rPr>
      <t>人其中脱贫人口</t>
    </r>
    <r>
      <rPr>
        <sz val="12"/>
        <rFont val="Times New Roman"/>
        <charset val="134"/>
      </rPr>
      <t>100</t>
    </r>
    <r>
      <rPr>
        <sz val="12"/>
        <rFont val="宋体"/>
        <charset val="134"/>
      </rPr>
      <t>人农业生产能力，做到数据精准，生产高效。</t>
    </r>
  </si>
  <si>
    <r>
      <rPr>
        <sz val="12"/>
        <rFont val="Times New Roman"/>
        <charset val="134"/>
      </rPr>
      <t>5</t>
    </r>
    <r>
      <rPr>
        <sz val="12"/>
        <rFont val="宋体"/>
        <charset val="134"/>
      </rPr>
      <t>人参与前期项目确定会议、决议，</t>
    </r>
    <r>
      <rPr>
        <sz val="12"/>
        <rFont val="Times New Roman"/>
        <charset val="134"/>
      </rPr>
      <t>3</t>
    </r>
    <r>
      <rPr>
        <sz val="12"/>
        <rFont val="宋体"/>
        <charset val="134"/>
      </rPr>
      <t>人参与入库项目的选择，</t>
    </r>
    <r>
      <rPr>
        <sz val="12"/>
        <rFont val="Times New Roman"/>
        <charset val="134"/>
      </rPr>
      <t>2</t>
    </r>
    <r>
      <rPr>
        <sz val="12"/>
        <rFont val="宋体"/>
        <charset val="134"/>
      </rPr>
      <t>人参与项目实施过程中资金使用监督。通过新建预警信息发布平台提档升级，在城厢镇新建</t>
    </r>
    <r>
      <rPr>
        <sz val="12"/>
        <rFont val="Times New Roman"/>
        <charset val="134"/>
      </rPr>
      <t>1</t>
    </r>
    <r>
      <rPr>
        <sz val="12"/>
        <rFont val="宋体"/>
        <charset val="134"/>
      </rPr>
      <t>套</t>
    </r>
    <r>
      <rPr>
        <sz val="12"/>
        <rFont val="Times New Roman"/>
        <charset val="134"/>
      </rPr>
      <t>X</t>
    </r>
    <r>
      <rPr>
        <sz val="12"/>
        <rFont val="宋体"/>
        <charset val="134"/>
      </rPr>
      <t>波段雷达监测系统。建立</t>
    </r>
    <r>
      <rPr>
        <sz val="12"/>
        <rFont val="Times New Roman"/>
        <charset val="134"/>
      </rPr>
      <t>10000</t>
    </r>
    <r>
      <rPr>
        <sz val="12"/>
        <rFont val="宋体"/>
        <charset val="134"/>
      </rPr>
      <t>亩晚脆李、</t>
    </r>
    <r>
      <rPr>
        <sz val="12"/>
        <rFont val="Times New Roman"/>
        <charset val="134"/>
      </rPr>
      <t>1200</t>
    </r>
    <r>
      <rPr>
        <sz val="12"/>
        <rFont val="宋体"/>
        <charset val="134"/>
      </rPr>
      <t>亩烤烟等特色农业气象大数据和特色农业产业气象灾害监测预警体系和风险智慧调控体系等。项目实施可提升巫溪县防灾减灾综合实力。</t>
    </r>
    <r>
      <rPr>
        <sz val="12"/>
        <rFont val="Times New Roman"/>
        <charset val="134"/>
      </rPr>
      <t xml:space="preserve"> </t>
    </r>
    <r>
      <rPr>
        <sz val="12"/>
        <rFont val="宋体"/>
        <charset val="134"/>
      </rPr>
      <t>提升全县农业生产气象服务</t>
    </r>
    <r>
      <rPr>
        <sz val="12"/>
        <rFont val="Times New Roman"/>
        <charset val="134"/>
      </rPr>
      <t>“</t>
    </r>
    <r>
      <rPr>
        <sz val="12"/>
        <rFont val="宋体"/>
        <charset val="134"/>
      </rPr>
      <t>能力，构建精准高效气象服务体系。</t>
    </r>
    <r>
      <rPr>
        <sz val="12"/>
        <rFont val="Times New Roman"/>
        <charset val="134"/>
      </rPr>
      <t xml:space="preserve"> </t>
    </r>
    <r>
      <rPr>
        <sz val="12"/>
        <rFont val="宋体"/>
        <charset val="134"/>
      </rPr>
      <t>显著提升</t>
    </r>
    <r>
      <rPr>
        <sz val="12"/>
        <rFont val="Times New Roman"/>
        <charset val="134"/>
      </rPr>
      <t>20000</t>
    </r>
    <r>
      <rPr>
        <sz val="12"/>
        <rFont val="宋体"/>
        <charset val="134"/>
      </rPr>
      <t>人其中脱贫人口</t>
    </r>
    <r>
      <rPr>
        <sz val="12"/>
        <rFont val="Times New Roman"/>
        <charset val="134"/>
      </rPr>
      <t>100</t>
    </r>
    <r>
      <rPr>
        <sz val="12"/>
        <rFont val="宋体"/>
        <charset val="134"/>
      </rPr>
      <t>人农业生产能力，做到数据精准，生产高效。</t>
    </r>
  </si>
  <si>
    <r>
      <rPr>
        <sz val="12"/>
        <rFont val="Times New Roman"/>
        <charset val="134"/>
      </rPr>
      <t>1.</t>
    </r>
    <r>
      <rPr>
        <sz val="12"/>
        <rFont val="宋体"/>
        <charset val="134"/>
      </rPr>
      <t>完成预警信息发布平台提档升级。</t>
    </r>
    <r>
      <rPr>
        <sz val="12"/>
        <rFont val="Times New Roman"/>
        <charset val="134"/>
      </rPr>
      <t xml:space="preserve">
2.</t>
    </r>
    <r>
      <rPr>
        <sz val="12"/>
        <rFont val="宋体"/>
        <charset val="134"/>
      </rPr>
      <t>在城厢镇新建</t>
    </r>
    <r>
      <rPr>
        <sz val="12"/>
        <rFont val="Times New Roman"/>
        <charset val="134"/>
      </rPr>
      <t>1</t>
    </r>
    <r>
      <rPr>
        <sz val="12"/>
        <rFont val="宋体"/>
        <charset val="134"/>
      </rPr>
      <t>套</t>
    </r>
    <r>
      <rPr>
        <sz val="12"/>
        <rFont val="Times New Roman"/>
        <charset val="134"/>
      </rPr>
      <t>X</t>
    </r>
    <r>
      <rPr>
        <sz val="12"/>
        <rFont val="宋体"/>
        <charset val="134"/>
      </rPr>
      <t>波段雷达监测系统。</t>
    </r>
    <r>
      <rPr>
        <sz val="12"/>
        <rFont val="Times New Roman"/>
        <charset val="134"/>
      </rPr>
      <t xml:space="preserve">
3.</t>
    </r>
    <r>
      <rPr>
        <sz val="12"/>
        <rFont val="宋体"/>
        <charset val="134"/>
      </rPr>
      <t>建立</t>
    </r>
    <r>
      <rPr>
        <sz val="12"/>
        <rFont val="Times New Roman"/>
        <charset val="134"/>
      </rPr>
      <t>10000</t>
    </r>
    <r>
      <rPr>
        <sz val="12"/>
        <rFont val="宋体"/>
        <charset val="134"/>
      </rPr>
      <t>亩晚脆李、</t>
    </r>
    <r>
      <rPr>
        <sz val="12"/>
        <rFont val="Times New Roman"/>
        <charset val="134"/>
      </rPr>
      <t>1200</t>
    </r>
    <r>
      <rPr>
        <sz val="12"/>
        <rFont val="宋体"/>
        <charset val="134"/>
      </rPr>
      <t>亩烤烟气象大数据、农业产业气象灾害监测预警体系、风险智慧调控体系</t>
    </r>
    <r>
      <rPr>
        <sz val="12"/>
        <rFont val="Times New Roman"/>
        <charset val="134"/>
      </rPr>
      <t>1</t>
    </r>
    <r>
      <rPr>
        <sz val="12"/>
        <rFont val="宋体"/>
        <charset val="134"/>
      </rPr>
      <t>套。</t>
    </r>
  </si>
  <si>
    <r>
      <rPr>
        <sz val="12"/>
        <rFont val="宋体"/>
        <charset val="134"/>
      </rPr>
      <t>预警信息发布平台提档升级</t>
    </r>
    <r>
      <rPr>
        <sz val="12"/>
        <rFont val="Times New Roman"/>
        <charset val="134"/>
      </rPr>
      <t>200</t>
    </r>
    <r>
      <rPr>
        <sz val="12"/>
        <rFont val="宋体"/>
        <charset val="134"/>
      </rPr>
      <t>万；</t>
    </r>
    <r>
      <rPr>
        <sz val="12"/>
        <rFont val="Times New Roman"/>
        <charset val="134"/>
      </rPr>
      <t>X</t>
    </r>
    <r>
      <rPr>
        <sz val="12"/>
        <rFont val="宋体"/>
        <charset val="134"/>
      </rPr>
      <t>波段雷达监测系统</t>
    </r>
    <r>
      <rPr>
        <sz val="12"/>
        <rFont val="Times New Roman"/>
        <charset val="134"/>
      </rPr>
      <t>100</t>
    </r>
    <r>
      <rPr>
        <sz val="12"/>
        <rFont val="宋体"/>
        <charset val="134"/>
      </rPr>
      <t>万元</t>
    </r>
    <r>
      <rPr>
        <sz val="12"/>
        <rFont val="Times New Roman"/>
        <charset val="134"/>
      </rPr>
      <t>/</t>
    </r>
    <r>
      <rPr>
        <sz val="12"/>
        <rFont val="宋体"/>
        <charset val="134"/>
      </rPr>
      <t>套</t>
    </r>
  </si>
  <si>
    <r>
      <rPr>
        <sz val="12"/>
        <rFont val="宋体"/>
        <charset val="134"/>
      </rPr>
      <t>无</t>
    </r>
  </si>
  <si>
    <r>
      <rPr>
        <sz val="12"/>
        <rFont val="宋体"/>
        <charset val="134"/>
      </rPr>
      <t>受益脱贫人口数</t>
    </r>
    <r>
      <rPr>
        <sz val="12"/>
        <rFont val="Times New Roman"/>
        <charset val="134"/>
      </rPr>
      <t>≥100</t>
    </r>
    <r>
      <rPr>
        <sz val="12"/>
        <rFont val="宋体"/>
        <charset val="134"/>
      </rPr>
      <t>人</t>
    </r>
  </si>
  <si>
    <r>
      <rPr>
        <sz val="11"/>
        <rFont val="宋体"/>
        <charset val="134"/>
      </rPr>
      <t>巫溪县气象局</t>
    </r>
  </si>
  <si>
    <r>
      <rPr>
        <sz val="12"/>
        <rFont val="宋体"/>
        <charset val="134"/>
      </rPr>
      <t>李富荣</t>
    </r>
  </si>
  <si>
    <r>
      <rPr>
        <sz val="11"/>
        <rFont val="宋体"/>
        <charset val="134"/>
      </rPr>
      <t>巫溪县</t>
    </r>
    <r>
      <rPr>
        <sz val="11"/>
        <rFont val="Times New Roman"/>
        <charset val="134"/>
      </rPr>
      <t>2024</t>
    </r>
    <r>
      <rPr>
        <sz val="11"/>
        <rFont val="宋体"/>
        <charset val="134"/>
      </rPr>
      <t>年乌龙乡银洞连接桥梁建设项目</t>
    </r>
  </si>
  <si>
    <r>
      <rPr>
        <sz val="11"/>
        <rFont val="宋体"/>
        <charset val="134"/>
      </rPr>
      <t>新建</t>
    </r>
    <r>
      <rPr>
        <sz val="11"/>
        <rFont val="Times New Roman"/>
        <charset val="134"/>
      </rPr>
      <t>1</t>
    </r>
    <r>
      <rPr>
        <sz val="11"/>
        <rFont val="宋体"/>
        <charset val="134"/>
      </rPr>
      <t>座宽</t>
    </r>
    <r>
      <rPr>
        <sz val="11"/>
        <rFont val="Times New Roman"/>
        <charset val="134"/>
      </rPr>
      <t>8</t>
    </r>
    <r>
      <rPr>
        <sz val="11"/>
        <rFont val="宋体"/>
        <charset val="134"/>
      </rPr>
      <t>米、主跨</t>
    </r>
    <r>
      <rPr>
        <sz val="11"/>
        <rFont val="Times New Roman"/>
        <charset val="134"/>
      </rPr>
      <t>40</t>
    </r>
    <r>
      <rPr>
        <sz val="11"/>
        <rFont val="宋体"/>
        <charset val="134"/>
      </rPr>
      <t>米车行桥，新建连接道路</t>
    </r>
    <r>
      <rPr>
        <sz val="11"/>
        <rFont val="Times New Roman"/>
        <charset val="134"/>
      </rPr>
      <t>80</t>
    </r>
    <r>
      <rPr>
        <sz val="11"/>
        <rFont val="宋体"/>
        <charset val="134"/>
      </rPr>
      <t>米。</t>
    </r>
  </si>
  <si>
    <r>
      <rPr>
        <sz val="11"/>
        <rFont val="宋体"/>
        <charset val="134"/>
      </rPr>
      <t>巫溪县乌龙乡银洞社区</t>
    </r>
  </si>
  <si>
    <r>
      <rPr>
        <sz val="11"/>
        <rFont val="宋体"/>
        <charset val="134"/>
      </rPr>
      <t>通过新建</t>
    </r>
    <r>
      <rPr>
        <sz val="11"/>
        <rFont val="Times New Roman"/>
        <charset val="134"/>
      </rPr>
      <t>1</t>
    </r>
    <r>
      <rPr>
        <sz val="11"/>
        <rFont val="宋体"/>
        <charset val="134"/>
      </rPr>
      <t>座宽</t>
    </r>
    <r>
      <rPr>
        <sz val="11"/>
        <rFont val="Times New Roman"/>
        <charset val="134"/>
      </rPr>
      <t>8</t>
    </r>
    <r>
      <rPr>
        <sz val="11"/>
        <rFont val="宋体"/>
        <charset val="134"/>
      </rPr>
      <t>米、主跨</t>
    </r>
    <r>
      <rPr>
        <sz val="11"/>
        <rFont val="Times New Roman"/>
        <charset val="134"/>
      </rPr>
      <t>40</t>
    </r>
    <r>
      <rPr>
        <sz val="11"/>
        <rFont val="宋体"/>
        <charset val="134"/>
      </rPr>
      <t>米车行桥，新建连接道路</t>
    </r>
    <r>
      <rPr>
        <sz val="11"/>
        <rFont val="Times New Roman"/>
        <charset val="134"/>
      </rPr>
      <t>80</t>
    </r>
    <r>
      <rPr>
        <sz val="11"/>
        <rFont val="宋体"/>
        <charset val="134"/>
      </rPr>
      <t>米。项目建成后，可改善</t>
    </r>
    <r>
      <rPr>
        <sz val="11"/>
        <rFont val="Times New Roman"/>
        <charset val="134"/>
      </rPr>
      <t>1500</t>
    </r>
    <r>
      <rPr>
        <sz val="11"/>
        <rFont val="宋体"/>
        <charset val="134"/>
      </rPr>
      <t>余人，其中：脱贫人口（含监测对象）</t>
    </r>
    <r>
      <rPr>
        <sz val="11"/>
        <rFont val="Times New Roman"/>
        <charset val="134"/>
      </rPr>
      <t>703</t>
    </r>
    <r>
      <rPr>
        <sz val="11"/>
        <rFont val="宋体"/>
        <charset val="134"/>
      </rPr>
      <t>人交通出行条件</t>
    </r>
  </si>
  <si>
    <r>
      <rPr>
        <sz val="11"/>
        <rFont val="Times New Roman"/>
        <charset val="134"/>
      </rPr>
      <t>6</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1</t>
    </r>
    <r>
      <rPr>
        <sz val="11"/>
        <rFont val="宋体"/>
        <charset val="134"/>
      </rPr>
      <t>座宽</t>
    </r>
    <r>
      <rPr>
        <sz val="11"/>
        <rFont val="Times New Roman"/>
        <charset val="134"/>
      </rPr>
      <t>8</t>
    </r>
    <r>
      <rPr>
        <sz val="11"/>
        <rFont val="宋体"/>
        <charset val="134"/>
      </rPr>
      <t>米、主跨</t>
    </r>
    <r>
      <rPr>
        <sz val="11"/>
        <rFont val="Times New Roman"/>
        <charset val="134"/>
      </rPr>
      <t>40</t>
    </r>
    <r>
      <rPr>
        <sz val="11"/>
        <rFont val="宋体"/>
        <charset val="134"/>
      </rPr>
      <t>米车行桥，新建连接道路</t>
    </r>
    <r>
      <rPr>
        <sz val="11"/>
        <rFont val="Times New Roman"/>
        <charset val="134"/>
      </rPr>
      <t>80</t>
    </r>
    <r>
      <rPr>
        <sz val="11"/>
        <rFont val="宋体"/>
        <charset val="134"/>
      </rPr>
      <t>米。项目建成后，可改善</t>
    </r>
    <r>
      <rPr>
        <sz val="11"/>
        <rFont val="Times New Roman"/>
        <charset val="134"/>
      </rPr>
      <t>1500</t>
    </r>
    <r>
      <rPr>
        <sz val="11"/>
        <rFont val="宋体"/>
        <charset val="134"/>
      </rPr>
      <t>余人，其中：脱贫人口（含监测对象）</t>
    </r>
    <r>
      <rPr>
        <sz val="11"/>
        <rFont val="Times New Roman"/>
        <charset val="134"/>
      </rPr>
      <t>703</t>
    </r>
    <r>
      <rPr>
        <sz val="11"/>
        <rFont val="宋体"/>
        <charset val="134"/>
      </rPr>
      <t>人交通出行条件</t>
    </r>
  </si>
  <si>
    <r>
      <rPr>
        <sz val="11"/>
        <rFont val="宋体"/>
        <charset val="134"/>
      </rPr>
      <t>车行桥</t>
    </r>
    <r>
      <rPr>
        <sz val="11"/>
        <rFont val="Times New Roman"/>
        <charset val="134"/>
      </rPr>
      <t>8</t>
    </r>
    <r>
      <rPr>
        <sz val="11"/>
        <rFont val="宋体"/>
        <charset val="134"/>
      </rPr>
      <t>米，连接道路</t>
    </r>
    <r>
      <rPr>
        <sz val="11"/>
        <rFont val="Times New Roman"/>
        <charset val="134"/>
      </rPr>
      <t>80</t>
    </r>
    <r>
      <rPr>
        <sz val="11"/>
        <rFont val="宋体"/>
        <charset val="134"/>
      </rPr>
      <t>米</t>
    </r>
  </si>
  <si>
    <r>
      <rPr>
        <sz val="11"/>
        <rFont val="宋体"/>
        <charset val="134"/>
      </rPr>
      <t>桥梁</t>
    </r>
    <r>
      <rPr>
        <sz val="11"/>
        <rFont val="Times New Roman"/>
        <charset val="134"/>
      </rPr>
      <t>340</t>
    </r>
    <r>
      <rPr>
        <sz val="11"/>
        <rFont val="宋体"/>
        <charset val="134"/>
      </rPr>
      <t>万元</t>
    </r>
    <r>
      <rPr>
        <sz val="11"/>
        <rFont val="Times New Roman"/>
        <charset val="134"/>
      </rPr>
      <t>/</t>
    </r>
    <r>
      <rPr>
        <sz val="11"/>
        <rFont val="宋体"/>
        <charset val="134"/>
      </rPr>
      <t>座，道路</t>
    </r>
    <r>
      <rPr>
        <sz val="11"/>
        <rFont val="Times New Roman"/>
        <charset val="134"/>
      </rPr>
      <t>50</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</si>
  <si>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≥703</t>
    </r>
    <r>
      <rPr>
        <sz val="11"/>
        <rFont val="宋体"/>
        <charset val="134"/>
      </rPr>
      <t>人</t>
    </r>
  </si>
  <si>
    <r>
      <rPr>
        <sz val="11"/>
        <rFont val="宋体"/>
        <charset val="134"/>
      </rPr>
      <t>工程设计使用年限</t>
    </r>
    <r>
      <rPr>
        <sz val="11"/>
        <rFont val="Times New Roman"/>
        <charset val="134"/>
      </rPr>
      <t>≥20</t>
    </r>
    <r>
      <rPr>
        <sz val="11"/>
        <rFont val="宋体"/>
        <charset val="134"/>
      </rPr>
      <t>年</t>
    </r>
  </si>
  <si>
    <r>
      <rPr>
        <sz val="11"/>
        <rFont val="宋体"/>
        <charset val="134"/>
      </rPr>
      <t>王均</t>
    </r>
  </si>
  <si>
    <r>
      <rPr>
        <sz val="11"/>
        <rFont val="宋体"/>
        <charset val="134"/>
      </rPr>
      <t>巫溪县</t>
    </r>
    <r>
      <rPr>
        <sz val="11"/>
        <rFont val="Times New Roman"/>
        <charset val="134"/>
      </rPr>
      <t>2024</t>
    </r>
    <r>
      <rPr>
        <sz val="11"/>
        <rFont val="宋体"/>
        <charset val="134"/>
      </rPr>
      <t>年巫溪烤鱼工劳务品牌建设项目</t>
    </r>
  </si>
  <si>
    <r>
      <rPr>
        <sz val="11"/>
        <rFont val="宋体"/>
        <charset val="134"/>
      </rPr>
      <t>特色手工基地建设技能培训</t>
    </r>
  </si>
  <si>
    <r>
      <rPr>
        <sz val="11"/>
        <rFont val="Times New Roman"/>
        <charset val="134"/>
      </rPr>
      <t>1.</t>
    </r>
    <r>
      <rPr>
        <sz val="11"/>
        <rFont val="宋体"/>
        <charset val="134"/>
      </rPr>
      <t>巫溪烤鱼工标准建设，制定巫溪烤鱼工星级标准，撰写巫溪烤鱼工教材标本</t>
    </r>
    <r>
      <rPr>
        <sz val="11"/>
        <rFont val="Times New Roman"/>
        <charset val="134"/>
      </rPr>
      <t>1</t>
    </r>
    <r>
      <rPr>
        <sz val="11"/>
        <rFont val="宋体"/>
        <charset val="134"/>
      </rPr>
      <t>套，印制教材</t>
    </r>
    <r>
      <rPr>
        <sz val="11"/>
        <rFont val="Times New Roman"/>
        <charset val="134"/>
      </rPr>
      <t>300</t>
    </r>
    <r>
      <rPr>
        <sz val="11"/>
        <rFont val="宋体"/>
        <charset val="134"/>
      </rPr>
      <t>套；</t>
    </r>
    <r>
      <rPr>
        <sz val="11"/>
        <rFont val="Times New Roman"/>
        <charset val="134"/>
      </rPr>
      <t xml:space="preserve"> 2.</t>
    </r>
    <r>
      <rPr>
        <sz val="11"/>
        <rFont val="宋体"/>
        <charset val="134"/>
      </rPr>
      <t>巫溪烤鱼工技能和管理人员培训</t>
    </r>
    <r>
      <rPr>
        <sz val="11"/>
        <rFont val="Times New Roman"/>
        <charset val="134"/>
      </rPr>
      <t>300</t>
    </r>
    <r>
      <rPr>
        <sz val="11"/>
        <rFont val="宋体"/>
        <charset val="134"/>
      </rPr>
      <t>人次；</t>
    </r>
    <r>
      <rPr>
        <sz val="11"/>
        <rFont val="Times New Roman"/>
        <charset val="134"/>
      </rPr>
      <t>3.</t>
    </r>
    <r>
      <rPr>
        <sz val="11"/>
        <rFont val="宋体"/>
        <charset val="134"/>
      </rPr>
      <t>巫溪烤鱼工品牌认证</t>
    </r>
    <r>
      <rPr>
        <sz val="11"/>
        <rFont val="Times New Roman"/>
        <charset val="134"/>
      </rPr>
      <t>300</t>
    </r>
    <r>
      <rPr>
        <sz val="11"/>
        <rFont val="宋体"/>
        <charset val="134"/>
      </rPr>
      <t>人；</t>
    </r>
    <r>
      <rPr>
        <sz val="11"/>
        <rFont val="Times New Roman"/>
        <charset val="134"/>
      </rPr>
      <t>4.</t>
    </r>
    <r>
      <rPr>
        <sz val="11"/>
        <rFont val="宋体"/>
        <charset val="134"/>
      </rPr>
      <t>巫溪烤鱼工劳务品牌信息平台建设（开发小程序</t>
    </r>
    <r>
      <rPr>
        <sz val="11"/>
        <rFont val="Times New Roman"/>
        <charset val="134"/>
      </rPr>
      <t>1</t>
    </r>
    <r>
      <rPr>
        <sz val="11"/>
        <rFont val="宋体"/>
        <charset val="134"/>
      </rPr>
      <t>个、就业网站</t>
    </r>
    <r>
      <rPr>
        <sz val="11"/>
        <rFont val="Times New Roman"/>
        <charset val="134"/>
      </rPr>
      <t>1</t>
    </r>
    <r>
      <rPr>
        <sz val="11"/>
        <rFont val="宋体"/>
        <charset val="134"/>
      </rPr>
      <t>个，打造一只</t>
    </r>
    <r>
      <rPr>
        <sz val="11"/>
        <rFont val="Times New Roman"/>
        <charset val="134"/>
      </rPr>
      <t>6</t>
    </r>
    <r>
      <rPr>
        <sz val="11"/>
        <rFont val="宋体"/>
        <charset val="134"/>
      </rPr>
      <t>人师资队伍）。</t>
    </r>
  </si>
  <si>
    <r>
      <rPr>
        <sz val="11"/>
        <rFont val="宋体"/>
        <charset val="134"/>
      </rPr>
      <t>通过实施巫溪烤鱼工劳务品牌建设，制定巫溪烤鱼工星级标准，撰写巫溪烤鱼工教材</t>
    </r>
    <r>
      <rPr>
        <sz val="11"/>
        <rFont val="Times New Roman"/>
        <charset val="134"/>
      </rPr>
      <t>1</t>
    </r>
    <r>
      <rPr>
        <sz val="11"/>
        <rFont val="宋体"/>
        <charset val="134"/>
      </rPr>
      <t>套，印制教材</t>
    </r>
    <r>
      <rPr>
        <sz val="11"/>
        <rFont val="Times New Roman"/>
        <charset val="134"/>
      </rPr>
      <t>300</t>
    </r>
    <r>
      <rPr>
        <sz val="11"/>
        <rFont val="宋体"/>
        <charset val="134"/>
      </rPr>
      <t>套，开展技能和管理人员培训</t>
    </r>
    <r>
      <rPr>
        <sz val="11"/>
        <rFont val="Times New Roman"/>
        <charset val="134"/>
      </rPr>
      <t>300</t>
    </r>
    <r>
      <rPr>
        <sz val="11"/>
        <rFont val="宋体"/>
        <charset val="134"/>
      </rPr>
      <t>人次，开展巫溪烤鱼工品牌认证</t>
    </r>
    <r>
      <rPr>
        <sz val="11"/>
        <rFont val="Times New Roman"/>
        <charset val="134"/>
      </rPr>
      <t>300</t>
    </r>
    <r>
      <rPr>
        <sz val="11"/>
        <rFont val="宋体"/>
        <charset val="134"/>
      </rPr>
      <t>人，建设巫溪烤鱼工劳务品牌信息平台等，项目建成后可吸纳群众就近就业</t>
    </r>
    <r>
      <rPr>
        <sz val="11"/>
        <rFont val="Times New Roman"/>
        <charset val="134"/>
      </rPr>
      <t>100</t>
    </r>
    <r>
      <rPr>
        <sz val="11"/>
        <rFont val="宋体"/>
        <charset val="134"/>
      </rPr>
      <t>人，其中脱贫户和监测户</t>
    </r>
    <r>
      <rPr>
        <sz val="11"/>
        <rFont val="Times New Roman"/>
        <charset val="134"/>
      </rPr>
      <t>50</t>
    </r>
    <r>
      <rPr>
        <sz val="11"/>
        <rFont val="宋体"/>
        <charset val="134"/>
      </rPr>
      <t>人，户均年增收</t>
    </r>
    <r>
      <rPr>
        <sz val="11"/>
        <rFont val="Times New Roman"/>
        <charset val="134"/>
      </rPr>
      <t>3000</t>
    </r>
    <r>
      <rPr>
        <sz val="11"/>
        <rFont val="宋体"/>
        <charset val="134"/>
      </rPr>
      <t>元以上。</t>
    </r>
  </si>
  <si>
    <r>
      <rPr>
        <sz val="11"/>
        <rFont val="Times New Roman"/>
        <charset val="134"/>
      </rPr>
      <t>13</t>
    </r>
    <r>
      <rPr>
        <sz val="11"/>
        <rFont val="宋体"/>
        <charset val="134"/>
      </rPr>
      <t>人参与前期项目确定会议、决议，</t>
    </r>
    <r>
      <rPr>
        <sz val="11"/>
        <rFont val="Times New Roman"/>
        <charset val="134"/>
      </rPr>
      <t>13</t>
    </r>
    <r>
      <rPr>
        <sz val="11"/>
        <rFont val="宋体"/>
        <charset val="134"/>
      </rPr>
      <t>人参与入库项目选择，</t>
    </r>
    <r>
      <rPr>
        <sz val="11"/>
        <rFont val="Times New Roman"/>
        <charset val="134"/>
      </rPr>
      <t>3</t>
    </r>
    <r>
      <rPr>
        <sz val="11"/>
        <rFont val="宋体"/>
        <charset val="134"/>
      </rPr>
      <t>人参与项目实施过程中监督。通过实施巫溪烤鱼工劳务品牌建设，制定巫溪烤鱼工星级标准，撰写巫溪烤鱼工教材</t>
    </r>
    <r>
      <rPr>
        <sz val="11"/>
        <rFont val="Times New Roman"/>
        <charset val="134"/>
      </rPr>
      <t>1</t>
    </r>
    <r>
      <rPr>
        <sz val="11"/>
        <rFont val="宋体"/>
        <charset val="134"/>
      </rPr>
      <t>套，印制教材</t>
    </r>
    <r>
      <rPr>
        <sz val="11"/>
        <rFont val="Times New Roman"/>
        <charset val="134"/>
      </rPr>
      <t>300</t>
    </r>
    <r>
      <rPr>
        <sz val="11"/>
        <rFont val="宋体"/>
        <charset val="134"/>
      </rPr>
      <t>套，开展技能和管理人员培训</t>
    </r>
    <r>
      <rPr>
        <sz val="11"/>
        <rFont val="Times New Roman"/>
        <charset val="134"/>
      </rPr>
      <t>300</t>
    </r>
    <r>
      <rPr>
        <sz val="11"/>
        <rFont val="宋体"/>
        <charset val="134"/>
      </rPr>
      <t>人次，开展巫溪烤鱼工品牌认证</t>
    </r>
    <r>
      <rPr>
        <sz val="11"/>
        <rFont val="Times New Roman"/>
        <charset val="134"/>
      </rPr>
      <t>300</t>
    </r>
    <r>
      <rPr>
        <sz val="11"/>
        <rFont val="宋体"/>
        <charset val="134"/>
      </rPr>
      <t>人，建设巫溪烤鱼工劳务品牌信息平台等，项目建成后可吸纳群众就近就业</t>
    </r>
    <r>
      <rPr>
        <sz val="11"/>
        <rFont val="Times New Roman"/>
        <charset val="134"/>
      </rPr>
      <t>100</t>
    </r>
    <r>
      <rPr>
        <sz val="11"/>
        <rFont val="宋体"/>
        <charset val="134"/>
      </rPr>
      <t>人，其中脱贫户和监测户</t>
    </r>
    <r>
      <rPr>
        <sz val="11"/>
        <rFont val="Times New Roman"/>
        <charset val="134"/>
      </rPr>
      <t>50</t>
    </r>
    <r>
      <rPr>
        <sz val="11"/>
        <rFont val="宋体"/>
        <charset val="134"/>
      </rPr>
      <t>人，户均年增收</t>
    </r>
    <r>
      <rPr>
        <sz val="11"/>
        <rFont val="Times New Roman"/>
        <charset val="134"/>
      </rPr>
      <t>3000</t>
    </r>
    <r>
      <rPr>
        <sz val="11"/>
        <rFont val="宋体"/>
        <charset val="134"/>
      </rPr>
      <t>元以上。</t>
    </r>
  </si>
  <si>
    <r>
      <rPr>
        <sz val="11"/>
        <rFont val="宋体"/>
        <charset val="134"/>
      </rPr>
      <t>制定巫溪烤鱼工星级标准，撰写巫溪烤鱼工教材标本</t>
    </r>
    <r>
      <rPr>
        <sz val="11"/>
        <rFont val="Times New Roman"/>
        <charset val="134"/>
      </rPr>
      <t>1</t>
    </r>
    <r>
      <rPr>
        <sz val="11"/>
        <rFont val="宋体"/>
        <charset val="134"/>
      </rPr>
      <t>套，印制教材</t>
    </r>
    <r>
      <rPr>
        <sz val="11"/>
        <rFont val="Times New Roman"/>
        <charset val="134"/>
      </rPr>
      <t>300</t>
    </r>
    <r>
      <rPr>
        <sz val="11"/>
        <rFont val="宋体"/>
        <charset val="134"/>
      </rPr>
      <t>套，技能和管理人员培训</t>
    </r>
    <r>
      <rPr>
        <sz val="11"/>
        <rFont val="Times New Roman"/>
        <charset val="134"/>
      </rPr>
      <t>5</t>
    </r>
    <r>
      <rPr>
        <sz val="11"/>
        <rFont val="宋体"/>
        <charset val="134"/>
      </rPr>
      <t>期</t>
    </r>
    <r>
      <rPr>
        <sz val="11"/>
        <rFont val="Times New Roman"/>
        <charset val="134"/>
      </rPr>
      <t>300</t>
    </r>
    <r>
      <rPr>
        <sz val="11"/>
        <rFont val="宋体"/>
        <charset val="134"/>
      </rPr>
      <t>人次，</t>
    </r>
    <r>
      <rPr>
        <sz val="11"/>
        <rFont val="Times New Roman"/>
        <charset val="134"/>
      </rPr>
      <t xml:space="preserve">   </t>
    </r>
    <r>
      <rPr>
        <sz val="11"/>
        <rFont val="宋体"/>
        <charset val="134"/>
      </rPr>
      <t>品牌认证</t>
    </r>
    <r>
      <rPr>
        <sz val="11"/>
        <rFont val="Times New Roman"/>
        <charset val="134"/>
      </rPr>
      <t>300</t>
    </r>
    <r>
      <rPr>
        <sz val="11"/>
        <rFont val="宋体"/>
        <charset val="134"/>
      </rPr>
      <t>人，开发小程序</t>
    </r>
    <r>
      <rPr>
        <sz val="11"/>
        <rFont val="Times New Roman"/>
        <charset val="134"/>
      </rPr>
      <t>1</t>
    </r>
    <r>
      <rPr>
        <sz val="11"/>
        <rFont val="宋体"/>
        <charset val="134"/>
      </rPr>
      <t>个，开发就业网站</t>
    </r>
    <r>
      <rPr>
        <sz val="11"/>
        <rFont val="Times New Roman"/>
        <charset val="134"/>
      </rPr>
      <t>1</t>
    </r>
    <r>
      <rPr>
        <sz val="11"/>
        <rFont val="宋体"/>
        <charset val="134"/>
      </rPr>
      <t>个，打造一只</t>
    </r>
    <r>
      <rPr>
        <sz val="11"/>
        <rFont val="Times New Roman"/>
        <charset val="134"/>
      </rPr>
      <t>6</t>
    </r>
    <r>
      <rPr>
        <sz val="11"/>
        <rFont val="宋体"/>
        <charset val="134"/>
      </rPr>
      <t>人师资队伍。</t>
    </r>
  </si>
  <si>
    <r>
      <rPr>
        <sz val="11"/>
        <rFont val="宋体"/>
        <charset val="134"/>
      </rPr>
      <t>巫溪烤鱼工标准建设</t>
    </r>
    <r>
      <rPr>
        <sz val="11"/>
        <rFont val="Times New Roman"/>
        <charset val="134"/>
      </rPr>
      <t xml:space="preserve"> 5</t>
    </r>
    <r>
      <rPr>
        <sz val="11"/>
        <rFont val="宋体"/>
        <charset val="134"/>
      </rPr>
      <t>万元</t>
    </r>
    <r>
      <rPr>
        <sz val="11"/>
        <rFont val="Times New Roman"/>
        <charset val="134"/>
      </rPr>
      <t>/</t>
    </r>
    <r>
      <rPr>
        <sz val="11"/>
        <rFont val="宋体"/>
        <charset val="134"/>
      </rPr>
      <t>个；，撰写巫溪烤鱼工教材标本</t>
    </r>
    <r>
      <rPr>
        <sz val="11"/>
        <rFont val="Times New Roman"/>
        <charset val="134"/>
      </rPr>
      <t>12.9</t>
    </r>
    <r>
      <rPr>
        <sz val="11"/>
        <rFont val="宋体"/>
        <charset val="134"/>
      </rPr>
      <t>万元</t>
    </r>
    <r>
      <rPr>
        <sz val="11"/>
        <rFont val="Times New Roman"/>
        <charset val="134"/>
      </rPr>
      <t>/</t>
    </r>
    <r>
      <rPr>
        <sz val="11"/>
        <rFont val="宋体"/>
        <charset val="134"/>
      </rPr>
      <t>套，巫溪烤鱼工教材</t>
    </r>
    <r>
      <rPr>
        <sz val="11"/>
        <rFont val="Times New Roman"/>
        <charset val="134"/>
      </rPr>
      <t>70</t>
    </r>
    <r>
      <rPr>
        <sz val="11"/>
        <rFont val="宋体"/>
        <charset val="134"/>
      </rPr>
      <t>元</t>
    </r>
    <r>
      <rPr>
        <sz val="11"/>
        <rFont val="Times New Roman"/>
        <charset val="134"/>
      </rPr>
      <t>/</t>
    </r>
    <r>
      <rPr>
        <sz val="11"/>
        <rFont val="宋体"/>
        <charset val="134"/>
      </rPr>
      <t>套；技能和管理人员培训</t>
    </r>
    <r>
      <rPr>
        <sz val="11"/>
        <rFont val="Times New Roman"/>
        <charset val="134"/>
      </rPr>
      <t>12</t>
    </r>
    <r>
      <rPr>
        <sz val="11"/>
        <rFont val="宋体"/>
        <charset val="134"/>
      </rPr>
      <t>万元</t>
    </r>
    <r>
      <rPr>
        <sz val="11"/>
        <rFont val="Times New Roman"/>
        <charset val="134"/>
      </rPr>
      <t>/</t>
    </r>
    <r>
      <rPr>
        <sz val="11"/>
        <rFont val="宋体"/>
        <charset val="134"/>
      </rPr>
      <t>期；巫溪烤鱼工品牌认证</t>
    </r>
    <r>
      <rPr>
        <sz val="11"/>
        <rFont val="Times New Roman"/>
        <charset val="134"/>
      </rPr>
      <t>300</t>
    </r>
    <r>
      <rPr>
        <sz val="11"/>
        <rFont val="宋体"/>
        <charset val="134"/>
      </rPr>
      <t>元</t>
    </r>
    <r>
      <rPr>
        <sz val="11"/>
        <rFont val="Times New Roman"/>
        <charset val="134"/>
      </rPr>
      <t>/</t>
    </r>
    <r>
      <rPr>
        <sz val="11"/>
        <rFont val="宋体"/>
        <charset val="134"/>
      </rPr>
      <t>人；信息平台</t>
    </r>
    <r>
      <rPr>
        <sz val="11"/>
        <rFont val="Times New Roman"/>
        <charset val="134"/>
      </rPr>
      <t>10</t>
    </r>
    <r>
      <rPr>
        <sz val="11"/>
        <rFont val="宋体"/>
        <charset val="134"/>
      </rPr>
      <t>万元</t>
    </r>
    <r>
      <rPr>
        <sz val="11"/>
        <rFont val="Times New Roman"/>
        <charset val="134"/>
      </rPr>
      <t>/</t>
    </r>
    <r>
      <rPr>
        <sz val="11"/>
        <rFont val="宋体"/>
        <charset val="134"/>
      </rPr>
      <t>个。</t>
    </r>
  </si>
  <si>
    <r>
      <rPr>
        <sz val="11"/>
        <rFont val="宋体"/>
        <charset val="134"/>
      </rPr>
      <t>脱贫人口或监测对象获得年务工收入≧</t>
    </r>
    <r>
      <rPr>
        <sz val="11"/>
        <rFont val="Times New Roman"/>
        <charset val="134"/>
      </rPr>
      <t>3000</t>
    </r>
    <r>
      <rPr>
        <sz val="11"/>
        <rFont val="宋体"/>
        <charset val="134"/>
      </rPr>
      <t>元</t>
    </r>
  </si>
  <si>
    <r>
      <rPr>
        <sz val="11"/>
        <rFont val="宋体"/>
        <charset val="134"/>
      </rPr>
      <t>农民就近务工人次≧</t>
    </r>
    <r>
      <rPr>
        <sz val="11"/>
        <rFont val="Times New Roman"/>
        <charset val="134"/>
      </rPr>
      <t>100</t>
    </r>
    <r>
      <rPr>
        <sz val="11"/>
        <rFont val="宋体"/>
        <charset val="134"/>
      </rPr>
      <t>人</t>
    </r>
  </si>
  <si>
    <r>
      <rPr>
        <sz val="11"/>
        <rFont val="宋体"/>
        <charset val="134"/>
      </rPr>
      <t>巫溪县乡村振兴服务中心</t>
    </r>
  </si>
  <si>
    <r>
      <rPr>
        <b/>
        <sz val="11"/>
        <rFont val="方正黑体_GBK"/>
        <charset val="134"/>
      </rPr>
      <t>乡村建设行动</t>
    </r>
    <r>
      <rPr>
        <b/>
        <sz val="11"/>
        <rFont val="Times New Roman"/>
        <charset val="134"/>
      </rPr>
      <t xml:space="preserve"> </t>
    </r>
    <r>
      <rPr>
        <b/>
        <sz val="11"/>
        <rFont val="方正黑体_GBK"/>
        <charset val="134"/>
      </rPr>
      <t>汇总</t>
    </r>
  </si>
  <si>
    <r>
      <rPr>
        <sz val="11"/>
        <rFont val="方正黑体_GBK"/>
        <charset val="134"/>
      </rPr>
      <t>乡村建设行动（救灾）</t>
    </r>
  </si>
  <si>
    <r>
      <rPr>
        <sz val="11"/>
        <rFont val="宋体"/>
        <charset val="134"/>
      </rPr>
      <t>巫溪县</t>
    </r>
    <r>
      <rPr>
        <sz val="11"/>
        <rFont val="Times New Roman"/>
        <charset val="134"/>
      </rPr>
      <t>2024</t>
    </r>
    <r>
      <rPr>
        <sz val="11"/>
        <rFont val="宋体"/>
        <charset val="134"/>
      </rPr>
      <t>年水毁道路灾后重建项目</t>
    </r>
  </si>
  <si>
    <r>
      <rPr>
        <sz val="11"/>
        <rFont val="宋体"/>
        <charset val="134"/>
      </rPr>
      <t>农村水毁道路整治</t>
    </r>
    <r>
      <rPr>
        <sz val="11"/>
        <rFont val="Times New Roman"/>
        <charset val="134"/>
      </rPr>
      <t>400</t>
    </r>
    <r>
      <rPr>
        <sz val="11"/>
        <rFont val="宋体"/>
        <charset val="134"/>
      </rPr>
      <t>公里。</t>
    </r>
  </si>
  <si>
    <r>
      <rPr>
        <sz val="11"/>
        <rFont val="宋体"/>
        <charset val="134"/>
      </rPr>
      <t>通过农村水毁道路整治</t>
    </r>
    <r>
      <rPr>
        <sz val="11"/>
        <rFont val="Times New Roman"/>
        <charset val="134"/>
      </rPr>
      <t>400</t>
    </r>
    <r>
      <rPr>
        <sz val="11"/>
        <rFont val="宋体"/>
        <charset val="134"/>
      </rPr>
      <t>公里，项目建成后，降低农村公路水毁损失</t>
    </r>
    <r>
      <rPr>
        <sz val="11"/>
        <rFont val="Times New Roman"/>
        <charset val="134"/>
      </rPr>
      <t>100</t>
    </r>
    <r>
      <rPr>
        <sz val="11"/>
        <rFont val="宋体"/>
        <charset val="134"/>
      </rPr>
      <t>万元以上；预计可改善</t>
    </r>
    <r>
      <rPr>
        <sz val="11"/>
        <rFont val="Times New Roman"/>
        <charset val="134"/>
      </rPr>
      <t>2000</t>
    </r>
    <r>
      <rPr>
        <sz val="11"/>
        <rFont val="宋体"/>
        <charset val="134"/>
      </rPr>
      <t>户</t>
    </r>
    <r>
      <rPr>
        <sz val="11"/>
        <rFont val="Times New Roman"/>
        <charset val="134"/>
      </rPr>
      <t>8000</t>
    </r>
    <r>
      <rPr>
        <sz val="11"/>
        <rFont val="宋体"/>
        <charset val="134"/>
      </rPr>
      <t>余人，其中脱贫户</t>
    </r>
    <r>
      <rPr>
        <sz val="11"/>
        <rFont val="Times New Roman"/>
        <charset val="134"/>
      </rPr>
      <t>600</t>
    </r>
    <r>
      <rPr>
        <sz val="11"/>
        <rFont val="宋体"/>
        <charset val="134"/>
      </rPr>
      <t>余户</t>
    </r>
    <r>
      <rPr>
        <sz val="11"/>
        <rFont val="Times New Roman"/>
        <charset val="134"/>
      </rPr>
      <t>1800</t>
    </r>
    <r>
      <rPr>
        <sz val="11"/>
        <rFont val="宋体"/>
        <charset val="134"/>
      </rPr>
      <t>余人安全出行。</t>
    </r>
  </si>
  <si>
    <r>
      <rPr>
        <sz val="11"/>
        <rFont val="Times New Roman"/>
        <charset val="134"/>
      </rPr>
      <t>11</t>
    </r>
    <r>
      <rPr>
        <sz val="11"/>
        <rFont val="宋体"/>
        <charset val="134"/>
      </rPr>
      <t>人参与项目规划入库，</t>
    </r>
    <r>
      <rPr>
        <sz val="11"/>
        <rFont val="Times New Roman"/>
        <charset val="134"/>
      </rPr>
      <t>3</t>
    </r>
    <r>
      <rPr>
        <sz val="11"/>
        <rFont val="宋体"/>
        <charset val="134"/>
      </rPr>
      <t>人后期项目实施及资金监管。项目建成后，降低农村公路水毁损失</t>
    </r>
    <r>
      <rPr>
        <sz val="11"/>
        <rFont val="Times New Roman"/>
        <charset val="134"/>
      </rPr>
      <t>100</t>
    </r>
    <r>
      <rPr>
        <sz val="11"/>
        <rFont val="宋体"/>
        <charset val="134"/>
      </rPr>
      <t>万元以上；最低预计可改善</t>
    </r>
    <r>
      <rPr>
        <sz val="11"/>
        <rFont val="Times New Roman"/>
        <charset val="134"/>
      </rPr>
      <t>2000</t>
    </r>
    <r>
      <rPr>
        <sz val="11"/>
        <rFont val="宋体"/>
        <charset val="134"/>
      </rPr>
      <t>户</t>
    </r>
    <r>
      <rPr>
        <sz val="11"/>
        <rFont val="Times New Roman"/>
        <charset val="134"/>
      </rPr>
      <t>8000</t>
    </r>
    <r>
      <rPr>
        <sz val="11"/>
        <rFont val="宋体"/>
        <charset val="134"/>
      </rPr>
      <t>余人，其中脱贫户</t>
    </r>
    <r>
      <rPr>
        <sz val="11"/>
        <rFont val="Times New Roman"/>
        <charset val="134"/>
      </rPr>
      <t>600</t>
    </r>
    <r>
      <rPr>
        <sz val="11"/>
        <rFont val="宋体"/>
        <charset val="134"/>
      </rPr>
      <t>余户</t>
    </r>
    <r>
      <rPr>
        <sz val="11"/>
        <rFont val="Times New Roman"/>
        <charset val="134"/>
      </rPr>
      <t>1800</t>
    </r>
    <r>
      <rPr>
        <sz val="11"/>
        <rFont val="宋体"/>
        <charset val="134"/>
      </rPr>
      <t>余人安全出行。</t>
    </r>
  </si>
  <si>
    <r>
      <rPr>
        <sz val="11"/>
        <rFont val="宋体"/>
        <charset val="134"/>
      </rPr>
      <t>水毁道路整治</t>
    </r>
    <r>
      <rPr>
        <sz val="11"/>
        <rFont val="Times New Roman"/>
        <charset val="134"/>
      </rPr>
      <t>400</t>
    </r>
    <r>
      <rPr>
        <sz val="11"/>
        <rFont val="宋体"/>
        <charset val="134"/>
      </rPr>
      <t>公里</t>
    </r>
  </si>
  <si>
    <r>
      <rPr>
        <sz val="11"/>
        <rFont val="宋体"/>
        <charset val="134"/>
      </rPr>
      <t>水毁道路整治</t>
    </r>
    <r>
      <rPr>
        <sz val="11"/>
        <rFont val="Times New Roman"/>
        <charset val="134"/>
      </rPr>
      <t>3.75</t>
    </r>
    <r>
      <rPr>
        <sz val="11"/>
        <rFont val="宋体"/>
        <charset val="134"/>
      </rPr>
      <t>万元</t>
    </r>
    <r>
      <rPr>
        <sz val="11"/>
        <rFont val="Times New Roman"/>
        <charset val="134"/>
      </rPr>
      <t>/</t>
    </r>
    <r>
      <rPr>
        <sz val="11"/>
        <rFont val="宋体"/>
        <charset val="134"/>
      </rPr>
      <t>公里</t>
    </r>
  </si>
  <si>
    <r>
      <rPr>
        <sz val="11"/>
        <rFont val="宋体"/>
        <charset val="134"/>
      </rPr>
      <t>受益脱贫人口数</t>
    </r>
    <r>
      <rPr>
        <sz val="11"/>
        <rFont val="Times New Roman"/>
        <charset val="134"/>
      </rPr>
      <t>≥1800</t>
    </r>
    <r>
      <rPr>
        <sz val="11"/>
        <rFont val="宋体"/>
        <charset val="134"/>
      </rPr>
      <t>人</t>
    </r>
  </si>
  <si>
    <r>
      <rPr>
        <sz val="11"/>
        <rFont val="宋体"/>
        <charset val="134"/>
      </rPr>
      <t>巫溪县财政局</t>
    </r>
  </si>
  <si>
    <r>
      <rPr>
        <sz val="11"/>
        <rFont val="宋体"/>
        <charset val="134"/>
      </rPr>
      <t>巫溪县</t>
    </r>
    <r>
      <rPr>
        <sz val="11"/>
        <rFont val="Times New Roman"/>
        <charset val="134"/>
      </rPr>
      <t>2024</t>
    </r>
    <r>
      <rPr>
        <sz val="11"/>
        <rFont val="宋体"/>
        <charset val="134"/>
      </rPr>
      <t>年安全饮水救灾项目</t>
    </r>
  </si>
  <si>
    <r>
      <rPr>
        <sz val="11"/>
        <rFont val="宋体"/>
        <charset val="134"/>
      </rPr>
      <t>农村安全饮水灾后管道维护</t>
    </r>
    <r>
      <rPr>
        <sz val="11"/>
        <rFont val="Times New Roman"/>
        <charset val="134"/>
      </rPr>
      <t>50</t>
    </r>
    <r>
      <rPr>
        <sz val="11"/>
        <rFont val="宋体"/>
        <charset val="134"/>
      </rPr>
      <t>公里及水池整修</t>
    </r>
    <r>
      <rPr>
        <sz val="11"/>
        <rFont val="Times New Roman"/>
        <charset val="134"/>
      </rPr>
      <t>2000</t>
    </r>
    <r>
      <rPr>
        <sz val="11"/>
        <rFont val="宋体"/>
        <charset val="134"/>
      </rPr>
      <t>方以上。</t>
    </r>
  </si>
  <si>
    <r>
      <rPr>
        <sz val="11"/>
        <rFont val="宋体"/>
        <charset val="134"/>
      </rPr>
      <t>通过及时修复农村安全饮水灾后管道维护</t>
    </r>
    <r>
      <rPr>
        <sz val="11"/>
        <rFont val="Times New Roman"/>
        <charset val="134"/>
      </rPr>
      <t>50</t>
    </r>
    <r>
      <rPr>
        <sz val="11"/>
        <rFont val="宋体"/>
        <charset val="134"/>
      </rPr>
      <t>公里及水池整修</t>
    </r>
    <r>
      <rPr>
        <sz val="11"/>
        <rFont val="Times New Roman"/>
        <charset val="134"/>
      </rPr>
      <t>2000</t>
    </r>
    <r>
      <rPr>
        <sz val="11"/>
        <rFont val="宋体"/>
        <charset val="134"/>
      </rPr>
      <t>方，预计保障</t>
    </r>
    <r>
      <rPr>
        <sz val="11"/>
        <rFont val="Times New Roman"/>
        <charset val="134"/>
      </rPr>
      <t>10</t>
    </r>
    <r>
      <rPr>
        <sz val="11"/>
        <rFont val="宋体"/>
        <charset val="134"/>
      </rPr>
      <t>万群众，其中脱贫人口</t>
    </r>
    <r>
      <rPr>
        <sz val="11"/>
        <rFont val="Times New Roman"/>
        <charset val="134"/>
      </rPr>
      <t>5000</t>
    </r>
    <r>
      <rPr>
        <sz val="11"/>
        <rFont val="宋体"/>
        <charset val="134"/>
      </rPr>
      <t>人以上农村饮水安全。</t>
    </r>
  </si>
  <si>
    <r>
      <rPr>
        <sz val="11"/>
        <rFont val="Times New Roman"/>
        <charset val="134"/>
      </rPr>
      <t>10</t>
    </r>
    <r>
      <rPr>
        <sz val="11"/>
        <rFont val="宋体"/>
        <charset val="134"/>
      </rPr>
      <t>人参与项目规划入库，</t>
    </r>
    <r>
      <rPr>
        <sz val="11"/>
        <rFont val="Times New Roman"/>
        <charset val="134"/>
      </rPr>
      <t>3</t>
    </r>
    <r>
      <rPr>
        <sz val="11"/>
        <rFont val="宋体"/>
        <charset val="134"/>
      </rPr>
      <t>人后期项目实施及资金监管。通过及时修复农村安全饮水灾后管道维护</t>
    </r>
    <r>
      <rPr>
        <sz val="11"/>
        <rFont val="Times New Roman"/>
        <charset val="134"/>
      </rPr>
      <t>50</t>
    </r>
    <r>
      <rPr>
        <sz val="11"/>
        <rFont val="宋体"/>
        <charset val="134"/>
      </rPr>
      <t>公里及水池整修</t>
    </r>
    <r>
      <rPr>
        <sz val="11"/>
        <rFont val="Times New Roman"/>
        <charset val="134"/>
      </rPr>
      <t>2000</t>
    </r>
    <r>
      <rPr>
        <sz val="11"/>
        <rFont val="宋体"/>
        <charset val="134"/>
      </rPr>
      <t>方，预计保障</t>
    </r>
    <r>
      <rPr>
        <sz val="11"/>
        <rFont val="Times New Roman"/>
        <charset val="134"/>
      </rPr>
      <t>10</t>
    </r>
    <r>
      <rPr>
        <sz val="11"/>
        <rFont val="宋体"/>
        <charset val="134"/>
      </rPr>
      <t>万群众，其中脱贫人口</t>
    </r>
    <r>
      <rPr>
        <sz val="11"/>
        <rFont val="Times New Roman"/>
        <charset val="134"/>
      </rPr>
      <t>5000</t>
    </r>
    <r>
      <rPr>
        <sz val="11"/>
        <rFont val="宋体"/>
        <charset val="134"/>
      </rPr>
      <t>人以上农村饮水安全。</t>
    </r>
  </si>
  <si>
    <r>
      <rPr>
        <sz val="11"/>
        <rFont val="宋体"/>
        <charset val="134"/>
      </rPr>
      <t>饮水管道维护</t>
    </r>
    <r>
      <rPr>
        <sz val="11"/>
        <rFont val="Times New Roman"/>
        <charset val="134"/>
      </rPr>
      <t>50</t>
    </r>
    <r>
      <rPr>
        <sz val="11"/>
        <rFont val="宋体"/>
        <charset val="134"/>
      </rPr>
      <t>公里及水池整治</t>
    </r>
    <r>
      <rPr>
        <sz val="11"/>
        <rFont val="Times New Roman"/>
        <charset val="134"/>
      </rPr>
      <t>2000</t>
    </r>
    <r>
      <rPr>
        <sz val="11"/>
        <rFont val="宋体"/>
        <charset val="134"/>
      </rPr>
      <t>方以上</t>
    </r>
  </si>
  <si>
    <r>
      <rPr>
        <sz val="11"/>
        <rFont val="宋体"/>
        <charset val="134"/>
      </rPr>
      <t>饮水管道维护</t>
    </r>
    <r>
      <rPr>
        <sz val="11"/>
        <rFont val="Times New Roman"/>
        <charset val="134"/>
      </rPr>
      <t>18</t>
    </r>
    <r>
      <rPr>
        <sz val="11"/>
        <rFont val="宋体"/>
        <charset val="134"/>
      </rPr>
      <t>万元</t>
    </r>
    <r>
      <rPr>
        <sz val="11"/>
        <rFont val="Times New Roman"/>
        <charset val="134"/>
      </rPr>
      <t>/</t>
    </r>
    <r>
      <rPr>
        <sz val="11"/>
        <rFont val="宋体"/>
        <charset val="134"/>
      </rPr>
      <t>公里，水池</t>
    </r>
    <r>
      <rPr>
        <sz val="11"/>
        <rFont val="Times New Roman"/>
        <charset val="134"/>
      </rPr>
      <t>500</t>
    </r>
    <r>
      <rPr>
        <sz val="11"/>
        <rFont val="宋体"/>
        <charset val="134"/>
      </rPr>
      <t>元</t>
    </r>
    <r>
      <rPr>
        <sz val="11"/>
        <rFont val="Times New Roman"/>
        <charset val="134"/>
      </rPr>
      <t>/m³</t>
    </r>
  </si>
  <si>
    <r>
      <rPr>
        <sz val="11"/>
        <rFont val="宋体"/>
        <charset val="134"/>
      </rPr>
      <t>受益脱贫人口数</t>
    </r>
    <r>
      <rPr>
        <sz val="11"/>
        <rFont val="Times New Roman"/>
        <charset val="134"/>
      </rPr>
      <t>≥5000</t>
    </r>
    <r>
      <rPr>
        <sz val="11"/>
        <rFont val="宋体"/>
        <charset val="134"/>
      </rPr>
      <t>人</t>
    </r>
  </si>
  <si>
    <r>
      <rPr>
        <sz val="11"/>
        <rFont val="方正黑体_GBK"/>
        <charset val="134"/>
      </rPr>
      <t>乡村建设行动</t>
    </r>
  </si>
  <si>
    <r>
      <rPr>
        <sz val="11"/>
        <rFont val="宋体"/>
        <charset val="134"/>
      </rPr>
      <t>巫溪县通城镇青梅村</t>
    </r>
    <r>
      <rPr>
        <sz val="11"/>
        <rFont val="Times New Roman"/>
        <charset val="134"/>
      </rPr>
      <t>2024</t>
    </r>
    <r>
      <rPr>
        <sz val="11"/>
        <rFont val="宋体"/>
        <charset val="134"/>
      </rPr>
      <t>年食品加工产业配套设施建设项目</t>
    </r>
  </si>
  <si>
    <r>
      <rPr>
        <sz val="11"/>
        <rFont val="宋体"/>
        <charset val="134"/>
      </rPr>
      <t>道路全长</t>
    </r>
    <r>
      <rPr>
        <sz val="11"/>
        <rFont val="Times New Roman"/>
        <charset val="134"/>
      </rPr>
      <t xml:space="preserve"> 2351m</t>
    </r>
    <r>
      <rPr>
        <sz val="11"/>
        <rFont val="宋体"/>
        <charset val="134"/>
      </rPr>
      <t>。线路实施起点蔡家垭口，止点邓万波屋场。路基宽度</t>
    </r>
    <r>
      <rPr>
        <sz val="11"/>
        <rFont val="Times New Roman"/>
        <charset val="134"/>
      </rPr>
      <t xml:space="preserve"> 3.5 </t>
    </r>
    <r>
      <rPr>
        <sz val="11"/>
        <rFont val="宋体"/>
        <charset val="134"/>
      </rPr>
      <t>米，路面宽</t>
    </r>
    <r>
      <rPr>
        <sz val="11"/>
        <rFont val="Times New Roman"/>
        <charset val="134"/>
      </rPr>
      <t xml:space="preserve"> 3.5 </t>
    </r>
    <r>
      <rPr>
        <sz val="11"/>
        <rFont val="宋体"/>
        <charset val="134"/>
      </rPr>
      <t>米，路面（Ⅰ型）为：</t>
    </r>
    <r>
      <rPr>
        <sz val="11"/>
        <rFont val="Times New Roman"/>
        <charset val="134"/>
      </rPr>
      <t xml:space="preserve">C25 </t>
    </r>
    <r>
      <rPr>
        <sz val="11"/>
        <rFont val="宋体"/>
        <charset val="134"/>
      </rPr>
      <t>水泥混凝土面层</t>
    </r>
    <r>
      <rPr>
        <sz val="11"/>
        <rFont val="Times New Roman"/>
        <charset val="134"/>
      </rPr>
      <t xml:space="preserve">(20cm)+5cm </t>
    </r>
    <r>
      <rPr>
        <sz val="11"/>
        <rFont val="宋体"/>
        <charset val="134"/>
      </rPr>
      <t>厚石渣调平层</t>
    </r>
    <r>
      <rPr>
        <sz val="11"/>
        <rFont val="Times New Roman"/>
        <charset val="134"/>
      </rPr>
      <t>+15cm</t>
    </r>
    <r>
      <rPr>
        <sz val="11"/>
        <rFont val="宋体"/>
        <charset val="134"/>
      </rPr>
      <t>厚片石底基层，含涵洞等。</t>
    </r>
  </si>
  <si>
    <r>
      <rPr>
        <sz val="11"/>
        <rFont val="宋体"/>
        <charset val="134"/>
      </rPr>
      <t>通过建设道路</t>
    </r>
    <r>
      <rPr>
        <sz val="11"/>
        <rFont val="Times New Roman"/>
        <charset val="134"/>
      </rPr>
      <t>2351</t>
    </r>
    <r>
      <rPr>
        <sz val="11"/>
        <rFont val="宋体"/>
        <charset val="134"/>
      </rPr>
      <t>米，项目建成后，可减少食品加工产业发展运输成本，提高增产效益，直接受益人口</t>
    </r>
    <r>
      <rPr>
        <sz val="11"/>
        <rFont val="Times New Roman"/>
        <charset val="134"/>
      </rPr>
      <t>25</t>
    </r>
    <r>
      <rPr>
        <sz val="11"/>
        <rFont val="宋体"/>
        <charset val="134"/>
      </rPr>
      <t>户</t>
    </r>
    <r>
      <rPr>
        <sz val="11"/>
        <rFont val="Times New Roman"/>
        <charset val="134"/>
      </rPr>
      <t>90</t>
    </r>
    <r>
      <rPr>
        <sz val="11"/>
        <rFont val="宋体"/>
        <charset val="134"/>
      </rPr>
      <t>人（其中脱贫人口</t>
    </r>
    <r>
      <rPr>
        <sz val="11"/>
        <rFont val="Times New Roman"/>
        <charset val="134"/>
      </rPr>
      <t>3</t>
    </r>
    <r>
      <rPr>
        <sz val="11"/>
        <rFont val="宋体"/>
        <charset val="134"/>
      </rPr>
      <t>户</t>
    </r>
    <r>
      <rPr>
        <sz val="11"/>
        <rFont val="Times New Roman"/>
        <charset val="134"/>
      </rPr>
      <t>10</t>
    </r>
    <r>
      <rPr>
        <sz val="11"/>
        <rFont val="宋体"/>
        <charset val="134"/>
      </rPr>
      <t>人）。</t>
    </r>
  </si>
  <si>
    <r>
      <rPr>
        <sz val="11"/>
        <rFont val="Times New Roman"/>
        <charset val="134"/>
      </rPr>
      <t>6</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5</t>
    </r>
    <r>
      <rPr>
        <sz val="11"/>
        <rFont val="宋体"/>
        <charset val="134"/>
      </rPr>
      <t>人参与项目实施过程中施工质量和资金使用的监督；通过实施该项目，可减少食品加工产业发展运输成本，提高增产效益，受益人口</t>
    </r>
    <r>
      <rPr>
        <sz val="11"/>
        <rFont val="Times New Roman"/>
        <charset val="134"/>
      </rPr>
      <t>25</t>
    </r>
    <r>
      <rPr>
        <sz val="11"/>
        <rFont val="宋体"/>
        <charset val="134"/>
      </rPr>
      <t>户</t>
    </r>
    <r>
      <rPr>
        <sz val="11"/>
        <rFont val="Times New Roman"/>
        <charset val="134"/>
      </rPr>
      <t>90</t>
    </r>
    <r>
      <rPr>
        <sz val="11"/>
        <rFont val="宋体"/>
        <charset val="134"/>
      </rPr>
      <t>人（其中脱贫人口</t>
    </r>
    <r>
      <rPr>
        <sz val="11"/>
        <rFont val="Times New Roman"/>
        <charset val="134"/>
      </rPr>
      <t>3</t>
    </r>
    <r>
      <rPr>
        <sz val="11"/>
        <rFont val="宋体"/>
        <charset val="134"/>
      </rPr>
      <t>户</t>
    </r>
    <r>
      <rPr>
        <sz val="11"/>
        <rFont val="Times New Roman"/>
        <charset val="134"/>
      </rPr>
      <t>10</t>
    </r>
    <r>
      <rPr>
        <sz val="11"/>
        <rFont val="宋体"/>
        <charset val="134"/>
      </rPr>
      <t>人）。</t>
    </r>
  </si>
  <si>
    <r>
      <rPr>
        <sz val="11"/>
        <rFont val="宋体"/>
        <charset val="134"/>
      </rPr>
      <t>新建道路</t>
    </r>
    <r>
      <rPr>
        <sz val="11"/>
        <rFont val="Times New Roman"/>
        <charset val="134"/>
      </rPr>
      <t>2.351</t>
    </r>
    <r>
      <rPr>
        <sz val="11"/>
        <rFont val="宋体"/>
        <charset val="134"/>
      </rPr>
      <t>公里</t>
    </r>
  </si>
  <si>
    <r>
      <rPr>
        <sz val="11"/>
        <rFont val="宋体"/>
        <charset val="134"/>
      </rPr>
      <t>补助标准</t>
    </r>
    <r>
      <rPr>
        <sz val="11"/>
        <rFont val="Times New Roman"/>
        <charset val="134"/>
      </rPr>
      <t>115</t>
    </r>
    <r>
      <rPr>
        <sz val="11"/>
        <rFont val="宋体"/>
        <charset val="134"/>
      </rPr>
      <t>万元</t>
    </r>
    <r>
      <rPr>
        <sz val="11"/>
        <rFont val="Times New Roman"/>
        <charset val="134"/>
      </rPr>
      <t>/</t>
    </r>
    <r>
      <rPr>
        <sz val="11"/>
        <rFont val="宋体"/>
        <charset val="134"/>
      </rPr>
      <t>公里</t>
    </r>
  </si>
  <si>
    <r>
      <rPr>
        <sz val="11"/>
        <rFont val="宋体"/>
        <charset val="134"/>
      </rPr>
      <t>工程设计使用年限</t>
    </r>
    <r>
      <rPr>
        <sz val="11"/>
        <rFont val="Times New Roman"/>
        <charset val="134"/>
      </rPr>
      <t>5</t>
    </r>
    <r>
      <rPr>
        <sz val="11"/>
        <rFont val="宋体"/>
        <charset val="134"/>
      </rPr>
      <t>年以上</t>
    </r>
  </si>
  <si>
    <r>
      <rPr>
        <sz val="11"/>
        <rFont val="宋体"/>
        <charset val="134"/>
      </rPr>
      <t>向易航</t>
    </r>
  </si>
  <si>
    <r>
      <rPr>
        <sz val="11"/>
        <rFont val="宋体"/>
        <charset val="134"/>
      </rPr>
      <t>巫溪县通城镇</t>
    </r>
    <r>
      <rPr>
        <sz val="11"/>
        <rFont val="Times New Roman"/>
        <charset val="134"/>
      </rPr>
      <t>2024</t>
    </r>
    <r>
      <rPr>
        <sz val="11"/>
        <rFont val="宋体"/>
        <charset val="134"/>
      </rPr>
      <t>年人居环境综合整治项目</t>
    </r>
  </si>
  <si>
    <r>
      <rPr>
        <sz val="11"/>
        <rFont val="宋体"/>
        <charset val="134"/>
      </rPr>
      <t>全镇实施</t>
    </r>
    <r>
      <rPr>
        <sz val="11"/>
        <rFont val="Times New Roman"/>
        <charset val="134"/>
      </rPr>
      <t>280</t>
    </r>
    <r>
      <rPr>
        <sz val="11"/>
        <rFont val="宋体"/>
        <charset val="134"/>
      </rPr>
      <t>户人居环境综合整治，含坡屋顶、院坝、微田园、入户路等。</t>
    </r>
  </si>
  <si>
    <r>
      <rPr>
        <sz val="11"/>
        <rFont val="宋体"/>
        <charset val="134"/>
      </rPr>
      <t>通过实施</t>
    </r>
    <r>
      <rPr>
        <sz val="11"/>
        <rFont val="Times New Roman"/>
        <charset val="134"/>
      </rPr>
      <t>280</t>
    </r>
    <r>
      <rPr>
        <sz val="11"/>
        <rFont val="宋体"/>
        <charset val="134"/>
      </rPr>
      <t>户人居环境综合整治，建成后可改善</t>
    </r>
    <r>
      <rPr>
        <sz val="11"/>
        <rFont val="Times New Roman"/>
        <charset val="134"/>
      </rPr>
      <t>650</t>
    </r>
    <r>
      <rPr>
        <sz val="11"/>
        <rFont val="宋体"/>
        <charset val="134"/>
      </rPr>
      <t>人，其中脱贫人口</t>
    </r>
    <r>
      <rPr>
        <sz val="11"/>
        <rFont val="Times New Roman"/>
        <charset val="134"/>
      </rPr>
      <t>50</t>
    </r>
    <r>
      <rPr>
        <sz val="11"/>
        <rFont val="宋体"/>
        <charset val="134"/>
      </rPr>
      <t>人居住条件，提高生活品质。</t>
    </r>
  </si>
  <si>
    <r>
      <rPr>
        <sz val="11"/>
        <rFont val="Times New Roman"/>
        <charset val="134"/>
      </rPr>
      <t>23</t>
    </r>
    <r>
      <rPr>
        <sz val="11"/>
        <rFont val="宋体"/>
        <charset val="134"/>
      </rPr>
      <t>人参与前期项目确定会议、决议，</t>
    </r>
    <r>
      <rPr>
        <sz val="11"/>
        <rFont val="Times New Roman"/>
        <charset val="134"/>
      </rPr>
      <t>23</t>
    </r>
    <r>
      <rPr>
        <sz val="11"/>
        <rFont val="宋体"/>
        <charset val="134"/>
      </rPr>
      <t>人参与入库项目的选择，</t>
    </r>
    <r>
      <rPr>
        <sz val="11"/>
        <rFont val="Times New Roman"/>
        <charset val="134"/>
      </rPr>
      <t>6</t>
    </r>
    <r>
      <rPr>
        <sz val="11"/>
        <rFont val="宋体"/>
        <charset val="134"/>
      </rPr>
      <t>人参与项目实施过程中施工质量和资金使用的监督，过实施</t>
    </r>
    <r>
      <rPr>
        <sz val="11"/>
        <rFont val="Times New Roman"/>
        <charset val="134"/>
      </rPr>
      <t>280</t>
    </r>
    <r>
      <rPr>
        <sz val="11"/>
        <rFont val="宋体"/>
        <charset val="134"/>
      </rPr>
      <t>户人居环境综合整治，建成后可改善</t>
    </r>
    <r>
      <rPr>
        <sz val="11"/>
        <rFont val="Times New Roman"/>
        <charset val="134"/>
      </rPr>
      <t>650</t>
    </r>
    <r>
      <rPr>
        <sz val="11"/>
        <rFont val="宋体"/>
        <charset val="134"/>
      </rPr>
      <t>人，其中脱贫人口</t>
    </r>
    <r>
      <rPr>
        <sz val="11"/>
        <rFont val="Times New Roman"/>
        <charset val="134"/>
      </rPr>
      <t>50</t>
    </r>
    <r>
      <rPr>
        <sz val="11"/>
        <rFont val="宋体"/>
        <charset val="134"/>
      </rPr>
      <t>人居住条件，提高生活品质。</t>
    </r>
  </si>
  <si>
    <r>
      <rPr>
        <sz val="11"/>
        <rFont val="宋体"/>
        <charset val="134"/>
      </rPr>
      <t>人居环境综合整治</t>
    </r>
    <r>
      <rPr>
        <sz val="11"/>
        <rFont val="Times New Roman"/>
        <charset val="134"/>
      </rPr>
      <t>280</t>
    </r>
    <r>
      <rPr>
        <sz val="11"/>
        <rFont val="宋体"/>
        <charset val="134"/>
      </rPr>
      <t>户</t>
    </r>
  </si>
  <si>
    <r>
      <rPr>
        <sz val="11"/>
        <rFont val="宋体"/>
        <charset val="134"/>
      </rPr>
      <t>平均补助标准</t>
    </r>
    <r>
      <rPr>
        <sz val="11"/>
        <rFont val="Times New Roman"/>
        <charset val="134"/>
      </rPr>
      <t>3.6</t>
    </r>
    <r>
      <rPr>
        <sz val="11"/>
        <rFont val="宋体"/>
        <charset val="134"/>
      </rPr>
      <t>万元</t>
    </r>
    <r>
      <rPr>
        <sz val="11"/>
        <rFont val="Times New Roman"/>
        <charset val="134"/>
      </rPr>
      <t>/</t>
    </r>
    <r>
      <rPr>
        <sz val="11"/>
        <rFont val="宋体"/>
        <charset val="134"/>
      </rPr>
      <t>户</t>
    </r>
  </si>
  <si>
    <r>
      <rPr>
        <sz val="11"/>
        <rFont val="宋体"/>
        <charset val="134"/>
      </rPr>
      <t>项目可持续年限</t>
    </r>
    <r>
      <rPr>
        <sz val="11"/>
        <rFont val="Times New Roman"/>
        <charset val="134"/>
      </rPr>
      <t>≥3</t>
    </r>
    <r>
      <rPr>
        <sz val="11"/>
        <rFont val="宋体"/>
        <charset val="134"/>
      </rPr>
      <t>年</t>
    </r>
  </si>
  <si>
    <r>
      <rPr>
        <sz val="11"/>
        <rFont val="宋体"/>
        <charset val="134"/>
      </rPr>
      <t>巫溪县</t>
    </r>
    <r>
      <rPr>
        <sz val="11"/>
        <rFont val="Times New Roman"/>
        <charset val="134"/>
      </rPr>
      <t>2023-2024</t>
    </r>
    <r>
      <rPr>
        <sz val="11"/>
        <rFont val="宋体"/>
        <charset val="134"/>
      </rPr>
      <t>年通组公路建设工程（第一批）白鹿镇石堰村公路</t>
    </r>
  </si>
  <si>
    <r>
      <rPr>
        <sz val="12"/>
        <rFont val="宋体"/>
        <charset val="134"/>
      </rPr>
      <t>农村基础设施（含产业配套基础设施）</t>
    </r>
  </si>
  <si>
    <r>
      <rPr>
        <sz val="12"/>
        <rFont val="宋体"/>
        <charset val="134"/>
      </rPr>
      <t>农村道路建设（通村路、通户路、小型桥梁等）</t>
    </r>
  </si>
  <si>
    <r>
      <rPr>
        <sz val="11"/>
        <rFont val="宋体"/>
        <charset val="134"/>
      </rPr>
      <t>改建公路里程</t>
    </r>
    <r>
      <rPr>
        <sz val="11"/>
        <rFont val="Times New Roman"/>
        <charset val="134"/>
      </rPr>
      <t>2.984</t>
    </r>
    <r>
      <rPr>
        <sz val="11"/>
        <rFont val="宋体"/>
        <charset val="134"/>
      </rPr>
      <t>公里，路基宽度</t>
    </r>
    <r>
      <rPr>
        <sz val="11"/>
        <rFont val="Times New Roman"/>
        <charset val="134"/>
      </rPr>
      <t>4.5</t>
    </r>
    <r>
      <rPr>
        <sz val="11"/>
        <rFont val="宋体"/>
        <charset val="134"/>
      </rPr>
      <t>米。</t>
    </r>
  </si>
  <si>
    <r>
      <rPr>
        <sz val="12"/>
        <rFont val="宋体"/>
        <charset val="134"/>
      </rPr>
      <t>改扩建</t>
    </r>
  </si>
  <si>
    <r>
      <rPr>
        <sz val="12"/>
        <rFont val="宋体"/>
        <charset val="134"/>
      </rPr>
      <t>巫溪县白鹿镇石堰村</t>
    </r>
  </si>
  <si>
    <r>
      <rPr>
        <sz val="12"/>
        <rFont val="宋体"/>
        <charset val="134"/>
      </rPr>
      <t>通过改建公路</t>
    </r>
    <r>
      <rPr>
        <sz val="12"/>
        <rFont val="Times New Roman"/>
        <charset val="134"/>
      </rPr>
      <t>2.984</t>
    </r>
    <r>
      <rPr>
        <sz val="12"/>
        <rFont val="宋体"/>
        <charset val="134"/>
      </rPr>
      <t>公里，项目实施可解决</t>
    </r>
    <r>
      <rPr>
        <sz val="12"/>
        <rFont val="Times New Roman"/>
        <charset val="134"/>
      </rPr>
      <t>65</t>
    </r>
    <r>
      <rPr>
        <sz val="12"/>
        <rFont val="宋体"/>
        <charset val="134"/>
      </rPr>
      <t>人出行难，其中脱贫人口</t>
    </r>
    <r>
      <rPr>
        <sz val="12"/>
        <rFont val="Times New Roman"/>
        <charset val="134"/>
      </rPr>
      <t>11</t>
    </r>
    <r>
      <rPr>
        <sz val="12"/>
        <rFont val="宋体"/>
        <charset val="134"/>
      </rPr>
      <t>人出行问题。</t>
    </r>
  </si>
  <si>
    <r>
      <rPr>
        <sz val="12"/>
        <rFont val="Times New Roman"/>
        <charset val="134"/>
      </rPr>
      <t>10</t>
    </r>
    <r>
      <rPr>
        <sz val="12"/>
        <rFont val="宋体"/>
        <charset val="134"/>
      </rPr>
      <t>人参与前期项目确定会议、决议，</t>
    </r>
    <r>
      <rPr>
        <sz val="12"/>
        <rFont val="Times New Roman"/>
        <charset val="134"/>
      </rPr>
      <t>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2.984</t>
    </r>
    <r>
      <rPr>
        <sz val="12"/>
        <rFont val="宋体"/>
        <charset val="134"/>
      </rPr>
      <t>公里，项目实施可解决</t>
    </r>
    <r>
      <rPr>
        <sz val="12"/>
        <rFont val="Times New Roman"/>
        <charset val="134"/>
      </rPr>
      <t>65</t>
    </r>
    <r>
      <rPr>
        <sz val="12"/>
        <rFont val="宋体"/>
        <charset val="134"/>
      </rPr>
      <t>人出行难，其中脱贫人口</t>
    </r>
    <r>
      <rPr>
        <sz val="12"/>
        <rFont val="Times New Roman"/>
        <charset val="134"/>
      </rPr>
      <t>11</t>
    </r>
    <r>
      <rPr>
        <sz val="12"/>
        <rFont val="宋体"/>
        <charset val="134"/>
      </rPr>
      <t>人出行问题。</t>
    </r>
  </si>
  <si>
    <r>
      <rPr>
        <sz val="12"/>
        <rFont val="宋体"/>
        <charset val="134"/>
      </rPr>
      <t>改建公路里程数量</t>
    </r>
    <r>
      <rPr>
        <sz val="12"/>
        <rFont val="Times New Roman"/>
        <charset val="134"/>
      </rPr>
      <t>2.984</t>
    </r>
    <r>
      <rPr>
        <sz val="12"/>
        <rFont val="宋体"/>
        <charset val="134"/>
      </rPr>
      <t>公里</t>
    </r>
  </si>
  <si>
    <r>
      <rPr>
        <sz val="12"/>
        <rFont val="宋体"/>
        <charset val="134"/>
      </rPr>
      <t>公路改建约</t>
    </r>
    <r>
      <rPr>
        <sz val="12"/>
        <rFont val="Times New Roman"/>
        <charset val="134"/>
      </rPr>
      <t>66.4</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</si>
  <si>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≥11</t>
    </r>
    <r>
      <rPr>
        <sz val="12"/>
        <rFont val="宋体"/>
        <charset val="134"/>
      </rPr>
      <t>人</t>
    </r>
  </si>
  <si>
    <r>
      <rPr>
        <sz val="12"/>
        <rFont val="宋体"/>
        <charset val="134"/>
      </rPr>
      <t>工程设计使用年限</t>
    </r>
    <r>
      <rPr>
        <sz val="12"/>
        <rFont val="Times New Roman"/>
        <charset val="134"/>
      </rPr>
      <t>≥5</t>
    </r>
    <r>
      <rPr>
        <sz val="12"/>
        <rFont val="宋体"/>
        <charset val="134"/>
      </rPr>
      <t>年</t>
    </r>
  </si>
  <si>
    <r>
      <rPr>
        <sz val="12"/>
        <rFont val="宋体"/>
        <charset val="134"/>
      </rPr>
      <t>赵进</t>
    </r>
  </si>
  <si>
    <r>
      <rPr>
        <sz val="11"/>
        <rFont val="宋体"/>
        <charset val="134"/>
      </rPr>
      <t>巫溪县</t>
    </r>
    <r>
      <rPr>
        <sz val="11"/>
        <rFont val="Times New Roman"/>
        <charset val="134"/>
      </rPr>
      <t>2023-2024</t>
    </r>
    <r>
      <rPr>
        <sz val="11"/>
        <rFont val="宋体"/>
        <charset val="134"/>
      </rPr>
      <t>年通组公路建设工程（第一批）朝阳镇朝阳村公路</t>
    </r>
  </si>
  <si>
    <r>
      <rPr>
        <sz val="11"/>
        <rFont val="宋体"/>
        <charset val="134"/>
      </rPr>
      <t>改建公路里程</t>
    </r>
    <r>
      <rPr>
        <sz val="11"/>
        <rFont val="Times New Roman"/>
        <charset val="134"/>
      </rPr>
      <t>2.4</t>
    </r>
    <r>
      <rPr>
        <sz val="11"/>
        <rFont val="宋体"/>
        <charset val="134"/>
      </rPr>
      <t>公里，路基宽度</t>
    </r>
    <r>
      <rPr>
        <sz val="11"/>
        <rFont val="Times New Roman"/>
        <charset val="134"/>
      </rPr>
      <t>4.5</t>
    </r>
    <r>
      <rPr>
        <sz val="11"/>
        <rFont val="宋体"/>
        <charset val="134"/>
      </rPr>
      <t>米。</t>
    </r>
  </si>
  <si>
    <r>
      <rPr>
        <sz val="12"/>
        <rFont val="宋体"/>
        <charset val="134"/>
      </rPr>
      <t>巫溪县朝阳镇朝阳村</t>
    </r>
  </si>
  <si>
    <r>
      <rPr>
        <sz val="12"/>
        <rFont val="宋体"/>
        <charset val="134"/>
      </rPr>
      <t>通过改建公路</t>
    </r>
    <r>
      <rPr>
        <sz val="12"/>
        <rFont val="Times New Roman"/>
        <charset val="134"/>
      </rPr>
      <t>2.4</t>
    </r>
    <r>
      <rPr>
        <sz val="12"/>
        <rFont val="宋体"/>
        <charset val="134"/>
      </rPr>
      <t>公里，项目实施可解决</t>
    </r>
    <r>
      <rPr>
        <sz val="12"/>
        <rFont val="Times New Roman"/>
        <charset val="134"/>
      </rPr>
      <t>86</t>
    </r>
    <r>
      <rPr>
        <sz val="12"/>
        <rFont val="宋体"/>
        <charset val="134"/>
      </rPr>
      <t>人出行难，其中脱贫人口</t>
    </r>
    <r>
      <rPr>
        <sz val="12"/>
        <rFont val="Times New Roman"/>
        <charset val="134"/>
      </rPr>
      <t>14</t>
    </r>
    <r>
      <rPr>
        <sz val="12"/>
        <rFont val="宋体"/>
        <charset val="134"/>
      </rPr>
      <t>人出行问题。</t>
    </r>
  </si>
  <si>
    <r>
      <rPr>
        <sz val="12"/>
        <rFont val="Times New Roman"/>
        <charset val="134"/>
      </rPr>
      <t>10</t>
    </r>
    <r>
      <rPr>
        <sz val="12"/>
        <rFont val="宋体"/>
        <charset val="134"/>
      </rPr>
      <t>人参与前期项目确定会议、决议，</t>
    </r>
    <r>
      <rPr>
        <sz val="12"/>
        <rFont val="Times New Roman"/>
        <charset val="134"/>
      </rPr>
      <t>3</t>
    </r>
    <r>
      <rPr>
        <sz val="12"/>
        <rFont val="宋体"/>
        <charset val="134"/>
      </rPr>
      <t>人参与入库项目的选择，</t>
    </r>
    <r>
      <rPr>
        <sz val="12"/>
        <rFont val="Times New Roman"/>
        <charset val="134"/>
      </rPr>
      <t>3</t>
    </r>
    <r>
      <rPr>
        <sz val="12"/>
        <rFont val="宋体"/>
        <charset val="134"/>
      </rPr>
      <t>人参与项目实施过程中施工质量和资金使用的监督；通过改建公路</t>
    </r>
    <r>
      <rPr>
        <sz val="12"/>
        <rFont val="Times New Roman"/>
        <charset val="134"/>
      </rPr>
      <t>2.4</t>
    </r>
    <r>
      <rPr>
        <sz val="12"/>
        <rFont val="宋体"/>
        <charset val="134"/>
      </rPr>
      <t>公里，项目实施可解决</t>
    </r>
    <r>
      <rPr>
        <sz val="12"/>
        <rFont val="Times New Roman"/>
        <charset val="134"/>
      </rPr>
      <t>86</t>
    </r>
    <r>
      <rPr>
        <sz val="12"/>
        <rFont val="宋体"/>
        <charset val="134"/>
      </rPr>
      <t>人出行难，其中脱贫人口</t>
    </r>
    <r>
      <rPr>
        <sz val="12"/>
        <rFont val="Times New Roman"/>
        <charset val="134"/>
      </rPr>
      <t>14</t>
    </r>
    <r>
      <rPr>
        <sz val="12"/>
        <rFont val="宋体"/>
        <charset val="134"/>
      </rPr>
      <t>人出行问题。</t>
    </r>
  </si>
  <si>
    <r>
      <rPr>
        <sz val="12"/>
        <rFont val="宋体"/>
        <charset val="134"/>
      </rPr>
      <t>改建公路里程数量</t>
    </r>
    <r>
      <rPr>
        <sz val="12"/>
        <rFont val="Times New Roman"/>
        <charset val="134"/>
      </rPr>
      <t>2.4</t>
    </r>
    <r>
      <rPr>
        <sz val="12"/>
        <rFont val="宋体"/>
        <charset val="134"/>
      </rPr>
      <t>公里</t>
    </r>
  </si>
  <si>
    <r>
      <rPr>
        <sz val="12"/>
        <rFont val="宋体"/>
        <charset val="134"/>
      </rPr>
      <t>公路改建约</t>
    </r>
    <r>
      <rPr>
        <sz val="12"/>
        <rFont val="Times New Roman"/>
        <charset val="134"/>
      </rPr>
      <t>62</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</si>
  <si>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≥14</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</si>
  <si>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年通组公路建设工程（第一批）峰灵镇堰坪村公路</t>
    </r>
  </si>
  <si>
    <r>
      <rPr>
        <sz val="11"/>
        <rFont val="宋体"/>
        <charset val="134"/>
      </rPr>
      <t>改建公路里程</t>
    </r>
    <r>
      <rPr>
        <sz val="11"/>
        <rFont val="Times New Roman"/>
        <charset val="134"/>
      </rPr>
      <t>2.39</t>
    </r>
    <r>
      <rPr>
        <sz val="11"/>
        <rFont val="宋体"/>
        <charset val="134"/>
      </rPr>
      <t>公里，路基宽度</t>
    </r>
    <r>
      <rPr>
        <sz val="11"/>
        <rFont val="Times New Roman"/>
        <charset val="134"/>
      </rPr>
      <t>4.5</t>
    </r>
    <r>
      <rPr>
        <sz val="11"/>
        <rFont val="宋体"/>
        <charset val="134"/>
      </rPr>
      <t>米。</t>
    </r>
  </si>
  <si>
    <r>
      <rPr>
        <sz val="12"/>
        <rFont val="宋体"/>
        <charset val="134"/>
      </rPr>
      <t>巫溪县峰灵镇堰坪村</t>
    </r>
  </si>
  <si>
    <r>
      <rPr>
        <sz val="12"/>
        <rFont val="宋体"/>
        <charset val="134"/>
      </rPr>
      <t>通过改建公路</t>
    </r>
    <r>
      <rPr>
        <sz val="12"/>
        <rFont val="Times New Roman"/>
        <charset val="134"/>
      </rPr>
      <t>2.39</t>
    </r>
    <r>
      <rPr>
        <sz val="12"/>
        <rFont val="宋体"/>
        <charset val="134"/>
      </rPr>
      <t>公里，项目实施可解决</t>
    </r>
    <r>
      <rPr>
        <sz val="12"/>
        <rFont val="Times New Roman"/>
        <charset val="134"/>
      </rPr>
      <t>74</t>
    </r>
    <r>
      <rPr>
        <sz val="12"/>
        <rFont val="宋体"/>
        <charset val="134"/>
      </rPr>
      <t>人出行难，其中脱贫人口</t>
    </r>
    <r>
      <rPr>
        <sz val="12"/>
        <rFont val="Times New Roman"/>
        <charset val="134"/>
      </rPr>
      <t>12</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</si>
  <si>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2.39</t>
    </r>
    <r>
      <rPr>
        <sz val="12"/>
        <rFont val="宋体"/>
        <charset val="134"/>
      </rPr>
      <t>公里，项目实施可解决</t>
    </r>
    <r>
      <rPr>
        <sz val="12"/>
        <rFont val="Times New Roman"/>
        <charset val="134"/>
      </rPr>
      <t>74</t>
    </r>
    <r>
      <rPr>
        <sz val="12"/>
        <rFont val="宋体"/>
        <charset val="134"/>
      </rPr>
      <t>人出行难，其中脱贫人口</t>
    </r>
    <r>
      <rPr>
        <sz val="12"/>
        <rFont val="Times New Roman"/>
        <charset val="134"/>
      </rPr>
      <t>12</t>
    </r>
    <r>
      <rPr>
        <sz val="12"/>
        <rFont val="宋体"/>
        <charset val="134"/>
      </rPr>
      <t>人出行问题。</t>
    </r>
  </si>
  <si>
    <r>
      <rPr>
        <sz val="12"/>
        <rFont val="宋体"/>
        <charset val="134"/>
      </rPr>
      <t>改建公路里程数量</t>
    </r>
    <r>
      <rPr>
        <sz val="12"/>
        <rFont val="Times New Roman"/>
        <charset val="134"/>
      </rPr>
      <t>2.39</t>
    </r>
    <r>
      <rPr>
        <sz val="12"/>
        <rFont val="宋体"/>
        <charset val="134"/>
      </rPr>
      <t>公里</t>
    </r>
  </si>
  <si>
    <r>
      <rPr>
        <sz val="12"/>
        <rFont val="宋体"/>
        <charset val="134"/>
      </rPr>
      <t>公路改建约</t>
    </r>
    <r>
      <rPr>
        <sz val="12"/>
        <rFont val="Times New Roman"/>
        <charset val="134"/>
      </rPr>
      <t>74</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</si>
  <si>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≥12</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</si>
  <si>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年通组公路建设工程（第一批）古路镇古路村公路</t>
    </r>
  </si>
  <si>
    <r>
      <rPr>
        <sz val="11"/>
        <rFont val="宋体"/>
        <charset val="134"/>
      </rPr>
      <t>改建公路里程</t>
    </r>
    <r>
      <rPr>
        <sz val="11"/>
        <rFont val="Times New Roman"/>
        <charset val="134"/>
      </rPr>
      <t>0.679</t>
    </r>
    <r>
      <rPr>
        <sz val="11"/>
        <rFont val="宋体"/>
        <charset val="134"/>
      </rPr>
      <t>公里，路基宽度</t>
    </r>
    <r>
      <rPr>
        <sz val="11"/>
        <rFont val="Times New Roman"/>
        <charset val="134"/>
      </rPr>
      <t>4.5-7</t>
    </r>
    <r>
      <rPr>
        <sz val="11"/>
        <rFont val="宋体"/>
        <charset val="134"/>
      </rPr>
      <t>米。</t>
    </r>
  </si>
  <si>
    <r>
      <rPr>
        <sz val="12"/>
        <rFont val="宋体"/>
        <charset val="134"/>
      </rPr>
      <t>巫溪县古路镇古路村</t>
    </r>
  </si>
  <si>
    <r>
      <rPr>
        <sz val="12"/>
        <rFont val="宋体"/>
        <charset val="134"/>
      </rPr>
      <t>通过改建公路</t>
    </r>
    <r>
      <rPr>
        <sz val="12"/>
        <rFont val="Times New Roman"/>
        <charset val="134"/>
      </rPr>
      <t>0.679</t>
    </r>
    <r>
      <rPr>
        <sz val="12"/>
        <rFont val="宋体"/>
        <charset val="134"/>
      </rPr>
      <t>公里，项目实施可解决</t>
    </r>
    <r>
      <rPr>
        <sz val="12"/>
        <rFont val="Times New Roman"/>
        <charset val="134"/>
      </rPr>
      <t>352</t>
    </r>
    <r>
      <rPr>
        <sz val="12"/>
        <rFont val="宋体"/>
        <charset val="134"/>
      </rPr>
      <t>人出行难，其中脱贫人口</t>
    </r>
    <r>
      <rPr>
        <sz val="12"/>
        <rFont val="Times New Roman"/>
        <charset val="134"/>
      </rPr>
      <t>35</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</si>
  <si>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0.679</t>
    </r>
    <r>
      <rPr>
        <sz val="12"/>
        <rFont val="宋体"/>
        <charset val="134"/>
      </rPr>
      <t>公里，项目实施可解决</t>
    </r>
    <r>
      <rPr>
        <sz val="12"/>
        <rFont val="Times New Roman"/>
        <charset val="134"/>
      </rPr>
      <t>352</t>
    </r>
    <r>
      <rPr>
        <sz val="12"/>
        <rFont val="宋体"/>
        <charset val="134"/>
      </rPr>
      <t>人出行难，其中脱贫人口</t>
    </r>
    <r>
      <rPr>
        <sz val="12"/>
        <rFont val="Times New Roman"/>
        <charset val="134"/>
      </rPr>
      <t>35</t>
    </r>
    <r>
      <rPr>
        <sz val="12"/>
        <rFont val="宋体"/>
        <charset val="134"/>
      </rPr>
      <t>人出行问题。</t>
    </r>
  </si>
  <si>
    <r>
      <rPr>
        <sz val="12"/>
        <rFont val="宋体"/>
        <charset val="134"/>
      </rPr>
      <t>改建公路里程数量</t>
    </r>
    <r>
      <rPr>
        <sz val="12"/>
        <rFont val="Times New Roman"/>
        <charset val="134"/>
      </rPr>
      <t>0.679</t>
    </r>
    <r>
      <rPr>
        <sz val="12"/>
        <rFont val="宋体"/>
        <charset val="134"/>
      </rPr>
      <t>公里</t>
    </r>
  </si>
  <si>
    <r>
      <rPr>
        <sz val="12"/>
        <rFont val="宋体"/>
        <charset val="134"/>
      </rPr>
      <t>公路改建约</t>
    </r>
    <r>
      <rPr>
        <sz val="12"/>
        <rFont val="Times New Roman"/>
        <charset val="134"/>
      </rPr>
      <t>120</t>
    </r>
    <r>
      <rPr>
        <sz val="12"/>
        <rFont val="宋体"/>
        <charset val="134"/>
      </rPr>
      <t>元</t>
    </r>
    <r>
      <rPr>
        <sz val="12"/>
        <rFont val="Times New Roman"/>
        <charset val="134"/>
      </rPr>
      <t>/</t>
    </r>
    <r>
      <rPr>
        <sz val="12"/>
        <rFont val="宋体"/>
        <charset val="134"/>
      </rPr>
      <t>公里</t>
    </r>
  </si>
  <si>
    <r>
      <rPr>
        <sz val="12"/>
        <rFont val="宋体"/>
        <charset val="134"/>
      </rPr>
      <t>受益脱贫人口数</t>
    </r>
    <r>
      <rPr>
        <sz val="12"/>
        <rFont val="Times New Roman"/>
        <charset val="134"/>
      </rPr>
      <t>≥35</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</si>
  <si>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年通组公路建设工程（第一批）尖山镇百步村公路</t>
    </r>
  </si>
  <si>
    <r>
      <rPr>
        <sz val="11"/>
        <rFont val="宋体"/>
        <charset val="134"/>
      </rPr>
      <t>改建公路里程</t>
    </r>
    <r>
      <rPr>
        <sz val="11"/>
        <rFont val="Times New Roman"/>
        <charset val="134"/>
      </rPr>
      <t>0.728</t>
    </r>
    <r>
      <rPr>
        <sz val="11"/>
        <rFont val="宋体"/>
        <charset val="134"/>
      </rPr>
      <t>公里，路基宽度</t>
    </r>
    <r>
      <rPr>
        <sz val="11"/>
        <rFont val="Times New Roman"/>
        <charset val="134"/>
      </rPr>
      <t>4.5-7</t>
    </r>
    <r>
      <rPr>
        <sz val="11"/>
        <rFont val="宋体"/>
        <charset val="134"/>
      </rPr>
      <t>米。</t>
    </r>
  </si>
  <si>
    <r>
      <rPr>
        <sz val="12"/>
        <rFont val="宋体"/>
        <charset val="134"/>
      </rPr>
      <t>巫溪县尖山镇百步村</t>
    </r>
  </si>
  <si>
    <r>
      <rPr>
        <sz val="12"/>
        <rFont val="宋体"/>
        <charset val="134"/>
      </rPr>
      <t>通过改建公路</t>
    </r>
    <r>
      <rPr>
        <sz val="12"/>
        <rFont val="Times New Roman"/>
        <charset val="134"/>
      </rPr>
      <t>0.728</t>
    </r>
    <r>
      <rPr>
        <sz val="12"/>
        <rFont val="宋体"/>
        <charset val="134"/>
      </rPr>
      <t>公里，项目实施可解决</t>
    </r>
    <r>
      <rPr>
        <sz val="12"/>
        <rFont val="Times New Roman"/>
        <charset val="134"/>
      </rPr>
      <t>33</t>
    </r>
    <r>
      <rPr>
        <sz val="12"/>
        <rFont val="宋体"/>
        <charset val="134"/>
      </rPr>
      <t>人出行难，其中脱贫人口</t>
    </r>
    <r>
      <rPr>
        <sz val="12"/>
        <rFont val="Times New Roman"/>
        <charset val="134"/>
      </rPr>
      <t>7</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</si>
  <si>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0.728</t>
    </r>
    <r>
      <rPr>
        <sz val="12"/>
        <rFont val="宋体"/>
        <charset val="134"/>
      </rPr>
      <t>公里，项目实施可解决</t>
    </r>
    <r>
      <rPr>
        <sz val="12"/>
        <rFont val="Times New Roman"/>
        <charset val="134"/>
      </rPr>
      <t>33</t>
    </r>
    <r>
      <rPr>
        <sz val="12"/>
        <rFont val="宋体"/>
        <charset val="134"/>
      </rPr>
      <t>人出行难，其中脱贫人口</t>
    </r>
    <r>
      <rPr>
        <sz val="12"/>
        <rFont val="Times New Roman"/>
        <charset val="134"/>
      </rPr>
      <t>7</t>
    </r>
    <r>
      <rPr>
        <sz val="12"/>
        <rFont val="宋体"/>
        <charset val="134"/>
      </rPr>
      <t>人出行问题。</t>
    </r>
  </si>
  <si>
    <r>
      <rPr>
        <sz val="12"/>
        <rFont val="宋体"/>
        <charset val="134"/>
      </rPr>
      <t>改建公路里程数量</t>
    </r>
    <r>
      <rPr>
        <sz val="12"/>
        <rFont val="Times New Roman"/>
        <charset val="134"/>
      </rPr>
      <t>0.728</t>
    </r>
    <r>
      <rPr>
        <sz val="12"/>
        <rFont val="宋体"/>
        <charset val="134"/>
      </rPr>
      <t>公里</t>
    </r>
  </si>
  <si>
    <r>
      <rPr>
        <sz val="12"/>
        <rFont val="宋体"/>
        <charset val="134"/>
      </rPr>
      <t>公路改建约</t>
    </r>
    <r>
      <rPr>
        <sz val="12"/>
        <rFont val="Times New Roman"/>
        <charset val="134"/>
      </rPr>
      <t>96.2</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</si>
  <si>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≥7</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</si>
  <si>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年通组公路建设工程（第一批）尖山镇大包村公路</t>
    </r>
  </si>
  <si>
    <r>
      <rPr>
        <sz val="11"/>
        <rFont val="宋体"/>
        <charset val="134"/>
      </rPr>
      <t>改建公路里程</t>
    </r>
    <r>
      <rPr>
        <sz val="11"/>
        <rFont val="Times New Roman"/>
        <charset val="134"/>
      </rPr>
      <t>0.21</t>
    </r>
    <r>
      <rPr>
        <sz val="11"/>
        <rFont val="宋体"/>
        <charset val="134"/>
      </rPr>
      <t>公里，路基宽度</t>
    </r>
    <r>
      <rPr>
        <sz val="11"/>
        <rFont val="Times New Roman"/>
        <charset val="134"/>
      </rPr>
      <t>4.5</t>
    </r>
    <r>
      <rPr>
        <sz val="11"/>
        <rFont val="宋体"/>
        <charset val="134"/>
      </rPr>
      <t>米。</t>
    </r>
  </si>
  <si>
    <r>
      <rPr>
        <sz val="12"/>
        <rFont val="宋体"/>
        <charset val="134"/>
      </rPr>
      <t>巫溪县尖山镇大包村</t>
    </r>
  </si>
  <si>
    <r>
      <rPr>
        <sz val="12"/>
        <rFont val="宋体"/>
        <charset val="134"/>
      </rPr>
      <t>通过改建公路</t>
    </r>
    <r>
      <rPr>
        <sz val="12"/>
        <rFont val="Times New Roman"/>
        <charset val="134"/>
      </rPr>
      <t>0.21</t>
    </r>
    <r>
      <rPr>
        <sz val="12"/>
        <rFont val="宋体"/>
        <charset val="134"/>
      </rPr>
      <t>公里，项目实施可解决</t>
    </r>
    <r>
      <rPr>
        <sz val="12"/>
        <rFont val="Times New Roman"/>
        <charset val="134"/>
      </rPr>
      <t>19</t>
    </r>
    <r>
      <rPr>
        <sz val="12"/>
        <rFont val="宋体"/>
        <charset val="134"/>
      </rPr>
      <t>人出行难，其中脱贫人口</t>
    </r>
    <r>
      <rPr>
        <sz val="12"/>
        <rFont val="Times New Roman"/>
        <charset val="134"/>
      </rPr>
      <t>4</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</si>
  <si>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0.21</t>
    </r>
    <r>
      <rPr>
        <sz val="12"/>
        <rFont val="宋体"/>
        <charset val="134"/>
      </rPr>
      <t>公里，项目实施可解决</t>
    </r>
    <r>
      <rPr>
        <sz val="12"/>
        <rFont val="Times New Roman"/>
        <charset val="134"/>
      </rPr>
      <t>19</t>
    </r>
    <r>
      <rPr>
        <sz val="12"/>
        <rFont val="宋体"/>
        <charset val="134"/>
      </rPr>
      <t>人出行难，其中脱贫人口</t>
    </r>
    <r>
      <rPr>
        <sz val="12"/>
        <rFont val="Times New Roman"/>
        <charset val="134"/>
      </rPr>
      <t>4</t>
    </r>
    <r>
      <rPr>
        <sz val="12"/>
        <rFont val="宋体"/>
        <charset val="134"/>
      </rPr>
      <t>人出行问题。</t>
    </r>
  </si>
  <si>
    <r>
      <rPr>
        <sz val="12"/>
        <rFont val="宋体"/>
        <charset val="134"/>
      </rPr>
      <t>改建公路里程数量</t>
    </r>
    <r>
      <rPr>
        <sz val="12"/>
        <rFont val="Times New Roman"/>
        <charset val="134"/>
      </rPr>
      <t>0.21</t>
    </r>
    <r>
      <rPr>
        <sz val="12"/>
        <rFont val="宋体"/>
        <charset val="134"/>
      </rPr>
      <t>公里</t>
    </r>
  </si>
  <si>
    <r>
      <rPr>
        <sz val="12"/>
        <rFont val="宋体"/>
        <charset val="134"/>
      </rPr>
      <t>公路改建约</t>
    </r>
    <r>
      <rPr>
        <sz val="12"/>
        <rFont val="Times New Roman"/>
        <charset val="134"/>
      </rPr>
      <t>76.2</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</si>
  <si>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≥4</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</si>
  <si>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年通组公路建设工程（第一批）尖山镇尖山村公路</t>
    </r>
  </si>
  <si>
    <r>
      <rPr>
        <sz val="11"/>
        <rFont val="宋体"/>
        <charset val="134"/>
      </rPr>
      <t>改建公路里程</t>
    </r>
    <r>
      <rPr>
        <sz val="11"/>
        <rFont val="Times New Roman"/>
        <charset val="134"/>
      </rPr>
      <t>1.162</t>
    </r>
    <r>
      <rPr>
        <sz val="11"/>
        <rFont val="宋体"/>
        <charset val="134"/>
      </rPr>
      <t>公里，路基宽度</t>
    </r>
    <r>
      <rPr>
        <sz val="11"/>
        <rFont val="Times New Roman"/>
        <charset val="134"/>
      </rPr>
      <t>6</t>
    </r>
    <r>
      <rPr>
        <sz val="11"/>
        <rFont val="宋体"/>
        <charset val="134"/>
      </rPr>
      <t>米。</t>
    </r>
  </si>
  <si>
    <r>
      <rPr>
        <sz val="12"/>
        <rFont val="宋体"/>
        <charset val="134"/>
      </rPr>
      <t>巫溪县尖山镇尖山村</t>
    </r>
  </si>
  <si>
    <r>
      <rPr>
        <sz val="12"/>
        <rFont val="宋体"/>
        <charset val="134"/>
      </rPr>
      <t>通过改建公路</t>
    </r>
    <r>
      <rPr>
        <sz val="12"/>
        <rFont val="Times New Roman"/>
        <charset val="134"/>
      </rPr>
      <t>1.162</t>
    </r>
    <r>
      <rPr>
        <sz val="12"/>
        <rFont val="宋体"/>
        <charset val="134"/>
      </rPr>
      <t>公里，项目实施可解决</t>
    </r>
    <r>
      <rPr>
        <sz val="12"/>
        <rFont val="Times New Roman"/>
        <charset val="134"/>
      </rPr>
      <t>54</t>
    </r>
    <r>
      <rPr>
        <sz val="12"/>
        <rFont val="宋体"/>
        <charset val="134"/>
      </rPr>
      <t>人出行难，其中脱贫人口</t>
    </r>
    <r>
      <rPr>
        <sz val="12"/>
        <rFont val="Times New Roman"/>
        <charset val="134"/>
      </rPr>
      <t>8</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</si>
  <si>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1.162</t>
    </r>
    <r>
      <rPr>
        <sz val="12"/>
        <rFont val="宋体"/>
        <charset val="134"/>
      </rPr>
      <t>公里，项目实施可解决</t>
    </r>
    <r>
      <rPr>
        <sz val="12"/>
        <rFont val="Times New Roman"/>
        <charset val="134"/>
      </rPr>
      <t>54</t>
    </r>
    <r>
      <rPr>
        <sz val="12"/>
        <rFont val="宋体"/>
        <charset val="134"/>
      </rPr>
      <t>人出行难，其中脱贫人口</t>
    </r>
    <r>
      <rPr>
        <sz val="12"/>
        <rFont val="Times New Roman"/>
        <charset val="134"/>
      </rPr>
      <t>8</t>
    </r>
    <r>
      <rPr>
        <sz val="12"/>
        <rFont val="宋体"/>
        <charset val="134"/>
      </rPr>
      <t>人出行问题。</t>
    </r>
  </si>
  <si>
    <r>
      <rPr>
        <sz val="12"/>
        <rFont val="宋体"/>
        <charset val="134"/>
      </rPr>
      <t>改建公路里程数量</t>
    </r>
    <r>
      <rPr>
        <sz val="12"/>
        <rFont val="Times New Roman"/>
        <charset val="134"/>
      </rPr>
      <t>1.162</t>
    </r>
    <r>
      <rPr>
        <sz val="12"/>
        <rFont val="宋体"/>
        <charset val="134"/>
      </rPr>
      <t>公里</t>
    </r>
  </si>
  <si>
    <r>
      <rPr>
        <sz val="12"/>
        <rFont val="宋体"/>
        <charset val="134"/>
      </rPr>
      <t>公路改建约</t>
    </r>
    <r>
      <rPr>
        <sz val="12"/>
        <rFont val="Times New Roman"/>
        <charset val="134"/>
      </rPr>
      <t>78.3</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</si>
  <si>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≥8</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</si>
  <si>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年通组公路建设工程（第一批）菱角镇桐岭村公路</t>
    </r>
  </si>
  <si>
    <r>
      <rPr>
        <sz val="11"/>
        <rFont val="宋体"/>
        <charset val="134"/>
      </rPr>
      <t>改建公路里程</t>
    </r>
    <r>
      <rPr>
        <sz val="11"/>
        <rFont val="Times New Roman"/>
        <charset val="134"/>
      </rPr>
      <t>4</t>
    </r>
    <r>
      <rPr>
        <sz val="11"/>
        <rFont val="宋体"/>
        <charset val="134"/>
      </rPr>
      <t>公里，路基宽度为</t>
    </r>
    <r>
      <rPr>
        <sz val="11"/>
        <rFont val="Times New Roman"/>
        <charset val="134"/>
      </rPr>
      <t>6.5-7.5m</t>
    </r>
    <r>
      <rPr>
        <sz val="11"/>
        <rFont val="宋体"/>
        <charset val="134"/>
      </rPr>
      <t>。</t>
    </r>
  </si>
  <si>
    <r>
      <rPr>
        <sz val="12"/>
        <rFont val="宋体"/>
        <charset val="134"/>
      </rPr>
      <t>巫溪县菱角镇桐岭村</t>
    </r>
  </si>
  <si>
    <r>
      <rPr>
        <sz val="12"/>
        <rFont val="宋体"/>
        <charset val="134"/>
      </rPr>
      <t>通过改建公路</t>
    </r>
    <r>
      <rPr>
        <sz val="12"/>
        <rFont val="Times New Roman"/>
        <charset val="134"/>
      </rPr>
      <t>4</t>
    </r>
    <r>
      <rPr>
        <sz val="12"/>
        <rFont val="宋体"/>
        <charset val="134"/>
      </rPr>
      <t>公里，项目实施可解决</t>
    </r>
    <r>
      <rPr>
        <sz val="12"/>
        <rFont val="Times New Roman"/>
        <charset val="134"/>
      </rPr>
      <t>132</t>
    </r>
    <r>
      <rPr>
        <sz val="12"/>
        <rFont val="宋体"/>
        <charset val="134"/>
      </rPr>
      <t>人出行难，其中脱贫人口</t>
    </r>
    <r>
      <rPr>
        <sz val="12"/>
        <rFont val="Times New Roman"/>
        <charset val="134"/>
      </rPr>
      <t>33</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</si>
  <si>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4</t>
    </r>
    <r>
      <rPr>
        <sz val="12"/>
        <rFont val="宋体"/>
        <charset val="134"/>
      </rPr>
      <t>公里，项目实施可解决</t>
    </r>
    <r>
      <rPr>
        <sz val="12"/>
        <rFont val="Times New Roman"/>
        <charset val="134"/>
      </rPr>
      <t>132</t>
    </r>
    <r>
      <rPr>
        <sz val="12"/>
        <rFont val="宋体"/>
        <charset val="134"/>
      </rPr>
      <t>人出行难，其中脱贫人口</t>
    </r>
    <r>
      <rPr>
        <sz val="12"/>
        <rFont val="Times New Roman"/>
        <charset val="134"/>
      </rPr>
      <t>33</t>
    </r>
    <r>
      <rPr>
        <sz val="12"/>
        <rFont val="宋体"/>
        <charset val="134"/>
      </rPr>
      <t>人出行问题。</t>
    </r>
  </si>
  <si>
    <r>
      <rPr>
        <sz val="12"/>
        <rFont val="宋体"/>
        <charset val="134"/>
      </rPr>
      <t>改建公路里程数量</t>
    </r>
    <r>
      <rPr>
        <sz val="12"/>
        <rFont val="Times New Roman"/>
        <charset val="134"/>
      </rPr>
      <t>4</t>
    </r>
    <r>
      <rPr>
        <sz val="12"/>
        <rFont val="宋体"/>
        <charset val="134"/>
      </rPr>
      <t>公里</t>
    </r>
  </si>
  <si>
    <r>
      <rPr>
        <sz val="12"/>
        <rFont val="宋体"/>
        <charset val="134"/>
      </rPr>
      <t>公路改建约</t>
    </r>
    <r>
      <rPr>
        <sz val="12"/>
        <rFont val="Times New Roman"/>
        <charset val="134"/>
      </rPr>
      <t>91.3</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</si>
  <si>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≥33</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</si>
  <si>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年通组公路建设工程（第一批）蒲莲镇兴鹿村、莲花村公路</t>
    </r>
  </si>
  <si>
    <r>
      <rPr>
        <sz val="11"/>
        <rFont val="宋体"/>
        <charset val="134"/>
      </rPr>
      <t>改建公路里程</t>
    </r>
    <r>
      <rPr>
        <sz val="11"/>
        <rFont val="Times New Roman"/>
        <charset val="134"/>
      </rPr>
      <t>11.344</t>
    </r>
    <r>
      <rPr>
        <sz val="11"/>
        <rFont val="宋体"/>
        <charset val="134"/>
      </rPr>
      <t>公里，路基宽度</t>
    </r>
    <r>
      <rPr>
        <sz val="11"/>
        <rFont val="Times New Roman"/>
        <charset val="134"/>
      </rPr>
      <t>6</t>
    </r>
    <r>
      <rPr>
        <sz val="11"/>
        <rFont val="宋体"/>
        <charset val="134"/>
      </rPr>
      <t>米。</t>
    </r>
  </si>
  <si>
    <r>
      <rPr>
        <sz val="12"/>
        <rFont val="宋体"/>
        <charset val="134"/>
      </rPr>
      <t>巫溪县蒲莲镇兴鹿村、莲花村</t>
    </r>
  </si>
  <si>
    <r>
      <rPr>
        <sz val="12"/>
        <rFont val="宋体"/>
        <charset val="134"/>
      </rPr>
      <t>通过改建公路</t>
    </r>
    <r>
      <rPr>
        <sz val="12"/>
        <rFont val="Times New Roman"/>
        <charset val="134"/>
      </rPr>
      <t>11.344</t>
    </r>
    <r>
      <rPr>
        <sz val="12"/>
        <rFont val="宋体"/>
        <charset val="134"/>
      </rPr>
      <t>公里，项目实施可解决</t>
    </r>
    <r>
      <rPr>
        <sz val="12"/>
        <rFont val="Times New Roman"/>
        <charset val="134"/>
      </rPr>
      <t>458</t>
    </r>
    <r>
      <rPr>
        <sz val="12"/>
        <rFont val="宋体"/>
        <charset val="134"/>
      </rPr>
      <t>人出行难，其中脱贫人口</t>
    </r>
    <r>
      <rPr>
        <sz val="12"/>
        <rFont val="Times New Roman"/>
        <charset val="134"/>
      </rPr>
      <t>52</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</si>
  <si>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11.344</t>
    </r>
    <r>
      <rPr>
        <sz val="12"/>
        <rFont val="宋体"/>
        <charset val="134"/>
      </rPr>
      <t>公里，项目实施可解决</t>
    </r>
    <r>
      <rPr>
        <sz val="12"/>
        <rFont val="Times New Roman"/>
        <charset val="134"/>
      </rPr>
      <t>458</t>
    </r>
    <r>
      <rPr>
        <sz val="12"/>
        <rFont val="宋体"/>
        <charset val="134"/>
      </rPr>
      <t>人出行难，其中脱贫人口</t>
    </r>
    <r>
      <rPr>
        <sz val="12"/>
        <rFont val="Times New Roman"/>
        <charset val="134"/>
      </rPr>
      <t>52</t>
    </r>
    <r>
      <rPr>
        <sz val="12"/>
        <rFont val="宋体"/>
        <charset val="134"/>
      </rPr>
      <t>人出行问题。</t>
    </r>
  </si>
  <si>
    <r>
      <rPr>
        <sz val="12"/>
        <rFont val="宋体"/>
        <charset val="134"/>
      </rPr>
      <t>改建公路里程数量</t>
    </r>
    <r>
      <rPr>
        <sz val="12"/>
        <rFont val="Times New Roman"/>
        <charset val="134"/>
      </rPr>
      <t>11.344</t>
    </r>
    <r>
      <rPr>
        <sz val="12"/>
        <rFont val="宋体"/>
        <charset val="134"/>
      </rPr>
      <t>公里</t>
    </r>
  </si>
  <si>
    <r>
      <rPr>
        <sz val="12"/>
        <rFont val="宋体"/>
        <charset val="134"/>
      </rPr>
      <t>公路改建约</t>
    </r>
    <r>
      <rPr>
        <sz val="12"/>
        <rFont val="Times New Roman"/>
        <charset val="134"/>
      </rPr>
      <t>154.9</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</si>
  <si>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≥52</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</si>
  <si>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年通组公路建设工程（第一批）通城镇云台村公路</t>
    </r>
  </si>
  <si>
    <r>
      <rPr>
        <sz val="11"/>
        <rFont val="宋体"/>
        <charset val="134"/>
      </rPr>
      <t>改建公路里程</t>
    </r>
    <r>
      <rPr>
        <sz val="11"/>
        <rFont val="Times New Roman"/>
        <charset val="134"/>
      </rPr>
      <t>3.808</t>
    </r>
    <r>
      <rPr>
        <sz val="11"/>
        <rFont val="宋体"/>
        <charset val="134"/>
      </rPr>
      <t>公里，路基宽度</t>
    </r>
    <r>
      <rPr>
        <sz val="11"/>
        <rFont val="Times New Roman"/>
        <charset val="134"/>
      </rPr>
      <t>4.5</t>
    </r>
    <r>
      <rPr>
        <sz val="11"/>
        <rFont val="宋体"/>
        <charset val="134"/>
      </rPr>
      <t>米。</t>
    </r>
  </si>
  <si>
    <r>
      <rPr>
        <sz val="12"/>
        <rFont val="宋体"/>
        <charset val="134"/>
      </rPr>
      <t>巫溪县通城镇云台村</t>
    </r>
  </si>
  <si>
    <r>
      <rPr>
        <sz val="12"/>
        <rFont val="宋体"/>
        <charset val="134"/>
      </rPr>
      <t>通过改建公路</t>
    </r>
    <r>
      <rPr>
        <sz val="12"/>
        <rFont val="Times New Roman"/>
        <charset val="134"/>
      </rPr>
      <t>3.808</t>
    </r>
    <r>
      <rPr>
        <sz val="12"/>
        <rFont val="宋体"/>
        <charset val="134"/>
      </rPr>
      <t>公里，项目实施可解决</t>
    </r>
    <r>
      <rPr>
        <sz val="12"/>
        <rFont val="Times New Roman"/>
        <charset val="134"/>
      </rPr>
      <t>838</t>
    </r>
    <r>
      <rPr>
        <sz val="12"/>
        <rFont val="宋体"/>
        <charset val="134"/>
      </rPr>
      <t>人出行难，其中脱贫人口</t>
    </r>
    <r>
      <rPr>
        <sz val="12"/>
        <rFont val="Times New Roman"/>
        <charset val="134"/>
      </rPr>
      <t>223</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</si>
  <si>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3.808</t>
    </r>
    <r>
      <rPr>
        <sz val="12"/>
        <rFont val="宋体"/>
        <charset val="134"/>
      </rPr>
      <t>公里，项目实施可解决</t>
    </r>
    <r>
      <rPr>
        <sz val="12"/>
        <rFont val="Times New Roman"/>
        <charset val="134"/>
      </rPr>
      <t>838</t>
    </r>
    <r>
      <rPr>
        <sz val="12"/>
        <rFont val="宋体"/>
        <charset val="134"/>
      </rPr>
      <t>人出行难，其中脱贫人口</t>
    </r>
    <r>
      <rPr>
        <sz val="12"/>
        <rFont val="Times New Roman"/>
        <charset val="134"/>
      </rPr>
      <t>223</t>
    </r>
    <r>
      <rPr>
        <sz val="12"/>
        <rFont val="宋体"/>
        <charset val="134"/>
      </rPr>
      <t>人出行问题。</t>
    </r>
  </si>
  <si>
    <r>
      <rPr>
        <sz val="12"/>
        <rFont val="宋体"/>
        <charset val="134"/>
      </rPr>
      <t>改建公路里程数量</t>
    </r>
    <r>
      <rPr>
        <sz val="12"/>
        <rFont val="Times New Roman"/>
        <charset val="134"/>
      </rPr>
      <t>3.808</t>
    </r>
    <r>
      <rPr>
        <sz val="12"/>
        <rFont val="宋体"/>
        <charset val="134"/>
      </rPr>
      <t>公里</t>
    </r>
  </si>
  <si>
    <r>
      <rPr>
        <sz val="12"/>
        <rFont val="宋体"/>
        <charset val="134"/>
      </rPr>
      <t>公路改建约</t>
    </r>
    <r>
      <rPr>
        <sz val="12"/>
        <rFont val="Times New Roman"/>
        <charset val="134"/>
      </rPr>
      <t>16.8</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</si>
  <si>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≥223</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</si>
  <si>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年通组公路建设工程（第一批）通城镇中兴村公路</t>
    </r>
  </si>
  <si>
    <r>
      <rPr>
        <sz val="11"/>
        <rFont val="宋体"/>
        <charset val="134"/>
      </rPr>
      <t>硬化公路长</t>
    </r>
    <r>
      <rPr>
        <sz val="11"/>
        <rFont val="Times New Roman"/>
        <charset val="134"/>
      </rPr>
      <t>3.2km</t>
    </r>
    <r>
      <rPr>
        <sz val="11"/>
        <rFont val="宋体"/>
        <charset val="134"/>
      </rPr>
      <t>，宽</t>
    </r>
    <r>
      <rPr>
        <sz val="11"/>
        <rFont val="Times New Roman"/>
        <charset val="134"/>
      </rPr>
      <t>4.5m</t>
    </r>
    <r>
      <rPr>
        <sz val="11"/>
        <rFont val="宋体"/>
        <charset val="134"/>
      </rPr>
      <t>，</t>
    </r>
    <r>
      <rPr>
        <sz val="11"/>
        <rFont val="Times New Roman"/>
        <charset val="134"/>
      </rPr>
      <t>C25</t>
    </r>
    <r>
      <rPr>
        <sz val="11"/>
        <rFont val="宋体"/>
        <charset val="134"/>
      </rPr>
      <t>混凝土厚</t>
    </r>
    <r>
      <rPr>
        <sz val="11"/>
        <rFont val="Times New Roman"/>
        <charset val="134"/>
      </rPr>
      <t>0.2m</t>
    </r>
    <r>
      <rPr>
        <sz val="11"/>
        <rFont val="宋体"/>
        <charset val="134"/>
      </rPr>
      <t>，含挡土墙</t>
    </r>
    <r>
      <rPr>
        <sz val="11"/>
        <rFont val="Times New Roman"/>
        <charset val="134"/>
      </rPr>
      <t>1000m3</t>
    </r>
    <r>
      <rPr>
        <sz val="11"/>
        <rFont val="宋体"/>
        <charset val="134"/>
      </rPr>
      <t>，边沟，涵洞等。</t>
    </r>
  </si>
  <si>
    <r>
      <rPr>
        <sz val="12"/>
        <rFont val="宋体"/>
        <charset val="134"/>
      </rPr>
      <t>改扩建、新建</t>
    </r>
  </si>
  <si>
    <r>
      <rPr>
        <sz val="12"/>
        <rFont val="宋体"/>
        <charset val="134"/>
      </rPr>
      <t>巫溪县通城镇中兴村、清泉村</t>
    </r>
  </si>
  <si>
    <r>
      <rPr>
        <sz val="12"/>
        <rFont val="宋体"/>
        <charset val="134"/>
      </rPr>
      <t>通过硬化公路</t>
    </r>
    <r>
      <rPr>
        <sz val="12"/>
        <rFont val="Times New Roman"/>
        <charset val="134"/>
      </rPr>
      <t>3.2</t>
    </r>
    <r>
      <rPr>
        <sz val="12"/>
        <rFont val="宋体"/>
        <charset val="134"/>
      </rPr>
      <t>公里，项目实施可改善</t>
    </r>
    <r>
      <rPr>
        <sz val="12"/>
        <rFont val="Times New Roman"/>
        <charset val="134"/>
      </rPr>
      <t>1022</t>
    </r>
    <r>
      <rPr>
        <sz val="12"/>
        <rFont val="宋体"/>
        <charset val="134"/>
      </rPr>
      <t>人，其中脱贫人口</t>
    </r>
    <r>
      <rPr>
        <sz val="12"/>
        <rFont val="Times New Roman"/>
        <charset val="134"/>
      </rPr>
      <t>254</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</si>
  <si>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3.2</t>
    </r>
    <r>
      <rPr>
        <sz val="12"/>
        <rFont val="宋体"/>
        <charset val="134"/>
      </rPr>
      <t>公里，项目实施可改善</t>
    </r>
    <r>
      <rPr>
        <sz val="12"/>
        <rFont val="Times New Roman"/>
        <charset val="134"/>
      </rPr>
      <t>1022</t>
    </r>
    <r>
      <rPr>
        <sz val="12"/>
        <rFont val="宋体"/>
        <charset val="134"/>
      </rPr>
      <t>人，其中脱贫人口</t>
    </r>
    <r>
      <rPr>
        <sz val="12"/>
        <rFont val="Times New Roman"/>
        <charset val="134"/>
      </rPr>
      <t>254</t>
    </r>
    <r>
      <rPr>
        <sz val="12"/>
        <rFont val="宋体"/>
        <charset val="134"/>
      </rPr>
      <t>人出行问题。</t>
    </r>
  </si>
  <si>
    <r>
      <rPr>
        <sz val="12"/>
        <rFont val="宋体"/>
        <charset val="134"/>
      </rPr>
      <t>改建公路里程数量</t>
    </r>
    <r>
      <rPr>
        <sz val="12"/>
        <rFont val="Times New Roman"/>
        <charset val="134"/>
      </rPr>
      <t>3.2</t>
    </r>
    <r>
      <rPr>
        <sz val="12"/>
        <rFont val="宋体"/>
        <charset val="134"/>
      </rPr>
      <t>公里。</t>
    </r>
  </si>
  <si>
    <r>
      <rPr>
        <sz val="12"/>
        <rFont val="宋体"/>
        <charset val="134"/>
      </rPr>
      <t>项目验收合格率</t>
    </r>
    <r>
      <rPr>
        <sz val="12"/>
        <rFont val="Times New Roman"/>
        <charset val="134"/>
      </rPr>
      <t>100 %</t>
    </r>
  </si>
  <si>
    <r>
      <rPr>
        <sz val="12"/>
        <rFont val="宋体"/>
        <charset val="134"/>
      </rPr>
      <t>公路改建约</t>
    </r>
    <r>
      <rPr>
        <sz val="12"/>
        <rFont val="Times New Roman"/>
        <charset val="134"/>
      </rPr>
      <t>60</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</si>
  <si>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≥254</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</si>
  <si>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年通组公路建设工程（第一批）乌龙乡林场村公路</t>
    </r>
  </si>
  <si>
    <r>
      <rPr>
        <sz val="11"/>
        <rFont val="宋体"/>
        <charset val="134"/>
      </rPr>
      <t>改建公路里程</t>
    </r>
    <r>
      <rPr>
        <sz val="11"/>
        <rFont val="Times New Roman"/>
        <charset val="134"/>
      </rPr>
      <t>4.68</t>
    </r>
    <r>
      <rPr>
        <sz val="11"/>
        <rFont val="宋体"/>
        <charset val="134"/>
      </rPr>
      <t>公里，路基宽度</t>
    </r>
    <r>
      <rPr>
        <sz val="11"/>
        <rFont val="Times New Roman"/>
        <charset val="134"/>
      </rPr>
      <t>4.5</t>
    </r>
    <r>
      <rPr>
        <sz val="11"/>
        <rFont val="宋体"/>
        <charset val="134"/>
      </rPr>
      <t>米。</t>
    </r>
  </si>
  <si>
    <r>
      <rPr>
        <sz val="12"/>
        <rFont val="宋体"/>
        <charset val="134"/>
      </rPr>
      <t>巫溪县乌龙乡林场村</t>
    </r>
  </si>
  <si>
    <r>
      <rPr>
        <sz val="12"/>
        <rFont val="宋体"/>
        <charset val="134"/>
      </rPr>
      <t>通过改建公路</t>
    </r>
    <r>
      <rPr>
        <sz val="12"/>
        <rFont val="Times New Roman"/>
        <charset val="134"/>
      </rPr>
      <t>4.68</t>
    </r>
    <r>
      <rPr>
        <sz val="12"/>
        <rFont val="宋体"/>
        <charset val="134"/>
      </rPr>
      <t>公里，项目实施可解决</t>
    </r>
    <r>
      <rPr>
        <sz val="12"/>
        <rFont val="Times New Roman"/>
        <charset val="134"/>
      </rPr>
      <t>135</t>
    </r>
    <r>
      <rPr>
        <sz val="12"/>
        <rFont val="宋体"/>
        <charset val="134"/>
      </rPr>
      <t>人出行难，其中脱贫人口</t>
    </r>
    <r>
      <rPr>
        <sz val="12"/>
        <rFont val="Times New Roman"/>
        <charset val="134"/>
      </rPr>
      <t>22</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</si>
  <si>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4.68</t>
    </r>
    <r>
      <rPr>
        <sz val="12"/>
        <rFont val="宋体"/>
        <charset val="134"/>
      </rPr>
      <t>公里，项目实施可解决</t>
    </r>
    <r>
      <rPr>
        <sz val="12"/>
        <rFont val="Times New Roman"/>
        <charset val="134"/>
      </rPr>
      <t>135</t>
    </r>
    <r>
      <rPr>
        <sz val="12"/>
        <rFont val="宋体"/>
        <charset val="134"/>
      </rPr>
      <t>人出行难，其中脱贫人口</t>
    </r>
    <r>
      <rPr>
        <sz val="12"/>
        <rFont val="Times New Roman"/>
        <charset val="134"/>
      </rPr>
      <t>22</t>
    </r>
    <r>
      <rPr>
        <sz val="12"/>
        <rFont val="宋体"/>
        <charset val="134"/>
      </rPr>
      <t>人出行问题。</t>
    </r>
  </si>
  <si>
    <r>
      <rPr>
        <sz val="12"/>
        <rFont val="宋体"/>
        <charset val="134"/>
      </rPr>
      <t>改建公路里程数量</t>
    </r>
    <r>
      <rPr>
        <sz val="12"/>
        <rFont val="Times New Roman"/>
        <charset val="134"/>
      </rPr>
      <t>4.68</t>
    </r>
    <r>
      <rPr>
        <sz val="12"/>
        <rFont val="宋体"/>
        <charset val="134"/>
      </rPr>
      <t>公里</t>
    </r>
  </si>
  <si>
    <r>
      <rPr>
        <sz val="12"/>
        <rFont val="宋体"/>
        <charset val="134"/>
      </rPr>
      <t>公路改建约</t>
    </r>
    <r>
      <rPr>
        <sz val="12"/>
        <rFont val="Times New Roman"/>
        <charset val="134"/>
      </rPr>
      <t>78</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</si>
  <si>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≥22</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</si>
  <si>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年通组公路建设工程（第一批）鱼鳞乡长岗村公路</t>
    </r>
  </si>
  <si>
    <r>
      <rPr>
        <sz val="11"/>
        <rFont val="宋体"/>
        <charset val="134"/>
      </rPr>
      <t>改建公路里程</t>
    </r>
    <r>
      <rPr>
        <sz val="11"/>
        <rFont val="Times New Roman"/>
        <charset val="134"/>
      </rPr>
      <t>1.5</t>
    </r>
    <r>
      <rPr>
        <sz val="11"/>
        <rFont val="宋体"/>
        <charset val="134"/>
      </rPr>
      <t>公里，路基宽度为</t>
    </r>
    <r>
      <rPr>
        <sz val="11"/>
        <rFont val="Times New Roman"/>
        <charset val="134"/>
      </rPr>
      <t>4.5m</t>
    </r>
    <r>
      <rPr>
        <sz val="11"/>
        <rFont val="宋体"/>
        <charset val="134"/>
      </rPr>
      <t>。</t>
    </r>
  </si>
  <si>
    <r>
      <rPr>
        <sz val="12"/>
        <rFont val="宋体"/>
        <charset val="134"/>
      </rPr>
      <t>巫溪县鱼鳞乡长岗村</t>
    </r>
  </si>
  <si>
    <r>
      <rPr>
        <sz val="12"/>
        <rFont val="宋体"/>
        <charset val="134"/>
      </rPr>
      <t>通过改建公路</t>
    </r>
    <r>
      <rPr>
        <sz val="12"/>
        <rFont val="Times New Roman"/>
        <charset val="134"/>
      </rPr>
      <t>1.5</t>
    </r>
    <r>
      <rPr>
        <sz val="12"/>
        <rFont val="宋体"/>
        <charset val="134"/>
      </rPr>
      <t>公里，项目实施可解决</t>
    </r>
    <r>
      <rPr>
        <sz val="12"/>
        <rFont val="Times New Roman"/>
        <charset val="134"/>
      </rPr>
      <t>67</t>
    </r>
    <r>
      <rPr>
        <sz val="12"/>
        <rFont val="宋体"/>
        <charset val="134"/>
      </rPr>
      <t>人出行难，其中脱贫人口</t>
    </r>
    <r>
      <rPr>
        <sz val="12"/>
        <rFont val="Times New Roman"/>
        <charset val="134"/>
      </rPr>
      <t>14</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</si>
  <si>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1.5</t>
    </r>
    <r>
      <rPr>
        <sz val="12"/>
        <rFont val="宋体"/>
        <charset val="134"/>
      </rPr>
      <t>公里，项目实施可解决</t>
    </r>
    <r>
      <rPr>
        <sz val="12"/>
        <rFont val="Times New Roman"/>
        <charset val="134"/>
      </rPr>
      <t>67</t>
    </r>
    <r>
      <rPr>
        <sz val="12"/>
        <rFont val="宋体"/>
        <charset val="134"/>
      </rPr>
      <t>人出行难，其中脱贫人口</t>
    </r>
    <r>
      <rPr>
        <sz val="12"/>
        <rFont val="Times New Roman"/>
        <charset val="134"/>
      </rPr>
      <t>14</t>
    </r>
    <r>
      <rPr>
        <sz val="12"/>
        <rFont val="宋体"/>
        <charset val="134"/>
      </rPr>
      <t>人出行问题。</t>
    </r>
  </si>
  <si>
    <r>
      <rPr>
        <sz val="12"/>
        <rFont val="宋体"/>
        <charset val="134"/>
      </rPr>
      <t>改建公路里程数量</t>
    </r>
    <r>
      <rPr>
        <sz val="12"/>
        <rFont val="Times New Roman"/>
        <charset val="134"/>
      </rPr>
      <t>1.5</t>
    </r>
    <r>
      <rPr>
        <sz val="12"/>
        <rFont val="宋体"/>
        <charset val="134"/>
      </rPr>
      <t>公里</t>
    </r>
  </si>
  <si>
    <r>
      <rPr>
        <sz val="11"/>
        <rFont val="宋体"/>
        <charset val="134"/>
      </rPr>
      <t>巫溪县</t>
    </r>
    <r>
      <rPr>
        <sz val="11"/>
        <rFont val="Times New Roman"/>
        <charset val="134"/>
      </rPr>
      <t>2023-2024</t>
    </r>
    <r>
      <rPr>
        <sz val="11"/>
        <rFont val="宋体"/>
        <charset val="134"/>
      </rPr>
      <t>年通组公路建设工程（第一批）中梁乡中梁村公路</t>
    </r>
  </si>
  <si>
    <r>
      <rPr>
        <sz val="11"/>
        <rFont val="宋体"/>
        <charset val="134"/>
      </rPr>
      <t>改建公路里程</t>
    </r>
    <r>
      <rPr>
        <sz val="11"/>
        <rFont val="Times New Roman"/>
        <charset val="134"/>
      </rPr>
      <t>2.758</t>
    </r>
    <r>
      <rPr>
        <sz val="11"/>
        <rFont val="宋体"/>
        <charset val="134"/>
      </rPr>
      <t>公里，路基宽度为</t>
    </r>
    <r>
      <rPr>
        <sz val="11"/>
        <rFont val="Times New Roman"/>
        <charset val="134"/>
      </rPr>
      <t>4.5m</t>
    </r>
    <r>
      <rPr>
        <sz val="11"/>
        <rFont val="宋体"/>
        <charset val="134"/>
      </rPr>
      <t>。</t>
    </r>
  </si>
  <si>
    <r>
      <rPr>
        <sz val="12"/>
        <rFont val="宋体"/>
        <charset val="134"/>
      </rPr>
      <t>巫溪县中梁乡中梁村</t>
    </r>
  </si>
  <si>
    <r>
      <rPr>
        <sz val="12"/>
        <rFont val="宋体"/>
        <charset val="134"/>
      </rPr>
      <t>通过改建公路</t>
    </r>
    <r>
      <rPr>
        <sz val="12"/>
        <rFont val="Times New Roman"/>
        <charset val="134"/>
      </rPr>
      <t>2.758</t>
    </r>
    <r>
      <rPr>
        <sz val="12"/>
        <rFont val="宋体"/>
        <charset val="134"/>
      </rPr>
      <t>公里，项目实施可解决</t>
    </r>
    <r>
      <rPr>
        <sz val="12"/>
        <rFont val="Times New Roman"/>
        <charset val="134"/>
      </rPr>
      <t>76</t>
    </r>
    <r>
      <rPr>
        <sz val="12"/>
        <rFont val="宋体"/>
        <charset val="134"/>
      </rPr>
      <t>人出行难，其中脱贫人口</t>
    </r>
    <r>
      <rPr>
        <sz val="12"/>
        <rFont val="Times New Roman"/>
        <charset val="134"/>
      </rPr>
      <t>12</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</si>
  <si>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2.758</t>
    </r>
    <r>
      <rPr>
        <sz val="12"/>
        <rFont val="宋体"/>
        <charset val="134"/>
      </rPr>
      <t>公里，项目实施可解决</t>
    </r>
    <r>
      <rPr>
        <sz val="12"/>
        <rFont val="Times New Roman"/>
        <charset val="134"/>
      </rPr>
      <t>76</t>
    </r>
    <r>
      <rPr>
        <sz val="12"/>
        <rFont val="宋体"/>
        <charset val="134"/>
      </rPr>
      <t>人出行难，其中脱贫人口</t>
    </r>
    <r>
      <rPr>
        <sz val="12"/>
        <rFont val="Times New Roman"/>
        <charset val="134"/>
      </rPr>
      <t>12</t>
    </r>
    <r>
      <rPr>
        <sz val="12"/>
        <rFont val="宋体"/>
        <charset val="134"/>
      </rPr>
      <t>人出行问题。</t>
    </r>
  </si>
  <si>
    <r>
      <rPr>
        <sz val="12"/>
        <rFont val="宋体"/>
        <charset val="134"/>
      </rPr>
      <t>改建公路里程数量</t>
    </r>
    <r>
      <rPr>
        <sz val="12"/>
        <rFont val="Times New Roman"/>
        <charset val="134"/>
      </rPr>
      <t>2.758</t>
    </r>
    <r>
      <rPr>
        <sz val="12"/>
        <rFont val="宋体"/>
        <charset val="134"/>
      </rPr>
      <t>公里</t>
    </r>
  </si>
  <si>
    <r>
      <rPr>
        <sz val="12"/>
        <rFont val="宋体"/>
        <charset val="134"/>
      </rPr>
      <t>公路改建约</t>
    </r>
    <r>
      <rPr>
        <sz val="12"/>
        <rFont val="Times New Roman"/>
        <charset val="134"/>
      </rPr>
      <t>72.9</t>
    </r>
    <r>
      <rPr>
        <sz val="12"/>
        <rFont val="宋体"/>
        <charset val="134"/>
      </rPr>
      <t>万元</t>
    </r>
    <r>
      <rPr>
        <sz val="12"/>
        <rFont val="Times New Roman"/>
        <charset val="134"/>
      </rPr>
      <t>/</t>
    </r>
    <r>
      <rPr>
        <sz val="12"/>
        <rFont val="宋体"/>
        <charset val="134"/>
      </rPr>
      <t>公里</t>
    </r>
  </si>
  <si>
    <r>
      <rPr>
        <sz val="11"/>
        <rFont val="宋体"/>
        <charset val="134"/>
      </rPr>
      <t>巫溪县</t>
    </r>
    <r>
      <rPr>
        <sz val="11"/>
        <rFont val="Times New Roman"/>
        <charset val="134"/>
      </rPr>
      <t>2023-2024</t>
    </r>
    <r>
      <rPr>
        <sz val="11"/>
        <rFont val="宋体"/>
        <charset val="134"/>
      </rPr>
      <t>年通组公路建设工程（第一批）大河乡民主村公路</t>
    </r>
  </si>
  <si>
    <r>
      <rPr>
        <sz val="11"/>
        <rFont val="宋体"/>
        <charset val="134"/>
      </rPr>
      <t>改建公路里程</t>
    </r>
    <r>
      <rPr>
        <sz val="11"/>
        <rFont val="Times New Roman"/>
        <charset val="134"/>
      </rPr>
      <t>7.217</t>
    </r>
    <r>
      <rPr>
        <sz val="11"/>
        <rFont val="宋体"/>
        <charset val="134"/>
      </rPr>
      <t>公里，路基宽度</t>
    </r>
    <r>
      <rPr>
        <sz val="11"/>
        <rFont val="Times New Roman"/>
        <charset val="134"/>
      </rPr>
      <t>6</t>
    </r>
    <r>
      <rPr>
        <sz val="11"/>
        <rFont val="宋体"/>
        <charset val="134"/>
      </rPr>
      <t>米。</t>
    </r>
  </si>
  <si>
    <r>
      <rPr>
        <sz val="12"/>
        <rFont val="宋体"/>
        <charset val="134"/>
      </rPr>
      <t>巫溪县大河乡民主村</t>
    </r>
  </si>
  <si>
    <r>
      <rPr>
        <sz val="12"/>
        <rFont val="宋体"/>
        <charset val="134"/>
      </rPr>
      <t>通过改建公路</t>
    </r>
    <r>
      <rPr>
        <sz val="12"/>
        <rFont val="Times New Roman"/>
        <charset val="134"/>
      </rPr>
      <t>7.217</t>
    </r>
    <r>
      <rPr>
        <sz val="12"/>
        <rFont val="宋体"/>
        <charset val="134"/>
      </rPr>
      <t>公里，项目实施可解决</t>
    </r>
    <r>
      <rPr>
        <sz val="12"/>
        <rFont val="Times New Roman"/>
        <charset val="134"/>
      </rPr>
      <t>720</t>
    </r>
    <r>
      <rPr>
        <sz val="12"/>
        <rFont val="宋体"/>
        <charset val="134"/>
      </rPr>
      <t>人出行难，其中脱贫人口</t>
    </r>
    <r>
      <rPr>
        <sz val="12"/>
        <rFont val="Times New Roman"/>
        <charset val="134"/>
      </rPr>
      <t>221</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</si>
  <si>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7.217</t>
    </r>
    <r>
      <rPr>
        <sz val="12"/>
        <rFont val="宋体"/>
        <charset val="134"/>
      </rPr>
      <t>公里，项目实施可解决</t>
    </r>
    <r>
      <rPr>
        <sz val="12"/>
        <rFont val="Times New Roman"/>
        <charset val="134"/>
      </rPr>
      <t>720</t>
    </r>
    <r>
      <rPr>
        <sz val="12"/>
        <rFont val="宋体"/>
        <charset val="134"/>
      </rPr>
      <t>人出行难，其中脱贫人口</t>
    </r>
    <r>
      <rPr>
        <sz val="12"/>
        <rFont val="Times New Roman"/>
        <charset val="134"/>
      </rPr>
      <t>221</t>
    </r>
    <r>
      <rPr>
        <sz val="12"/>
        <rFont val="宋体"/>
        <charset val="134"/>
      </rPr>
      <t>人出行问题。</t>
    </r>
  </si>
  <si>
    <r>
      <rPr>
        <sz val="12"/>
        <rFont val="宋体"/>
        <charset val="134"/>
      </rPr>
      <t>改建公路里程数量</t>
    </r>
    <r>
      <rPr>
        <sz val="12"/>
        <rFont val="Times New Roman"/>
        <charset val="134"/>
      </rPr>
      <t>7.217</t>
    </r>
    <r>
      <rPr>
        <sz val="12"/>
        <rFont val="宋体"/>
        <charset val="134"/>
      </rPr>
      <t>公里</t>
    </r>
  </si>
  <si>
    <r>
      <rPr>
        <sz val="12"/>
        <rFont val="宋体"/>
        <charset val="134"/>
      </rPr>
      <t>公路改建约</t>
    </r>
    <r>
      <rPr>
        <sz val="12"/>
        <rFont val="Times New Roman"/>
        <charset val="134"/>
      </rPr>
      <t>136.5</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</si>
  <si>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≥221</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</si>
  <si>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年通组公路建设工程（第一批）文峰镇思源村公路</t>
    </r>
  </si>
  <si>
    <r>
      <rPr>
        <sz val="11"/>
        <rFont val="宋体"/>
        <charset val="134"/>
      </rPr>
      <t>路基拓宽公路里程</t>
    </r>
    <r>
      <rPr>
        <sz val="11"/>
        <rFont val="Times New Roman"/>
        <charset val="134"/>
      </rPr>
      <t>3.79</t>
    </r>
    <r>
      <rPr>
        <sz val="11"/>
        <rFont val="宋体"/>
        <charset val="134"/>
      </rPr>
      <t>公里，路基宽度</t>
    </r>
    <r>
      <rPr>
        <sz val="11"/>
        <rFont val="Times New Roman"/>
        <charset val="134"/>
      </rPr>
      <t>5.5-6.5</t>
    </r>
    <r>
      <rPr>
        <sz val="11"/>
        <rFont val="宋体"/>
        <charset val="134"/>
      </rPr>
      <t>米。</t>
    </r>
  </si>
  <si>
    <r>
      <rPr>
        <sz val="12"/>
        <rFont val="宋体"/>
        <charset val="134"/>
      </rPr>
      <t>巫溪县文峰镇思源村</t>
    </r>
  </si>
  <si>
    <r>
      <rPr>
        <sz val="12"/>
        <rFont val="宋体"/>
        <charset val="134"/>
      </rPr>
      <t>通过改建公路</t>
    </r>
    <r>
      <rPr>
        <sz val="12"/>
        <rFont val="Times New Roman"/>
        <charset val="134"/>
      </rPr>
      <t>3.79</t>
    </r>
    <r>
      <rPr>
        <sz val="12"/>
        <rFont val="宋体"/>
        <charset val="134"/>
      </rPr>
      <t>里，项目实施可改善</t>
    </r>
    <r>
      <rPr>
        <sz val="12"/>
        <rFont val="Times New Roman"/>
        <charset val="134"/>
      </rPr>
      <t>200</t>
    </r>
    <r>
      <rPr>
        <sz val="12"/>
        <rFont val="宋体"/>
        <charset val="134"/>
      </rPr>
      <t>人，其中脱贫人口</t>
    </r>
    <r>
      <rPr>
        <sz val="12"/>
        <rFont val="Times New Roman"/>
        <charset val="134"/>
      </rPr>
      <t>70</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</si>
  <si>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3.79</t>
    </r>
    <r>
      <rPr>
        <sz val="12"/>
        <rFont val="宋体"/>
        <charset val="134"/>
      </rPr>
      <t>里，项目实施可改善</t>
    </r>
    <r>
      <rPr>
        <sz val="12"/>
        <rFont val="Times New Roman"/>
        <charset val="134"/>
      </rPr>
      <t>200</t>
    </r>
    <r>
      <rPr>
        <sz val="12"/>
        <rFont val="宋体"/>
        <charset val="134"/>
      </rPr>
      <t>人，其中脱贫人口</t>
    </r>
    <r>
      <rPr>
        <sz val="12"/>
        <rFont val="Times New Roman"/>
        <charset val="134"/>
      </rPr>
      <t>70</t>
    </r>
    <r>
      <rPr>
        <sz val="12"/>
        <rFont val="宋体"/>
        <charset val="134"/>
      </rPr>
      <t>人出行问题。</t>
    </r>
  </si>
  <si>
    <r>
      <rPr>
        <sz val="12"/>
        <rFont val="宋体"/>
        <charset val="134"/>
      </rPr>
      <t>路基拓宽公路里程数量</t>
    </r>
    <r>
      <rPr>
        <sz val="12"/>
        <rFont val="Times New Roman"/>
        <charset val="134"/>
      </rPr>
      <t>3.79</t>
    </r>
    <r>
      <rPr>
        <sz val="12"/>
        <rFont val="宋体"/>
        <charset val="134"/>
      </rPr>
      <t>公里</t>
    </r>
  </si>
  <si>
    <r>
      <rPr>
        <sz val="12"/>
        <rFont val="宋体"/>
        <charset val="134"/>
      </rPr>
      <t>公路改建约</t>
    </r>
    <r>
      <rPr>
        <sz val="12"/>
        <rFont val="Times New Roman"/>
        <charset val="134"/>
      </rPr>
      <t>117.7</t>
    </r>
    <r>
      <rPr>
        <sz val="12"/>
        <rFont val="宋体"/>
        <charset val="134"/>
      </rPr>
      <t>元</t>
    </r>
    <r>
      <rPr>
        <sz val="12"/>
        <rFont val="Times New Roman"/>
        <charset val="134"/>
      </rPr>
      <t>/</t>
    </r>
    <r>
      <rPr>
        <sz val="12"/>
        <rFont val="宋体"/>
        <charset val="134"/>
      </rPr>
      <t>公里</t>
    </r>
  </si>
  <si>
    <r>
      <rPr>
        <sz val="12"/>
        <rFont val="宋体"/>
        <charset val="134"/>
      </rPr>
      <t>受益脱贫人口数</t>
    </r>
    <r>
      <rPr>
        <sz val="12"/>
        <rFont val="Times New Roman"/>
        <charset val="134"/>
      </rPr>
      <t>≥70</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</si>
  <si>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年通组公路建设工程（第一批）凤凰镇兴旺村、双玉村公路</t>
    </r>
  </si>
  <si>
    <r>
      <rPr>
        <sz val="11"/>
        <rFont val="宋体"/>
        <charset val="134"/>
      </rPr>
      <t>路基拓宽公路里程</t>
    </r>
    <r>
      <rPr>
        <sz val="11"/>
        <rFont val="Times New Roman"/>
        <charset val="134"/>
      </rPr>
      <t>3.704</t>
    </r>
    <r>
      <rPr>
        <sz val="11"/>
        <rFont val="宋体"/>
        <charset val="134"/>
      </rPr>
      <t>公里，路基宽度</t>
    </r>
    <r>
      <rPr>
        <sz val="11"/>
        <rFont val="Times New Roman"/>
        <charset val="134"/>
      </rPr>
      <t>5.5-6.5</t>
    </r>
    <r>
      <rPr>
        <sz val="11"/>
        <rFont val="宋体"/>
        <charset val="134"/>
      </rPr>
      <t>米。</t>
    </r>
  </si>
  <si>
    <r>
      <rPr>
        <sz val="12"/>
        <rFont val="宋体"/>
        <charset val="134"/>
      </rPr>
      <t>巫溪县凤凰镇兴旺村、双玉村</t>
    </r>
  </si>
  <si>
    <r>
      <rPr>
        <sz val="12"/>
        <rFont val="宋体"/>
        <charset val="134"/>
      </rPr>
      <t>通过改建公路</t>
    </r>
    <r>
      <rPr>
        <sz val="12"/>
        <rFont val="Times New Roman"/>
        <charset val="134"/>
      </rPr>
      <t>3.704</t>
    </r>
    <r>
      <rPr>
        <sz val="12"/>
        <rFont val="宋体"/>
        <charset val="134"/>
      </rPr>
      <t>公里，项目实施可改善</t>
    </r>
    <r>
      <rPr>
        <sz val="12"/>
        <rFont val="Times New Roman"/>
        <charset val="134"/>
      </rPr>
      <t>425</t>
    </r>
    <r>
      <rPr>
        <sz val="12"/>
        <rFont val="宋体"/>
        <charset val="134"/>
      </rPr>
      <t>人，其中脱贫人口</t>
    </r>
    <r>
      <rPr>
        <sz val="12"/>
        <rFont val="Times New Roman"/>
        <charset val="134"/>
      </rPr>
      <t>35</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</si>
  <si>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3.704</t>
    </r>
    <r>
      <rPr>
        <sz val="12"/>
        <rFont val="宋体"/>
        <charset val="134"/>
      </rPr>
      <t>公里，项目实施可改善</t>
    </r>
    <r>
      <rPr>
        <sz val="12"/>
        <rFont val="Times New Roman"/>
        <charset val="134"/>
      </rPr>
      <t>425</t>
    </r>
    <r>
      <rPr>
        <sz val="12"/>
        <rFont val="宋体"/>
        <charset val="134"/>
      </rPr>
      <t>人，其中脱贫人口</t>
    </r>
    <r>
      <rPr>
        <sz val="12"/>
        <rFont val="Times New Roman"/>
        <charset val="134"/>
      </rPr>
      <t>35</t>
    </r>
    <r>
      <rPr>
        <sz val="12"/>
        <rFont val="宋体"/>
        <charset val="134"/>
      </rPr>
      <t>人出行问题。</t>
    </r>
  </si>
  <si>
    <r>
      <rPr>
        <sz val="12"/>
        <rFont val="宋体"/>
        <charset val="134"/>
      </rPr>
      <t>路基拓宽公路里程数量</t>
    </r>
    <r>
      <rPr>
        <sz val="12"/>
        <rFont val="Times New Roman"/>
        <charset val="134"/>
      </rPr>
      <t>3.704</t>
    </r>
    <r>
      <rPr>
        <sz val="12"/>
        <rFont val="宋体"/>
        <charset val="134"/>
      </rPr>
      <t>公里</t>
    </r>
  </si>
  <si>
    <r>
      <rPr>
        <sz val="12"/>
        <rFont val="宋体"/>
        <charset val="134"/>
      </rPr>
      <t>公路改建约</t>
    </r>
    <r>
      <rPr>
        <sz val="12"/>
        <rFont val="Times New Roman"/>
        <charset val="134"/>
      </rPr>
      <t>48.3</t>
    </r>
    <r>
      <rPr>
        <sz val="12"/>
        <rFont val="宋体"/>
        <charset val="134"/>
      </rPr>
      <t>万元</t>
    </r>
    <r>
      <rPr>
        <sz val="12"/>
        <rFont val="Times New Roman"/>
        <charset val="134"/>
      </rPr>
      <t>/</t>
    </r>
    <r>
      <rPr>
        <sz val="12"/>
        <rFont val="宋体"/>
        <charset val="134"/>
      </rPr>
      <t>公里</t>
    </r>
  </si>
  <si>
    <r>
      <rPr>
        <sz val="11"/>
        <rFont val="宋体"/>
        <charset val="134"/>
      </rPr>
      <t>巫溪县</t>
    </r>
    <r>
      <rPr>
        <sz val="11"/>
        <rFont val="Times New Roman"/>
        <charset val="134"/>
      </rPr>
      <t>2023-2024</t>
    </r>
    <r>
      <rPr>
        <sz val="11"/>
        <rFont val="宋体"/>
        <charset val="134"/>
      </rPr>
      <t>年通组公路建设工程（第一批）田坝镇中鹿村公路</t>
    </r>
  </si>
  <si>
    <r>
      <rPr>
        <sz val="11"/>
        <rFont val="宋体"/>
        <charset val="134"/>
      </rPr>
      <t>路基拓宽公路里程</t>
    </r>
    <r>
      <rPr>
        <sz val="11"/>
        <rFont val="Times New Roman"/>
        <charset val="134"/>
      </rPr>
      <t>3.844</t>
    </r>
    <r>
      <rPr>
        <sz val="11"/>
        <rFont val="宋体"/>
        <charset val="134"/>
      </rPr>
      <t>公里，路基宽度</t>
    </r>
    <r>
      <rPr>
        <sz val="11"/>
        <rFont val="Times New Roman"/>
        <charset val="134"/>
      </rPr>
      <t>5.5</t>
    </r>
    <r>
      <rPr>
        <sz val="11"/>
        <rFont val="宋体"/>
        <charset val="134"/>
      </rPr>
      <t>米。</t>
    </r>
  </si>
  <si>
    <r>
      <rPr>
        <sz val="12"/>
        <rFont val="宋体"/>
        <charset val="134"/>
      </rPr>
      <t>巫溪县田坝镇中鹿村</t>
    </r>
  </si>
  <si>
    <r>
      <rPr>
        <sz val="12"/>
        <rFont val="宋体"/>
        <charset val="134"/>
      </rPr>
      <t>通过改建公路</t>
    </r>
    <r>
      <rPr>
        <sz val="12"/>
        <rFont val="Times New Roman"/>
        <charset val="134"/>
      </rPr>
      <t>3.844</t>
    </r>
    <r>
      <rPr>
        <sz val="12"/>
        <rFont val="宋体"/>
        <charset val="134"/>
      </rPr>
      <t>公里，项目实施可改善</t>
    </r>
    <r>
      <rPr>
        <sz val="12"/>
        <rFont val="Times New Roman"/>
        <charset val="134"/>
      </rPr>
      <t>6000</t>
    </r>
    <r>
      <rPr>
        <sz val="12"/>
        <rFont val="宋体"/>
        <charset val="134"/>
      </rPr>
      <t>人，其中脱贫人口</t>
    </r>
    <r>
      <rPr>
        <sz val="12"/>
        <rFont val="Times New Roman"/>
        <charset val="134"/>
      </rPr>
      <t>80</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</si>
  <si>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3.844</t>
    </r>
    <r>
      <rPr>
        <sz val="12"/>
        <rFont val="宋体"/>
        <charset val="134"/>
      </rPr>
      <t>公里，项目实施可改善</t>
    </r>
    <r>
      <rPr>
        <sz val="12"/>
        <rFont val="Times New Roman"/>
        <charset val="134"/>
      </rPr>
      <t>6000</t>
    </r>
    <r>
      <rPr>
        <sz val="12"/>
        <rFont val="宋体"/>
        <charset val="134"/>
      </rPr>
      <t>人，其中脱贫人口</t>
    </r>
    <r>
      <rPr>
        <sz val="12"/>
        <rFont val="Times New Roman"/>
        <charset val="134"/>
      </rPr>
      <t>80</t>
    </r>
    <r>
      <rPr>
        <sz val="12"/>
        <rFont val="宋体"/>
        <charset val="134"/>
      </rPr>
      <t>人出行问题。</t>
    </r>
  </si>
  <si>
    <r>
      <rPr>
        <sz val="12"/>
        <rFont val="宋体"/>
        <charset val="134"/>
      </rPr>
      <t>路基拓宽公路里程数量</t>
    </r>
    <r>
      <rPr>
        <sz val="12"/>
        <rFont val="Times New Roman"/>
        <charset val="134"/>
      </rPr>
      <t>3.844</t>
    </r>
    <r>
      <rPr>
        <sz val="12"/>
        <rFont val="宋体"/>
        <charset val="134"/>
      </rPr>
      <t>公里</t>
    </r>
  </si>
  <si>
    <r>
      <rPr>
        <sz val="12"/>
        <rFont val="宋体"/>
        <charset val="134"/>
      </rPr>
      <t>公路改建约</t>
    </r>
    <r>
      <rPr>
        <sz val="12"/>
        <rFont val="Times New Roman"/>
        <charset val="134"/>
      </rPr>
      <t>30.17</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</si>
  <si>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≥80</t>
    </r>
    <r>
      <rPr>
        <sz val="12"/>
        <rFont val="宋体"/>
        <charset val="134"/>
      </rPr>
      <t>人</t>
    </r>
  </si>
  <si>
    <r>
      <rPr>
        <sz val="11"/>
        <rFont val="宋体"/>
        <charset val="134"/>
      </rPr>
      <t>巫溪县</t>
    </r>
    <r>
      <rPr>
        <sz val="11"/>
        <rFont val="Times New Roman"/>
        <charset val="134"/>
      </rPr>
      <t>2023-2024</t>
    </r>
    <r>
      <rPr>
        <sz val="11"/>
        <rFont val="宋体"/>
        <charset val="134"/>
      </rPr>
      <t>年通组公路建设工程（第一批）古路镇龙泉村、中康村公路</t>
    </r>
  </si>
  <si>
    <r>
      <rPr>
        <sz val="11"/>
        <rFont val="宋体"/>
        <charset val="134"/>
      </rPr>
      <t>路基拓宽公路里程</t>
    </r>
    <r>
      <rPr>
        <sz val="11"/>
        <rFont val="Times New Roman"/>
        <charset val="134"/>
      </rPr>
      <t>5.279</t>
    </r>
    <r>
      <rPr>
        <sz val="11"/>
        <rFont val="宋体"/>
        <charset val="134"/>
      </rPr>
      <t>公里，路基宽度</t>
    </r>
    <r>
      <rPr>
        <sz val="11"/>
        <rFont val="Times New Roman"/>
        <charset val="134"/>
      </rPr>
      <t>5.5-6.5</t>
    </r>
    <r>
      <rPr>
        <sz val="11"/>
        <rFont val="宋体"/>
        <charset val="134"/>
      </rPr>
      <t>米。</t>
    </r>
  </si>
  <si>
    <r>
      <rPr>
        <sz val="12"/>
        <rFont val="宋体"/>
        <charset val="134"/>
      </rPr>
      <t>巫溪县古路镇龙泉村、中康村</t>
    </r>
  </si>
  <si>
    <r>
      <rPr>
        <sz val="12"/>
        <rFont val="宋体"/>
        <charset val="134"/>
      </rPr>
      <t>通过改建公路</t>
    </r>
    <r>
      <rPr>
        <sz val="12"/>
        <rFont val="Times New Roman"/>
        <charset val="134"/>
      </rPr>
      <t>5.279</t>
    </r>
    <r>
      <rPr>
        <sz val="12"/>
        <rFont val="宋体"/>
        <charset val="134"/>
      </rPr>
      <t>公里，项目实施可改善</t>
    </r>
    <r>
      <rPr>
        <sz val="12"/>
        <rFont val="Times New Roman"/>
        <charset val="134"/>
      </rPr>
      <t>1000</t>
    </r>
    <r>
      <rPr>
        <sz val="12"/>
        <rFont val="宋体"/>
        <charset val="134"/>
      </rPr>
      <t>人，其中脱贫人口</t>
    </r>
    <r>
      <rPr>
        <sz val="12"/>
        <rFont val="Times New Roman"/>
        <charset val="134"/>
      </rPr>
      <t>80</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</si>
  <si>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5.279</t>
    </r>
    <r>
      <rPr>
        <sz val="12"/>
        <rFont val="宋体"/>
        <charset val="134"/>
      </rPr>
      <t>公里，项目实施可改善</t>
    </r>
    <r>
      <rPr>
        <sz val="12"/>
        <rFont val="Times New Roman"/>
        <charset val="134"/>
      </rPr>
      <t>1000</t>
    </r>
    <r>
      <rPr>
        <sz val="12"/>
        <rFont val="宋体"/>
        <charset val="134"/>
      </rPr>
      <t>人，其中脱贫人口</t>
    </r>
    <r>
      <rPr>
        <sz val="12"/>
        <rFont val="Times New Roman"/>
        <charset val="134"/>
      </rPr>
      <t>80</t>
    </r>
    <r>
      <rPr>
        <sz val="12"/>
        <rFont val="宋体"/>
        <charset val="134"/>
      </rPr>
      <t>人出行问题。</t>
    </r>
  </si>
  <si>
    <r>
      <rPr>
        <sz val="12"/>
        <rFont val="宋体"/>
        <charset val="134"/>
      </rPr>
      <t>路基拓宽公路里程数量</t>
    </r>
    <r>
      <rPr>
        <sz val="12"/>
        <rFont val="Times New Roman"/>
        <charset val="134"/>
      </rPr>
      <t>5.279</t>
    </r>
    <r>
      <rPr>
        <sz val="12"/>
        <rFont val="宋体"/>
        <charset val="134"/>
      </rPr>
      <t>公里</t>
    </r>
  </si>
  <si>
    <r>
      <rPr>
        <sz val="12"/>
        <rFont val="宋体"/>
        <charset val="134"/>
      </rPr>
      <t>公路改建约</t>
    </r>
    <r>
      <rPr>
        <sz val="12"/>
        <rFont val="Times New Roman"/>
        <charset val="134"/>
      </rPr>
      <t>53.8</t>
    </r>
    <r>
      <rPr>
        <sz val="12"/>
        <rFont val="宋体"/>
        <charset val="134"/>
      </rPr>
      <t>万元</t>
    </r>
    <r>
      <rPr>
        <sz val="12"/>
        <rFont val="Times New Roman"/>
        <charset val="134"/>
      </rPr>
      <t>/</t>
    </r>
    <r>
      <rPr>
        <sz val="12"/>
        <rFont val="宋体"/>
        <charset val="134"/>
      </rPr>
      <t>公里</t>
    </r>
  </si>
  <si>
    <r>
      <rPr>
        <sz val="11"/>
        <rFont val="宋体"/>
        <charset val="134"/>
      </rPr>
      <t>巫溪县</t>
    </r>
    <r>
      <rPr>
        <sz val="11"/>
        <rFont val="Times New Roman"/>
        <charset val="134"/>
      </rPr>
      <t>2023-2024</t>
    </r>
    <r>
      <rPr>
        <sz val="11"/>
        <rFont val="宋体"/>
        <charset val="134"/>
      </rPr>
      <t>年通组公路建设工程（第一批）土城镇西坪村公路</t>
    </r>
  </si>
  <si>
    <r>
      <rPr>
        <sz val="11"/>
        <rFont val="宋体"/>
        <charset val="134"/>
      </rPr>
      <t>路基拓宽公路里程</t>
    </r>
    <r>
      <rPr>
        <sz val="11"/>
        <rFont val="Times New Roman"/>
        <charset val="134"/>
      </rPr>
      <t>6.481</t>
    </r>
    <r>
      <rPr>
        <sz val="11"/>
        <rFont val="宋体"/>
        <charset val="134"/>
      </rPr>
      <t>公里，路基宽度</t>
    </r>
    <r>
      <rPr>
        <sz val="11"/>
        <rFont val="Times New Roman"/>
        <charset val="134"/>
      </rPr>
      <t>5.5-6.5</t>
    </r>
    <r>
      <rPr>
        <sz val="11"/>
        <rFont val="宋体"/>
        <charset val="134"/>
      </rPr>
      <t>米。</t>
    </r>
  </si>
  <si>
    <r>
      <rPr>
        <sz val="12"/>
        <rFont val="宋体"/>
        <charset val="134"/>
      </rPr>
      <t>巫溪县土城镇西坪村、黄龙村</t>
    </r>
  </si>
  <si>
    <r>
      <rPr>
        <sz val="12"/>
        <rFont val="宋体"/>
        <charset val="134"/>
      </rPr>
      <t>通过改建公路</t>
    </r>
    <r>
      <rPr>
        <sz val="12"/>
        <rFont val="Times New Roman"/>
        <charset val="134"/>
      </rPr>
      <t>6.481</t>
    </r>
    <r>
      <rPr>
        <sz val="12"/>
        <rFont val="宋体"/>
        <charset val="134"/>
      </rPr>
      <t>公里，项目实施可解决</t>
    </r>
    <r>
      <rPr>
        <sz val="12"/>
        <rFont val="Times New Roman"/>
        <charset val="134"/>
      </rPr>
      <t>365</t>
    </r>
    <r>
      <rPr>
        <sz val="12"/>
        <rFont val="宋体"/>
        <charset val="134"/>
      </rPr>
      <t>人（其中脱贫人口</t>
    </r>
    <r>
      <rPr>
        <sz val="12"/>
        <rFont val="Times New Roman"/>
        <charset val="134"/>
      </rPr>
      <t>52</t>
    </r>
    <r>
      <rPr>
        <sz val="12"/>
        <rFont val="宋体"/>
        <charset val="134"/>
      </rPr>
      <t>人）改善生产条件，涉及西坪村、黄龙村和五峰村三个村产业发展，增加经济收益，方便群众安全出行。</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</si>
  <si>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人参与项目实施过程中施工质量和资金使用的监督；通过改建公路</t>
    </r>
    <r>
      <rPr>
        <sz val="12"/>
        <rFont val="Times New Roman"/>
        <charset val="134"/>
      </rPr>
      <t>6.481</t>
    </r>
    <r>
      <rPr>
        <sz val="12"/>
        <rFont val="宋体"/>
        <charset val="134"/>
      </rPr>
      <t>公里，项目实施可解决</t>
    </r>
    <r>
      <rPr>
        <sz val="12"/>
        <rFont val="Times New Roman"/>
        <charset val="134"/>
      </rPr>
      <t>365</t>
    </r>
    <r>
      <rPr>
        <sz val="12"/>
        <rFont val="宋体"/>
        <charset val="134"/>
      </rPr>
      <t>人（其中脱贫人口</t>
    </r>
    <r>
      <rPr>
        <sz val="12"/>
        <rFont val="Times New Roman"/>
        <charset val="134"/>
      </rPr>
      <t>52</t>
    </r>
    <r>
      <rPr>
        <sz val="12"/>
        <rFont val="宋体"/>
        <charset val="134"/>
      </rPr>
      <t>人）改善生产条件，涉及西坪村、黄龙村和五峰村三个村产业发展，增加经济收益，方便群众安全出行。</t>
    </r>
  </si>
  <si>
    <r>
      <rPr>
        <sz val="12"/>
        <rFont val="宋体"/>
        <charset val="134"/>
      </rPr>
      <t>路基拓宽公路里程数量</t>
    </r>
    <r>
      <rPr>
        <sz val="12"/>
        <rFont val="Times New Roman"/>
        <charset val="134"/>
      </rPr>
      <t>6.481</t>
    </r>
    <r>
      <rPr>
        <sz val="12"/>
        <rFont val="宋体"/>
        <charset val="134"/>
      </rPr>
      <t>公里</t>
    </r>
  </si>
  <si>
    <r>
      <rPr>
        <sz val="12"/>
        <rFont val="宋体"/>
        <charset val="134"/>
      </rPr>
      <t>公路改建约</t>
    </r>
    <r>
      <rPr>
        <sz val="12"/>
        <rFont val="Times New Roman"/>
        <charset val="134"/>
      </rPr>
      <t>23</t>
    </r>
    <r>
      <rPr>
        <sz val="12"/>
        <rFont val="宋体"/>
        <charset val="134"/>
      </rPr>
      <t>万元</t>
    </r>
    <r>
      <rPr>
        <sz val="12"/>
        <rFont val="Times New Roman"/>
        <charset val="134"/>
      </rPr>
      <t>/</t>
    </r>
    <r>
      <rPr>
        <sz val="12"/>
        <rFont val="宋体"/>
        <charset val="134"/>
      </rPr>
      <t>公里</t>
    </r>
  </si>
  <si>
    <r>
      <rPr>
        <sz val="11"/>
        <rFont val="宋体"/>
        <charset val="134"/>
      </rPr>
      <t>巫溪县</t>
    </r>
    <r>
      <rPr>
        <sz val="11"/>
        <rFont val="Times New Roman"/>
        <charset val="134"/>
      </rPr>
      <t>2023-2024</t>
    </r>
    <r>
      <rPr>
        <sz val="11"/>
        <rFont val="宋体"/>
        <charset val="134"/>
      </rPr>
      <t>年通组公路建设工程（第一批）上磺镇金鱼村界至破石垭公路</t>
    </r>
  </si>
  <si>
    <r>
      <rPr>
        <sz val="11"/>
        <rFont val="宋体"/>
        <charset val="134"/>
      </rPr>
      <t>改建公路里程</t>
    </r>
    <r>
      <rPr>
        <sz val="11"/>
        <rFont val="Times New Roman"/>
        <charset val="134"/>
      </rPr>
      <t>4.168</t>
    </r>
    <r>
      <rPr>
        <sz val="11"/>
        <rFont val="宋体"/>
        <charset val="134"/>
      </rPr>
      <t>公里，路基宽度</t>
    </r>
    <r>
      <rPr>
        <sz val="11"/>
        <rFont val="Times New Roman"/>
        <charset val="134"/>
      </rPr>
      <t>4.5</t>
    </r>
    <r>
      <rPr>
        <sz val="11"/>
        <rFont val="宋体"/>
        <charset val="134"/>
      </rPr>
      <t>米。</t>
    </r>
  </si>
  <si>
    <r>
      <rPr>
        <sz val="12"/>
        <rFont val="宋体"/>
        <charset val="134"/>
      </rPr>
      <t>巫溪县上磺镇金鱼村</t>
    </r>
  </si>
  <si>
    <r>
      <rPr>
        <sz val="12"/>
        <rFont val="宋体"/>
        <charset val="134"/>
      </rPr>
      <t>通过改建公路</t>
    </r>
    <r>
      <rPr>
        <sz val="12"/>
        <rFont val="Times New Roman"/>
        <charset val="134"/>
      </rPr>
      <t>4.168</t>
    </r>
    <r>
      <rPr>
        <sz val="12"/>
        <rFont val="宋体"/>
        <charset val="134"/>
      </rPr>
      <t>公里，项目实施可改善</t>
    </r>
    <r>
      <rPr>
        <sz val="12"/>
        <rFont val="Times New Roman"/>
        <charset val="134"/>
      </rPr>
      <t>295</t>
    </r>
    <r>
      <rPr>
        <sz val="12"/>
        <rFont val="宋体"/>
        <charset val="134"/>
      </rPr>
      <t>人，其中脱贫人口</t>
    </r>
    <r>
      <rPr>
        <sz val="12"/>
        <rFont val="Times New Roman"/>
        <charset val="134"/>
      </rPr>
      <t>44</t>
    </r>
    <r>
      <rPr>
        <sz val="12"/>
        <rFont val="宋体"/>
        <charset val="134"/>
      </rPr>
      <t>人出行问题。</t>
    </r>
  </si>
  <si>
    <r>
      <rPr>
        <sz val="12"/>
        <rFont val="Times New Roman"/>
        <charset val="134"/>
      </rPr>
      <t>12</t>
    </r>
    <r>
      <rPr>
        <sz val="12"/>
        <rFont val="宋体"/>
        <charset val="134"/>
      </rPr>
      <t>人参与前期项目确定会议、决议，</t>
    </r>
    <r>
      <rPr>
        <sz val="12"/>
        <rFont val="Times New Roman"/>
        <charset val="134"/>
      </rPr>
      <t>15</t>
    </r>
    <r>
      <rPr>
        <sz val="12"/>
        <rFont val="宋体"/>
        <charset val="134"/>
      </rPr>
      <t>人参与入库项目的选择，</t>
    </r>
    <r>
      <rPr>
        <sz val="12"/>
        <rFont val="Times New Roman"/>
        <charset val="134"/>
      </rPr>
      <t>10</t>
    </r>
    <r>
      <rPr>
        <sz val="12"/>
        <rFont val="宋体"/>
        <charset val="134"/>
      </rPr>
      <t>人参与项目实施过程中施工质量和资金使用的监督，项目实施过程中群众可参与务工；通过改建公路</t>
    </r>
    <r>
      <rPr>
        <sz val="12"/>
        <rFont val="Times New Roman"/>
        <charset val="134"/>
      </rPr>
      <t>4.168</t>
    </r>
    <r>
      <rPr>
        <sz val="12"/>
        <rFont val="宋体"/>
        <charset val="134"/>
      </rPr>
      <t>公里，项目实施可改善</t>
    </r>
    <r>
      <rPr>
        <sz val="12"/>
        <rFont val="Times New Roman"/>
        <charset val="134"/>
      </rPr>
      <t>295</t>
    </r>
    <r>
      <rPr>
        <sz val="12"/>
        <rFont val="宋体"/>
        <charset val="134"/>
      </rPr>
      <t>人，其中脱贫人口</t>
    </r>
    <r>
      <rPr>
        <sz val="12"/>
        <rFont val="Times New Roman"/>
        <charset val="134"/>
      </rPr>
      <t>44</t>
    </r>
    <r>
      <rPr>
        <sz val="12"/>
        <rFont val="宋体"/>
        <charset val="134"/>
      </rPr>
      <t>人出行问题。</t>
    </r>
  </si>
  <si>
    <r>
      <rPr>
        <sz val="12"/>
        <rFont val="宋体"/>
        <charset val="134"/>
      </rPr>
      <t>改建公路里程数量</t>
    </r>
    <r>
      <rPr>
        <sz val="12"/>
        <rFont val="Times New Roman"/>
        <charset val="134"/>
      </rPr>
      <t>4.168</t>
    </r>
    <r>
      <rPr>
        <sz val="12"/>
        <rFont val="宋体"/>
        <charset val="134"/>
      </rPr>
      <t>公里</t>
    </r>
  </si>
  <si>
    <r>
      <rPr>
        <sz val="12"/>
        <rFont val="宋体"/>
        <charset val="134"/>
      </rPr>
      <t>公路改建约</t>
    </r>
    <r>
      <rPr>
        <sz val="12"/>
        <rFont val="Times New Roman"/>
        <charset val="134"/>
      </rPr>
      <t>74.1</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</si>
  <si>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≥44</t>
    </r>
    <r>
      <rPr>
        <sz val="12"/>
        <rFont val="宋体"/>
        <charset val="134"/>
      </rPr>
      <t>人</t>
    </r>
  </si>
  <si>
    <r>
      <rPr>
        <sz val="11"/>
        <rFont val="宋体"/>
        <charset val="134"/>
      </rPr>
      <t>巫溪县蒲莲镇</t>
    </r>
    <r>
      <rPr>
        <sz val="11"/>
        <rFont val="Times New Roman"/>
        <charset val="134"/>
      </rPr>
      <t>2024</t>
    </r>
    <r>
      <rPr>
        <sz val="11"/>
        <rFont val="宋体"/>
        <charset val="134"/>
      </rPr>
      <t>年桐元河大桥建设项目</t>
    </r>
  </si>
  <si>
    <r>
      <rPr>
        <sz val="11"/>
        <rFont val="宋体"/>
        <charset val="134"/>
      </rPr>
      <t>在蒲莲社区桐元河上新建一座大桥，长</t>
    </r>
    <r>
      <rPr>
        <sz val="11"/>
        <rFont val="Times New Roman"/>
        <charset val="134"/>
      </rPr>
      <t>70</t>
    </r>
    <r>
      <rPr>
        <sz val="11"/>
        <rFont val="宋体"/>
        <charset val="134"/>
      </rPr>
      <t>米，宽</t>
    </r>
    <r>
      <rPr>
        <sz val="11"/>
        <rFont val="Times New Roman"/>
        <charset val="134"/>
      </rPr>
      <t>10</t>
    </r>
    <r>
      <rPr>
        <sz val="11"/>
        <rFont val="宋体"/>
        <charset val="134"/>
      </rPr>
      <t>米。</t>
    </r>
  </si>
  <si>
    <r>
      <rPr>
        <sz val="12"/>
        <rFont val="宋体"/>
        <charset val="134"/>
      </rPr>
      <t>巫溪县蒲莲镇蒲莲社区</t>
    </r>
  </si>
  <si>
    <r>
      <rPr>
        <sz val="12"/>
        <rFont val="宋体"/>
        <charset val="134"/>
      </rPr>
      <t>通过新建</t>
    </r>
    <r>
      <rPr>
        <sz val="12"/>
        <rFont val="Times New Roman"/>
        <charset val="134"/>
      </rPr>
      <t>70</t>
    </r>
    <r>
      <rPr>
        <sz val="12"/>
        <rFont val="宋体"/>
        <charset val="134"/>
      </rPr>
      <t>米长大桥一座，可连接桐元河两岸群众</t>
    </r>
    <r>
      <rPr>
        <sz val="12"/>
        <rFont val="Times New Roman"/>
        <charset val="134"/>
      </rPr>
      <t>13000</t>
    </r>
    <r>
      <rPr>
        <sz val="12"/>
        <rFont val="宋体"/>
        <charset val="134"/>
      </rPr>
      <t>余人，有利于居民出行及相关产业发展，项目建成后，受益</t>
    </r>
    <r>
      <rPr>
        <sz val="12"/>
        <rFont val="Times New Roman"/>
        <charset val="134"/>
      </rPr>
      <t>13000</t>
    </r>
    <r>
      <rPr>
        <sz val="12"/>
        <rFont val="宋体"/>
        <charset val="134"/>
      </rPr>
      <t>人，其中脱贫人口</t>
    </r>
    <r>
      <rPr>
        <sz val="12"/>
        <rFont val="Times New Roman"/>
        <charset val="134"/>
      </rPr>
      <t>3142</t>
    </r>
    <r>
      <rPr>
        <sz val="12"/>
        <rFont val="宋体"/>
        <charset val="134"/>
      </rPr>
      <t>人</t>
    </r>
  </si>
  <si>
    <r>
      <rPr>
        <sz val="12"/>
        <rFont val="Times New Roman"/>
        <charset val="134"/>
      </rPr>
      <t>102</t>
    </r>
    <r>
      <rPr>
        <sz val="12"/>
        <rFont val="宋体"/>
        <charset val="134"/>
      </rPr>
      <t>人参与前期项目确定会议、决议，</t>
    </r>
    <r>
      <rPr>
        <sz val="12"/>
        <rFont val="Times New Roman"/>
        <charset val="134"/>
      </rPr>
      <t>55</t>
    </r>
    <r>
      <rPr>
        <sz val="12"/>
        <rFont val="宋体"/>
        <charset val="134"/>
      </rPr>
      <t>人参与入库项目的选择，</t>
    </r>
    <r>
      <rPr>
        <sz val="12"/>
        <rFont val="Times New Roman"/>
        <charset val="134"/>
      </rPr>
      <t>40</t>
    </r>
    <r>
      <rPr>
        <sz val="12"/>
        <rFont val="宋体"/>
        <charset val="134"/>
      </rPr>
      <t>人参与项目实施过程中施工质量和资金使用的监督，项目实施过程中群众可参与务工；通过新建</t>
    </r>
    <r>
      <rPr>
        <sz val="12"/>
        <rFont val="Times New Roman"/>
        <charset val="134"/>
      </rPr>
      <t>70</t>
    </r>
    <r>
      <rPr>
        <sz val="12"/>
        <rFont val="宋体"/>
        <charset val="134"/>
      </rPr>
      <t>米长大桥一座，可连接桐元河两岸群众</t>
    </r>
    <r>
      <rPr>
        <sz val="12"/>
        <rFont val="Times New Roman"/>
        <charset val="134"/>
      </rPr>
      <t>13000</t>
    </r>
    <r>
      <rPr>
        <sz val="12"/>
        <rFont val="宋体"/>
        <charset val="134"/>
      </rPr>
      <t>余人，有利于居民出行及相关产业发展，项目建成后，受益</t>
    </r>
    <r>
      <rPr>
        <sz val="12"/>
        <rFont val="Times New Roman"/>
        <charset val="134"/>
      </rPr>
      <t>13000</t>
    </r>
    <r>
      <rPr>
        <sz val="12"/>
        <rFont val="宋体"/>
        <charset val="134"/>
      </rPr>
      <t>人，其中脱贫人口</t>
    </r>
    <r>
      <rPr>
        <sz val="12"/>
        <rFont val="Times New Roman"/>
        <charset val="134"/>
      </rPr>
      <t>3142</t>
    </r>
    <r>
      <rPr>
        <sz val="12"/>
        <rFont val="宋体"/>
        <charset val="134"/>
      </rPr>
      <t>人。</t>
    </r>
  </si>
  <si>
    <r>
      <rPr>
        <sz val="12"/>
        <rFont val="宋体"/>
        <charset val="134"/>
      </rPr>
      <t>通过新建</t>
    </r>
    <r>
      <rPr>
        <sz val="12"/>
        <rFont val="Times New Roman"/>
        <charset val="134"/>
      </rPr>
      <t>70</t>
    </r>
    <r>
      <rPr>
        <sz val="12"/>
        <rFont val="宋体"/>
        <charset val="134"/>
      </rPr>
      <t>米长大桥一座，可连接桐元河两岸群众</t>
    </r>
    <r>
      <rPr>
        <sz val="12"/>
        <rFont val="Times New Roman"/>
        <charset val="134"/>
      </rPr>
      <t>13000</t>
    </r>
    <r>
      <rPr>
        <sz val="12"/>
        <rFont val="宋体"/>
        <charset val="134"/>
      </rPr>
      <t>余人，有利于居民出行及相关产业发展，项目建成后，受益</t>
    </r>
    <r>
      <rPr>
        <sz val="12"/>
        <rFont val="Times New Roman"/>
        <charset val="134"/>
      </rPr>
      <t>13000</t>
    </r>
    <r>
      <rPr>
        <sz val="12"/>
        <rFont val="宋体"/>
        <charset val="134"/>
      </rPr>
      <t>人，其中脱贫人口</t>
    </r>
    <r>
      <rPr>
        <sz val="12"/>
        <rFont val="Times New Roman"/>
        <charset val="134"/>
      </rPr>
      <t>3142</t>
    </r>
    <r>
      <rPr>
        <sz val="12"/>
        <rFont val="宋体"/>
        <charset val="134"/>
      </rPr>
      <t>人。</t>
    </r>
  </si>
  <si>
    <r>
      <rPr>
        <sz val="12"/>
        <rFont val="宋体"/>
        <charset val="134"/>
      </rPr>
      <t>新建大桥一座</t>
    </r>
    <r>
      <rPr>
        <sz val="12"/>
        <rFont val="Times New Roman"/>
        <charset val="134"/>
      </rPr>
      <t>70</t>
    </r>
    <r>
      <rPr>
        <sz val="12"/>
        <rFont val="宋体"/>
        <charset val="134"/>
      </rPr>
      <t>米长</t>
    </r>
  </si>
  <si>
    <r>
      <rPr>
        <sz val="12"/>
        <rFont val="宋体"/>
        <charset val="134"/>
      </rPr>
      <t>大桥修建</t>
    </r>
    <r>
      <rPr>
        <sz val="12"/>
        <rFont val="Times New Roman"/>
        <charset val="134"/>
      </rPr>
      <t>7.14</t>
    </r>
    <r>
      <rPr>
        <sz val="12"/>
        <rFont val="宋体"/>
        <charset val="134"/>
      </rPr>
      <t>万元</t>
    </r>
    <r>
      <rPr>
        <sz val="12"/>
        <rFont val="Times New Roman"/>
        <charset val="134"/>
      </rPr>
      <t>/</t>
    </r>
    <r>
      <rPr>
        <sz val="12"/>
        <rFont val="宋体"/>
        <charset val="134"/>
      </rPr>
      <t>米</t>
    </r>
  </si>
  <si>
    <r>
      <rPr>
        <sz val="12"/>
        <rFont val="宋体"/>
        <charset val="134"/>
      </rPr>
      <t>受益脱贫人口数</t>
    </r>
    <r>
      <rPr>
        <sz val="12"/>
        <rFont val="Times New Roman"/>
        <charset val="134"/>
      </rPr>
      <t>≥3142</t>
    </r>
    <r>
      <rPr>
        <sz val="12"/>
        <rFont val="宋体"/>
        <charset val="134"/>
      </rPr>
      <t>人</t>
    </r>
  </si>
  <si>
    <r>
      <rPr>
        <sz val="12"/>
        <rFont val="宋体"/>
        <charset val="134"/>
      </rPr>
      <t>工程设计使用年限</t>
    </r>
    <r>
      <rPr>
        <sz val="12"/>
        <rFont val="Times New Roman"/>
        <charset val="134"/>
      </rPr>
      <t>≥6</t>
    </r>
    <r>
      <rPr>
        <sz val="12"/>
        <rFont val="宋体"/>
        <charset val="134"/>
      </rPr>
      <t>年</t>
    </r>
  </si>
  <si>
    <r>
      <rPr>
        <sz val="12"/>
        <rFont val="宋体"/>
        <charset val="134"/>
      </rPr>
      <t>郑万山</t>
    </r>
  </si>
  <si>
    <r>
      <rPr>
        <sz val="11"/>
        <rFont val="宋体"/>
        <charset val="134"/>
      </rPr>
      <t>乡村建设行动</t>
    </r>
    <r>
      <rPr>
        <sz val="11"/>
        <rFont val="Times New Roman"/>
        <charset val="134"/>
      </rPr>
      <t>-</t>
    </r>
    <r>
      <rPr>
        <sz val="11"/>
        <rFont val="宋体"/>
        <charset val="134"/>
      </rPr>
      <t>高标准农田</t>
    </r>
  </si>
  <si>
    <r>
      <rPr>
        <sz val="11"/>
        <rFont val="宋体"/>
        <charset val="134"/>
      </rPr>
      <t>巫溪县</t>
    </r>
    <r>
      <rPr>
        <sz val="11"/>
        <rFont val="Times New Roman"/>
        <charset val="134"/>
      </rPr>
      <t>2024</t>
    </r>
    <r>
      <rPr>
        <sz val="11"/>
        <rFont val="宋体"/>
        <charset val="134"/>
      </rPr>
      <t>年丘陵山区高标准农田改造提升示范项目</t>
    </r>
  </si>
  <si>
    <r>
      <rPr>
        <sz val="11"/>
        <rFont val="宋体"/>
        <charset val="134"/>
      </rPr>
      <t>小型农田水利设施建设</t>
    </r>
  </si>
  <si>
    <r>
      <rPr>
        <sz val="11"/>
        <rFont val="宋体"/>
        <charset val="134"/>
      </rPr>
      <t>建设高标准农田</t>
    </r>
    <r>
      <rPr>
        <sz val="11"/>
        <rFont val="Times New Roman"/>
        <charset val="134"/>
      </rPr>
      <t>3</t>
    </r>
    <r>
      <rPr>
        <sz val="11"/>
        <rFont val="宋体"/>
        <charset val="134"/>
      </rPr>
      <t>万亩，其中新建面积</t>
    </r>
    <r>
      <rPr>
        <sz val="11"/>
        <rFont val="Times New Roman"/>
        <charset val="134"/>
      </rPr>
      <t>1.2</t>
    </r>
    <r>
      <rPr>
        <sz val="11"/>
        <rFont val="宋体"/>
        <charset val="134"/>
      </rPr>
      <t>万亩，改造提升面积</t>
    </r>
    <r>
      <rPr>
        <sz val="11"/>
        <rFont val="Times New Roman"/>
        <charset val="134"/>
      </rPr>
      <t>1.8</t>
    </r>
    <r>
      <rPr>
        <sz val="11"/>
        <rFont val="宋体"/>
        <charset val="134"/>
      </rPr>
      <t>万亩。</t>
    </r>
  </si>
  <si>
    <r>
      <rPr>
        <sz val="11"/>
        <rFont val="宋体"/>
        <charset val="134"/>
      </rPr>
      <t>巫溪县上璜镇、古路镇、塘坊镇、蒲莲镇、尖山镇、红池坝镇、白鹿镇、菱角镇</t>
    </r>
  </si>
  <si>
    <r>
      <rPr>
        <sz val="11"/>
        <rFont val="宋体"/>
        <charset val="134"/>
      </rPr>
      <t>通过建设高标准农田面积</t>
    </r>
    <r>
      <rPr>
        <sz val="11"/>
        <rFont val="Times New Roman"/>
        <charset val="134"/>
      </rPr>
      <t>1.2</t>
    </r>
    <r>
      <rPr>
        <sz val="11"/>
        <rFont val="宋体"/>
        <charset val="134"/>
      </rPr>
      <t>万亩，改造提升面积</t>
    </r>
    <r>
      <rPr>
        <sz val="11"/>
        <rFont val="Times New Roman"/>
        <charset val="134"/>
      </rPr>
      <t>1.8</t>
    </r>
    <r>
      <rPr>
        <sz val="11"/>
        <rFont val="宋体"/>
        <charset val="134"/>
      </rPr>
      <t>万亩，新增高效节水灌溉面积</t>
    </r>
    <r>
      <rPr>
        <sz val="11"/>
        <rFont val="Times New Roman"/>
        <charset val="134"/>
      </rPr>
      <t>0.24</t>
    </r>
    <r>
      <rPr>
        <sz val="11"/>
        <rFont val="宋体"/>
        <charset val="134"/>
      </rPr>
      <t>万亩，提升粮食产能</t>
    </r>
    <r>
      <rPr>
        <sz val="11"/>
        <rFont val="Times New Roman"/>
        <charset val="134"/>
      </rPr>
      <t>49</t>
    </r>
    <r>
      <rPr>
        <sz val="11"/>
        <rFont val="宋体"/>
        <charset val="134"/>
      </rPr>
      <t>万公斤，农田灌溉保证率在</t>
    </r>
    <r>
      <rPr>
        <sz val="11"/>
        <rFont val="Times New Roman"/>
        <charset val="134"/>
      </rPr>
      <t>90%</t>
    </r>
    <r>
      <rPr>
        <sz val="11"/>
        <rFont val="宋体"/>
        <charset val="134"/>
      </rPr>
      <t>以上，农户</t>
    </r>
    <r>
      <rPr>
        <sz val="11"/>
        <rFont val="Times New Roman"/>
        <charset val="134"/>
      </rPr>
      <t>5000</t>
    </r>
    <r>
      <rPr>
        <sz val="11"/>
        <rFont val="宋体"/>
        <charset val="134"/>
      </rPr>
      <t>人受益，其中脱贫户</t>
    </r>
    <r>
      <rPr>
        <sz val="11"/>
        <rFont val="Times New Roman"/>
        <charset val="134"/>
      </rPr>
      <t>500</t>
    </r>
    <r>
      <rPr>
        <sz val="11"/>
        <rFont val="宋体"/>
        <charset val="134"/>
      </rPr>
      <t>人。</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</si>
  <si>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人参与项目实施过程中施工质量和资金使用的监督，施工过程群众参与务工。通过建设高标准农田面积</t>
    </r>
    <r>
      <rPr>
        <sz val="11"/>
        <rFont val="Times New Roman"/>
        <charset val="134"/>
      </rPr>
      <t>1.2</t>
    </r>
    <r>
      <rPr>
        <sz val="11"/>
        <rFont val="宋体"/>
        <charset val="134"/>
      </rPr>
      <t>万亩，改造提升面积</t>
    </r>
    <r>
      <rPr>
        <sz val="11"/>
        <rFont val="Times New Roman"/>
        <charset val="134"/>
      </rPr>
      <t>1.8</t>
    </r>
    <r>
      <rPr>
        <sz val="11"/>
        <rFont val="宋体"/>
        <charset val="134"/>
      </rPr>
      <t>万亩，新增高效节水灌溉面积</t>
    </r>
    <r>
      <rPr>
        <sz val="11"/>
        <rFont val="Times New Roman"/>
        <charset val="134"/>
      </rPr>
      <t>0.24</t>
    </r>
    <r>
      <rPr>
        <sz val="11"/>
        <rFont val="宋体"/>
        <charset val="134"/>
      </rPr>
      <t>万亩，提升粮食产能</t>
    </r>
    <r>
      <rPr>
        <sz val="11"/>
        <rFont val="Times New Roman"/>
        <charset val="134"/>
      </rPr>
      <t>49</t>
    </r>
    <r>
      <rPr>
        <sz val="11"/>
        <rFont val="宋体"/>
        <charset val="134"/>
      </rPr>
      <t>万公斤，农田灌溉保证率在</t>
    </r>
    <r>
      <rPr>
        <sz val="11"/>
        <rFont val="Times New Roman"/>
        <charset val="134"/>
      </rPr>
      <t>90%</t>
    </r>
    <r>
      <rPr>
        <sz val="11"/>
        <rFont val="宋体"/>
        <charset val="134"/>
      </rPr>
      <t>以上，农户</t>
    </r>
    <r>
      <rPr>
        <sz val="11"/>
        <rFont val="Times New Roman"/>
        <charset val="134"/>
      </rPr>
      <t>5000</t>
    </r>
    <r>
      <rPr>
        <sz val="11"/>
        <rFont val="宋体"/>
        <charset val="134"/>
      </rPr>
      <t>人受益，其中脱贫户</t>
    </r>
    <r>
      <rPr>
        <sz val="11"/>
        <rFont val="Times New Roman"/>
        <charset val="134"/>
      </rPr>
      <t>500</t>
    </r>
    <r>
      <rPr>
        <sz val="11"/>
        <rFont val="宋体"/>
        <charset val="134"/>
      </rPr>
      <t>人。</t>
    </r>
  </si>
  <si>
    <r>
      <rPr>
        <sz val="11"/>
        <rFont val="宋体"/>
        <charset val="134"/>
      </rPr>
      <t>建设高标准农田数量</t>
    </r>
    <r>
      <rPr>
        <sz val="11"/>
        <rFont val="Times New Roman"/>
        <charset val="134"/>
      </rPr>
      <t>3</t>
    </r>
    <r>
      <rPr>
        <sz val="11"/>
        <rFont val="宋体"/>
        <charset val="134"/>
      </rPr>
      <t>万亩，其中新建面积</t>
    </r>
    <r>
      <rPr>
        <sz val="11"/>
        <rFont val="Times New Roman"/>
        <charset val="134"/>
      </rPr>
      <t>1.2</t>
    </r>
    <r>
      <rPr>
        <sz val="11"/>
        <rFont val="宋体"/>
        <charset val="134"/>
      </rPr>
      <t>万亩，改造提升面积</t>
    </r>
    <r>
      <rPr>
        <sz val="11"/>
        <rFont val="Times New Roman"/>
        <charset val="134"/>
      </rPr>
      <t>1.8</t>
    </r>
    <r>
      <rPr>
        <sz val="11"/>
        <rFont val="宋体"/>
        <charset val="134"/>
      </rPr>
      <t>万亩。</t>
    </r>
  </si>
  <si>
    <r>
      <rPr>
        <sz val="11"/>
        <rFont val="宋体"/>
        <charset val="134"/>
      </rPr>
      <t>高标准农田建设</t>
    </r>
    <r>
      <rPr>
        <sz val="11"/>
        <rFont val="Times New Roman"/>
        <charset val="134"/>
      </rPr>
      <t>800</t>
    </r>
    <r>
      <rPr>
        <sz val="11"/>
        <rFont val="宋体"/>
        <charset val="134"/>
      </rPr>
      <t>元</t>
    </r>
    <r>
      <rPr>
        <sz val="11"/>
        <rFont val="Times New Roman"/>
        <charset val="134"/>
      </rPr>
      <t>/</t>
    </r>
    <r>
      <rPr>
        <sz val="11"/>
        <rFont val="宋体"/>
        <charset val="134"/>
      </rPr>
      <t>亩</t>
    </r>
  </si>
  <si>
    <r>
      <rPr>
        <sz val="11"/>
        <rFont val="宋体"/>
        <charset val="134"/>
      </rPr>
      <t>提升粮食产能</t>
    </r>
    <r>
      <rPr>
        <sz val="11"/>
        <rFont val="Times New Roman"/>
        <charset val="134"/>
      </rPr>
      <t>49</t>
    </r>
    <r>
      <rPr>
        <sz val="11"/>
        <rFont val="宋体"/>
        <charset val="134"/>
      </rPr>
      <t>万公斤，农田灌溉保证率在</t>
    </r>
    <r>
      <rPr>
        <sz val="11"/>
        <rFont val="Times New Roman"/>
        <charset val="134"/>
      </rPr>
      <t>90%</t>
    </r>
    <r>
      <rPr>
        <sz val="11"/>
        <rFont val="宋体"/>
        <charset val="134"/>
      </rPr>
      <t>以上，</t>
    </r>
  </si>
  <si>
    <r>
      <rPr>
        <sz val="11"/>
        <rFont val="宋体"/>
        <charset val="134"/>
      </rPr>
      <t>受益脱贫人口数</t>
    </r>
    <r>
      <rPr>
        <sz val="11"/>
        <rFont val="Times New Roman"/>
        <charset val="134"/>
      </rPr>
      <t>≥500</t>
    </r>
    <r>
      <rPr>
        <sz val="11"/>
        <rFont val="宋体"/>
        <charset val="134"/>
      </rPr>
      <t>人。</t>
    </r>
  </si>
  <si>
    <r>
      <rPr>
        <sz val="11"/>
        <rFont val="宋体"/>
        <charset val="134"/>
      </rPr>
      <t>项目设计使用年限</t>
    </r>
    <r>
      <rPr>
        <sz val="11"/>
        <rFont val="Times New Roman"/>
        <charset val="134"/>
      </rPr>
      <t>≥1</t>
    </r>
    <r>
      <rPr>
        <sz val="11"/>
        <rFont val="宋体"/>
        <charset val="134"/>
      </rPr>
      <t>年</t>
    </r>
  </si>
  <si>
    <r>
      <rPr>
        <b/>
        <sz val="11"/>
        <rFont val="宋体"/>
        <charset val="134"/>
      </rPr>
      <t>重点工程建设任务</t>
    </r>
    <r>
      <rPr>
        <b/>
        <sz val="11"/>
        <rFont val="Times New Roman"/>
        <charset val="134"/>
      </rPr>
      <t xml:space="preserve"> </t>
    </r>
    <r>
      <rPr>
        <b/>
        <sz val="11"/>
        <rFont val="宋体"/>
        <charset val="134"/>
      </rPr>
      <t>汇总</t>
    </r>
  </si>
  <si>
    <r>
      <rPr>
        <sz val="11"/>
        <rFont val="宋体"/>
        <charset val="134"/>
      </rPr>
      <t>重点工程建设任务</t>
    </r>
  </si>
  <si>
    <r>
      <rPr>
        <sz val="11"/>
        <rFont val="宋体"/>
        <charset val="134"/>
      </rPr>
      <t>巫溪县金鱼水库工程</t>
    </r>
  </si>
  <si>
    <r>
      <rPr>
        <sz val="11"/>
        <rFont val="宋体"/>
        <charset val="134"/>
      </rPr>
      <t>工程包括水库枢纽工程和渠系工程两个部分，下坝轴线为混凝土重力坝，最大坝高</t>
    </r>
    <r>
      <rPr>
        <sz val="11"/>
        <rFont val="Times New Roman"/>
        <charset val="134"/>
      </rPr>
      <t>46.8m</t>
    </r>
    <r>
      <rPr>
        <sz val="11"/>
        <rFont val="宋体"/>
        <charset val="134"/>
      </rPr>
      <t>。灌区供水管道工程由</t>
    </r>
    <r>
      <rPr>
        <sz val="11"/>
        <rFont val="Times New Roman"/>
        <charset val="134"/>
      </rPr>
      <t>1</t>
    </r>
    <r>
      <rPr>
        <sz val="11"/>
        <rFont val="宋体"/>
        <charset val="134"/>
      </rPr>
      <t>条主干管和</t>
    </r>
    <r>
      <rPr>
        <sz val="11"/>
        <rFont val="Times New Roman"/>
        <charset val="134"/>
      </rPr>
      <t>3</t>
    </r>
    <r>
      <rPr>
        <sz val="11"/>
        <rFont val="宋体"/>
        <charset val="134"/>
      </rPr>
      <t>条供水支管、</t>
    </r>
    <r>
      <rPr>
        <sz val="11"/>
        <rFont val="Times New Roman"/>
        <charset val="134"/>
      </rPr>
      <t>2</t>
    </r>
    <r>
      <rPr>
        <sz val="11"/>
        <rFont val="宋体"/>
        <charset val="134"/>
      </rPr>
      <t>条灌溉支管组成，其中干管为供水工程和灌溉工程共同的上一级管线，本工程采用管道输水，灌溉和供水管道总长</t>
    </r>
    <r>
      <rPr>
        <sz val="11"/>
        <rFont val="Times New Roman"/>
        <charset val="134"/>
      </rPr>
      <t>34.25km</t>
    </r>
    <r>
      <rPr>
        <sz val="11"/>
        <rFont val="宋体"/>
        <charset val="134"/>
      </rPr>
      <t>，其中干管</t>
    </r>
    <r>
      <rPr>
        <sz val="11"/>
        <rFont val="Times New Roman"/>
        <charset val="134"/>
      </rPr>
      <t>23.83km</t>
    </r>
    <r>
      <rPr>
        <sz val="11"/>
        <rFont val="宋体"/>
        <charset val="134"/>
      </rPr>
      <t>。</t>
    </r>
  </si>
  <si>
    <r>
      <rPr>
        <sz val="12"/>
        <rFont val="宋体"/>
        <charset val="134"/>
      </rPr>
      <t>巫溪县上磺镇、古路镇</t>
    </r>
  </si>
  <si>
    <r>
      <rPr>
        <sz val="12"/>
        <rFont val="宋体"/>
        <charset val="134"/>
      </rPr>
      <t>通过修建水库枢纽工程和渠系工程，安装灌溉供水管道</t>
    </r>
    <r>
      <rPr>
        <sz val="12"/>
        <rFont val="Times New Roman"/>
        <charset val="134"/>
      </rPr>
      <t>34.25</t>
    </r>
    <r>
      <rPr>
        <sz val="12"/>
        <rFont val="宋体"/>
        <charset val="134"/>
      </rPr>
      <t>公里，可改善周边</t>
    </r>
    <r>
      <rPr>
        <sz val="12"/>
        <rFont val="Times New Roman"/>
        <charset val="134"/>
      </rPr>
      <t>2</t>
    </r>
    <r>
      <rPr>
        <sz val="12"/>
        <rFont val="宋体"/>
        <charset val="134"/>
      </rPr>
      <t>个乡镇的</t>
    </r>
    <r>
      <rPr>
        <sz val="12"/>
        <rFont val="Times New Roman"/>
        <charset val="134"/>
      </rPr>
      <t>3000</t>
    </r>
    <r>
      <rPr>
        <sz val="12"/>
        <rFont val="宋体"/>
        <charset val="134"/>
      </rPr>
      <t>亩农田灌溉问题，项目实施过程中可提供</t>
    </r>
    <r>
      <rPr>
        <sz val="12"/>
        <rFont val="Times New Roman"/>
        <charset val="134"/>
      </rPr>
      <t>20</t>
    </r>
    <r>
      <rPr>
        <sz val="12"/>
        <rFont val="宋体"/>
        <charset val="134"/>
      </rPr>
      <t>人临时务工，人均务工增收</t>
    </r>
    <r>
      <rPr>
        <sz val="12"/>
        <rFont val="Times New Roman"/>
        <charset val="134"/>
      </rPr>
      <t>1000</t>
    </r>
    <r>
      <rPr>
        <sz val="12"/>
        <rFont val="宋体"/>
        <charset val="134"/>
      </rPr>
      <t>元以上。</t>
    </r>
  </si>
  <si>
    <r>
      <rPr>
        <sz val="12"/>
        <rFont val="Times New Roman"/>
        <charset val="134"/>
      </rPr>
      <t>10</t>
    </r>
    <r>
      <rPr>
        <sz val="12"/>
        <rFont val="宋体"/>
        <charset val="134"/>
      </rPr>
      <t>人参与前期项目确定会议、决议，</t>
    </r>
    <r>
      <rPr>
        <sz val="12"/>
        <rFont val="Times New Roman"/>
        <charset val="134"/>
      </rPr>
      <t>5</t>
    </r>
    <r>
      <rPr>
        <sz val="12"/>
        <rFont val="宋体"/>
        <charset val="134"/>
      </rPr>
      <t>人参与入库项目的选择，</t>
    </r>
    <r>
      <rPr>
        <sz val="12"/>
        <rFont val="Times New Roman"/>
        <charset val="134"/>
      </rPr>
      <t>3</t>
    </r>
    <r>
      <rPr>
        <sz val="12"/>
        <rFont val="宋体"/>
        <charset val="134"/>
      </rPr>
      <t>人参与项目实施过程中施工质量和资金使用的监督，通过修建水库枢纽工程和渠系工程，安装灌溉供水管道</t>
    </r>
    <r>
      <rPr>
        <sz val="12"/>
        <rFont val="Times New Roman"/>
        <charset val="134"/>
      </rPr>
      <t>34.25</t>
    </r>
    <r>
      <rPr>
        <sz val="12"/>
        <rFont val="宋体"/>
        <charset val="134"/>
      </rPr>
      <t>公里，可改善周边</t>
    </r>
    <r>
      <rPr>
        <sz val="12"/>
        <rFont val="Times New Roman"/>
        <charset val="134"/>
      </rPr>
      <t>2</t>
    </r>
    <r>
      <rPr>
        <sz val="12"/>
        <rFont val="宋体"/>
        <charset val="134"/>
      </rPr>
      <t>个乡镇的</t>
    </r>
    <r>
      <rPr>
        <sz val="12"/>
        <rFont val="Times New Roman"/>
        <charset val="134"/>
      </rPr>
      <t>3000</t>
    </r>
    <r>
      <rPr>
        <sz val="12"/>
        <rFont val="宋体"/>
        <charset val="134"/>
      </rPr>
      <t>亩农田灌溉问题，项目实施过程中可提供</t>
    </r>
    <r>
      <rPr>
        <sz val="12"/>
        <rFont val="Times New Roman"/>
        <charset val="134"/>
      </rPr>
      <t>20</t>
    </r>
    <r>
      <rPr>
        <sz val="12"/>
        <rFont val="宋体"/>
        <charset val="134"/>
      </rPr>
      <t>人临时务工，人均务工增收</t>
    </r>
    <r>
      <rPr>
        <sz val="12"/>
        <rFont val="Times New Roman"/>
        <charset val="134"/>
      </rPr>
      <t>1000</t>
    </r>
    <r>
      <rPr>
        <sz val="12"/>
        <rFont val="宋体"/>
        <charset val="134"/>
      </rPr>
      <t>元以上。</t>
    </r>
  </si>
  <si>
    <r>
      <rPr>
        <sz val="12"/>
        <rFont val="宋体"/>
        <charset val="134"/>
      </rPr>
      <t>修建水库枢纽工程坝高</t>
    </r>
    <r>
      <rPr>
        <sz val="12"/>
        <rFont val="Times New Roman"/>
        <charset val="134"/>
      </rPr>
      <t>46.8</t>
    </r>
    <r>
      <rPr>
        <sz val="12"/>
        <rFont val="宋体"/>
        <charset val="134"/>
      </rPr>
      <t>米，安装灌溉供水管道</t>
    </r>
    <r>
      <rPr>
        <sz val="12"/>
        <rFont val="Times New Roman"/>
        <charset val="134"/>
      </rPr>
      <t>34.25</t>
    </r>
    <r>
      <rPr>
        <sz val="12"/>
        <rFont val="宋体"/>
        <charset val="134"/>
      </rPr>
      <t>公里</t>
    </r>
  </si>
  <si>
    <r>
      <rPr>
        <sz val="12"/>
        <rFont val="宋体"/>
        <charset val="134"/>
      </rPr>
      <t>水库</t>
    </r>
    <r>
      <rPr>
        <sz val="12"/>
        <rFont val="Times New Roman"/>
        <charset val="134"/>
      </rPr>
      <t>2500</t>
    </r>
    <r>
      <rPr>
        <sz val="12"/>
        <rFont val="宋体"/>
        <charset val="134"/>
      </rPr>
      <t>万元</t>
    </r>
    <r>
      <rPr>
        <sz val="12"/>
        <rFont val="Times New Roman"/>
        <charset val="134"/>
      </rPr>
      <t>/</t>
    </r>
    <r>
      <rPr>
        <sz val="12"/>
        <rFont val="宋体"/>
        <charset val="134"/>
      </rPr>
      <t>座；灌溉管道</t>
    </r>
    <r>
      <rPr>
        <sz val="12"/>
        <rFont val="Times New Roman"/>
        <charset val="134"/>
      </rPr>
      <t>10</t>
    </r>
    <r>
      <rPr>
        <sz val="12"/>
        <rFont val="宋体"/>
        <charset val="134"/>
      </rPr>
      <t>万元</t>
    </r>
    <r>
      <rPr>
        <sz val="12"/>
        <rFont val="Times New Roman"/>
        <charset val="134"/>
      </rPr>
      <t>/</t>
    </r>
    <r>
      <rPr>
        <sz val="12"/>
        <rFont val="宋体"/>
        <charset val="134"/>
      </rPr>
      <t>公里；</t>
    </r>
  </si>
  <si>
    <r>
      <rPr>
        <sz val="12"/>
        <rFont val="宋体"/>
        <charset val="134"/>
      </rPr>
      <t>务工增收</t>
    </r>
    <r>
      <rPr>
        <sz val="12"/>
        <rFont val="Times New Roman"/>
        <charset val="134"/>
      </rPr>
      <t>≥100</t>
    </r>
    <r>
      <rPr>
        <sz val="12"/>
        <rFont val="宋体"/>
        <charset val="134"/>
      </rPr>
      <t>元</t>
    </r>
  </si>
  <si>
    <r>
      <rPr>
        <sz val="12"/>
        <rFont val="宋体"/>
        <charset val="134"/>
      </rPr>
      <t>项目设计使用年限</t>
    </r>
    <r>
      <rPr>
        <sz val="12"/>
        <rFont val="Times New Roman"/>
        <charset val="134"/>
      </rPr>
      <t>≥3</t>
    </r>
    <r>
      <rPr>
        <sz val="12"/>
        <rFont val="宋体"/>
        <charset val="134"/>
      </rPr>
      <t>年</t>
    </r>
  </si>
  <si>
    <r>
      <rPr>
        <sz val="11"/>
        <rFont val="宋体"/>
        <charset val="134"/>
      </rPr>
      <t>巫溪县宁之源建设开发（集团）有限公司</t>
    </r>
  </si>
  <si>
    <r>
      <rPr>
        <sz val="12"/>
        <rFont val="宋体"/>
        <charset val="134"/>
      </rPr>
      <t>是</t>
    </r>
    <r>
      <rPr>
        <sz val="12"/>
        <rFont val="Times New Roman"/>
        <charset val="134"/>
      </rPr>
      <t xml:space="preserve"> </t>
    </r>
  </si>
  <si>
    <r>
      <rPr>
        <sz val="12"/>
        <rFont val="宋体"/>
        <charset val="134"/>
      </rPr>
      <t>贺学玲</t>
    </r>
  </si>
  <si>
    <r>
      <rPr>
        <sz val="11"/>
        <rFont val="宋体"/>
        <charset val="134"/>
      </rPr>
      <t>巫溪县</t>
    </r>
    <r>
      <rPr>
        <sz val="11"/>
        <rFont val="Times New Roman"/>
        <charset val="134"/>
      </rPr>
      <t>2024</t>
    </r>
    <r>
      <rPr>
        <sz val="11"/>
        <rFont val="宋体"/>
        <charset val="134"/>
      </rPr>
      <t>年通城镇农村水网试点项目</t>
    </r>
  </si>
  <si>
    <r>
      <rPr>
        <sz val="11"/>
        <rFont val="宋体"/>
        <charset val="134"/>
      </rPr>
      <t>项目由水源工程、供水工程和灌溉工程三部分组成。水源工程：新建</t>
    </r>
    <r>
      <rPr>
        <sz val="11"/>
        <rFont val="Times New Roman"/>
        <charset val="134"/>
      </rPr>
      <t>2</t>
    </r>
    <r>
      <rPr>
        <sz val="11"/>
        <rFont val="宋体"/>
        <charset val="134"/>
      </rPr>
      <t>座山坪塘及整治</t>
    </r>
    <r>
      <rPr>
        <sz val="11"/>
        <rFont val="Times New Roman"/>
        <charset val="134"/>
      </rPr>
      <t>1</t>
    </r>
    <r>
      <rPr>
        <sz val="11"/>
        <rFont val="宋体"/>
        <charset val="134"/>
      </rPr>
      <t>座山坪塘。供水工程：新建取水坝</t>
    </r>
    <r>
      <rPr>
        <sz val="11"/>
        <rFont val="Times New Roman"/>
        <charset val="134"/>
      </rPr>
      <t>1</t>
    </r>
    <r>
      <rPr>
        <sz val="11"/>
        <rFont val="宋体"/>
        <charset val="134"/>
      </rPr>
      <t>座，引水隧洞</t>
    </r>
    <r>
      <rPr>
        <sz val="11"/>
        <rFont val="Times New Roman"/>
        <charset val="134"/>
      </rPr>
      <t>1.77km</t>
    </r>
    <r>
      <rPr>
        <sz val="11"/>
        <rFont val="宋体"/>
        <charset val="134"/>
      </rPr>
      <t>，新建水厂（</t>
    </r>
    <r>
      <rPr>
        <sz val="11"/>
        <rFont val="Times New Roman"/>
        <charset val="134"/>
      </rPr>
      <t>3000m3/d</t>
    </r>
    <r>
      <rPr>
        <sz val="11"/>
        <rFont val="宋体"/>
        <charset val="134"/>
      </rPr>
      <t>）</t>
    </r>
    <r>
      <rPr>
        <sz val="11"/>
        <rFont val="Times New Roman"/>
        <charset val="134"/>
      </rPr>
      <t>,</t>
    </r>
    <r>
      <rPr>
        <sz val="11"/>
        <rFont val="宋体"/>
        <charset val="134"/>
      </rPr>
      <t>管道</t>
    </r>
    <r>
      <rPr>
        <sz val="11"/>
        <rFont val="Times New Roman"/>
        <charset val="134"/>
      </rPr>
      <t>33.52km</t>
    </r>
    <r>
      <rPr>
        <sz val="11"/>
        <rFont val="宋体"/>
        <charset val="134"/>
      </rPr>
      <t>。灌溉工程：南北干管及</t>
    </r>
    <r>
      <rPr>
        <sz val="11"/>
        <rFont val="Times New Roman"/>
        <charset val="134"/>
      </rPr>
      <t>14</t>
    </r>
    <r>
      <rPr>
        <sz val="11"/>
        <rFont val="宋体"/>
        <charset val="134"/>
      </rPr>
      <t>条支管，总长</t>
    </r>
    <r>
      <rPr>
        <sz val="11"/>
        <rFont val="Times New Roman"/>
        <charset val="134"/>
      </rPr>
      <t>44.91km</t>
    </r>
    <r>
      <rPr>
        <sz val="11"/>
        <rFont val="宋体"/>
        <charset val="134"/>
      </rPr>
      <t>。</t>
    </r>
  </si>
  <si>
    <r>
      <rPr>
        <sz val="12"/>
        <rFont val="宋体"/>
        <charset val="134"/>
      </rPr>
      <t>巫溪县通城镇</t>
    </r>
  </si>
  <si>
    <r>
      <rPr>
        <sz val="12"/>
        <rFont val="宋体"/>
        <charset val="134"/>
      </rPr>
      <t>通过新建</t>
    </r>
    <r>
      <rPr>
        <sz val="12"/>
        <rFont val="Times New Roman"/>
        <charset val="134"/>
      </rPr>
      <t>2</t>
    </r>
    <r>
      <rPr>
        <sz val="12"/>
        <rFont val="宋体"/>
        <charset val="134"/>
      </rPr>
      <t>座山坪塘及整治</t>
    </r>
    <r>
      <rPr>
        <sz val="12"/>
        <rFont val="Times New Roman"/>
        <charset val="134"/>
      </rPr>
      <t>1</t>
    </r>
    <r>
      <rPr>
        <sz val="12"/>
        <rFont val="宋体"/>
        <charset val="134"/>
      </rPr>
      <t>座山坪塘，新建取水坝</t>
    </r>
    <r>
      <rPr>
        <sz val="12"/>
        <rFont val="Times New Roman"/>
        <charset val="134"/>
      </rPr>
      <t>1</t>
    </r>
    <r>
      <rPr>
        <sz val="12"/>
        <rFont val="宋体"/>
        <charset val="134"/>
      </rPr>
      <t>座，引水隧洞</t>
    </r>
    <r>
      <rPr>
        <sz val="12"/>
        <rFont val="Times New Roman"/>
        <charset val="134"/>
      </rPr>
      <t>1.77km</t>
    </r>
    <r>
      <rPr>
        <sz val="12"/>
        <rFont val="宋体"/>
        <charset val="134"/>
      </rPr>
      <t>，新建水厂（</t>
    </r>
    <r>
      <rPr>
        <sz val="12"/>
        <rFont val="Times New Roman"/>
        <charset val="134"/>
      </rPr>
      <t>3000m3/d</t>
    </r>
    <r>
      <rPr>
        <sz val="12"/>
        <rFont val="宋体"/>
        <charset val="134"/>
      </rPr>
      <t>）</t>
    </r>
    <r>
      <rPr>
        <sz val="12"/>
        <rFont val="Times New Roman"/>
        <charset val="134"/>
      </rPr>
      <t>,</t>
    </r>
    <r>
      <rPr>
        <sz val="12"/>
        <rFont val="宋体"/>
        <charset val="134"/>
      </rPr>
      <t>管道</t>
    </r>
    <r>
      <rPr>
        <sz val="12"/>
        <rFont val="Times New Roman"/>
        <charset val="134"/>
      </rPr>
      <t>33.52km</t>
    </r>
    <r>
      <rPr>
        <sz val="12"/>
        <rFont val="宋体"/>
        <charset val="134"/>
      </rPr>
      <t>，灌溉管道</t>
    </r>
    <r>
      <rPr>
        <sz val="12"/>
        <rFont val="Times New Roman"/>
        <charset val="134"/>
      </rPr>
      <t>44.91km</t>
    </r>
    <r>
      <rPr>
        <sz val="12"/>
        <rFont val="宋体"/>
        <charset val="134"/>
      </rPr>
      <t>，可改善通城镇全镇饮水问题，项目实施过程中可提供</t>
    </r>
    <r>
      <rPr>
        <sz val="12"/>
        <rFont val="Times New Roman"/>
        <charset val="134"/>
      </rPr>
      <t>30</t>
    </r>
    <r>
      <rPr>
        <sz val="12"/>
        <rFont val="宋体"/>
        <charset val="134"/>
      </rPr>
      <t>人临时务工，人均务工增收</t>
    </r>
    <r>
      <rPr>
        <sz val="12"/>
        <rFont val="Times New Roman"/>
        <charset val="134"/>
      </rPr>
      <t>1000</t>
    </r>
    <r>
      <rPr>
        <sz val="12"/>
        <rFont val="宋体"/>
        <charset val="134"/>
      </rPr>
      <t>元以上。</t>
    </r>
  </si>
  <si>
    <r>
      <rPr>
        <sz val="12"/>
        <rFont val="Times New Roman"/>
        <charset val="134"/>
      </rPr>
      <t>10</t>
    </r>
    <r>
      <rPr>
        <sz val="12"/>
        <rFont val="宋体"/>
        <charset val="134"/>
      </rPr>
      <t>人参与前期项目确定会议、决议，</t>
    </r>
    <r>
      <rPr>
        <sz val="12"/>
        <rFont val="Times New Roman"/>
        <charset val="134"/>
      </rPr>
      <t>5</t>
    </r>
    <r>
      <rPr>
        <sz val="12"/>
        <rFont val="宋体"/>
        <charset val="134"/>
      </rPr>
      <t>人参与入库项目的选择，</t>
    </r>
    <r>
      <rPr>
        <sz val="12"/>
        <rFont val="Times New Roman"/>
        <charset val="134"/>
      </rPr>
      <t>3</t>
    </r>
    <r>
      <rPr>
        <sz val="12"/>
        <rFont val="宋体"/>
        <charset val="134"/>
      </rPr>
      <t>人参与项目实施过程中施工质量和资金使用的监督。通过新建</t>
    </r>
    <r>
      <rPr>
        <sz val="12"/>
        <rFont val="Times New Roman"/>
        <charset val="134"/>
      </rPr>
      <t>2</t>
    </r>
    <r>
      <rPr>
        <sz val="12"/>
        <rFont val="宋体"/>
        <charset val="134"/>
      </rPr>
      <t>座山坪塘及整治</t>
    </r>
    <r>
      <rPr>
        <sz val="12"/>
        <rFont val="Times New Roman"/>
        <charset val="134"/>
      </rPr>
      <t>1</t>
    </r>
    <r>
      <rPr>
        <sz val="12"/>
        <rFont val="宋体"/>
        <charset val="134"/>
      </rPr>
      <t>座山坪塘，新建取水坝</t>
    </r>
    <r>
      <rPr>
        <sz val="12"/>
        <rFont val="Times New Roman"/>
        <charset val="134"/>
      </rPr>
      <t>1</t>
    </r>
    <r>
      <rPr>
        <sz val="12"/>
        <rFont val="宋体"/>
        <charset val="134"/>
      </rPr>
      <t>座，引水隧洞</t>
    </r>
    <r>
      <rPr>
        <sz val="12"/>
        <rFont val="Times New Roman"/>
        <charset val="134"/>
      </rPr>
      <t>1.77km</t>
    </r>
    <r>
      <rPr>
        <sz val="12"/>
        <rFont val="宋体"/>
        <charset val="134"/>
      </rPr>
      <t>，新建水厂（</t>
    </r>
    <r>
      <rPr>
        <sz val="12"/>
        <rFont val="Times New Roman"/>
        <charset val="134"/>
      </rPr>
      <t>3000m3/d</t>
    </r>
    <r>
      <rPr>
        <sz val="12"/>
        <rFont val="宋体"/>
        <charset val="134"/>
      </rPr>
      <t>）</t>
    </r>
    <r>
      <rPr>
        <sz val="12"/>
        <rFont val="Times New Roman"/>
        <charset val="134"/>
      </rPr>
      <t>,</t>
    </r>
    <r>
      <rPr>
        <sz val="12"/>
        <rFont val="宋体"/>
        <charset val="134"/>
      </rPr>
      <t>管道</t>
    </r>
    <r>
      <rPr>
        <sz val="12"/>
        <rFont val="Times New Roman"/>
        <charset val="134"/>
      </rPr>
      <t>33.52km</t>
    </r>
    <r>
      <rPr>
        <sz val="12"/>
        <rFont val="宋体"/>
        <charset val="134"/>
      </rPr>
      <t>，灌溉管道</t>
    </r>
    <r>
      <rPr>
        <sz val="12"/>
        <rFont val="Times New Roman"/>
        <charset val="134"/>
      </rPr>
      <t>44.91km</t>
    </r>
    <r>
      <rPr>
        <sz val="12"/>
        <rFont val="宋体"/>
        <charset val="134"/>
      </rPr>
      <t>，可改善通城镇全镇饮水问题，项目实施过程中可提供</t>
    </r>
    <r>
      <rPr>
        <sz val="12"/>
        <rFont val="Times New Roman"/>
        <charset val="134"/>
      </rPr>
      <t>30</t>
    </r>
    <r>
      <rPr>
        <sz val="12"/>
        <rFont val="宋体"/>
        <charset val="134"/>
      </rPr>
      <t>人临时务工，人均务工增收</t>
    </r>
    <r>
      <rPr>
        <sz val="12"/>
        <rFont val="Times New Roman"/>
        <charset val="134"/>
      </rPr>
      <t>1000</t>
    </r>
    <r>
      <rPr>
        <sz val="12"/>
        <rFont val="宋体"/>
        <charset val="134"/>
      </rPr>
      <t>元以上。</t>
    </r>
  </si>
  <si>
    <r>
      <rPr>
        <sz val="12"/>
        <rFont val="宋体"/>
        <charset val="134"/>
      </rPr>
      <t>新建</t>
    </r>
    <r>
      <rPr>
        <sz val="12"/>
        <rFont val="Times New Roman"/>
        <charset val="134"/>
      </rPr>
      <t>2</t>
    </r>
    <r>
      <rPr>
        <sz val="12"/>
        <rFont val="宋体"/>
        <charset val="134"/>
      </rPr>
      <t>座山坪塘及整治</t>
    </r>
    <r>
      <rPr>
        <sz val="12"/>
        <rFont val="Times New Roman"/>
        <charset val="134"/>
      </rPr>
      <t>1</t>
    </r>
    <r>
      <rPr>
        <sz val="12"/>
        <rFont val="宋体"/>
        <charset val="134"/>
      </rPr>
      <t>座山坪塘，新建取水坝</t>
    </r>
    <r>
      <rPr>
        <sz val="12"/>
        <rFont val="Times New Roman"/>
        <charset val="134"/>
      </rPr>
      <t>1</t>
    </r>
    <r>
      <rPr>
        <sz val="12"/>
        <rFont val="宋体"/>
        <charset val="134"/>
      </rPr>
      <t>座，引水隧洞</t>
    </r>
    <r>
      <rPr>
        <sz val="12"/>
        <rFont val="Times New Roman"/>
        <charset val="134"/>
      </rPr>
      <t>1.77km</t>
    </r>
    <r>
      <rPr>
        <sz val="12"/>
        <rFont val="宋体"/>
        <charset val="134"/>
      </rPr>
      <t>，新建水厂（</t>
    </r>
    <r>
      <rPr>
        <sz val="12"/>
        <rFont val="Times New Roman"/>
        <charset val="134"/>
      </rPr>
      <t>3000m3/d</t>
    </r>
    <r>
      <rPr>
        <sz val="12"/>
        <rFont val="宋体"/>
        <charset val="134"/>
      </rPr>
      <t>）</t>
    </r>
    <r>
      <rPr>
        <sz val="12"/>
        <rFont val="Times New Roman"/>
        <charset val="134"/>
      </rPr>
      <t>,</t>
    </r>
    <r>
      <rPr>
        <sz val="12"/>
        <rFont val="宋体"/>
        <charset val="134"/>
      </rPr>
      <t>管道</t>
    </r>
    <r>
      <rPr>
        <sz val="12"/>
        <rFont val="Times New Roman"/>
        <charset val="134"/>
      </rPr>
      <t>33.52km</t>
    </r>
    <r>
      <rPr>
        <sz val="12"/>
        <rFont val="宋体"/>
        <charset val="134"/>
      </rPr>
      <t>，灌溉管道</t>
    </r>
    <r>
      <rPr>
        <sz val="12"/>
        <rFont val="Times New Roman"/>
        <charset val="134"/>
      </rPr>
      <t>44.91km</t>
    </r>
  </si>
  <si>
    <r>
      <rPr>
        <sz val="12"/>
        <rFont val="宋体"/>
        <charset val="134"/>
      </rPr>
      <t>山坪塘整修</t>
    </r>
    <r>
      <rPr>
        <sz val="12"/>
        <rFont val="Times New Roman"/>
        <charset val="134"/>
      </rPr>
      <t>500</t>
    </r>
    <r>
      <rPr>
        <sz val="12"/>
        <rFont val="宋体"/>
        <charset val="134"/>
      </rPr>
      <t>元</t>
    </r>
    <r>
      <rPr>
        <sz val="12"/>
        <rFont val="Times New Roman"/>
        <charset val="134"/>
      </rPr>
      <t>/f</t>
    </r>
    <r>
      <rPr>
        <sz val="12"/>
        <rFont val="宋体"/>
        <charset val="134"/>
      </rPr>
      <t>立方米；水厂</t>
    </r>
    <r>
      <rPr>
        <sz val="12"/>
        <rFont val="Times New Roman"/>
        <charset val="134"/>
      </rPr>
      <t>1500</t>
    </r>
    <r>
      <rPr>
        <sz val="12"/>
        <rFont val="宋体"/>
        <charset val="134"/>
      </rPr>
      <t>元</t>
    </r>
    <r>
      <rPr>
        <sz val="12"/>
        <rFont val="Times New Roman"/>
        <charset val="134"/>
      </rPr>
      <t>/</t>
    </r>
    <r>
      <rPr>
        <sz val="12"/>
        <rFont val="宋体"/>
        <charset val="134"/>
      </rPr>
      <t>立方米；灌溉管道</t>
    </r>
    <r>
      <rPr>
        <sz val="12"/>
        <rFont val="Times New Roman"/>
        <charset val="134"/>
      </rPr>
      <t>10</t>
    </r>
    <r>
      <rPr>
        <sz val="12"/>
        <rFont val="宋体"/>
        <charset val="134"/>
      </rPr>
      <t>万元</t>
    </r>
    <r>
      <rPr>
        <sz val="12"/>
        <rFont val="Times New Roman"/>
        <charset val="134"/>
      </rPr>
      <t>/</t>
    </r>
    <r>
      <rPr>
        <sz val="12"/>
        <rFont val="宋体"/>
        <charset val="134"/>
      </rPr>
      <t>公里，饮水管道</t>
    </r>
    <r>
      <rPr>
        <sz val="12"/>
        <rFont val="Times New Roman"/>
        <charset val="134"/>
      </rPr>
      <t>6</t>
    </r>
    <r>
      <rPr>
        <sz val="12"/>
        <rFont val="宋体"/>
        <charset val="134"/>
      </rPr>
      <t>万元</t>
    </r>
    <r>
      <rPr>
        <sz val="12"/>
        <rFont val="Times New Roman"/>
        <charset val="134"/>
      </rPr>
      <t>/</t>
    </r>
    <r>
      <rPr>
        <sz val="12"/>
        <rFont val="宋体"/>
        <charset val="134"/>
      </rPr>
      <t>公里</t>
    </r>
  </si>
  <si>
    <r>
      <rPr>
        <sz val="12"/>
        <rFont val="宋体"/>
        <charset val="134"/>
      </rPr>
      <t>受益脱贫人口数</t>
    </r>
    <r>
      <rPr>
        <sz val="12"/>
        <rFont val="Times New Roman"/>
        <charset val="134"/>
      </rPr>
      <t>≥300</t>
    </r>
    <r>
      <rPr>
        <sz val="12"/>
        <rFont val="宋体"/>
        <charset val="134"/>
      </rPr>
      <t>人</t>
    </r>
  </si>
  <si>
    <r>
      <rPr>
        <sz val="11"/>
        <rFont val="宋体"/>
        <charset val="134"/>
      </rPr>
      <t>重点项目业</t>
    </r>
    <r>
      <rPr>
        <sz val="11"/>
        <rFont val="Times New Roman"/>
        <charset val="134"/>
      </rPr>
      <t>-</t>
    </r>
    <r>
      <rPr>
        <sz val="11"/>
        <rFont val="宋体"/>
        <charset val="134"/>
      </rPr>
      <t>冷链物流</t>
    </r>
  </si>
  <si>
    <r>
      <rPr>
        <sz val="11"/>
        <rFont val="宋体"/>
        <charset val="134"/>
      </rPr>
      <t>巫溪县</t>
    </r>
    <r>
      <rPr>
        <sz val="11"/>
        <rFont val="Times New Roman"/>
        <charset val="134"/>
      </rPr>
      <t>2024</t>
    </r>
    <r>
      <rPr>
        <sz val="11"/>
        <rFont val="宋体"/>
        <charset val="134"/>
      </rPr>
      <t>年冷链物流中心基础设施建设项目</t>
    </r>
  </si>
  <si>
    <r>
      <rPr>
        <sz val="11"/>
        <rFont val="宋体"/>
        <charset val="134"/>
      </rPr>
      <t>主要建设内容包含土石方场坪工程约</t>
    </r>
    <r>
      <rPr>
        <sz val="11"/>
        <rFont val="Times New Roman"/>
        <charset val="134"/>
      </rPr>
      <t>57</t>
    </r>
    <r>
      <rPr>
        <sz val="11"/>
        <rFont val="宋体"/>
        <charset val="134"/>
      </rPr>
      <t>亩。冻库、管理中心、冷链物流中心基础施工，完成建设面积约</t>
    </r>
    <r>
      <rPr>
        <sz val="11"/>
        <rFont val="Times New Roman"/>
        <charset val="134"/>
      </rPr>
      <t>6000</t>
    </r>
    <r>
      <rPr>
        <sz val="11"/>
        <rFont val="宋体"/>
        <charset val="134"/>
      </rPr>
      <t>平方米。</t>
    </r>
  </si>
  <si>
    <r>
      <rPr>
        <sz val="11"/>
        <rFont val="宋体"/>
        <charset val="134"/>
      </rPr>
      <t>巫溪县柏杨街道丰益社区</t>
    </r>
    <r>
      <rPr>
        <sz val="11"/>
        <rFont val="Times New Roman"/>
        <charset val="134"/>
      </rPr>
      <t>4</t>
    </r>
    <r>
      <rPr>
        <sz val="11"/>
        <rFont val="宋体"/>
        <charset val="134"/>
      </rPr>
      <t>组、宁河街道白鹅社区</t>
    </r>
    <r>
      <rPr>
        <sz val="11"/>
        <rFont val="Times New Roman"/>
        <charset val="134"/>
      </rPr>
      <t>5</t>
    </r>
    <r>
      <rPr>
        <sz val="11"/>
        <rFont val="宋体"/>
        <charset val="134"/>
      </rPr>
      <t>组</t>
    </r>
  </si>
  <si>
    <r>
      <rPr>
        <sz val="11"/>
        <rFont val="宋体"/>
        <charset val="134"/>
      </rPr>
      <t>通过建设</t>
    </r>
    <r>
      <rPr>
        <sz val="11"/>
        <rFont val="Times New Roman"/>
        <charset val="134"/>
      </rPr>
      <t>6000</t>
    </r>
    <r>
      <rPr>
        <sz val="11"/>
        <rFont val="宋体"/>
        <charset val="134"/>
      </rPr>
      <t>平方米冷链物流中心，项目实施后可提高本地农产品产地仓储冷藏保鲜能力，项目实施后可提供</t>
    </r>
    <r>
      <rPr>
        <sz val="11"/>
        <rFont val="Times New Roman"/>
        <charset val="134"/>
      </rPr>
      <t>40</t>
    </r>
    <r>
      <rPr>
        <sz val="11"/>
        <rFont val="宋体"/>
        <charset val="134"/>
      </rPr>
      <t>人临时就业，增加务工收入</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</si>
  <si>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人参与项目实施过程中施工质量和资金使用的监督，通过建设</t>
    </r>
    <r>
      <rPr>
        <sz val="11"/>
        <rFont val="Times New Roman"/>
        <charset val="134"/>
      </rPr>
      <t>6000</t>
    </r>
    <r>
      <rPr>
        <sz val="11"/>
        <rFont val="宋体"/>
        <charset val="134"/>
      </rPr>
      <t>平方米冷链物流中心，项目实施后可提高本地农产品产地仓储冷藏保鲜能力，项目实施后可提供</t>
    </r>
    <r>
      <rPr>
        <sz val="11"/>
        <rFont val="Times New Roman"/>
        <charset val="134"/>
      </rPr>
      <t>40</t>
    </r>
    <r>
      <rPr>
        <sz val="11"/>
        <rFont val="宋体"/>
        <charset val="134"/>
      </rPr>
      <t>人临时就业，增加务工收入</t>
    </r>
    <r>
      <rPr>
        <sz val="11"/>
        <rFont val="Times New Roman"/>
        <charset val="134"/>
      </rPr>
      <t>2000</t>
    </r>
    <r>
      <rPr>
        <sz val="11"/>
        <rFont val="宋体"/>
        <charset val="134"/>
      </rPr>
      <t>元以上</t>
    </r>
  </si>
  <si>
    <r>
      <rPr>
        <sz val="11"/>
        <rFont val="宋体"/>
        <charset val="134"/>
      </rPr>
      <t>建设冷链物流中心</t>
    </r>
    <r>
      <rPr>
        <sz val="11"/>
        <rFont val="Times New Roman"/>
        <charset val="134"/>
      </rPr>
      <t>6000</t>
    </r>
    <r>
      <rPr>
        <sz val="11"/>
        <rFont val="宋体"/>
        <charset val="134"/>
      </rPr>
      <t>平方米</t>
    </r>
  </si>
  <si>
    <r>
      <rPr>
        <sz val="11"/>
        <rFont val="宋体"/>
        <charset val="134"/>
      </rPr>
      <t>冷链物流中心建设</t>
    </r>
    <r>
      <rPr>
        <sz val="11"/>
        <rFont val="Times New Roman"/>
        <charset val="134"/>
      </rPr>
      <t>8300</t>
    </r>
    <r>
      <rPr>
        <sz val="11"/>
        <rFont val="宋体"/>
        <charset val="134"/>
      </rPr>
      <t>元</t>
    </r>
    <r>
      <rPr>
        <sz val="11"/>
        <rFont val="Times New Roman"/>
        <charset val="134"/>
      </rPr>
      <t>/</t>
    </r>
    <r>
      <rPr>
        <sz val="11"/>
        <rFont val="宋体"/>
        <charset val="134"/>
      </rPr>
      <t>平方米</t>
    </r>
  </si>
  <si>
    <r>
      <rPr>
        <sz val="11"/>
        <rFont val="宋体"/>
        <charset val="134"/>
      </rPr>
      <t>带动务工人员增加收入</t>
    </r>
    <r>
      <rPr>
        <sz val="11"/>
        <rFont val="Times New Roman"/>
        <charset val="134"/>
      </rPr>
      <t>≥2000</t>
    </r>
    <r>
      <rPr>
        <sz val="11"/>
        <rFont val="宋体"/>
        <charset val="134"/>
      </rPr>
      <t>元</t>
    </r>
  </si>
  <si>
    <r>
      <rPr>
        <sz val="11"/>
        <rFont val="方正黑体_GBK"/>
        <charset val="134"/>
      </rPr>
      <t>重点项目</t>
    </r>
    <r>
      <rPr>
        <sz val="11"/>
        <rFont val="Times New Roman"/>
        <charset val="134"/>
      </rPr>
      <t>-</t>
    </r>
    <r>
      <rPr>
        <sz val="11"/>
        <rFont val="方正黑体_GBK"/>
        <charset val="134"/>
      </rPr>
      <t>农产品（预制菜）加工</t>
    </r>
  </si>
  <si>
    <r>
      <rPr>
        <sz val="11"/>
        <rFont val="宋体"/>
        <charset val="134"/>
      </rPr>
      <t>巫溪县</t>
    </r>
    <r>
      <rPr>
        <sz val="11"/>
        <rFont val="Times New Roman"/>
        <charset val="134"/>
      </rPr>
      <t>2024</t>
    </r>
    <r>
      <rPr>
        <sz val="11"/>
        <rFont val="宋体"/>
        <charset val="134"/>
      </rPr>
      <t>年农产品（预制菜）加工产业园区及配套基础设施工程</t>
    </r>
  </si>
  <si>
    <r>
      <rPr>
        <sz val="12"/>
        <rFont val="宋体"/>
        <charset val="134"/>
      </rPr>
      <t>配套设施项目</t>
    </r>
  </si>
  <si>
    <r>
      <rPr>
        <sz val="12"/>
        <rFont val="宋体"/>
        <charset val="134"/>
      </rPr>
      <t>产业园（区）</t>
    </r>
  </si>
  <si>
    <r>
      <rPr>
        <sz val="11"/>
        <rFont val="宋体"/>
        <charset val="134"/>
      </rPr>
      <t>总占地约</t>
    </r>
    <r>
      <rPr>
        <sz val="11"/>
        <rFont val="Times New Roman"/>
        <charset val="134"/>
      </rPr>
      <t>65</t>
    </r>
    <r>
      <rPr>
        <sz val="11"/>
        <rFont val="宋体"/>
        <charset val="134"/>
      </rPr>
      <t>亩，建设以烤鱼为龙头休闲食品、中药材加工产业园的西部小镇之都，总建筑面积约</t>
    </r>
    <r>
      <rPr>
        <sz val="11"/>
        <rFont val="Times New Roman"/>
        <charset val="134"/>
      </rPr>
      <t>2</t>
    </r>
    <r>
      <rPr>
        <sz val="11"/>
        <rFont val="宋体"/>
        <charset val="134"/>
      </rPr>
      <t>万平方米。</t>
    </r>
  </si>
  <si>
    <r>
      <rPr>
        <sz val="12"/>
        <rFont val="宋体"/>
        <charset val="134"/>
      </rPr>
      <t>巫溪县凤凰镇</t>
    </r>
  </si>
  <si>
    <r>
      <rPr>
        <sz val="12"/>
        <rFont val="宋体"/>
        <charset val="134"/>
      </rPr>
      <t>通过厂房建设</t>
    </r>
    <r>
      <rPr>
        <sz val="12"/>
        <rFont val="Times New Roman"/>
        <charset val="134"/>
      </rPr>
      <t>2</t>
    </r>
    <r>
      <rPr>
        <sz val="12"/>
        <rFont val="宋体"/>
        <charset val="134"/>
      </rPr>
      <t>万平方米，厂房建设期用工人数约</t>
    </r>
    <r>
      <rPr>
        <sz val="12"/>
        <rFont val="Times New Roman"/>
        <charset val="134"/>
      </rPr>
      <t>300</t>
    </r>
    <r>
      <rPr>
        <sz val="12"/>
        <rFont val="宋体"/>
        <charset val="134"/>
      </rPr>
      <t>人次，建设完成后出租给预制菜、中药材加工等企业，带动周边就业约</t>
    </r>
    <r>
      <rPr>
        <sz val="12"/>
        <rFont val="Times New Roman"/>
        <charset val="134"/>
      </rPr>
      <t>200</t>
    </r>
    <r>
      <rPr>
        <sz val="12"/>
        <rFont val="宋体"/>
        <charset val="134"/>
      </rPr>
      <t>人。</t>
    </r>
  </si>
  <si>
    <r>
      <rPr>
        <sz val="12"/>
        <rFont val="Times New Roman"/>
        <charset val="134"/>
      </rPr>
      <t>10</t>
    </r>
    <r>
      <rPr>
        <sz val="12"/>
        <rFont val="宋体"/>
        <charset val="134"/>
      </rPr>
      <t>人参与前期项目确定会议、决议，</t>
    </r>
    <r>
      <rPr>
        <sz val="12"/>
        <rFont val="Times New Roman"/>
        <charset val="134"/>
      </rPr>
      <t>5</t>
    </r>
    <r>
      <rPr>
        <sz val="12"/>
        <rFont val="宋体"/>
        <charset val="134"/>
      </rPr>
      <t>人参与入库项目的选择，</t>
    </r>
    <r>
      <rPr>
        <sz val="12"/>
        <rFont val="Times New Roman"/>
        <charset val="134"/>
      </rPr>
      <t>3</t>
    </r>
    <r>
      <rPr>
        <sz val="12"/>
        <rFont val="宋体"/>
        <charset val="134"/>
      </rPr>
      <t>人参与项目实施过程中施工质量和资金使用的监督，厂房建设期用工人数约</t>
    </r>
    <r>
      <rPr>
        <sz val="12"/>
        <rFont val="Times New Roman"/>
        <charset val="134"/>
      </rPr>
      <t>300</t>
    </r>
    <r>
      <rPr>
        <sz val="12"/>
        <rFont val="宋体"/>
        <charset val="134"/>
      </rPr>
      <t>人次，建设完成后出租给预制菜、中药材加工等企业，带动周边就业约</t>
    </r>
    <r>
      <rPr>
        <sz val="12"/>
        <rFont val="Times New Roman"/>
        <charset val="134"/>
      </rPr>
      <t>200</t>
    </r>
    <r>
      <rPr>
        <sz val="12"/>
        <rFont val="宋体"/>
        <charset val="134"/>
      </rPr>
      <t>人，。</t>
    </r>
  </si>
  <si>
    <r>
      <rPr>
        <sz val="12"/>
        <rFont val="宋体"/>
        <charset val="134"/>
      </rPr>
      <t>完成建设厂房建设</t>
    </r>
    <r>
      <rPr>
        <sz val="12"/>
        <rFont val="Times New Roman"/>
        <charset val="134"/>
      </rPr>
      <t>2</t>
    </r>
    <r>
      <rPr>
        <sz val="12"/>
        <rFont val="宋体"/>
        <charset val="134"/>
      </rPr>
      <t>万平方米</t>
    </r>
  </si>
  <si>
    <r>
      <rPr>
        <sz val="12"/>
        <rFont val="宋体"/>
        <charset val="134"/>
      </rPr>
      <t>项目验收合格率为</t>
    </r>
    <r>
      <rPr>
        <sz val="12"/>
        <rFont val="Times New Roman"/>
        <charset val="134"/>
      </rPr>
      <t>100%</t>
    </r>
  </si>
  <si>
    <r>
      <rPr>
        <sz val="12"/>
        <rFont val="宋体"/>
        <charset val="134"/>
      </rPr>
      <t>项目完工及时率为</t>
    </r>
    <r>
      <rPr>
        <sz val="12"/>
        <rFont val="Times New Roman"/>
        <charset val="134"/>
      </rPr>
      <t>100%</t>
    </r>
  </si>
  <si>
    <r>
      <rPr>
        <sz val="12"/>
        <rFont val="宋体"/>
        <charset val="134"/>
      </rPr>
      <t>厂房建设</t>
    </r>
    <r>
      <rPr>
        <sz val="12"/>
        <rFont val="Times New Roman"/>
        <charset val="134"/>
      </rPr>
      <t>2000</t>
    </r>
    <r>
      <rPr>
        <sz val="12"/>
        <rFont val="宋体"/>
        <charset val="134"/>
      </rPr>
      <t>元</t>
    </r>
    <r>
      <rPr>
        <sz val="12"/>
        <rFont val="Times New Roman"/>
        <charset val="134"/>
      </rPr>
      <t>/</t>
    </r>
    <r>
      <rPr>
        <sz val="12"/>
        <rFont val="宋体"/>
        <charset val="134"/>
      </rPr>
      <t>平方米</t>
    </r>
  </si>
  <si>
    <r>
      <rPr>
        <sz val="12"/>
        <rFont val="宋体"/>
        <charset val="134"/>
      </rPr>
      <t>建成后带来租金收益</t>
    </r>
    <r>
      <rPr>
        <sz val="12"/>
        <rFont val="Times New Roman"/>
        <charset val="134"/>
      </rPr>
      <t>500</t>
    </r>
    <r>
      <rPr>
        <sz val="12"/>
        <rFont val="宋体"/>
        <charset val="134"/>
      </rPr>
      <t>万元</t>
    </r>
    <r>
      <rPr>
        <sz val="12"/>
        <rFont val="Times New Roman"/>
        <charset val="134"/>
      </rPr>
      <t>/</t>
    </r>
    <r>
      <rPr>
        <sz val="12"/>
        <rFont val="宋体"/>
        <charset val="134"/>
      </rPr>
      <t>年</t>
    </r>
  </si>
  <si>
    <r>
      <rPr>
        <sz val="12"/>
        <rFont val="宋体"/>
        <charset val="134"/>
      </rPr>
      <t>带动就业人数</t>
    </r>
    <r>
      <rPr>
        <sz val="12"/>
        <rFont val="Times New Roman"/>
        <charset val="134"/>
      </rPr>
      <t>≥200</t>
    </r>
    <r>
      <rPr>
        <sz val="12"/>
        <rFont val="宋体"/>
        <charset val="134"/>
      </rPr>
      <t>人</t>
    </r>
  </si>
  <si>
    <r>
      <rPr>
        <sz val="12"/>
        <rFont val="宋体"/>
        <charset val="134"/>
      </rPr>
      <t>项目可持续</t>
    </r>
    <r>
      <rPr>
        <sz val="12"/>
        <rFont val="Times New Roman"/>
        <charset val="134"/>
      </rPr>
      <t>≥15</t>
    </r>
    <r>
      <rPr>
        <sz val="12"/>
        <rFont val="宋体"/>
        <charset val="134"/>
      </rPr>
      <t>年</t>
    </r>
  </si>
  <si>
    <r>
      <rPr>
        <sz val="11"/>
        <rFont val="宋体"/>
        <charset val="134"/>
      </rPr>
      <t>巫溪县工业发展（集团）有限公司</t>
    </r>
  </si>
  <si>
    <r>
      <rPr>
        <sz val="12"/>
        <rFont val="宋体"/>
        <charset val="134"/>
      </rPr>
      <t>彭逢之</t>
    </r>
  </si>
  <si>
    <r>
      <rPr>
        <sz val="11"/>
        <rFont val="宋体"/>
        <charset val="134"/>
      </rPr>
      <t>巫溪县</t>
    </r>
    <r>
      <rPr>
        <sz val="11"/>
        <rFont val="Times New Roman"/>
        <charset val="134"/>
      </rPr>
      <t>2024</t>
    </r>
    <r>
      <rPr>
        <sz val="11"/>
        <rFont val="宋体"/>
        <charset val="134"/>
      </rPr>
      <t>年乡村旅游综合服务示范点建设</t>
    </r>
  </si>
  <si>
    <r>
      <rPr>
        <sz val="12"/>
        <rFont val="宋体"/>
        <charset val="134"/>
      </rPr>
      <t>生产项目</t>
    </r>
  </si>
  <si>
    <r>
      <rPr>
        <sz val="12"/>
        <rFont val="宋体"/>
        <charset val="134"/>
      </rPr>
      <t>休闲农业与乡村旅游</t>
    </r>
  </si>
  <si>
    <r>
      <rPr>
        <sz val="11"/>
        <rFont val="宋体"/>
        <charset val="134"/>
      </rPr>
      <t>①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②新建全域旅游基础设施厕所</t>
    </r>
    <r>
      <rPr>
        <sz val="11"/>
        <rFont val="Times New Roman"/>
        <charset val="134"/>
      </rPr>
      <t>13</t>
    </r>
    <r>
      <rPr>
        <sz val="11"/>
        <rFont val="宋体"/>
        <charset val="134"/>
      </rPr>
      <t>个，包括红池坝片区</t>
    </r>
    <r>
      <rPr>
        <sz val="11"/>
        <rFont val="Times New Roman"/>
        <charset val="134"/>
      </rPr>
      <t>4</t>
    </r>
    <r>
      <rPr>
        <sz val="11"/>
        <rFont val="宋体"/>
        <charset val="134"/>
      </rPr>
      <t>个（春申湾</t>
    </r>
    <r>
      <rPr>
        <sz val="11"/>
        <rFont val="Times New Roman"/>
        <charset val="134"/>
      </rPr>
      <t>1</t>
    </r>
    <r>
      <rPr>
        <sz val="11"/>
        <rFont val="宋体"/>
        <charset val="134"/>
      </rPr>
      <t>个、扎鹿盘</t>
    </r>
    <r>
      <rPr>
        <sz val="11"/>
        <rFont val="Times New Roman"/>
        <charset val="134"/>
      </rPr>
      <t>1</t>
    </r>
    <r>
      <rPr>
        <sz val="11"/>
        <rFont val="宋体"/>
        <charset val="134"/>
      </rPr>
      <t>个、场部外</t>
    </r>
    <r>
      <rPr>
        <sz val="11"/>
        <rFont val="Times New Roman"/>
        <charset val="134"/>
      </rPr>
      <t>1</t>
    </r>
    <r>
      <rPr>
        <sz val="11"/>
        <rFont val="宋体"/>
        <charset val="134"/>
      </rPr>
      <t>个、春申湖</t>
    </r>
    <r>
      <rPr>
        <sz val="11"/>
        <rFont val="Times New Roman"/>
        <charset val="134"/>
      </rPr>
      <t>1</t>
    </r>
    <r>
      <rPr>
        <sz val="11"/>
        <rFont val="宋体"/>
        <charset val="134"/>
      </rPr>
      <t>个）、思源村（胡家垭）</t>
    </r>
    <r>
      <rPr>
        <sz val="11"/>
        <rFont val="Times New Roman"/>
        <charset val="134"/>
      </rPr>
      <t>1</t>
    </r>
    <r>
      <rPr>
        <sz val="11"/>
        <rFont val="宋体"/>
        <charset val="134"/>
      </rPr>
      <t>个、兰英乡（兰英村）</t>
    </r>
    <r>
      <rPr>
        <sz val="11"/>
        <rFont val="Times New Roman"/>
        <charset val="134"/>
      </rPr>
      <t>3</t>
    </r>
    <r>
      <rPr>
        <sz val="11"/>
        <rFont val="宋体"/>
        <charset val="134"/>
      </rPr>
      <t>个、妙峡</t>
    </r>
    <r>
      <rPr>
        <sz val="11"/>
        <rFont val="Times New Roman"/>
        <charset val="134"/>
      </rPr>
      <t>2</t>
    </r>
    <r>
      <rPr>
        <sz val="11"/>
        <rFont val="宋体"/>
        <charset val="134"/>
      </rPr>
      <t>个（八龙村</t>
    </r>
    <r>
      <rPr>
        <sz val="11"/>
        <rFont val="Times New Roman"/>
        <charset val="134"/>
      </rPr>
      <t>1</t>
    </r>
    <r>
      <rPr>
        <sz val="11"/>
        <rFont val="宋体"/>
        <charset val="134"/>
      </rPr>
      <t>个、港口</t>
    </r>
    <r>
      <rPr>
        <sz val="11"/>
        <rFont val="Times New Roman"/>
        <charset val="134"/>
      </rPr>
      <t>1</t>
    </r>
    <r>
      <rPr>
        <sz val="11"/>
        <rFont val="宋体"/>
        <charset val="134"/>
      </rPr>
      <t>个）、云台峰（接待中心）</t>
    </r>
    <r>
      <rPr>
        <sz val="11"/>
        <rFont val="Times New Roman"/>
        <charset val="134"/>
      </rPr>
      <t>1</t>
    </r>
    <r>
      <rPr>
        <sz val="11"/>
        <rFont val="宋体"/>
        <charset val="134"/>
      </rPr>
      <t>个、宁厂古镇（衡家涧社区）</t>
    </r>
    <r>
      <rPr>
        <sz val="11"/>
        <rFont val="Times New Roman"/>
        <charset val="134"/>
      </rPr>
      <t>1</t>
    </r>
    <r>
      <rPr>
        <sz val="11"/>
        <rFont val="宋体"/>
        <charset val="134"/>
      </rPr>
      <t>个及相关基础设施建设。</t>
    </r>
  </si>
  <si>
    <r>
      <rPr>
        <sz val="12"/>
        <rFont val="宋体"/>
        <charset val="134"/>
      </rPr>
      <t>巫溪县文峰镇、上磺镇、城厢镇、兰英乡、花台乡、通城镇，白鹿镇、宁厂镇、菱角镇</t>
    </r>
  </si>
  <si>
    <r>
      <rPr>
        <sz val="12"/>
        <rFont val="宋体"/>
        <charset val="134"/>
      </rPr>
      <t>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t>
    </r>
    <r>
      <rPr>
        <sz val="12"/>
        <rFont val="Times New Roman"/>
        <charset val="134"/>
      </rPr>
      <t>13</t>
    </r>
    <r>
      <rPr>
        <sz val="12"/>
        <rFont val="宋体"/>
        <charset val="134"/>
      </rPr>
      <t>个；项目实施后可改善</t>
    </r>
    <r>
      <rPr>
        <sz val="12"/>
        <rFont val="Times New Roman"/>
        <charset val="134"/>
      </rPr>
      <t>30000</t>
    </r>
    <r>
      <rPr>
        <sz val="12"/>
        <rFont val="宋体"/>
        <charset val="134"/>
      </rPr>
      <t>人其中脱贫人口</t>
    </r>
    <r>
      <rPr>
        <sz val="12"/>
        <rFont val="Times New Roman"/>
        <charset val="134"/>
      </rPr>
      <t>3000</t>
    </r>
    <r>
      <rPr>
        <sz val="12"/>
        <rFont val="宋体"/>
        <charset val="134"/>
      </rPr>
      <t>人的生产生活条件，项目实施过程中可提供</t>
    </r>
    <r>
      <rPr>
        <sz val="12"/>
        <rFont val="Times New Roman"/>
        <charset val="134"/>
      </rPr>
      <t>15</t>
    </r>
    <r>
      <rPr>
        <sz val="12"/>
        <rFont val="宋体"/>
        <charset val="134"/>
      </rPr>
      <t>人临时务工，增加务工收入</t>
    </r>
    <r>
      <rPr>
        <sz val="12"/>
        <rFont val="Times New Roman"/>
        <charset val="134"/>
      </rPr>
      <t>2000</t>
    </r>
    <r>
      <rPr>
        <sz val="12"/>
        <rFont val="宋体"/>
        <charset val="134"/>
      </rPr>
      <t>元以上。</t>
    </r>
  </si>
  <si>
    <r>
      <rPr>
        <sz val="12"/>
        <rFont val="Times New Roman"/>
        <charset val="134"/>
      </rPr>
      <t>10</t>
    </r>
    <r>
      <rPr>
        <sz val="12"/>
        <rFont val="宋体"/>
        <charset val="134"/>
      </rPr>
      <t>人参与前期项目确定会议、决议，</t>
    </r>
    <r>
      <rPr>
        <sz val="12"/>
        <rFont val="Times New Roman"/>
        <charset val="134"/>
      </rPr>
      <t>5</t>
    </r>
    <r>
      <rPr>
        <sz val="12"/>
        <rFont val="宋体"/>
        <charset val="134"/>
      </rPr>
      <t>人参与入库项目的选择，</t>
    </r>
    <r>
      <rPr>
        <sz val="12"/>
        <rFont val="Times New Roman"/>
        <charset val="134"/>
      </rPr>
      <t>3</t>
    </r>
    <r>
      <rPr>
        <sz val="12"/>
        <rFont val="宋体"/>
        <charset val="134"/>
      </rPr>
      <t>人参与项目实施过程中施工质量和资金使用的监督，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t>
    </r>
    <r>
      <rPr>
        <sz val="12"/>
        <rFont val="Times New Roman"/>
        <charset val="134"/>
      </rPr>
      <t>13</t>
    </r>
    <r>
      <rPr>
        <sz val="12"/>
        <rFont val="宋体"/>
        <charset val="134"/>
      </rPr>
      <t>个；项目实施后可改善</t>
    </r>
    <r>
      <rPr>
        <sz val="12"/>
        <rFont val="Times New Roman"/>
        <charset val="134"/>
      </rPr>
      <t>30000</t>
    </r>
    <r>
      <rPr>
        <sz val="12"/>
        <rFont val="宋体"/>
        <charset val="134"/>
      </rPr>
      <t>人其中脱贫人口</t>
    </r>
    <r>
      <rPr>
        <sz val="12"/>
        <rFont val="Times New Roman"/>
        <charset val="134"/>
      </rPr>
      <t>3000</t>
    </r>
    <r>
      <rPr>
        <sz val="12"/>
        <rFont val="宋体"/>
        <charset val="134"/>
      </rPr>
      <t>人的生产生活条件，项目实施过程中可提供</t>
    </r>
    <r>
      <rPr>
        <sz val="12"/>
        <rFont val="Times New Roman"/>
        <charset val="134"/>
      </rPr>
      <t>15</t>
    </r>
    <r>
      <rPr>
        <sz val="12"/>
        <rFont val="宋体"/>
        <charset val="134"/>
      </rPr>
      <t>人临时务工，增加务工收入</t>
    </r>
    <r>
      <rPr>
        <sz val="12"/>
        <rFont val="Times New Roman"/>
        <charset val="134"/>
      </rPr>
      <t>2000</t>
    </r>
    <r>
      <rPr>
        <sz val="12"/>
        <rFont val="宋体"/>
        <charset val="134"/>
      </rPr>
      <t>元以上。</t>
    </r>
  </si>
  <si>
    <r>
      <rPr>
        <sz val="12"/>
        <rFont val="宋体"/>
        <charset val="134"/>
      </rPr>
      <t>人居环境整治点</t>
    </r>
    <r>
      <rPr>
        <sz val="12"/>
        <rFont val="Times New Roman"/>
        <charset val="134"/>
      </rPr>
      <t>12</t>
    </r>
    <r>
      <rPr>
        <sz val="12"/>
        <rFont val="宋体"/>
        <charset val="134"/>
      </rPr>
      <t>个，新建旅游厕所</t>
    </r>
    <r>
      <rPr>
        <sz val="12"/>
        <rFont val="Times New Roman"/>
        <charset val="134"/>
      </rPr>
      <t>13</t>
    </r>
    <r>
      <rPr>
        <sz val="12"/>
        <rFont val="宋体"/>
        <charset val="134"/>
      </rPr>
      <t>个</t>
    </r>
  </si>
  <si>
    <r>
      <rPr>
        <sz val="12"/>
        <rFont val="宋体"/>
        <charset val="134"/>
      </rPr>
      <t>工程完成及时率</t>
    </r>
    <r>
      <rPr>
        <sz val="12"/>
        <rFont val="Times New Roman"/>
        <charset val="134"/>
      </rPr>
      <t>100%</t>
    </r>
  </si>
  <si>
    <r>
      <rPr>
        <sz val="12"/>
        <rFont val="宋体"/>
        <charset val="134"/>
      </rPr>
      <t>厕所</t>
    </r>
    <r>
      <rPr>
        <sz val="12"/>
        <rFont val="Times New Roman"/>
        <charset val="134"/>
      </rPr>
      <t>30</t>
    </r>
    <r>
      <rPr>
        <sz val="12"/>
        <rFont val="宋体"/>
        <charset val="134"/>
      </rPr>
      <t>万元</t>
    </r>
    <r>
      <rPr>
        <sz val="12"/>
        <rFont val="Times New Roman"/>
        <charset val="134"/>
      </rPr>
      <t>/</t>
    </r>
    <r>
      <rPr>
        <sz val="12"/>
        <rFont val="宋体"/>
        <charset val="134"/>
      </rPr>
      <t>个；人居环境整治</t>
    </r>
    <r>
      <rPr>
        <sz val="12"/>
        <rFont val="Times New Roman"/>
        <charset val="134"/>
      </rPr>
      <t>220</t>
    </r>
    <r>
      <rPr>
        <sz val="12"/>
        <rFont val="宋体"/>
        <charset val="134"/>
      </rPr>
      <t>万元</t>
    </r>
    <r>
      <rPr>
        <sz val="12"/>
        <rFont val="Times New Roman"/>
        <charset val="134"/>
      </rPr>
      <t>/</t>
    </r>
    <r>
      <rPr>
        <sz val="12"/>
        <rFont val="宋体"/>
        <charset val="134"/>
      </rPr>
      <t>个</t>
    </r>
  </si>
  <si>
    <r>
      <rPr>
        <sz val="12"/>
        <rFont val="宋体"/>
        <charset val="134"/>
      </rPr>
      <t>增加务工收入</t>
    </r>
    <r>
      <rPr>
        <sz val="12"/>
        <rFont val="Times New Roman"/>
        <charset val="134"/>
      </rPr>
      <t>2000</t>
    </r>
    <r>
      <rPr>
        <sz val="12"/>
        <rFont val="宋体"/>
        <charset val="134"/>
      </rPr>
      <t>元以上</t>
    </r>
  </si>
  <si>
    <r>
      <rPr>
        <sz val="12"/>
        <rFont val="宋体"/>
        <charset val="134"/>
      </rPr>
      <t>受益脱贫户人口数</t>
    </r>
    <r>
      <rPr>
        <sz val="12"/>
        <rFont val="Times New Roman"/>
        <charset val="134"/>
      </rPr>
      <t>≥3000</t>
    </r>
    <r>
      <rPr>
        <sz val="12"/>
        <rFont val="宋体"/>
        <charset val="134"/>
      </rPr>
      <t>人</t>
    </r>
  </si>
  <si>
    <r>
      <rPr>
        <sz val="12"/>
        <rFont val="宋体"/>
        <charset val="134"/>
      </rPr>
      <t>项目可持续</t>
    </r>
    <r>
      <rPr>
        <sz val="12"/>
        <rFont val="Times New Roman"/>
        <charset val="134"/>
      </rPr>
      <t>≥1</t>
    </r>
    <r>
      <rPr>
        <sz val="12"/>
        <rFont val="宋体"/>
        <charset val="134"/>
      </rPr>
      <t>年</t>
    </r>
  </si>
  <si>
    <r>
      <rPr>
        <sz val="11"/>
        <rFont val="宋体"/>
        <charset val="134"/>
      </rPr>
      <t>巫溪县文化和旅游发展委员会</t>
    </r>
  </si>
  <si>
    <r>
      <rPr>
        <sz val="11"/>
        <rFont val="宋体"/>
        <charset val="134"/>
      </rPr>
      <t>巫溪县盛景旅游（集团）公司</t>
    </r>
  </si>
  <si>
    <r>
      <rPr>
        <sz val="12"/>
        <rFont val="宋体"/>
        <charset val="134"/>
      </rPr>
      <t>夏大伟</t>
    </r>
  </si>
  <si>
    <r>
      <rPr>
        <b/>
        <sz val="11"/>
        <rFont val="宋体"/>
        <charset val="134"/>
      </rPr>
      <t>特色产业</t>
    </r>
    <r>
      <rPr>
        <b/>
        <sz val="11"/>
        <rFont val="Times New Roman"/>
        <charset val="134"/>
      </rPr>
      <t xml:space="preserve"> </t>
    </r>
    <r>
      <rPr>
        <b/>
        <sz val="11"/>
        <rFont val="宋体"/>
        <charset val="134"/>
      </rPr>
      <t>汇总</t>
    </r>
  </si>
  <si>
    <r>
      <rPr>
        <sz val="11"/>
        <rFont val="宋体"/>
        <charset val="134"/>
      </rPr>
      <t>特色产业</t>
    </r>
    <r>
      <rPr>
        <sz val="11"/>
        <rFont val="Times New Roman"/>
        <charset val="134"/>
      </rPr>
      <t>-</t>
    </r>
    <r>
      <rPr>
        <sz val="11"/>
        <rFont val="宋体"/>
        <charset val="134"/>
      </rPr>
      <t>老鹰茶及茶叶</t>
    </r>
  </si>
  <si>
    <r>
      <rPr>
        <sz val="11"/>
        <rFont val="宋体"/>
        <charset val="134"/>
      </rPr>
      <t>巫溪县</t>
    </r>
    <r>
      <rPr>
        <sz val="11"/>
        <rFont val="Times New Roman"/>
        <charset val="134"/>
      </rPr>
      <t>2024</t>
    </r>
    <r>
      <rPr>
        <sz val="11"/>
        <rFont val="宋体"/>
        <charset val="134"/>
      </rPr>
      <t>年老鹰茶提质增效关键技术研究及新产品开发项目</t>
    </r>
  </si>
  <si>
    <r>
      <rPr>
        <sz val="11"/>
        <rFont val="宋体"/>
        <charset val="134"/>
      </rPr>
      <t>产业服务支撑项目</t>
    </r>
  </si>
  <si>
    <r>
      <rPr>
        <sz val="11"/>
        <rFont val="宋体"/>
        <charset val="134"/>
      </rPr>
      <t>科技服务</t>
    </r>
  </si>
  <si>
    <r>
      <rPr>
        <sz val="11"/>
        <rFont val="宋体"/>
        <charset val="134"/>
      </rPr>
      <t>委托第三方开展技术开发，包括老鹰茶物质成分研究、加工标准化体系构建、风味特性综合评价、核心健康功效研究、深度利用产品开发等。完成数据分析报告</t>
    </r>
    <r>
      <rPr>
        <sz val="11"/>
        <rFont val="Times New Roman"/>
        <charset val="134"/>
      </rPr>
      <t>4</t>
    </r>
    <r>
      <rPr>
        <sz val="11"/>
        <rFont val="宋体"/>
        <charset val="134"/>
      </rPr>
      <t>份，研究论文</t>
    </r>
    <r>
      <rPr>
        <sz val="11"/>
        <rFont val="Times New Roman"/>
        <charset val="134"/>
      </rPr>
      <t>2-3</t>
    </r>
    <r>
      <rPr>
        <sz val="11"/>
        <rFont val="宋体"/>
        <charset val="134"/>
      </rPr>
      <t>篇，提纯产品</t>
    </r>
    <r>
      <rPr>
        <sz val="11"/>
        <rFont val="Times New Roman"/>
        <charset val="134"/>
      </rPr>
      <t>3-4</t>
    </r>
    <r>
      <rPr>
        <sz val="11"/>
        <rFont val="宋体"/>
        <charset val="134"/>
      </rPr>
      <t>个。</t>
    </r>
  </si>
  <si>
    <r>
      <rPr>
        <sz val="11"/>
        <rFont val="宋体"/>
        <charset val="134"/>
      </rPr>
      <t>通过识别巫溪老鹰茶物质构成，构建老鹰茶加工标准化体系；综合评价老鹰茶风味，实现老鹰茶风味全方位、数字化解读；挖掘老鹰茶功效亮点，为保健功效评价及新产品开发提供大数据支撑；丰富老鹰茶产品形态，实现老鹰茶深度开发利用，形成具有差异化、市场竞争力的巫溪老鹰茶，带动全县</t>
    </r>
    <r>
      <rPr>
        <sz val="11"/>
        <rFont val="Times New Roman"/>
        <charset val="134"/>
      </rPr>
      <t>8000</t>
    </r>
    <r>
      <rPr>
        <sz val="11"/>
        <rFont val="宋体"/>
        <charset val="134"/>
      </rPr>
      <t>余人，其中脱贫人口</t>
    </r>
    <r>
      <rPr>
        <sz val="11"/>
        <rFont val="Times New Roman"/>
        <charset val="134"/>
      </rPr>
      <t>1200</t>
    </r>
    <r>
      <rPr>
        <sz val="11"/>
        <rFont val="宋体"/>
        <charset val="134"/>
      </rPr>
      <t>人发展老鹰茶产业。</t>
    </r>
  </si>
  <si>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资金使用监督。通过技术开发；挖掘老鹰茶功效亮点，为保健功效评价及新产品开发提供大数据支撑；丰富老鹰茶产品形态，实现老鹰茶深度开发利用，形成具有差异化、市场竞争力的巫溪老鹰茶。带动全县</t>
    </r>
    <r>
      <rPr>
        <sz val="11"/>
        <rFont val="Times New Roman"/>
        <charset val="134"/>
      </rPr>
      <t>8000</t>
    </r>
    <r>
      <rPr>
        <sz val="11"/>
        <rFont val="宋体"/>
        <charset val="134"/>
      </rPr>
      <t>余人，其中脱贫人口</t>
    </r>
    <r>
      <rPr>
        <sz val="11"/>
        <rFont val="Times New Roman"/>
        <charset val="134"/>
      </rPr>
      <t>1200</t>
    </r>
    <r>
      <rPr>
        <sz val="11"/>
        <rFont val="宋体"/>
        <charset val="134"/>
      </rPr>
      <t>人发展老鹰茶产业。</t>
    </r>
  </si>
  <si>
    <r>
      <rPr>
        <sz val="11"/>
        <rFont val="宋体"/>
        <charset val="134"/>
      </rPr>
      <t>通过识别巫溪老鹰茶物质构成，构建老鹰茶加工标准化体系；综合评价老鹰茶风味，实现老鹰茶风味全方位、数字化解读；挖掘老鹰茶功效亮点，为保健功效评价及新产品开发提供大数据支撑；丰富老鹰茶产品形态，实现老鹰茶深度开发利用，形成具有差异化、市场竞争力的巫溪老鹰茶。带动全县</t>
    </r>
    <r>
      <rPr>
        <sz val="11"/>
        <rFont val="Times New Roman"/>
        <charset val="134"/>
      </rPr>
      <t>8000</t>
    </r>
    <r>
      <rPr>
        <sz val="11"/>
        <rFont val="宋体"/>
        <charset val="134"/>
      </rPr>
      <t>余人，其中脱贫人口</t>
    </r>
    <r>
      <rPr>
        <sz val="11"/>
        <rFont val="Times New Roman"/>
        <charset val="134"/>
      </rPr>
      <t>1200</t>
    </r>
    <r>
      <rPr>
        <sz val="11"/>
        <rFont val="宋体"/>
        <charset val="134"/>
      </rPr>
      <t>人发展老鹰茶产业。</t>
    </r>
  </si>
  <si>
    <r>
      <rPr>
        <sz val="11"/>
        <rFont val="宋体"/>
        <charset val="134"/>
      </rPr>
      <t>数据分析报告</t>
    </r>
    <r>
      <rPr>
        <sz val="11"/>
        <rFont val="Times New Roman"/>
        <charset val="134"/>
      </rPr>
      <t>4</t>
    </r>
    <r>
      <rPr>
        <sz val="11"/>
        <rFont val="宋体"/>
        <charset val="134"/>
      </rPr>
      <t>份，研究论文</t>
    </r>
    <r>
      <rPr>
        <sz val="11"/>
        <rFont val="Times New Roman"/>
        <charset val="134"/>
      </rPr>
      <t>2-3</t>
    </r>
    <r>
      <rPr>
        <sz val="11"/>
        <rFont val="宋体"/>
        <charset val="134"/>
      </rPr>
      <t>篇，提纯产品</t>
    </r>
    <r>
      <rPr>
        <sz val="11"/>
        <rFont val="Times New Roman"/>
        <charset val="134"/>
      </rPr>
      <t>3-4</t>
    </r>
    <r>
      <rPr>
        <sz val="11"/>
        <rFont val="宋体"/>
        <charset val="134"/>
      </rPr>
      <t>个</t>
    </r>
  </si>
  <si>
    <r>
      <rPr>
        <sz val="11"/>
        <rFont val="宋体"/>
        <charset val="134"/>
      </rPr>
      <t>委托服务费</t>
    </r>
    <r>
      <rPr>
        <sz val="11"/>
        <rFont val="Times New Roman"/>
        <charset val="134"/>
      </rPr>
      <t>150</t>
    </r>
    <r>
      <rPr>
        <sz val="11"/>
        <rFont val="宋体"/>
        <charset val="134"/>
      </rPr>
      <t>万元</t>
    </r>
  </si>
  <si>
    <r>
      <rPr>
        <sz val="11"/>
        <rFont val="宋体"/>
        <charset val="134"/>
      </rPr>
      <t>受益人口</t>
    </r>
    <r>
      <rPr>
        <sz val="11"/>
        <rFont val="Times New Roman"/>
        <charset val="134"/>
      </rPr>
      <t>≥100</t>
    </r>
    <r>
      <rPr>
        <sz val="11"/>
        <rFont val="宋体"/>
        <charset val="134"/>
      </rPr>
      <t>人</t>
    </r>
  </si>
  <si>
    <r>
      <rPr>
        <sz val="11"/>
        <rFont val="宋体"/>
        <charset val="134"/>
      </rPr>
      <t>巫溪县科技局</t>
    </r>
  </si>
  <si>
    <r>
      <rPr>
        <sz val="11"/>
        <rFont val="宋体"/>
        <charset val="134"/>
      </rPr>
      <t>莫朝霞</t>
    </r>
  </si>
  <si>
    <r>
      <rPr>
        <sz val="11"/>
        <rFont val="宋体"/>
        <charset val="134"/>
      </rPr>
      <t>建议不纳入衔接资金安排</t>
    </r>
  </si>
  <si>
    <r>
      <rPr>
        <sz val="11"/>
        <rFont val="宋体"/>
        <charset val="134"/>
      </rPr>
      <t>巫溪县蒲莲镇中柱村</t>
    </r>
    <r>
      <rPr>
        <sz val="11"/>
        <rFont val="Times New Roman"/>
        <charset val="134"/>
      </rPr>
      <t>2024</t>
    </r>
    <r>
      <rPr>
        <sz val="11"/>
        <rFont val="宋体"/>
        <charset val="134"/>
      </rPr>
      <t>年老鹰茶加工项目</t>
    </r>
  </si>
  <si>
    <r>
      <rPr>
        <sz val="11"/>
        <rFont val="宋体"/>
        <charset val="134"/>
      </rPr>
      <t>产地初加工和精深加工</t>
    </r>
  </si>
  <si>
    <r>
      <rPr>
        <sz val="11"/>
        <rFont val="宋体"/>
        <charset val="134"/>
      </rPr>
      <t>购买老鹰茶生产设备</t>
    </r>
    <r>
      <rPr>
        <sz val="11"/>
        <rFont val="Times New Roman"/>
        <charset val="134"/>
      </rPr>
      <t>1</t>
    </r>
    <r>
      <rPr>
        <sz val="11"/>
        <rFont val="宋体"/>
        <charset val="134"/>
      </rPr>
      <t>套</t>
    </r>
  </si>
  <si>
    <r>
      <rPr>
        <sz val="11"/>
        <rFont val="宋体"/>
        <charset val="134"/>
      </rPr>
      <t>通过购买老鹰茶生产设备</t>
    </r>
    <r>
      <rPr>
        <sz val="11"/>
        <rFont val="Times New Roman"/>
        <charset val="134"/>
      </rPr>
      <t>1</t>
    </r>
    <r>
      <rPr>
        <sz val="11"/>
        <rFont val="宋体"/>
        <charset val="134"/>
      </rPr>
      <t>套，项目建成后，年加工老鹰茶茶叶</t>
    </r>
    <r>
      <rPr>
        <sz val="11"/>
        <rFont val="Times New Roman"/>
        <charset val="134"/>
      </rPr>
      <t>10</t>
    </r>
    <r>
      <rPr>
        <sz val="11"/>
        <rFont val="宋体"/>
        <charset val="134"/>
      </rPr>
      <t>吨，受益总人口</t>
    </r>
    <r>
      <rPr>
        <sz val="11"/>
        <rFont val="Times New Roman"/>
        <charset val="134"/>
      </rPr>
      <t>40</t>
    </r>
    <r>
      <rPr>
        <sz val="11"/>
        <rFont val="宋体"/>
        <charset val="134"/>
      </rPr>
      <t>户</t>
    </r>
    <r>
      <rPr>
        <sz val="11"/>
        <rFont val="Times New Roman"/>
        <charset val="134"/>
      </rPr>
      <t>180</t>
    </r>
    <r>
      <rPr>
        <sz val="11"/>
        <rFont val="宋体"/>
        <charset val="134"/>
      </rPr>
      <t>人，其中脱贫人口和监测对象</t>
    </r>
    <r>
      <rPr>
        <sz val="11"/>
        <rFont val="Times New Roman"/>
        <charset val="134"/>
      </rPr>
      <t>12</t>
    </r>
    <r>
      <rPr>
        <sz val="11"/>
        <rFont val="宋体"/>
        <charset val="134"/>
      </rPr>
      <t>户</t>
    </r>
    <r>
      <rPr>
        <sz val="11"/>
        <rFont val="Times New Roman"/>
        <charset val="134"/>
      </rPr>
      <t>20</t>
    </r>
    <r>
      <rPr>
        <sz val="11"/>
        <rFont val="宋体"/>
        <charset val="134"/>
      </rPr>
      <t>人，户均增收</t>
    </r>
    <r>
      <rPr>
        <sz val="11"/>
        <rFont val="Times New Roman"/>
        <charset val="134"/>
      </rPr>
      <t>300</t>
    </r>
    <r>
      <rPr>
        <sz val="11"/>
        <rFont val="宋体"/>
        <charset val="134"/>
      </rPr>
      <t>元。</t>
    </r>
  </si>
  <si>
    <r>
      <rPr>
        <sz val="11"/>
        <rFont val="Times New Roman"/>
        <charset val="134"/>
      </rPr>
      <t>13</t>
    </r>
    <r>
      <rPr>
        <sz val="11"/>
        <rFont val="宋体"/>
        <charset val="134"/>
      </rPr>
      <t>人参与前期项目确定会议、决议，</t>
    </r>
    <r>
      <rPr>
        <sz val="11"/>
        <rFont val="Times New Roman"/>
        <charset val="134"/>
      </rPr>
      <t>13</t>
    </r>
    <r>
      <rPr>
        <sz val="11"/>
        <rFont val="宋体"/>
        <charset val="134"/>
      </rPr>
      <t>人参与入库项目的选择，</t>
    </r>
    <r>
      <rPr>
        <sz val="11"/>
        <rFont val="Times New Roman"/>
        <charset val="134"/>
      </rPr>
      <t>3</t>
    </r>
    <r>
      <rPr>
        <sz val="11"/>
        <rFont val="宋体"/>
        <charset val="134"/>
      </rPr>
      <t>人参与项目实施过程中施工质量和资金使用的监督，通过购买老鹰茶生产设备</t>
    </r>
    <r>
      <rPr>
        <sz val="11"/>
        <rFont val="Times New Roman"/>
        <charset val="134"/>
      </rPr>
      <t>1</t>
    </r>
    <r>
      <rPr>
        <sz val="11"/>
        <rFont val="宋体"/>
        <charset val="134"/>
      </rPr>
      <t>套，项目建成后，年加工老鹰茶茶叶</t>
    </r>
    <r>
      <rPr>
        <sz val="11"/>
        <rFont val="Times New Roman"/>
        <charset val="134"/>
      </rPr>
      <t>10</t>
    </r>
    <r>
      <rPr>
        <sz val="11"/>
        <rFont val="宋体"/>
        <charset val="134"/>
      </rPr>
      <t>吨，受益总人口</t>
    </r>
    <r>
      <rPr>
        <sz val="11"/>
        <rFont val="Times New Roman"/>
        <charset val="134"/>
      </rPr>
      <t>40</t>
    </r>
    <r>
      <rPr>
        <sz val="11"/>
        <rFont val="宋体"/>
        <charset val="134"/>
      </rPr>
      <t>户</t>
    </r>
    <r>
      <rPr>
        <sz val="11"/>
        <rFont val="Times New Roman"/>
        <charset val="134"/>
      </rPr>
      <t>180</t>
    </r>
    <r>
      <rPr>
        <sz val="11"/>
        <rFont val="宋体"/>
        <charset val="134"/>
      </rPr>
      <t>人，其中脱贫人口和监测对象</t>
    </r>
    <r>
      <rPr>
        <sz val="11"/>
        <rFont val="Times New Roman"/>
        <charset val="134"/>
      </rPr>
      <t>12</t>
    </r>
    <r>
      <rPr>
        <sz val="11"/>
        <rFont val="宋体"/>
        <charset val="134"/>
      </rPr>
      <t>户</t>
    </r>
    <r>
      <rPr>
        <sz val="11"/>
        <rFont val="Times New Roman"/>
        <charset val="134"/>
      </rPr>
      <t>20</t>
    </r>
    <r>
      <rPr>
        <sz val="11"/>
        <rFont val="宋体"/>
        <charset val="134"/>
      </rPr>
      <t>人，户均增收</t>
    </r>
    <r>
      <rPr>
        <sz val="11"/>
        <rFont val="Times New Roman"/>
        <charset val="134"/>
      </rPr>
      <t>300</t>
    </r>
    <r>
      <rPr>
        <sz val="11"/>
        <rFont val="宋体"/>
        <charset val="134"/>
      </rPr>
      <t>元。</t>
    </r>
  </si>
  <si>
    <r>
      <rPr>
        <sz val="11"/>
        <rFont val="宋体"/>
        <charset val="134"/>
      </rPr>
      <t>购买老鹰茶设备一套，年加工老鹰茶</t>
    </r>
    <r>
      <rPr>
        <sz val="11"/>
        <rFont val="Times New Roman"/>
        <charset val="134"/>
      </rPr>
      <t>10</t>
    </r>
    <r>
      <rPr>
        <sz val="11"/>
        <rFont val="宋体"/>
        <charset val="134"/>
      </rPr>
      <t>吨</t>
    </r>
  </si>
  <si>
    <r>
      <rPr>
        <sz val="11"/>
        <rFont val="宋体"/>
        <charset val="134"/>
      </rPr>
      <t>老鹰茶生产设备</t>
    </r>
    <r>
      <rPr>
        <sz val="11"/>
        <rFont val="Times New Roman"/>
        <charset val="134"/>
      </rPr>
      <t>100</t>
    </r>
    <r>
      <rPr>
        <sz val="11"/>
        <rFont val="宋体"/>
        <charset val="134"/>
      </rPr>
      <t>万元</t>
    </r>
    <r>
      <rPr>
        <sz val="11"/>
        <rFont val="Times New Roman"/>
        <charset val="134"/>
      </rPr>
      <t>/</t>
    </r>
    <r>
      <rPr>
        <sz val="11"/>
        <rFont val="宋体"/>
        <charset val="134"/>
      </rPr>
      <t>套</t>
    </r>
  </si>
  <si>
    <r>
      <rPr>
        <sz val="11"/>
        <rFont val="宋体"/>
        <charset val="134"/>
      </rPr>
      <t>特色产业带动脱贫农户增加收入</t>
    </r>
    <r>
      <rPr>
        <sz val="11"/>
        <rFont val="Times New Roman"/>
        <charset val="134"/>
      </rPr>
      <t>≥2000</t>
    </r>
    <r>
      <rPr>
        <sz val="11"/>
        <rFont val="宋体"/>
        <charset val="134"/>
      </rPr>
      <t>元</t>
    </r>
  </si>
  <si>
    <r>
      <rPr>
        <sz val="11"/>
        <rFont val="宋体"/>
        <charset val="134"/>
      </rPr>
      <t>受益脱贫人口和监测对象人口数</t>
    </r>
    <r>
      <rPr>
        <sz val="11"/>
        <rFont val="Times New Roman"/>
        <charset val="134"/>
      </rPr>
      <t>≥20</t>
    </r>
    <r>
      <rPr>
        <sz val="11"/>
        <rFont val="宋体"/>
        <charset val="134"/>
      </rPr>
      <t>人</t>
    </r>
  </si>
  <si>
    <r>
      <rPr>
        <sz val="11"/>
        <rFont val="宋体"/>
        <charset val="134"/>
      </rPr>
      <t>陈组泽</t>
    </r>
  </si>
  <si>
    <r>
      <rPr>
        <sz val="11"/>
        <rFont val="宋体"/>
        <charset val="134"/>
      </rPr>
      <t>巫溪县红池坝镇</t>
    </r>
    <r>
      <rPr>
        <sz val="11"/>
        <rFont val="Times New Roman"/>
        <charset val="134"/>
      </rPr>
      <t>2024</t>
    </r>
    <r>
      <rPr>
        <sz val="11"/>
        <rFont val="宋体"/>
        <charset val="134"/>
      </rPr>
      <t>年茶叶产业发展项目</t>
    </r>
  </si>
  <si>
    <r>
      <rPr>
        <sz val="11"/>
        <rFont val="Times New Roman"/>
        <charset val="134"/>
      </rPr>
      <t>1500</t>
    </r>
    <r>
      <rPr>
        <sz val="11"/>
        <rFont val="宋体"/>
        <charset val="134"/>
      </rPr>
      <t>亩产业园基地建设（密植移栽与品种改良、施肥、除草、修剪等）；茶园村集体茶厂（新茗茶业）扩建生产车间</t>
    </r>
    <r>
      <rPr>
        <sz val="11"/>
        <rFont val="Times New Roman"/>
        <charset val="134"/>
      </rPr>
      <t>800</t>
    </r>
    <r>
      <rPr>
        <sz val="11"/>
        <rFont val="宋体"/>
        <charset val="134"/>
      </rPr>
      <t>㎡；新增蒸汽杀青设备、微波杀青设备、鲜叶萎凋设备、烘干设备、连接输送装置</t>
    </r>
    <r>
      <rPr>
        <sz val="11"/>
        <rFont val="Times New Roman"/>
        <charset val="134"/>
      </rPr>
      <t>1</t>
    </r>
    <r>
      <rPr>
        <sz val="11"/>
        <rFont val="宋体"/>
        <charset val="134"/>
      </rPr>
      <t>套。</t>
    </r>
    <r>
      <rPr>
        <sz val="11"/>
        <rFont val="Times New Roman"/>
        <charset val="134"/>
      </rPr>
      <t xml:space="preserve"> </t>
    </r>
    <r>
      <rPr>
        <sz val="11"/>
        <rFont val="宋体"/>
        <charset val="134"/>
      </rPr>
      <t>品牌打造与产品营销（建立</t>
    </r>
    <r>
      <rPr>
        <sz val="11"/>
        <rFont val="Times New Roman"/>
        <charset val="134"/>
      </rPr>
      <t>“</t>
    </r>
    <r>
      <rPr>
        <sz val="11"/>
        <rFont val="宋体"/>
        <charset val="134"/>
      </rPr>
      <t>巫溪秀芽</t>
    </r>
    <r>
      <rPr>
        <sz val="11"/>
        <rFont val="Times New Roman"/>
        <charset val="134"/>
      </rPr>
      <t>”</t>
    </r>
    <r>
      <rPr>
        <sz val="11"/>
        <rFont val="宋体"/>
        <charset val="134"/>
      </rPr>
      <t>有机茶叶产品质量认证行业标准、品牌宣传，举办</t>
    </r>
    <r>
      <rPr>
        <sz val="11"/>
        <rFont val="Times New Roman"/>
        <charset val="134"/>
      </rPr>
      <t>“</t>
    </r>
    <r>
      <rPr>
        <sz val="11"/>
        <rFont val="宋体"/>
        <charset val="134"/>
      </rPr>
      <t>巫溪秀芽</t>
    </r>
    <r>
      <rPr>
        <sz val="11"/>
        <rFont val="Times New Roman"/>
        <charset val="134"/>
      </rPr>
      <t>”</t>
    </r>
    <r>
      <rPr>
        <sz val="11"/>
        <rFont val="宋体"/>
        <charset val="134"/>
      </rPr>
      <t>茶叶文化节活动、茶叶博览会、推介活动等。</t>
    </r>
  </si>
  <si>
    <r>
      <rPr>
        <sz val="11"/>
        <rFont val="宋体"/>
        <charset val="134"/>
      </rPr>
      <t>通过</t>
    </r>
    <r>
      <rPr>
        <sz val="11"/>
        <rFont val="Times New Roman"/>
        <charset val="134"/>
      </rPr>
      <t>1500</t>
    </r>
    <r>
      <rPr>
        <sz val="11"/>
        <rFont val="宋体"/>
        <charset val="134"/>
      </rPr>
      <t>亩茶叶产业园基地建设，茶园村集体茶厂（新茗茶业）扩建生产车间</t>
    </r>
    <r>
      <rPr>
        <sz val="11"/>
        <rFont val="Times New Roman"/>
        <charset val="134"/>
      </rPr>
      <t>800</t>
    </r>
    <r>
      <rPr>
        <sz val="11"/>
        <rFont val="宋体"/>
        <charset val="134"/>
      </rPr>
      <t>㎡，新增蒸汽杀青设备、微波杀青设备、鲜叶萎凋设备、烘干设备、连接输送装置</t>
    </r>
    <r>
      <rPr>
        <sz val="11"/>
        <rFont val="Times New Roman"/>
        <charset val="134"/>
      </rPr>
      <t>1</t>
    </r>
    <r>
      <rPr>
        <sz val="11"/>
        <rFont val="宋体"/>
        <charset val="134"/>
      </rPr>
      <t>套。项目建成投产后，可带动红池坝镇</t>
    </r>
    <r>
      <rPr>
        <sz val="11"/>
        <rFont val="Times New Roman"/>
        <charset val="134"/>
      </rPr>
      <t>3000</t>
    </r>
    <r>
      <rPr>
        <sz val="11"/>
        <rFont val="宋体"/>
        <charset val="134"/>
      </rPr>
      <t>人其中脱贫人口</t>
    </r>
    <r>
      <rPr>
        <sz val="11"/>
        <rFont val="Times New Roman"/>
        <charset val="134"/>
      </rPr>
      <t>800</t>
    </r>
    <r>
      <rPr>
        <sz val="11"/>
        <rFont val="宋体"/>
        <charset val="134"/>
      </rPr>
      <t>人</t>
    </r>
    <r>
      <rPr>
        <sz val="11"/>
        <rFont val="Times New Roman"/>
        <charset val="134"/>
      </rPr>
      <t>1500</t>
    </r>
    <r>
      <rPr>
        <sz val="11"/>
        <rFont val="宋体"/>
        <charset val="134"/>
      </rPr>
      <t>亩茶叶产业发展，带动户均茶叶茶叶增收</t>
    </r>
    <r>
      <rPr>
        <sz val="11"/>
        <rFont val="Times New Roman"/>
        <charset val="134"/>
      </rPr>
      <t>2000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</si>
  <si>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t>
    </r>
    <r>
      <rPr>
        <sz val="11"/>
        <rFont val="Times New Roman"/>
        <charset val="134"/>
      </rPr>
      <t>1500</t>
    </r>
    <r>
      <rPr>
        <sz val="11"/>
        <rFont val="宋体"/>
        <charset val="134"/>
      </rPr>
      <t>亩茶叶产业园基地建设，茶园村集体茶厂（新茗茶业）扩建生产车间</t>
    </r>
    <r>
      <rPr>
        <sz val="11"/>
        <rFont val="Times New Roman"/>
        <charset val="134"/>
      </rPr>
      <t>800</t>
    </r>
    <r>
      <rPr>
        <sz val="11"/>
        <rFont val="宋体"/>
        <charset val="134"/>
      </rPr>
      <t>㎡，新增蒸汽杀青设备、微波杀青设备、鲜叶萎凋设备、烘干设备、连接输送装置</t>
    </r>
    <r>
      <rPr>
        <sz val="11"/>
        <rFont val="Times New Roman"/>
        <charset val="134"/>
      </rPr>
      <t>1</t>
    </r>
    <r>
      <rPr>
        <sz val="11"/>
        <rFont val="宋体"/>
        <charset val="134"/>
      </rPr>
      <t>套。项目建成投产后，可带动红池坝镇</t>
    </r>
    <r>
      <rPr>
        <sz val="11"/>
        <rFont val="Times New Roman"/>
        <charset val="134"/>
      </rPr>
      <t>3000</t>
    </r>
    <r>
      <rPr>
        <sz val="11"/>
        <rFont val="宋体"/>
        <charset val="134"/>
      </rPr>
      <t>人其中脱贫人口</t>
    </r>
    <r>
      <rPr>
        <sz val="11"/>
        <rFont val="Times New Roman"/>
        <charset val="134"/>
      </rPr>
      <t>800</t>
    </r>
    <r>
      <rPr>
        <sz val="11"/>
        <rFont val="宋体"/>
        <charset val="134"/>
      </rPr>
      <t>人</t>
    </r>
    <r>
      <rPr>
        <sz val="11"/>
        <rFont val="Times New Roman"/>
        <charset val="134"/>
      </rPr>
      <t>1500</t>
    </r>
    <r>
      <rPr>
        <sz val="11"/>
        <rFont val="宋体"/>
        <charset val="134"/>
      </rPr>
      <t>亩茶叶产业发展，带动户均茶叶茶叶增收</t>
    </r>
    <r>
      <rPr>
        <sz val="11"/>
        <rFont val="Times New Roman"/>
        <charset val="134"/>
      </rPr>
      <t>2000</t>
    </r>
    <r>
      <rPr>
        <sz val="11"/>
        <rFont val="宋体"/>
        <charset val="134"/>
      </rPr>
      <t>元以上。</t>
    </r>
  </si>
  <si>
    <r>
      <rPr>
        <sz val="11"/>
        <rFont val="宋体"/>
        <charset val="134"/>
      </rPr>
      <t>茶叶产业园基地建设</t>
    </r>
    <r>
      <rPr>
        <sz val="11"/>
        <rFont val="Times New Roman"/>
        <charset val="134"/>
      </rPr>
      <t>1500</t>
    </r>
    <r>
      <rPr>
        <sz val="11"/>
        <rFont val="宋体"/>
        <charset val="134"/>
      </rPr>
      <t>亩，茶园村集体茶厂（新茗茶业）扩建生产车间</t>
    </r>
    <r>
      <rPr>
        <sz val="11"/>
        <rFont val="Times New Roman"/>
        <charset val="134"/>
      </rPr>
      <t>800</t>
    </r>
    <r>
      <rPr>
        <sz val="11"/>
        <rFont val="宋体"/>
        <charset val="134"/>
      </rPr>
      <t>㎡，新增蒸汽杀青设备、微波杀青设备、鲜叶萎凋设备、烘干设备、连接输送装置</t>
    </r>
    <r>
      <rPr>
        <sz val="11"/>
        <rFont val="Times New Roman"/>
        <charset val="134"/>
      </rPr>
      <t>1</t>
    </r>
    <r>
      <rPr>
        <sz val="11"/>
        <rFont val="宋体"/>
        <charset val="134"/>
      </rPr>
      <t>套。</t>
    </r>
  </si>
  <si>
    <r>
      <rPr>
        <sz val="11"/>
        <rFont val="宋体"/>
        <charset val="134"/>
      </rPr>
      <t>项目完工及时率</t>
    </r>
    <r>
      <rPr>
        <sz val="11"/>
        <rFont val="Times New Roman"/>
        <charset val="134"/>
      </rPr>
      <t>100%</t>
    </r>
    <r>
      <rPr>
        <sz val="11"/>
        <rFont val="宋体"/>
        <charset val="134"/>
      </rPr>
      <t>，补助资金发放及时率</t>
    </r>
    <r>
      <rPr>
        <sz val="11"/>
        <rFont val="Times New Roman"/>
        <charset val="134"/>
      </rPr>
      <t>100%</t>
    </r>
  </si>
  <si>
    <r>
      <rPr>
        <sz val="11"/>
        <rFont val="宋体"/>
        <charset val="134"/>
      </rPr>
      <t>茶叶基地建设</t>
    </r>
    <r>
      <rPr>
        <sz val="11"/>
        <rFont val="Times New Roman"/>
        <charset val="134"/>
      </rPr>
      <t>1500</t>
    </r>
    <r>
      <rPr>
        <sz val="11"/>
        <rFont val="宋体"/>
        <charset val="134"/>
      </rPr>
      <t>元</t>
    </r>
    <r>
      <rPr>
        <sz val="11"/>
        <rFont val="Times New Roman"/>
        <charset val="134"/>
      </rPr>
      <t>/</t>
    </r>
    <r>
      <rPr>
        <sz val="11"/>
        <rFont val="宋体"/>
        <charset val="134"/>
      </rPr>
      <t>亩。</t>
    </r>
    <r>
      <rPr>
        <sz val="11"/>
        <rFont val="Times New Roman"/>
        <charset val="134"/>
      </rPr>
      <t xml:space="preserve">           </t>
    </r>
    <r>
      <rPr>
        <sz val="11"/>
        <rFont val="宋体"/>
        <charset val="134"/>
      </rPr>
      <t>扩建生产车间</t>
    </r>
    <r>
      <rPr>
        <sz val="11"/>
        <rFont val="Times New Roman"/>
        <charset val="134"/>
      </rPr>
      <t>800</t>
    </r>
    <r>
      <rPr>
        <sz val="11"/>
        <rFont val="宋体"/>
        <charset val="134"/>
      </rPr>
      <t>㎡</t>
    </r>
    <r>
      <rPr>
        <sz val="11"/>
        <rFont val="Times New Roman"/>
        <charset val="134"/>
      </rPr>
      <t>*2000</t>
    </r>
    <r>
      <rPr>
        <sz val="11"/>
        <rFont val="宋体"/>
        <charset val="134"/>
      </rPr>
      <t>元</t>
    </r>
    <r>
      <rPr>
        <sz val="11"/>
        <rFont val="Times New Roman"/>
        <charset val="134"/>
      </rPr>
      <t>/</t>
    </r>
    <r>
      <rPr>
        <sz val="11"/>
        <rFont val="宋体"/>
        <charset val="134"/>
      </rPr>
      <t>㎡</t>
    </r>
    <r>
      <rPr>
        <sz val="11"/>
        <rFont val="Times New Roman"/>
        <charset val="134"/>
      </rPr>
      <t xml:space="preserve">
</t>
    </r>
    <r>
      <rPr>
        <sz val="11"/>
        <rFont val="宋体"/>
        <charset val="134"/>
      </rPr>
      <t>蒸汽杀青机</t>
    </r>
    <r>
      <rPr>
        <sz val="11"/>
        <rFont val="Times New Roman"/>
        <charset val="134"/>
      </rPr>
      <t>2</t>
    </r>
    <r>
      <rPr>
        <sz val="11"/>
        <rFont val="宋体"/>
        <charset val="134"/>
      </rPr>
      <t>台</t>
    </r>
    <r>
      <rPr>
        <sz val="11"/>
        <rFont val="Times New Roman"/>
        <charset val="134"/>
      </rPr>
      <t>*20</t>
    </r>
    <r>
      <rPr>
        <sz val="11"/>
        <rFont val="宋体"/>
        <charset val="134"/>
      </rPr>
      <t>万元</t>
    </r>
    <r>
      <rPr>
        <sz val="11"/>
        <rFont val="Times New Roman"/>
        <charset val="134"/>
      </rPr>
      <t>/</t>
    </r>
    <r>
      <rPr>
        <sz val="11"/>
        <rFont val="宋体"/>
        <charset val="134"/>
      </rPr>
      <t>台</t>
    </r>
    <r>
      <rPr>
        <sz val="11"/>
        <rFont val="Times New Roman"/>
        <charset val="134"/>
      </rPr>
      <t>=40</t>
    </r>
    <r>
      <rPr>
        <sz val="11"/>
        <rFont val="宋体"/>
        <charset val="134"/>
      </rPr>
      <t>万元、微波杀青设备</t>
    </r>
    <r>
      <rPr>
        <sz val="11"/>
        <rFont val="Times New Roman"/>
        <charset val="134"/>
      </rPr>
      <t>2</t>
    </r>
    <r>
      <rPr>
        <sz val="11"/>
        <rFont val="宋体"/>
        <charset val="134"/>
      </rPr>
      <t>台</t>
    </r>
    <r>
      <rPr>
        <sz val="11"/>
        <rFont val="Times New Roman"/>
        <charset val="134"/>
      </rPr>
      <t>*10</t>
    </r>
    <r>
      <rPr>
        <sz val="11"/>
        <rFont val="宋体"/>
        <charset val="134"/>
      </rPr>
      <t>万元</t>
    </r>
    <r>
      <rPr>
        <sz val="11"/>
        <rFont val="Times New Roman"/>
        <charset val="134"/>
      </rPr>
      <t>/</t>
    </r>
    <r>
      <rPr>
        <sz val="11"/>
        <rFont val="宋体"/>
        <charset val="134"/>
      </rPr>
      <t>台</t>
    </r>
    <r>
      <rPr>
        <sz val="11"/>
        <rFont val="Times New Roman"/>
        <charset val="134"/>
      </rPr>
      <t>=20</t>
    </r>
    <r>
      <rPr>
        <sz val="11"/>
        <rFont val="宋体"/>
        <charset val="134"/>
      </rPr>
      <t>万元、鲜叶萎凋机</t>
    </r>
    <r>
      <rPr>
        <sz val="11"/>
        <rFont val="Times New Roman"/>
        <charset val="134"/>
      </rPr>
      <t>15</t>
    </r>
    <r>
      <rPr>
        <sz val="11"/>
        <rFont val="宋体"/>
        <charset val="134"/>
      </rPr>
      <t>台</t>
    </r>
    <r>
      <rPr>
        <sz val="11"/>
        <rFont val="Times New Roman"/>
        <charset val="134"/>
      </rPr>
      <t>*12000</t>
    </r>
    <r>
      <rPr>
        <sz val="11"/>
        <rFont val="宋体"/>
        <charset val="134"/>
      </rPr>
      <t>元</t>
    </r>
    <r>
      <rPr>
        <sz val="11"/>
        <rFont val="Times New Roman"/>
        <charset val="134"/>
      </rPr>
      <t>/</t>
    </r>
    <r>
      <rPr>
        <sz val="11"/>
        <rFont val="宋体"/>
        <charset val="134"/>
      </rPr>
      <t>台</t>
    </r>
    <r>
      <rPr>
        <sz val="11"/>
        <rFont val="Times New Roman"/>
        <charset val="134"/>
      </rPr>
      <t>=18</t>
    </r>
    <r>
      <rPr>
        <sz val="11"/>
        <rFont val="宋体"/>
        <charset val="134"/>
      </rPr>
      <t>万元、烘干面积</t>
    </r>
    <r>
      <rPr>
        <sz val="11"/>
        <rFont val="Times New Roman"/>
        <charset val="134"/>
      </rPr>
      <t>30</t>
    </r>
    <r>
      <rPr>
        <sz val="11"/>
        <rFont val="宋体"/>
        <charset val="134"/>
      </rPr>
      <t>㎡烘干机</t>
    </r>
    <r>
      <rPr>
        <sz val="11"/>
        <rFont val="Times New Roman"/>
        <charset val="134"/>
      </rPr>
      <t>1</t>
    </r>
    <r>
      <rPr>
        <sz val="11"/>
        <rFont val="宋体"/>
        <charset val="134"/>
      </rPr>
      <t>台</t>
    </r>
    <r>
      <rPr>
        <sz val="11"/>
        <rFont val="Times New Roman"/>
        <charset val="134"/>
      </rPr>
      <t>10</t>
    </r>
    <r>
      <rPr>
        <sz val="11"/>
        <rFont val="宋体"/>
        <charset val="134"/>
      </rPr>
      <t>万元、连接输送装置根据安装生产线确定，预估</t>
    </r>
    <r>
      <rPr>
        <sz val="11"/>
        <rFont val="Times New Roman"/>
        <charset val="134"/>
      </rPr>
      <t>10</t>
    </r>
    <r>
      <rPr>
        <sz val="11"/>
        <rFont val="宋体"/>
        <charset val="134"/>
      </rPr>
      <t>万元。</t>
    </r>
    <r>
      <rPr>
        <sz val="11"/>
        <rFont val="Times New Roman"/>
        <charset val="134"/>
      </rPr>
      <t xml:space="preserve">  </t>
    </r>
  </si>
  <si>
    <r>
      <rPr>
        <sz val="11"/>
        <rFont val="宋体"/>
        <charset val="134"/>
      </rPr>
      <t>受益脱贫人口数</t>
    </r>
    <r>
      <rPr>
        <sz val="11"/>
        <rFont val="Times New Roman"/>
        <charset val="134"/>
      </rPr>
      <t>≥800</t>
    </r>
    <r>
      <rPr>
        <sz val="11"/>
        <rFont val="宋体"/>
        <charset val="134"/>
      </rPr>
      <t>人</t>
    </r>
  </si>
  <si>
    <r>
      <rPr>
        <sz val="11"/>
        <rFont val="宋体"/>
        <charset val="134"/>
      </rPr>
      <t>按照巫溪县农业农村委文件执行</t>
    </r>
  </si>
  <si>
    <r>
      <rPr>
        <sz val="11"/>
        <rFont val="宋体"/>
        <charset val="134"/>
      </rPr>
      <t>巫溪县通城镇龙池村老老鹰茶电商销售中心项目</t>
    </r>
  </si>
  <si>
    <r>
      <rPr>
        <sz val="11"/>
        <rFont val="宋体"/>
        <charset val="134"/>
      </rPr>
      <t>品牌打造和展销平台</t>
    </r>
  </si>
  <si>
    <r>
      <rPr>
        <sz val="11"/>
        <rFont val="宋体"/>
        <charset val="134"/>
      </rPr>
      <t>财政资金作为村集体入股资金，建设老鹰茶电商销售中心，室内面积</t>
    </r>
    <r>
      <rPr>
        <sz val="11"/>
        <rFont val="Times New Roman"/>
        <charset val="134"/>
      </rPr>
      <t>120</t>
    </r>
    <r>
      <rPr>
        <sz val="11"/>
        <rFont val="宋体"/>
        <charset val="134"/>
      </rPr>
      <t>平方米，其中：销售展厅</t>
    </r>
    <r>
      <rPr>
        <sz val="11"/>
        <rFont val="Times New Roman"/>
        <charset val="134"/>
      </rPr>
      <t>1</t>
    </r>
    <r>
      <rPr>
        <sz val="11"/>
        <rFont val="宋体"/>
        <charset val="134"/>
      </rPr>
      <t>个，品鉴室</t>
    </r>
    <r>
      <rPr>
        <sz val="11"/>
        <rFont val="Times New Roman"/>
        <charset val="134"/>
      </rPr>
      <t>2</t>
    </r>
    <r>
      <rPr>
        <sz val="11"/>
        <rFont val="宋体"/>
        <charset val="134"/>
      </rPr>
      <t>个等配套设施。</t>
    </r>
  </si>
  <si>
    <r>
      <rPr>
        <sz val="11"/>
        <rFont val="宋体"/>
        <charset val="134"/>
      </rPr>
      <t>巫溪县通城镇龙池村</t>
    </r>
  </si>
  <si>
    <r>
      <rPr>
        <sz val="11"/>
        <rFont val="宋体"/>
        <charset val="134"/>
      </rPr>
      <t>通过建设老鹰茶电商销售中心</t>
    </r>
    <r>
      <rPr>
        <sz val="11"/>
        <rFont val="Times New Roman"/>
        <charset val="134"/>
      </rPr>
      <t>120</t>
    </r>
    <r>
      <rPr>
        <sz val="11"/>
        <rFont val="宋体"/>
        <charset val="134"/>
      </rPr>
      <t>平方米，可推广提高本镇老鹰茶产业销量，同时带动产业经济发展，增加村集体经济收入不低于</t>
    </r>
    <r>
      <rPr>
        <sz val="11"/>
        <rFont val="Times New Roman"/>
        <charset val="134"/>
      </rPr>
      <t>5000</t>
    </r>
    <r>
      <rPr>
        <sz val="11"/>
        <rFont val="宋体"/>
        <charset val="134"/>
      </rPr>
      <t>元及带动临时务工人员不低于</t>
    </r>
    <r>
      <rPr>
        <sz val="11"/>
        <rFont val="Times New Roman"/>
        <charset val="134"/>
      </rPr>
      <t>2</t>
    </r>
    <r>
      <rPr>
        <sz val="11"/>
        <rFont val="宋体"/>
        <charset val="134"/>
      </rPr>
      <t>人，受益户不低于</t>
    </r>
    <r>
      <rPr>
        <sz val="11"/>
        <rFont val="Times New Roman"/>
        <charset val="134"/>
      </rPr>
      <t>100</t>
    </r>
    <r>
      <rPr>
        <sz val="11"/>
        <rFont val="宋体"/>
        <charset val="134"/>
      </rPr>
      <t>人，其中脱贫户</t>
    </r>
    <r>
      <rPr>
        <sz val="11"/>
        <rFont val="Times New Roman"/>
        <charset val="134"/>
      </rPr>
      <t>10</t>
    </r>
    <r>
      <rPr>
        <sz val="11"/>
        <rFont val="宋体"/>
        <charset val="134"/>
      </rPr>
      <t>人。</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</si>
  <si>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人参与项目实施过程中施工质量和资金使用的监督；通过入股资金，建设老鹰茶电商销售中心</t>
    </r>
    <r>
      <rPr>
        <sz val="11"/>
        <rFont val="Times New Roman"/>
        <charset val="134"/>
      </rPr>
      <t>120</t>
    </r>
    <r>
      <rPr>
        <sz val="11"/>
        <rFont val="宋体"/>
        <charset val="134"/>
      </rPr>
      <t>平方米，实施项目可推广提高本镇老鹰茶产业销量，同时带动产业经济发展，增加村集体经济收入不低于</t>
    </r>
    <r>
      <rPr>
        <sz val="11"/>
        <rFont val="Times New Roman"/>
        <charset val="134"/>
      </rPr>
      <t>5000</t>
    </r>
    <r>
      <rPr>
        <sz val="11"/>
        <rFont val="宋体"/>
        <charset val="134"/>
      </rPr>
      <t>元及带动临时务工人员不低于</t>
    </r>
    <r>
      <rPr>
        <sz val="11"/>
        <rFont val="Times New Roman"/>
        <charset val="134"/>
      </rPr>
      <t>2</t>
    </r>
    <r>
      <rPr>
        <sz val="11"/>
        <rFont val="宋体"/>
        <charset val="134"/>
      </rPr>
      <t>人，受益户不低于</t>
    </r>
    <r>
      <rPr>
        <sz val="11"/>
        <rFont val="Times New Roman"/>
        <charset val="134"/>
      </rPr>
      <t>100</t>
    </r>
    <r>
      <rPr>
        <sz val="11"/>
        <rFont val="宋体"/>
        <charset val="134"/>
      </rPr>
      <t>人，其中脱贫户</t>
    </r>
    <r>
      <rPr>
        <sz val="11"/>
        <rFont val="Times New Roman"/>
        <charset val="134"/>
      </rPr>
      <t>10</t>
    </r>
    <r>
      <rPr>
        <sz val="11"/>
        <rFont val="宋体"/>
        <charset val="134"/>
      </rPr>
      <t>人。</t>
    </r>
  </si>
  <si>
    <r>
      <rPr>
        <sz val="11"/>
        <rFont val="宋体"/>
        <charset val="134"/>
      </rPr>
      <t>通过入股资金，建设老鹰茶电商销售中心</t>
    </r>
    <r>
      <rPr>
        <sz val="11"/>
        <rFont val="Times New Roman"/>
        <charset val="134"/>
      </rPr>
      <t>120</t>
    </r>
    <r>
      <rPr>
        <sz val="11"/>
        <rFont val="宋体"/>
        <charset val="134"/>
      </rPr>
      <t>平方米，实施项目可推广提高本镇老鹰茶产业销量，同时带动产业经济发展，增加村集体经济收入不低于</t>
    </r>
    <r>
      <rPr>
        <sz val="11"/>
        <rFont val="Times New Roman"/>
        <charset val="134"/>
      </rPr>
      <t>5000</t>
    </r>
    <r>
      <rPr>
        <sz val="11"/>
        <rFont val="宋体"/>
        <charset val="134"/>
      </rPr>
      <t>元及带动临时务工人员不低于</t>
    </r>
    <r>
      <rPr>
        <sz val="11"/>
        <rFont val="Times New Roman"/>
        <charset val="134"/>
      </rPr>
      <t>2</t>
    </r>
    <r>
      <rPr>
        <sz val="11"/>
        <rFont val="宋体"/>
        <charset val="134"/>
      </rPr>
      <t>人，受益户不低于</t>
    </r>
    <r>
      <rPr>
        <sz val="11"/>
        <rFont val="Times New Roman"/>
        <charset val="134"/>
      </rPr>
      <t>100</t>
    </r>
    <r>
      <rPr>
        <sz val="11"/>
        <rFont val="宋体"/>
        <charset val="134"/>
      </rPr>
      <t>人，其中脱贫户</t>
    </r>
    <r>
      <rPr>
        <sz val="11"/>
        <rFont val="Times New Roman"/>
        <charset val="134"/>
      </rPr>
      <t>10</t>
    </r>
    <r>
      <rPr>
        <sz val="11"/>
        <rFont val="宋体"/>
        <charset val="134"/>
      </rPr>
      <t>人。</t>
    </r>
  </si>
  <si>
    <r>
      <rPr>
        <sz val="11"/>
        <rFont val="宋体"/>
        <charset val="134"/>
      </rPr>
      <t>老鹰茶电商销售中心</t>
    </r>
    <r>
      <rPr>
        <sz val="11"/>
        <rFont val="Times New Roman"/>
        <charset val="134"/>
      </rPr>
      <t>120</t>
    </r>
    <r>
      <rPr>
        <sz val="11"/>
        <rFont val="宋体"/>
        <charset val="134"/>
      </rPr>
      <t>平方米</t>
    </r>
  </si>
  <si>
    <r>
      <rPr>
        <sz val="11"/>
        <rFont val="宋体"/>
        <charset val="134"/>
      </rPr>
      <t>电商销售中心</t>
    </r>
    <r>
      <rPr>
        <sz val="11"/>
        <rFont val="Times New Roman"/>
        <charset val="134"/>
      </rPr>
      <t>5500</t>
    </r>
    <r>
      <rPr>
        <sz val="11"/>
        <rFont val="宋体"/>
        <charset val="134"/>
      </rPr>
      <t>元</t>
    </r>
    <r>
      <rPr>
        <sz val="11"/>
        <rFont val="Times New Roman"/>
        <charset val="134"/>
      </rPr>
      <t>/</t>
    </r>
    <r>
      <rPr>
        <sz val="11"/>
        <rFont val="宋体"/>
        <charset val="134"/>
      </rPr>
      <t>平方米</t>
    </r>
  </si>
  <si>
    <r>
      <rPr>
        <sz val="11"/>
        <rFont val="宋体"/>
        <charset val="134"/>
      </rPr>
      <t>年增加村集体经济收入</t>
    </r>
    <r>
      <rPr>
        <sz val="11"/>
        <rFont val="Times New Roman"/>
        <charset val="134"/>
      </rPr>
      <t>5000</t>
    </r>
    <r>
      <rPr>
        <sz val="11"/>
        <rFont val="宋体"/>
        <charset val="134"/>
      </rPr>
      <t>元以上</t>
    </r>
  </si>
  <si>
    <r>
      <rPr>
        <sz val="11"/>
        <rFont val="宋体"/>
        <charset val="134"/>
      </rPr>
      <t>巫溪老鹰茶</t>
    </r>
    <r>
      <rPr>
        <sz val="11"/>
        <rFont val="Times New Roman"/>
        <charset val="134"/>
      </rPr>
      <t>2024</t>
    </r>
    <r>
      <rPr>
        <sz val="11"/>
        <rFont val="宋体"/>
        <charset val="134"/>
      </rPr>
      <t>年品牌建设及宣传营销项目</t>
    </r>
  </si>
  <si>
    <r>
      <rPr>
        <sz val="11"/>
        <rFont val="宋体"/>
        <charset val="134"/>
      </rPr>
      <t>开展巫溪老鹰茶有机食品、绿色食品等品牌农产品认证</t>
    </r>
    <r>
      <rPr>
        <sz val="11"/>
        <rFont val="Times New Roman"/>
        <charset val="134"/>
      </rPr>
      <t>3</t>
    </r>
    <r>
      <rPr>
        <sz val="11"/>
        <rFont val="宋体"/>
        <charset val="134"/>
      </rPr>
      <t>个以上；组织巫溪老鹰茶参加茶博会、西部农交会等展会节会</t>
    </r>
    <r>
      <rPr>
        <sz val="11"/>
        <rFont val="Times New Roman"/>
        <charset val="134"/>
      </rPr>
      <t>3</t>
    </r>
    <r>
      <rPr>
        <sz val="11"/>
        <rFont val="宋体"/>
        <charset val="134"/>
      </rPr>
      <t>次以上；打造中国老鹰茶高地，举办老鹰茶研究论坛、老鹰茶品茶会和茶艺大赛</t>
    </r>
    <r>
      <rPr>
        <sz val="11"/>
        <rFont val="Times New Roman"/>
        <charset val="134"/>
      </rPr>
      <t>5</t>
    </r>
    <r>
      <rPr>
        <sz val="11"/>
        <rFont val="宋体"/>
        <charset val="134"/>
      </rPr>
      <t>次以上。</t>
    </r>
  </si>
  <si>
    <r>
      <rPr>
        <sz val="11"/>
        <rFont val="宋体"/>
        <charset val="134"/>
      </rPr>
      <t>通过开展老鹰茶品牌建设及宣传等，项目实施后可提供本地老鹰茶茶叶品牌力度，带动</t>
    </r>
    <r>
      <rPr>
        <sz val="11"/>
        <rFont val="Times New Roman"/>
        <charset val="134"/>
      </rPr>
      <t>30000</t>
    </r>
    <r>
      <rPr>
        <sz val="11"/>
        <rFont val="宋体"/>
        <charset val="134"/>
      </rPr>
      <t>人其中脱贫人口</t>
    </r>
    <r>
      <rPr>
        <sz val="11"/>
        <rFont val="Times New Roman"/>
        <charset val="134"/>
      </rPr>
      <t>2000</t>
    </r>
    <r>
      <rPr>
        <sz val="11"/>
        <rFont val="宋体"/>
        <charset val="134"/>
      </rPr>
      <t>人发展老鹰茶</t>
    </r>
    <r>
      <rPr>
        <sz val="11"/>
        <rFont val="Times New Roman"/>
        <charset val="134"/>
      </rPr>
      <t>5000</t>
    </r>
    <r>
      <rPr>
        <sz val="11"/>
        <rFont val="宋体"/>
        <charset val="134"/>
      </rPr>
      <t>亩，增加老鹰茶收入</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</si>
  <si>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人参与入库项目的选择，通过开展老鹰茶品牌建设及宣传等，项目实施后可提供本地老鹰茶茶叶品牌力度，带动</t>
    </r>
    <r>
      <rPr>
        <sz val="11"/>
        <rFont val="Times New Roman"/>
        <charset val="134"/>
      </rPr>
      <t>30000</t>
    </r>
    <r>
      <rPr>
        <sz val="11"/>
        <rFont val="宋体"/>
        <charset val="134"/>
      </rPr>
      <t>人其中脱贫人口</t>
    </r>
    <r>
      <rPr>
        <sz val="11"/>
        <rFont val="Times New Roman"/>
        <charset val="134"/>
      </rPr>
      <t>2000</t>
    </r>
    <r>
      <rPr>
        <sz val="11"/>
        <rFont val="宋体"/>
        <charset val="134"/>
      </rPr>
      <t>人发展老鹰茶</t>
    </r>
    <r>
      <rPr>
        <sz val="11"/>
        <rFont val="Times New Roman"/>
        <charset val="134"/>
      </rPr>
      <t>5000</t>
    </r>
    <r>
      <rPr>
        <sz val="11"/>
        <rFont val="宋体"/>
        <charset val="134"/>
      </rPr>
      <t>亩，增加老鹰茶收入</t>
    </r>
    <r>
      <rPr>
        <sz val="11"/>
        <rFont val="Times New Roman"/>
        <charset val="134"/>
      </rPr>
      <t>2000</t>
    </r>
    <r>
      <rPr>
        <sz val="11"/>
        <rFont val="宋体"/>
        <charset val="134"/>
      </rPr>
      <t>元以上</t>
    </r>
  </si>
  <si>
    <r>
      <rPr>
        <sz val="11"/>
        <rFont val="宋体"/>
        <charset val="134"/>
      </rPr>
      <t>老鹰茶品牌建设及宣传等</t>
    </r>
  </si>
  <si>
    <r>
      <rPr>
        <sz val="11"/>
        <rFont val="宋体"/>
        <charset val="134"/>
      </rPr>
      <t>老鹰茶品牌建设</t>
    </r>
    <r>
      <rPr>
        <sz val="11"/>
        <rFont val="Times New Roman"/>
        <charset val="134"/>
      </rPr>
      <t>200</t>
    </r>
    <r>
      <rPr>
        <sz val="11"/>
        <rFont val="宋体"/>
        <charset val="134"/>
      </rPr>
      <t>万元</t>
    </r>
  </si>
  <si>
    <r>
      <rPr>
        <sz val="11"/>
        <rFont val="宋体"/>
        <charset val="134"/>
      </rPr>
      <t>特色产业带动增收</t>
    </r>
    <r>
      <rPr>
        <sz val="11"/>
        <rFont val="Times New Roman"/>
        <charset val="134"/>
      </rPr>
      <t>2000</t>
    </r>
    <r>
      <rPr>
        <sz val="11"/>
        <rFont val="宋体"/>
        <charset val="134"/>
      </rPr>
      <t>元以上</t>
    </r>
  </si>
  <si>
    <r>
      <rPr>
        <sz val="11"/>
        <rFont val="宋体"/>
        <charset val="134"/>
      </rPr>
      <t>受益脱贫户人口数</t>
    </r>
    <r>
      <rPr>
        <sz val="11"/>
        <rFont val="Times New Roman"/>
        <charset val="134"/>
      </rPr>
      <t>≥2000</t>
    </r>
    <r>
      <rPr>
        <sz val="11"/>
        <rFont val="宋体"/>
        <charset val="134"/>
      </rPr>
      <t>人</t>
    </r>
  </si>
  <si>
    <r>
      <rPr>
        <sz val="11"/>
        <rFont val="宋体"/>
        <charset val="134"/>
      </rPr>
      <t>龚毅</t>
    </r>
  </si>
  <si>
    <r>
      <rPr>
        <sz val="11"/>
        <rFont val="宋体"/>
        <charset val="134"/>
      </rPr>
      <t>巫溪县天星乡</t>
    </r>
    <r>
      <rPr>
        <sz val="11"/>
        <rFont val="Times New Roman"/>
        <charset val="134"/>
      </rPr>
      <t>2024</t>
    </r>
    <r>
      <rPr>
        <sz val="11"/>
        <rFont val="宋体"/>
        <charset val="134"/>
      </rPr>
      <t>年茶园基地及茶叶精加工项目</t>
    </r>
  </si>
  <si>
    <r>
      <rPr>
        <sz val="11"/>
        <rFont val="宋体"/>
        <charset val="134"/>
      </rPr>
      <t>新建</t>
    </r>
    <r>
      <rPr>
        <sz val="11"/>
        <rFont val="Times New Roman"/>
        <charset val="134"/>
      </rPr>
      <t>400</t>
    </r>
    <r>
      <rPr>
        <sz val="11"/>
        <rFont val="宋体"/>
        <charset val="134"/>
      </rPr>
      <t>平方米茶叶加工房及茶叶精加工生产线一条，整治茶园</t>
    </r>
    <r>
      <rPr>
        <sz val="11"/>
        <rFont val="Times New Roman"/>
        <charset val="134"/>
      </rPr>
      <t>60</t>
    </r>
    <r>
      <rPr>
        <sz val="11"/>
        <rFont val="宋体"/>
        <charset val="134"/>
      </rPr>
      <t>亩，管护茶园</t>
    </r>
    <r>
      <rPr>
        <sz val="11"/>
        <rFont val="Times New Roman"/>
        <charset val="134"/>
      </rPr>
      <t>178</t>
    </r>
    <r>
      <rPr>
        <sz val="11"/>
        <rFont val="宋体"/>
        <charset val="134"/>
      </rPr>
      <t>亩（含整治的</t>
    </r>
    <r>
      <rPr>
        <sz val="11"/>
        <rFont val="Times New Roman"/>
        <charset val="134"/>
      </rPr>
      <t>60</t>
    </r>
    <r>
      <rPr>
        <sz val="11"/>
        <rFont val="宋体"/>
        <charset val="134"/>
      </rPr>
      <t>亩），品牌及销售渠道建设。</t>
    </r>
  </si>
  <si>
    <r>
      <rPr>
        <sz val="11"/>
        <rFont val="宋体"/>
        <charset val="134"/>
      </rPr>
      <t>巫溪县天星乡生基村、江池村</t>
    </r>
  </si>
  <si>
    <r>
      <rPr>
        <sz val="11"/>
        <rFont val="宋体"/>
        <charset val="134"/>
      </rPr>
      <t>通过新建</t>
    </r>
    <r>
      <rPr>
        <sz val="11"/>
        <rFont val="Times New Roman"/>
        <charset val="134"/>
      </rPr>
      <t>400</t>
    </r>
    <r>
      <rPr>
        <sz val="11"/>
        <rFont val="宋体"/>
        <charset val="134"/>
      </rPr>
      <t>平方米茶叶加工房及茶叶精加工生产线一条，整治茶园</t>
    </r>
    <r>
      <rPr>
        <sz val="11"/>
        <rFont val="Times New Roman"/>
        <charset val="134"/>
      </rPr>
      <t>60</t>
    </r>
    <r>
      <rPr>
        <sz val="11"/>
        <rFont val="宋体"/>
        <charset val="134"/>
      </rPr>
      <t>亩，管护茶园</t>
    </r>
    <r>
      <rPr>
        <sz val="11"/>
        <rFont val="Times New Roman"/>
        <charset val="134"/>
      </rPr>
      <t>178</t>
    </r>
    <r>
      <rPr>
        <sz val="11"/>
        <rFont val="宋体"/>
        <charset val="134"/>
      </rPr>
      <t>亩，项目实施后可实现年产茶叶</t>
    </r>
    <r>
      <rPr>
        <sz val="11"/>
        <rFont val="Times New Roman"/>
        <charset val="134"/>
      </rPr>
      <t>800</t>
    </r>
    <r>
      <rPr>
        <sz val="11"/>
        <rFont val="宋体"/>
        <charset val="134"/>
      </rPr>
      <t>余斤，销售额约</t>
    </r>
    <r>
      <rPr>
        <sz val="11"/>
        <rFont val="Times New Roman"/>
        <charset val="134"/>
      </rPr>
      <t>40</t>
    </r>
    <r>
      <rPr>
        <sz val="11"/>
        <rFont val="宋体"/>
        <charset val="134"/>
      </rPr>
      <t>万元，带动农户</t>
    </r>
    <r>
      <rPr>
        <sz val="11"/>
        <rFont val="Times New Roman"/>
        <charset val="134"/>
      </rPr>
      <t>50</t>
    </r>
    <r>
      <rPr>
        <sz val="11"/>
        <rFont val="宋体"/>
        <charset val="134"/>
      </rPr>
      <t>余人参与务工，人均增收</t>
    </r>
    <r>
      <rPr>
        <sz val="11"/>
        <rFont val="Times New Roman"/>
        <charset val="134"/>
      </rPr>
      <t>2000</t>
    </r>
    <r>
      <rPr>
        <sz val="11"/>
        <rFont val="宋体"/>
        <charset val="134"/>
      </rPr>
      <t>元，带动村集体经济收入增长约</t>
    </r>
    <r>
      <rPr>
        <sz val="11"/>
        <rFont val="Times New Roman"/>
        <charset val="134"/>
      </rPr>
      <t>15</t>
    </r>
    <r>
      <rPr>
        <sz val="11"/>
        <rFont val="宋体"/>
        <charset val="134"/>
      </rPr>
      <t>万元。</t>
    </r>
  </si>
  <si>
    <r>
      <rPr>
        <sz val="11"/>
        <rFont val="宋体"/>
        <charset val="134"/>
      </rPr>
      <t>前期</t>
    </r>
    <r>
      <rPr>
        <sz val="11"/>
        <rFont val="Times New Roman"/>
        <charset val="134"/>
      </rPr>
      <t>45</t>
    </r>
    <r>
      <rPr>
        <sz val="11"/>
        <rFont val="宋体"/>
        <charset val="134"/>
      </rPr>
      <t>人参与讨论决策，通过新建</t>
    </r>
    <r>
      <rPr>
        <sz val="11"/>
        <rFont val="Times New Roman"/>
        <charset val="134"/>
      </rPr>
      <t>400</t>
    </r>
    <r>
      <rPr>
        <sz val="11"/>
        <rFont val="宋体"/>
        <charset val="134"/>
      </rPr>
      <t>平方米茶叶加工房及茶叶精加工生产线一条，整治茶园</t>
    </r>
    <r>
      <rPr>
        <sz val="11"/>
        <rFont val="Times New Roman"/>
        <charset val="134"/>
      </rPr>
      <t>60</t>
    </r>
    <r>
      <rPr>
        <sz val="11"/>
        <rFont val="宋体"/>
        <charset val="134"/>
      </rPr>
      <t>亩，管护茶园</t>
    </r>
    <r>
      <rPr>
        <sz val="11"/>
        <rFont val="Times New Roman"/>
        <charset val="134"/>
      </rPr>
      <t>178</t>
    </r>
    <r>
      <rPr>
        <sz val="11"/>
        <rFont val="宋体"/>
        <charset val="134"/>
      </rPr>
      <t>亩，项目实施后可实现年产茶叶</t>
    </r>
    <r>
      <rPr>
        <sz val="11"/>
        <rFont val="Times New Roman"/>
        <charset val="134"/>
      </rPr>
      <t>800</t>
    </r>
    <r>
      <rPr>
        <sz val="11"/>
        <rFont val="宋体"/>
        <charset val="134"/>
      </rPr>
      <t>余斤，销售额约</t>
    </r>
    <r>
      <rPr>
        <sz val="11"/>
        <rFont val="Times New Roman"/>
        <charset val="134"/>
      </rPr>
      <t>40</t>
    </r>
    <r>
      <rPr>
        <sz val="11"/>
        <rFont val="宋体"/>
        <charset val="134"/>
      </rPr>
      <t>万元，带动农户</t>
    </r>
    <r>
      <rPr>
        <sz val="11"/>
        <rFont val="Times New Roman"/>
        <charset val="134"/>
      </rPr>
      <t>50</t>
    </r>
    <r>
      <rPr>
        <sz val="11"/>
        <rFont val="宋体"/>
        <charset val="134"/>
      </rPr>
      <t>余人参与务工，人均增收</t>
    </r>
    <r>
      <rPr>
        <sz val="11"/>
        <rFont val="Times New Roman"/>
        <charset val="134"/>
      </rPr>
      <t>2000</t>
    </r>
    <r>
      <rPr>
        <sz val="11"/>
        <rFont val="宋体"/>
        <charset val="134"/>
      </rPr>
      <t>元，带动村集体经济收入增长约</t>
    </r>
    <r>
      <rPr>
        <sz val="11"/>
        <rFont val="Times New Roman"/>
        <charset val="134"/>
      </rPr>
      <t>15</t>
    </r>
    <r>
      <rPr>
        <sz val="11"/>
        <rFont val="宋体"/>
        <charset val="134"/>
      </rPr>
      <t>万元。</t>
    </r>
  </si>
  <si>
    <r>
      <rPr>
        <sz val="11"/>
        <rFont val="宋体"/>
        <charset val="134"/>
      </rPr>
      <t>建设</t>
    </r>
    <r>
      <rPr>
        <sz val="11"/>
        <rFont val="Times New Roman"/>
        <charset val="134"/>
      </rPr>
      <t>400</t>
    </r>
    <r>
      <rPr>
        <sz val="11"/>
        <rFont val="宋体"/>
        <charset val="134"/>
      </rPr>
      <t>平方米茶叶加工房，茶叶精加工生产线</t>
    </r>
    <r>
      <rPr>
        <sz val="11"/>
        <rFont val="Times New Roman"/>
        <charset val="134"/>
      </rPr>
      <t>1</t>
    </r>
    <r>
      <rPr>
        <sz val="11"/>
        <rFont val="宋体"/>
        <charset val="134"/>
      </rPr>
      <t>条，整治茶园</t>
    </r>
    <r>
      <rPr>
        <sz val="11"/>
        <rFont val="Times New Roman"/>
        <charset val="134"/>
      </rPr>
      <t>60</t>
    </r>
    <r>
      <rPr>
        <sz val="11"/>
        <rFont val="宋体"/>
        <charset val="134"/>
      </rPr>
      <t>亩，管护茶园</t>
    </r>
    <r>
      <rPr>
        <sz val="11"/>
        <rFont val="Times New Roman"/>
        <charset val="134"/>
      </rPr>
      <t>178</t>
    </r>
    <r>
      <rPr>
        <sz val="11"/>
        <rFont val="宋体"/>
        <charset val="134"/>
      </rPr>
      <t>亩。</t>
    </r>
  </si>
  <si>
    <r>
      <rPr>
        <sz val="11"/>
        <rFont val="宋体"/>
        <charset val="134"/>
      </rPr>
      <t>整治茶园</t>
    </r>
    <r>
      <rPr>
        <sz val="11"/>
        <rFont val="Times New Roman"/>
        <charset val="134"/>
      </rPr>
      <t>60</t>
    </r>
    <r>
      <rPr>
        <sz val="11"/>
        <rFont val="宋体"/>
        <charset val="134"/>
      </rPr>
      <t>亩，每亩</t>
    </r>
    <r>
      <rPr>
        <sz val="11"/>
        <rFont val="Times New Roman"/>
        <charset val="134"/>
      </rPr>
      <t>6250</t>
    </r>
    <r>
      <rPr>
        <sz val="11"/>
        <rFont val="宋体"/>
        <charset val="134"/>
      </rPr>
      <t>元；管护茶叶</t>
    </r>
    <r>
      <rPr>
        <sz val="11"/>
        <rFont val="Times New Roman"/>
        <charset val="134"/>
      </rPr>
      <t>178</t>
    </r>
    <r>
      <rPr>
        <sz val="11"/>
        <rFont val="宋体"/>
        <charset val="134"/>
      </rPr>
      <t>亩，每亩</t>
    </r>
    <r>
      <rPr>
        <sz val="11"/>
        <rFont val="Times New Roman"/>
        <charset val="134"/>
      </rPr>
      <t>1000</t>
    </r>
    <r>
      <rPr>
        <sz val="11"/>
        <rFont val="宋体"/>
        <charset val="134"/>
      </rPr>
      <t>元。新建</t>
    </r>
    <r>
      <rPr>
        <sz val="11"/>
        <rFont val="Times New Roman"/>
        <charset val="134"/>
      </rPr>
      <t>400</t>
    </r>
    <r>
      <rPr>
        <sz val="11"/>
        <rFont val="宋体"/>
        <charset val="134"/>
      </rPr>
      <t>平方米加工房，每平方</t>
    </r>
    <r>
      <rPr>
        <sz val="11"/>
        <rFont val="Times New Roman"/>
        <charset val="134"/>
      </rPr>
      <t>1200</t>
    </r>
    <r>
      <rPr>
        <sz val="11"/>
        <rFont val="宋体"/>
        <charset val="134"/>
      </rPr>
      <t>元。茶叶精加工生产线设施设备一套</t>
    </r>
    <r>
      <rPr>
        <sz val="11"/>
        <rFont val="Times New Roman"/>
        <charset val="134"/>
      </rPr>
      <t>35</t>
    </r>
    <r>
      <rPr>
        <sz val="11"/>
        <rFont val="宋体"/>
        <charset val="134"/>
      </rPr>
      <t>万。品牌及销售渠道建设</t>
    </r>
    <r>
      <rPr>
        <sz val="11"/>
        <rFont val="Times New Roman"/>
        <charset val="134"/>
      </rPr>
      <t>20</t>
    </r>
    <r>
      <rPr>
        <sz val="11"/>
        <rFont val="宋体"/>
        <charset val="134"/>
      </rPr>
      <t>万元。</t>
    </r>
  </si>
  <si>
    <r>
      <rPr>
        <sz val="11"/>
        <rFont val="宋体"/>
        <charset val="134"/>
      </rPr>
      <t>项目建设中吸纳务工</t>
    </r>
    <r>
      <rPr>
        <sz val="11"/>
        <rFont val="Times New Roman"/>
        <charset val="134"/>
      </rPr>
      <t>40</t>
    </r>
    <r>
      <rPr>
        <sz val="11"/>
        <rFont val="宋体"/>
        <charset val="134"/>
      </rPr>
      <t>余人，带动人均增收</t>
    </r>
    <r>
      <rPr>
        <sz val="11"/>
        <rFont val="Times New Roman"/>
        <charset val="134"/>
      </rPr>
      <t>3000</t>
    </r>
    <r>
      <rPr>
        <sz val="11"/>
        <rFont val="宋体"/>
        <charset val="134"/>
      </rPr>
      <t>元。项目完工后，带动务工</t>
    </r>
    <r>
      <rPr>
        <sz val="11"/>
        <rFont val="Times New Roman"/>
        <charset val="134"/>
      </rPr>
      <t>50</t>
    </r>
    <r>
      <rPr>
        <sz val="11"/>
        <rFont val="宋体"/>
        <charset val="134"/>
      </rPr>
      <t>余人，人均增收</t>
    </r>
    <r>
      <rPr>
        <sz val="11"/>
        <rFont val="Times New Roman"/>
        <charset val="134"/>
      </rPr>
      <t>2000</t>
    </r>
    <r>
      <rPr>
        <sz val="11"/>
        <rFont val="宋体"/>
        <charset val="134"/>
      </rPr>
      <t>元；带动村集体经济收入增长约</t>
    </r>
    <r>
      <rPr>
        <sz val="11"/>
        <rFont val="Times New Roman"/>
        <charset val="134"/>
      </rPr>
      <t>15</t>
    </r>
    <r>
      <rPr>
        <sz val="11"/>
        <rFont val="宋体"/>
        <charset val="134"/>
      </rPr>
      <t>万元。</t>
    </r>
  </si>
  <si>
    <r>
      <rPr>
        <sz val="11"/>
        <rFont val="宋体"/>
        <charset val="134"/>
      </rPr>
      <t>带动老百姓就近务工人数</t>
    </r>
    <r>
      <rPr>
        <sz val="11"/>
        <rFont val="Times New Roman"/>
        <charset val="134"/>
      </rPr>
      <t>≥50</t>
    </r>
    <r>
      <rPr>
        <sz val="11"/>
        <rFont val="宋体"/>
        <charset val="134"/>
      </rPr>
      <t>人</t>
    </r>
  </si>
  <si>
    <r>
      <rPr>
        <sz val="11"/>
        <rFont val="宋体"/>
        <charset val="134"/>
      </rPr>
      <t>严格依照巫溪县村集体经济收入使用管理相关办法分配使用</t>
    </r>
  </si>
  <si>
    <r>
      <rPr>
        <sz val="11"/>
        <rFont val="宋体"/>
        <charset val="134"/>
      </rPr>
      <t>巫溪县蒲莲镇</t>
    </r>
    <r>
      <rPr>
        <sz val="11"/>
        <rFont val="Times New Roman"/>
        <charset val="134"/>
      </rPr>
      <t>2024</t>
    </r>
    <r>
      <rPr>
        <sz val="11"/>
        <rFont val="宋体"/>
        <charset val="134"/>
      </rPr>
      <t>年老鹰茶全产业链发展项目</t>
    </r>
  </si>
  <si>
    <r>
      <rPr>
        <sz val="11"/>
        <rFont val="宋体"/>
        <charset val="134"/>
      </rPr>
      <t>建设</t>
    </r>
    <r>
      <rPr>
        <sz val="11"/>
        <rFont val="Times New Roman"/>
        <charset val="134"/>
      </rPr>
      <t>300</t>
    </r>
    <r>
      <rPr>
        <sz val="11"/>
        <rFont val="宋体"/>
        <charset val="134"/>
      </rPr>
      <t>亩老鹰茶种植示范基地，主要包括标准厂房</t>
    </r>
    <r>
      <rPr>
        <sz val="11"/>
        <rFont val="Times New Roman"/>
        <charset val="134"/>
      </rPr>
      <t>2100</t>
    </r>
    <r>
      <rPr>
        <sz val="11"/>
        <rFont val="宋体"/>
        <charset val="134"/>
      </rPr>
      <t>平方米建设，仪器设备采购，林地清理、整地、栽植、抚育管理和病虫害防治等，采取集体经济加庭院经济模式。</t>
    </r>
  </si>
  <si>
    <r>
      <rPr>
        <sz val="11"/>
        <rFont val="宋体"/>
        <charset val="134"/>
      </rPr>
      <t>巫溪县蒲莲镇桐元村、莲花村、桐元社区、兴鹿村</t>
    </r>
  </si>
  <si>
    <r>
      <rPr>
        <sz val="11"/>
        <rFont val="宋体"/>
        <charset val="134"/>
      </rPr>
      <t>通过建设</t>
    </r>
    <r>
      <rPr>
        <sz val="11"/>
        <rFont val="Times New Roman"/>
        <charset val="134"/>
      </rPr>
      <t>300</t>
    </r>
    <r>
      <rPr>
        <sz val="11"/>
        <rFont val="宋体"/>
        <charset val="134"/>
      </rPr>
      <t>亩老鹰茶种植示范基地，主要包括标准厂房</t>
    </r>
    <r>
      <rPr>
        <sz val="11"/>
        <rFont val="Times New Roman"/>
        <charset val="134"/>
      </rPr>
      <t>2100</t>
    </r>
    <r>
      <rPr>
        <sz val="11"/>
        <rFont val="宋体"/>
        <charset val="134"/>
      </rPr>
      <t>平方米建设，仪器设备采购，林地清理、整地、栽植、抚育管理和病虫害防治等，采取集体经济加庭院经济模式。项目实施可带动</t>
    </r>
    <r>
      <rPr>
        <sz val="11"/>
        <rFont val="Times New Roman"/>
        <charset val="134"/>
      </rPr>
      <t>3</t>
    </r>
    <r>
      <rPr>
        <sz val="11"/>
        <rFont val="宋体"/>
        <charset val="134"/>
      </rPr>
      <t>个村集体和周边</t>
    </r>
    <r>
      <rPr>
        <sz val="11"/>
        <rFont val="Times New Roman"/>
        <charset val="134"/>
      </rPr>
      <t>1897</t>
    </r>
    <r>
      <rPr>
        <sz val="11"/>
        <rFont val="宋体"/>
        <charset val="134"/>
      </rPr>
      <t>户</t>
    </r>
    <r>
      <rPr>
        <sz val="11"/>
        <rFont val="Times New Roman"/>
        <charset val="134"/>
      </rPr>
      <t>5138</t>
    </r>
    <r>
      <rPr>
        <sz val="11"/>
        <rFont val="宋体"/>
        <charset val="134"/>
      </rPr>
      <t>人持续增收致富，不断夯实</t>
    </r>
    <r>
      <rPr>
        <sz val="11"/>
        <rFont val="Times New Roman"/>
        <charset val="134"/>
      </rPr>
      <t>“</t>
    </r>
    <r>
      <rPr>
        <sz val="11"/>
        <rFont val="宋体"/>
        <charset val="134"/>
      </rPr>
      <t>中国老鹰茶名镇</t>
    </r>
    <r>
      <rPr>
        <sz val="11"/>
        <rFont val="Times New Roman"/>
        <charset val="134"/>
      </rPr>
      <t>”</t>
    </r>
    <r>
      <rPr>
        <sz val="11"/>
        <rFont val="宋体"/>
        <charset val="134"/>
      </rPr>
      <t>建设基础。为脱贫户提供就业岗位</t>
    </r>
    <r>
      <rPr>
        <sz val="11"/>
        <rFont val="Times New Roman"/>
        <charset val="134"/>
      </rPr>
      <t>300</t>
    </r>
    <r>
      <rPr>
        <sz val="11"/>
        <rFont val="宋体"/>
        <charset val="134"/>
      </rPr>
      <t>个，增加工资性收入</t>
    </r>
    <r>
      <rPr>
        <sz val="11"/>
        <rFont val="Times New Roman"/>
        <charset val="134"/>
      </rPr>
      <t xml:space="preserve"> 10000 </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年。增加辖区内种植老鹰茶的脱贫户（监测户）以及村民经营性收入</t>
    </r>
    <r>
      <rPr>
        <sz val="11"/>
        <rFont val="Times New Roman"/>
        <charset val="134"/>
      </rPr>
      <t xml:space="preserve"> 3000 </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</si>
  <si>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人参与项目实施过程中施工质量和资金使用的监督；通过建设</t>
    </r>
    <r>
      <rPr>
        <sz val="11"/>
        <rFont val="Times New Roman"/>
        <charset val="134"/>
      </rPr>
      <t>300</t>
    </r>
    <r>
      <rPr>
        <sz val="11"/>
        <rFont val="宋体"/>
        <charset val="134"/>
      </rPr>
      <t>亩老鹰茶种植示范基地，主要包括标准厂房</t>
    </r>
    <r>
      <rPr>
        <sz val="11"/>
        <rFont val="Times New Roman"/>
        <charset val="134"/>
      </rPr>
      <t>2100</t>
    </r>
    <r>
      <rPr>
        <sz val="11"/>
        <rFont val="宋体"/>
        <charset val="134"/>
      </rPr>
      <t>平方米建设，仪器设备采购，林地清理、整地、栽植、抚育管理和病虫害防治等，采取集体经济加庭院经济模式。项目实施可带动</t>
    </r>
    <r>
      <rPr>
        <sz val="11"/>
        <rFont val="Times New Roman"/>
        <charset val="134"/>
      </rPr>
      <t>3</t>
    </r>
    <r>
      <rPr>
        <sz val="11"/>
        <rFont val="宋体"/>
        <charset val="134"/>
      </rPr>
      <t>个村集体和周边</t>
    </r>
    <r>
      <rPr>
        <sz val="11"/>
        <rFont val="Times New Roman"/>
        <charset val="134"/>
      </rPr>
      <t>1897</t>
    </r>
    <r>
      <rPr>
        <sz val="11"/>
        <rFont val="宋体"/>
        <charset val="134"/>
      </rPr>
      <t>户</t>
    </r>
    <r>
      <rPr>
        <sz val="11"/>
        <rFont val="Times New Roman"/>
        <charset val="134"/>
      </rPr>
      <t>5138</t>
    </r>
    <r>
      <rPr>
        <sz val="11"/>
        <rFont val="宋体"/>
        <charset val="134"/>
      </rPr>
      <t>人持续增收致富，不断夯实</t>
    </r>
    <r>
      <rPr>
        <sz val="11"/>
        <rFont val="Times New Roman"/>
        <charset val="134"/>
      </rPr>
      <t>“</t>
    </r>
    <r>
      <rPr>
        <sz val="11"/>
        <rFont val="宋体"/>
        <charset val="134"/>
      </rPr>
      <t>中国老鹰茶名镇</t>
    </r>
    <r>
      <rPr>
        <sz val="11"/>
        <rFont val="Times New Roman"/>
        <charset val="134"/>
      </rPr>
      <t>”</t>
    </r>
    <r>
      <rPr>
        <sz val="11"/>
        <rFont val="宋体"/>
        <charset val="134"/>
      </rPr>
      <t>建设基础。为脱贫户提供就业岗位</t>
    </r>
    <r>
      <rPr>
        <sz val="11"/>
        <rFont val="Times New Roman"/>
        <charset val="134"/>
      </rPr>
      <t>300</t>
    </r>
    <r>
      <rPr>
        <sz val="11"/>
        <rFont val="宋体"/>
        <charset val="134"/>
      </rPr>
      <t>个，增加工资性收入</t>
    </r>
    <r>
      <rPr>
        <sz val="11"/>
        <rFont val="Times New Roman"/>
        <charset val="134"/>
      </rPr>
      <t xml:space="preserve"> 10000 </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年。增加辖区内种植老鹰茶的脱贫户（监测户）以及村民经营性收入</t>
    </r>
    <r>
      <rPr>
        <sz val="11"/>
        <rFont val="Times New Roman"/>
        <charset val="134"/>
      </rPr>
      <t xml:space="preserve"> 3000 </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t>
    </r>
  </si>
  <si>
    <r>
      <rPr>
        <sz val="11"/>
        <rFont val="宋体"/>
        <charset val="134"/>
      </rPr>
      <t>老鹰茶种植示范基地</t>
    </r>
    <r>
      <rPr>
        <sz val="11"/>
        <rFont val="Times New Roman"/>
        <charset val="134"/>
      </rPr>
      <t>300</t>
    </r>
    <r>
      <rPr>
        <sz val="11"/>
        <rFont val="宋体"/>
        <charset val="134"/>
      </rPr>
      <t>亩</t>
    </r>
  </si>
  <si>
    <r>
      <rPr>
        <sz val="11"/>
        <rFont val="宋体"/>
        <charset val="134"/>
      </rPr>
      <t>成活率</t>
    </r>
    <r>
      <rPr>
        <sz val="11"/>
        <rFont val="Times New Roman"/>
        <charset val="134"/>
      </rPr>
      <t>≥85%</t>
    </r>
    <r>
      <rPr>
        <sz val="11"/>
        <rFont val="宋体"/>
        <charset val="134"/>
      </rPr>
      <t>，项目验收合格率</t>
    </r>
    <r>
      <rPr>
        <sz val="11"/>
        <rFont val="Times New Roman"/>
        <charset val="134"/>
      </rPr>
      <t>≥90%</t>
    </r>
  </si>
  <si>
    <r>
      <rPr>
        <sz val="11"/>
        <rFont val="宋体"/>
        <charset val="134"/>
      </rPr>
      <t>苗木单价</t>
    </r>
    <r>
      <rPr>
        <sz val="11"/>
        <rFont val="Times New Roman"/>
        <charset val="134"/>
      </rPr>
      <t>≤5</t>
    </r>
    <r>
      <rPr>
        <sz val="11"/>
        <rFont val="宋体"/>
        <charset val="134"/>
      </rPr>
      <t>元</t>
    </r>
    <r>
      <rPr>
        <sz val="11"/>
        <rFont val="Times New Roman"/>
        <charset val="134"/>
      </rPr>
      <t>/</t>
    </r>
    <r>
      <rPr>
        <sz val="11"/>
        <rFont val="宋体"/>
        <charset val="134"/>
      </rPr>
      <t>株，人行便道</t>
    </r>
    <r>
      <rPr>
        <sz val="11"/>
        <rFont val="Times New Roman"/>
        <charset val="134"/>
      </rPr>
      <t>≤120</t>
    </r>
    <r>
      <rPr>
        <sz val="11"/>
        <rFont val="宋体"/>
        <charset val="134"/>
      </rPr>
      <t>元</t>
    </r>
    <r>
      <rPr>
        <sz val="11"/>
        <rFont val="Times New Roman"/>
        <charset val="134"/>
      </rPr>
      <t>/</t>
    </r>
    <r>
      <rPr>
        <sz val="11"/>
        <rFont val="宋体"/>
        <charset val="134"/>
      </rPr>
      <t>米</t>
    </r>
  </si>
  <si>
    <r>
      <rPr>
        <sz val="11"/>
        <rFont val="宋体"/>
        <charset val="134"/>
      </rPr>
      <t>就近就业人员务工收入</t>
    </r>
    <r>
      <rPr>
        <sz val="11"/>
        <rFont val="Times New Roman"/>
        <charset val="134"/>
      </rPr>
      <t>≥20</t>
    </r>
    <r>
      <rPr>
        <sz val="11"/>
        <rFont val="宋体"/>
        <charset val="134"/>
      </rPr>
      <t>万元。</t>
    </r>
  </si>
  <si>
    <r>
      <rPr>
        <sz val="11"/>
        <rFont val="宋体"/>
        <charset val="134"/>
      </rPr>
      <t>受益脱贫人口和监测对象人数</t>
    </r>
    <r>
      <rPr>
        <sz val="11"/>
        <rFont val="Times New Roman"/>
        <charset val="134"/>
      </rPr>
      <t>≥10</t>
    </r>
    <r>
      <rPr>
        <sz val="11"/>
        <rFont val="宋体"/>
        <charset val="134"/>
      </rPr>
      <t>人。</t>
    </r>
  </si>
  <si>
    <r>
      <rPr>
        <sz val="11"/>
        <rFont val="宋体"/>
        <charset val="134"/>
      </rPr>
      <t>原上报</t>
    </r>
    <r>
      <rPr>
        <sz val="11"/>
        <rFont val="Times New Roman"/>
        <charset val="134"/>
      </rPr>
      <t>225+126</t>
    </r>
    <r>
      <rPr>
        <sz val="11"/>
        <rFont val="宋体"/>
        <charset val="134"/>
      </rPr>
      <t>，修改为</t>
    </r>
    <r>
      <rPr>
        <sz val="11"/>
        <rFont val="Times New Roman"/>
        <charset val="134"/>
      </rPr>
      <t>2000</t>
    </r>
  </si>
  <si>
    <r>
      <rPr>
        <sz val="11"/>
        <rFont val="宋体"/>
        <charset val="134"/>
      </rPr>
      <t>修改项目名称</t>
    </r>
  </si>
  <si>
    <r>
      <rPr>
        <sz val="11"/>
        <rFont val="宋体"/>
        <charset val="134"/>
      </rPr>
      <t>巫溪县</t>
    </r>
    <r>
      <rPr>
        <sz val="11"/>
        <rFont val="Times New Roman"/>
        <charset val="134"/>
      </rPr>
      <t>2024</t>
    </r>
    <r>
      <rPr>
        <sz val="11"/>
        <rFont val="宋体"/>
        <charset val="134"/>
      </rPr>
      <t>年老鹰茶种苗基地建设项目</t>
    </r>
  </si>
  <si>
    <r>
      <rPr>
        <sz val="11"/>
        <rFont val="宋体"/>
        <charset val="134"/>
      </rPr>
      <t>新建老鹰茶种苗基地</t>
    </r>
    <r>
      <rPr>
        <sz val="11"/>
        <rFont val="Times New Roman"/>
        <charset val="134"/>
      </rPr>
      <t>60</t>
    </r>
    <r>
      <rPr>
        <sz val="11"/>
        <rFont val="宋体"/>
        <charset val="134"/>
      </rPr>
      <t>亩（含土地整治、道路、水池沟渠、大棚等建设）。</t>
    </r>
  </si>
  <si>
    <r>
      <rPr>
        <sz val="11"/>
        <rFont val="宋体"/>
        <charset val="134"/>
      </rPr>
      <t>巫溪县蒲莲镇等乡镇</t>
    </r>
  </si>
  <si>
    <r>
      <rPr>
        <sz val="11"/>
        <rFont val="宋体"/>
        <charset val="134"/>
      </rPr>
      <t>通过新建老鹰茶种苗基地</t>
    </r>
    <r>
      <rPr>
        <sz val="11"/>
        <rFont val="Times New Roman"/>
        <charset val="134"/>
      </rPr>
      <t>60</t>
    </r>
    <r>
      <rPr>
        <sz val="11"/>
        <rFont val="宋体"/>
        <charset val="134"/>
      </rPr>
      <t>亩（含土地整治、道路、水池沟渠、大棚等建设），项目建成后受益人口</t>
    </r>
    <r>
      <rPr>
        <sz val="11"/>
        <rFont val="Times New Roman"/>
        <charset val="134"/>
      </rPr>
      <t>≥20</t>
    </r>
    <r>
      <rPr>
        <sz val="11"/>
        <rFont val="宋体"/>
        <charset val="134"/>
      </rPr>
      <t>人，其中脱贫人口和监测对象人数</t>
    </r>
    <r>
      <rPr>
        <sz val="11"/>
        <rFont val="Times New Roman"/>
        <charset val="134"/>
      </rPr>
      <t>≥5</t>
    </r>
    <r>
      <rPr>
        <sz val="11"/>
        <rFont val="宋体"/>
        <charset val="134"/>
      </rPr>
      <t>人，项目建设期能增加就近就业人员务工</t>
    </r>
    <r>
      <rPr>
        <sz val="11"/>
        <rFont val="Times New Roman"/>
        <charset val="134"/>
      </rPr>
      <t>≥1000</t>
    </r>
    <r>
      <rPr>
        <sz val="11"/>
        <rFont val="宋体"/>
        <charset val="134"/>
      </rPr>
      <t>人次，劳务总收入</t>
    </r>
    <r>
      <rPr>
        <sz val="11"/>
        <rFont val="Times New Roman"/>
        <charset val="134"/>
      </rPr>
      <t>≥15</t>
    </r>
    <r>
      <rPr>
        <sz val="11"/>
        <rFont val="宋体"/>
        <charset val="134"/>
      </rPr>
      <t>万元以上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</si>
  <si>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人参与项目实施过程中施工质量和资金使用的监督；参与项目实施过程中施工质量和资金使用的监督；项目建设有助于全县老鹰茶种苗品质保证和老鹰茶产业发展，项目建成后受益人口</t>
    </r>
    <r>
      <rPr>
        <sz val="11"/>
        <rFont val="Times New Roman"/>
        <charset val="134"/>
      </rPr>
      <t>≥20</t>
    </r>
    <r>
      <rPr>
        <sz val="11"/>
        <rFont val="宋体"/>
        <charset val="134"/>
      </rPr>
      <t>人，其中脱贫人口和监测对象人数</t>
    </r>
    <r>
      <rPr>
        <sz val="11"/>
        <rFont val="Times New Roman"/>
        <charset val="134"/>
      </rPr>
      <t>≥5</t>
    </r>
    <r>
      <rPr>
        <sz val="11"/>
        <rFont val="宋体"/>
        <charset val="134"/>
      </rPr>
      <t>人，项目建设期能增加就近就业人员务工</t>
    </r>
    <r>
      <rPr>
        <sz val="11"/>
        <rFont val="Times New Roman"/>
        <charset val="134"/>
      </rPr>
      <t>≥1000</t>
    </r>
    <r>
      <rPr>
        <sz val="11"/>
        <rFont val="宋体"/>
        <charset val="134"/>
      </rPr>
      <t>人次，劳务总收入</t>
    </r>
    <r>
      <rPr>
        <sz val="11"/>
        <rFont val="Times New Roman"/>
        <charset val="134"/>
      </rPr>
      <t>≥15</t>
    </r>
    <r>
      <rPr>
        <sz val="11"/>
        <rFont val="宋体"/>
        <charset val="134"/>
      </rPr>
      <t>万元以上。</t>
    </r>
  </si>
  <si>
    <r>
      <rPr>
        <sz val="11"/>
        <rFont val="宋体"/>
        <charset val="134"/>
      </rPr>
      <t>通过新建老鹰茶种苗基地</t>
    </r>
    <r>
      <rPr>
        <sz val="11"/>
        <rFont val="Times New Roman"/>
        <charset val="134"/>
      </rPr>
      <t>60</t>
    </r>
    <r>
      <rPr>
        <sz val="11"/>
        <rFont val="宋体"/>
        <charset val="134"/>
      </rPr>
      <t>亩（含土地整治、道路、水池沟渠、大棚等建设），项目建成后受益人口</t>
    </r>
    <r>
      <rPr>
        <sz val="11"/>
        <rFont val="Times New Roman"/>
        <charset val="134"/>
      </rPr>
      <t>≥20</t>
    </r>
    <r>
      <rPr>
        <sz val="11"/>
        <rFont val="宋体"/>
        <charset val="134"/>
      </rPr>
      <t>人，其中脱贫人口和监测对象人数</t>
    </r>
    <r>
      <rPr>
        <sz val="11"/>
        <rFont val="Times New Roman"/>
        <charset val="134"/>
      </rPr>
      <t>≥5</t>
    </r>
    <r>
      <rPr>
        <sz val="11"/>
        <rFont val="宋体"/>
        <charset val="134"/>
      </rPr>
      <t>人，项目建设期能增加就近就业人员务工</t>
    </r>
    <r>
      <rPr>
        <sz val="11"/>
        <rFont val="Times New Roman"/>
        <charset val="134"/>
      </rPr>
      <t>≥1000</t>
    </r>
    <r>
      <rPr>
        <sz val="11"/>
        <rFont val="宋体"/>
        <charset val="134"/>
      </rPr>
      <t>人次，劳务总收入</t>
    </r>
    <r>
      <rPr>
        <sz val="11"/>
        <rFont val="Times New Roman"/>
        <charset val="134"/>
      </rPr>
      <t>≥15</t>
    </r>
    <r>
      <rPr>
        <sz val="11"/>
        <rFont val="宋体"/>
        <charset val="134"/>
      </rPr>
      <t>万元以上。</t>
    </r>
  </si>
  <si>
    <r>
      <rPr>
        <sz val="11"/>
        <rFont val="宋体"/>
        <charset val="134"/>
      </rPr>
      <t>种苗基地面积</t>
    </r>
    <r>
      <rPr>
        <sz val="11"/>
        <rFont val="Times New Roman"/>
        <charset val="134"/>
      </rPr>
      <t>≥60</t>
    </r>
    <r>
      <rPr>
        <sz val="11"/>
        <rFont val="宋体"/>
        <charset val="134"/>
      </rPr>
      <t>亩</t>
    </r>
  </si>
  <si>
    <r>
      <rPr>
        <sz val="11"/>
        <rFont val="宋体"/>
        <charset val="134"/>
      </rPr>
      <t>项目验收合格率</t>
    </r>
    <r>
      <rPr>
        <sz val="11"/>
        <rFont val="Times New Roman"/>
        <charset val="134"/>
      </rPr>
      <t>≥90%</t>
    </r>
  </si>
  <si>
    <r>
      <rPr>
        <sz val="11"/>
        <rFont val="宋体"/>
        <charset val="134"/>
      </rPr>
      <t>土地租金</t>
    </r>
    <r>
      <rPr>
        <sz val="11"/>
        <rFont val="Times New Roman"/>
        <charset val="134"/>
      </rPr>
      <t>≤400</t>
    </r>
    <r>
      <rPr>
        <sz val="11"/>
        <rFont val="宋体"/>
        <charset val="134"/>
      </rPr>
      <t>元</t>
    </r>
    <r>
      <rPr>
        <sz val="11"/>
        <rFont val="Times New Roman"/>
        <charset val="134"/>
      </rPr>
      <t>/</t>
    </r>
    <r>
      <rPr>
        <sz val="11"/>
        <rFont val="宋体"/>
        <charset val="134"/>
      </rPr>
      <t>亩，蓄水池</t>
    </r>
    <r>
      <rPr>
        <sz val="11"/>
        <rFont val="Times New Roman"/>
        <charset val="134"/>
      </rPr>
      <t>≤400</t>
    </r>
    <r>
      <rPr>
        <sz val="11"/>
        <rFont val="宋体"/>
        <charset val="134"/>
      </rPr>
      <t>元</t>
    </r>
    <r>
      <rPr>
        <sz val="11"/>
        <rFont val="Times New Roman"/>
        <charset val="134"/>
      </rPr>
      <t>/</t>
    </r>
    <r>
      <rPr>
        <sz val="11"/>
        <rFont val="宋体"/>
        <charset val="134"/>
      </rPr>
      <t>立方米</t>
    </r>
  </si>
  <si>
    <r>
      <rPr>
        <sz val="11"/>
        <rFont val="宋体"/>
        <charset val="134"/>
      </rPr>
      <t>就近就业人员务工收入</t>
    </r>
    <r>
      <rPr>
        <sz val="11"/>
        <rFont val="Times New Roman"/>
        <charset val="134"/>
      </rPr>
      <t>≥15</t>
    </r>
    <r>
      <rPr>
        <sz val="11"/>
        <rFont val="宋体"/>
        <charset val="134"/>
      </rPr>
      <t>万元。</t>
    </r>
  </si>
  <si>
    <r>
      <rPr>
        <sz val="11"/>
        <rFont val="宋体"/>
        <charset val="134"/>
      </rPr>
      <t>受益脱贫人口和监测对象人数</t>
    </r>
    <r>
      <rPr>
        <sz val="11"/>
        <rFont val="Times New Roman"/>
        <charset val="134"/>
      </rPr>
      <t>≥5</t>
    </r>
    <r>
      <rPr>
        <sz val="11"/>
        <rFont val="宋体"/>
        <charset val="134"/>
      </rPr>
      <t>人。</t>
    </r>
  </si>
  <si>
    <r>
      <rPr>
        <sz val="11"/>
        <rFont val="宋体"/>
        <charset val="134"/>
      </rPr>
      <t>重庆巫溪林业开发有限公司</t>
    </r>
  </si>
  <si>
    <r>
      <rPr>
        <sz val="11"/>
        <rFont val="宋体"/>
        <charset val="134"/>
      </rPr>
      <t>杨清平</t>
    </r>
  </si>
  <si>
    <r>
      <rPr>
        <sz val="11"/>
        <rFont val="宋体"/>
        <charset val="134"/>
      </rPr>
      <t>巫溪县通城镇</t>
    </r>
    <r>
      <rPr>
        <sz val="11"/>
        <rFont val="Times New Roman"/>
        <charset val="134"/>
      </rPr>
      <t>2024</t>
    </r>
    <r>
      <rPr>
        <sz val="11"/>
        <rFont val="宋体"/>
        <charset val="134"/>
      </rPr>
      <t>年老鹰茶抚育项目</t>
    </r>
  </si>
  <si>
    <r>
      <rPr>
        <sz val="11"/>
        <rFont val="宋体"/>
        <charset val="134"/>
      </rPr>
      <t>抚育管护在地老鹰茶</t>
    </r>
    <r>
      <rPr>
        <sz val="11"/>
        <rFont val="Times New Roman"/>
        <charset val="134"/>
      </rPr>
      <t>18900</t>
    </r>
    <r>
      <rPr>
        <sz val="11"/>
        <rFont val="宋体"/>
        <charset val="134"/>
      </rPr>
      <t>株</t>
    </r>
  </si>
  <si>
    <r>
      <rPr>
        <sz val="11"/>
        <rFont val="宋体"/>
        <charset val="134"/>
      </rPr>
      <t>通过抚育管护在地老鹰茶</t>
    </r>
    <r>
      <rPr>
        <sz val="11"/>
        <rFont val="Times New Roman"/>
        <charset val="134"/>
      </rPr>
      <t>18900</t>
    </r>
    <r>
      <rPr>
        <sz val="11"/>
        <rFont val="宋体"/>
        <charset val="134"/>
      </rPr>
      <t>株，项目建成后，可确保老鹰茶基地建设成效，项目达产后受益人口</t>
    </r>
    <r>
      <rPr>
        <sz val="11"/>
        <rFont val="Times New Roman"/>
        <charset val="134"/>
      </rPr>
      <t>≥30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≥200</t>
    </r>
    <r>
      <rPr>
        <sz val="11"/>
        <rFont val="宋体"/>
        <charset val="134"/>
      </rPr>
      <t>人次，劳务总收入</t>
    </r>
    <r>
      <rPr>
        <sz val="11"/>
        <rFont val="Times New Roman"/>
        <charset val="134"/>
      </rPr>
      <t>≥3</t>
    </r>
    <r>
      <rPr>
        <sz val="11"/>
        <rFont val="宋体"/>
        <charset val="134"/>
      </rPr>
      <t>万元以上。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</si>
  <si>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人参与项目实施过程中施工质量和资金使用的监督；参与项目实施过程中施工质量和资金使用的监督；项目建设可以确保老鹰茶基地建设成效，项目达产后受益人口</t>
    </r>
    <r>
      <rPr>
        <sz val="11"/>
        <rFont val="Times New Roman"/>
        <charset val="134"/>
      </rPr>
      <t>≥30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≥200</t>
    </r>
    <r>
      <rPr>
        <sz val="11"/>
        <rFont val="宋体"/>
        <charset val="134"/>
      </rPr>
      <t>人次，劳务总收入</t>
    </r>
    <r>
      <rPr>
        <sz val="11"/>
        <rFont val="Times New Roman"/>
        <charset val="134"/>
      </rPr>
      <t>≥3</t>
    </r>
    <r>
      <rPr>
        <sz val="11"/>
        <rFont val="宋体"/>
        <charset val="134"/>
      </rPr>
      <t>万元以上。</t>
    </r>
  </si>
  <si>
    <r>
      <rPr>
        <sz val="11"/>
        <rFont val="宋体"/>
        <charset val="134"/>
      </rPr>
      <t>抚育株数</t>
    </r>
    <r>
      <rPr>
        <sz val="11"/>
        <rFont val="Times New Roman"/>
        <charset val="134"/>
      </rPr>
      <t>≥18900</t>
    </r>
    <r>
      <rPr>
        <sz val="11"/>
        <rFont val="宋体"/>
        <charset val="134"/>
      </rPr>
      <t>株</t>
    </r>
  </si>
  <si>
    <r>
      <rPr>
        <sz val="11"/>
        <rFont val="宋体"/>
        <charset val="134"/>
      </rPr>
      <t>抚育</t>
    </r>
    <r>
      <rPr>
        <sz val="11"/>
        <rFont val="Times New Roman"/>
        <charset val="134"/>
      </rPr>
      <t>≤7</t>
    </r>
    <r>
      <rPr>
        <sz val="11"/>
        <rFont val="宋体"/>
        <charset val="134"/>
      </rPr>
      <t>元</t>
    </r>
    <r>
      <rPr>
        <sz val="11"/>
        <rFont val="Times New Roman"/>
        <charset val="134"/>
      </rPr>
      <t>/</t>
    </r>
    <r>
      <rPr>
        <sz val="11"/>
        <rFont val="宋体"/>
        <charset val="134"/>
      </rPr>
      <t>株</t>
    </r>
  </si>
  <si>
    <r>
      <rPr>
        <sz val="11"/>
        <rFont val="宋体"/>
        <charset val="134"/>
      </rPr>
      <t>就近就业人员务工收入</t>
    </r>
    <r>
      <rPr>
        <sz val="11"/>
        <rFont val="Times New Roman"/>
        <charset val="134"/>
      </rPr>
      <t>≥3</t>
    </r>
    <r>
      <rPr>
        <sz val="11"/>
        <rFont val="宋体"/>
        <charset val="134"/>
      </rPr>
      <t>万元。</t>
    </r>
  </si>
  <si>
    <r>
      <rPr>
        <sz val="11"/>
        <rFont val="宋体"/>
        <charset val="134"/>
      </rPr>
      <t>受益脱贫人口和监测对象人数</t>
    </r>
    <r>
      <rPr>
        <sz val="11"/>
        <rFont val="Times New Roman"/>
        <charset val="134"/>
      </rPr>
      <t>≥3</t>
    </r>
    <r>
      <rPr>
        <sz val="11"/>
        <rFont val="宋体"/>
        <charset val="134"/>
      </rPr>
      <t>人</t>
    </r>
  </si>
  <si>
    <r>
      <rPr>
        <sz val="11"/>
        <rFont val="宋体"/>
        <charset val="134"/>
      </rPr>
      <t>巫溪县大河乡</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</si>
  <si>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60000</t>
    </r>
    <r>
      <rPr>
        <sz val="11"/>
        <rFont val="宋体"/>
        <charset val="134"/>
      </rPr>
      <t>株</t>
    </r>
  </si>
  <si>
    <r>
      <rPr>
        <sz val="11"/>
        <rFont val="宋体"/>
        <charset val="134"/>
      </rPr>
      <t>通过培育老鹰茶</t>
    </r>
    <r>
      <rPr>
        <sz val="11"/>
        <rFont val="Times New Roman"/>
        <charset val="134"/>
      </rPr>
      <t>60000</t>
    </r>
    <r>
      <rPr>
        <sz val="11"/>
        <rFont val="宋体"/>
        <charset val="134"/>
      </rPr>
      <t>株，项目达产后受益人口</t>
    </r>
    <r>
      <rPr>
        <sz val="11"/>
        <rFont val="Times New Roman"/>
        <charset val="134"/>
      </rPr>
      <t>≥10</t>
    </r>
    <r>
      <rPr>
        <sz val="11"/>
        <rFont val="宋体"/>
        <charset val="134"/>
      </rPr>
      <t>人，其中脱贫人口和监测对象人数</t>
    </r>
    <r>
      <rPr>
        <sz val="11"/>
        <rFont val="Times New Roman"/>
        <charset val="134"/>
      </rPr>
      <t>≥3</t>
    </r>
    <r>
      <rPr>
        <sz val="11"/>
        <rFont val="宋体"/>
        <charset val="134"/>
      </rPr>
      <t>人，项目建设期能增加就近就业人员务工</t>
    </r>
    <r>
      <rPr>
        <sz val="11"/>
        <rFont val="Times New Roman"/>
        <charset val="134"/>
      </rPr>
      <t>≥1200</t>
    </r>
    <r>
      <rPr>
        <sz val="11"/>
        <rFont val="宋体"/>
        <charset val="134"/>
      </rPr>
      <t>人次，劳务总收入</t>
    </r>
    <r>
      <rPr>
        <sz val="11"/>
        <rFont val="Times New Roman"/>
        <charset val="134"/>
      </rPr>
      <t>≥18</t>
    </r>
    <r>
      <rPr>
        <sz val="11"/>
        <rFont val="宋体"/>
        <charset val="134"/>
      </rPr>
      <t>万元以上。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</si>
  <si>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人参与项目实施过程中施工质量和资金使用的监督；参与项目实施过程中施工质量和资金使用的监督；通过老鹰茶产业的发展，增加老鹰茶农户销售收入。</t>
    </r>
  </si>
  <si>
    <r>
      <rPr>
        <sz val="11"/>
        <rFont val="宋体"/>
        <charset val="134"/>
      </rPr>
      <t>培育株数</t>
    </r>
    <r>
      <rPr>
        <sz val="11"/>
        <rFont val="Times New Roman"/>
        <charset val="134"/>
      </rPr>
      <t>≥60000</t>
    </r>
    <r>
      <rPr>
        <sz val="11"/>
        <rFont val="宋体"/>
        <charset val="134"/>
      </rPr>
      <t>株</t>
    </r>
  </si>
  <si>
    <r>
      <rPr>
        <sz val="11"/>
        <rFont val="宋体"/>
        <charset val="134"/>
      </rPr>
      <t>种苗单价</t>
    </r>
    <r>
      <rPr>
        <sz val="11"/>
        <rFont val="Times New Roman"/>
        <charset val="134"/>
      </rPr>
      <t>≤5</t>
    </r>
    <r>
      <rPr>
        <sz val="11"/>
        <rFont val="宋体"/>
        <charset val="134"/>
      </rPr>
      <t>元</t>
    </r>
    <r>
      <rPr>
        <sz val="11"/>
        <rFont val="Times New Roman"/>
        <charset val="134"/>
      </rPr>
      <t>/</t>
    </r>
    <r>
      <rPr>
        <sz val="11"/>
        <rFont val="宋体"/>
        <charset val="134"/>
      </rPr>
      <t>株</t>
    </r>
  </si>
  <si>
    <r>
      <rPr>
        <sz val="11"/>
        <rFont val="宋体"/>
        <charset val="134"/>
      </rPr>
      <t>就近就业人员务工收入</t>
    </r>
    <r>
      <rPr>
        <sz val="11"/>
        <rFont val="Times New Roman"/>
        <charset val="134"/>
      </rPr>
      <t>≥18</t>
    </r>
    <r>
      <rPr>
        <sz val="11"/>
        <rFont val="宋体"/>
        <charset val="134"/>
      </rPr>
      <t>万元。</t>
    </r>
  </si>
  <si>
    <r>
      <rPr>
        <sz val="11"/>
        <rFont val="宋体"/>
        <charset val="134"/>
      </rPr>
      <t>受益脱贫人口和监测对象人数</t>
    </r>
    <r>
      <rPr>
        <sz val="11"/>
        <rFont val="Times New Roman"/>
        <charset val="134"/>
      </rPr>
      <t>≥3</t>
    </r>
    <r>
      <rPr>
        <sz val="11"/>
        <rFont val="宋体"/>
        <charset val="134"/>
      </rPr>
      <t>人。</t>
    </r>
  </si>
  <si>
    <r>
      <rPr>
        <sz val="11"/>
        <rFont val="宋体"/>
        <charset val="134"/>
      </rPr>
      <t>张明勇</t>
    </r>
  </si>
  <si>
    <r>
      <rPr>
        <sz val="11"/>
        <rFont val="宋体"/>
        <charset val="134"/>
      </rPr>
      <t>巫溪县峰灵镇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</si>
  <si>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36000</t>
    </r>
    <r>
      <rPr>
        <sz val="11"/>
        <rFont val="宋体"/>
        <charset val="134"/>
      </rPr>
      <t>株，抚育管护在地老鹰茶</t>
    </r>
    <r>
      <rPr>
        <sz val="11"/>
        <rFont val="Times New Roman"/>
        <charset val="134"/>
      </rPr>
      <t>18000</t>
    </r>
    <r>
      <rPr>
        <sz val="11"/>
        <rFont val="宋体"/>
        <charset val="134"/>
      </rPr>
      <t>株。</t>
    </r>
  </si>
  <si>
    <r>
      <rPr>
        <sz val="11"/>
        <rFont val="宋体"/>
        <charset val="134"/>
      </rPr>
      <t>通过育老鹰茶</t>
    </r>
    <r>
      <rPr>
        <sz val="11"/>
        <rFont val="Times New Roman"/>
        <charset val="134"/>
      </rPr>
      <t>36000</t>
    </r>
    <r>
      <rPr>
        <sz val="11"/>
        <rFont val="宋体"/>
        <charset val="134"/>
      </rPr>
      <t>株，抚育管护在地老鹰茶</t>
    </r>
    <r>
      <rPr>
        <sz val="11"/>
        <rFont val="Times New Roman"/>
        <charset val="134"/>
      </rPr>
      <t>18000</t>
    </r>
    <r>
      <rPr>
        <sz val="11"/>
        <rFont val="宋体"/>
        <charset val="134"/>
      </rPr>
      <t>株。项目达产后受益人口</t>
    </r>
    <r>
      <rPr>
        <sz val="11"/>
        <rFont val="Times New Roman"/>
        <charset val="134"/>
      </rPr>
      <t>≥80</t>
    </r>
    <r>
      <rPr>
        <sz val="11"/>
        <rFont val="宋体"/>
        <charset val="134"/>
      </rPr>
      <t>人，其中脱贫人口和监测对象人数</t>
    </r>
    <r>
      <rPr>
        <sz val="11"/>
        <rFont val="Times New Roman"/>
        <charset val="134"/>
      </rPr>
      <t>≥15</t>
    </r>
    <r>
      <rPr>
        <sz val="11"/>
        <rFont val="宋体"/>
        <charset val="134"/>
      </rPr>
      <t>人，项目建设期能增加就近就业人员务工</t>
    </r>
    <r>
      <rPr>
        <sz val="11"/>
        <rFont val="Times New Roman"/>
        <charset val="134"/>
      </rPr>
      <t>≥1000</t>
    </r>
    <r>
      <rPr>
        <sz val="11"/>
        <rFont val="宋体"/>
        <charset val="134"/>
      </rPr>
      <t>人次，劳务总收入</t>
    </r>
    <r>
      <rPr>
        <sz val="11"/>
        <rFont val="Times New Roman"/>
        <charset val="134"/>
      </rPr>
      <t>≥15</t>
    </r>
    <r>
      <rPr>
        <sz val="11"/>
        <rFont val="宋体"/>
        <charset val="134"/>
      </rPr>
      <t>万元以上。</t>
    </r>
  </si>
  <si>
    <r>
      <rPr>
        <sz val="11"/>
        <rFont val="宋体"/>
        <charset val="134"/>
      </rPr>
      <t>培育株数</t>
    </r>
    <r>
      <rPr>
        <sz val="11"/>
        <rFont val="Times New Roman"/>
        <charset val="134"/>
      </rPr>
      <t>≥36000</t>
    </r>
    <r>
      <rPr>
        <sz val="11"/>
        <rFont val="宋体"/>
        <charset val="134"/>
      </rPr>
      <t>株，抚育管护</t>
    </r>
    <r>
      <rPr>
        <sz val="11"/>
        <rFont val="Times New Roman"/>
        <charset val="134"/>
      </rPr>
      <t>≥18000</t>
    </r>
    <r>
      <rPr>
        <sz val="11"/>
        <rFont val="宋体"/>
        <charset val="134"/>
      </rPr>
      <t>株。</t>
    </r>
  </si>
  <si>
    <r>
      <rPr>
        <sz val="11"/>
        <rFont val="宋体"/>
        <charset val="134"/>
      </rPr>
      <t>种苗单价</t>
    </r>
    <r>
      <rPr>
        <sz val="11"/>
        <rFont val="Times New Roman"/>
        <charset val="134"/>
      </rPr>
      <t>≤5</t>
    </r>
    <r>
      <rPr>
        <sz val="11"/>
        <rFont val="宋体"/>
        <charset val="134"/>
      </rPr>
      <t>元</t>
    </r>
    <r>
      <rPr>
        <sz val="11"/>
        <rFont val="Times New Roman"/>
        <charset val="134"/>
      </rPr>
      <t>/</t>
    </r>
    <r>
      <rPr>
        <sz val="11"/>
        <rFont val="宋体"/>
        <charset val="134"/>
      </rPr>
      <t>株，抚育</t>
    </r>
    <r>
      <rPr>
        <sz val="11"/>
        <rFont val="Times New Roman"/>
        <charset val="134"/>
      </rPr>
      <t>≤7</t>
    </r>
    <r>
      <rPr>
        <sz val="11"/>
        <rFont val="宋体"/>
        <charset val="134"/>
      </rPr>
      <t>元</t>
    </r>
    <r>
      <rPr>
        <sz val="11"/>
        <rFont val="Times New Roman"/>
        <charset val="134"/>
      </rPr>
      <t>/</t>
    </r>
    <r>
      <rPr>
        <sz val="11"/>
        <rFont val="宋体"/>
        <charset val="134"/>
      </rPr>
      <t>株。</t>
    </r>
  </si>
  <si>
    <r>
      <rPr>
        <sz val="11"/>
        <rFont val="宋体"/>
        <charset val="134"/>
      </rPr>
      <t>陈美琳</t>
    </r>
  </si>
  <si>
    <r>
      <rPr>
        <sz val="11"/>
        <rFont val="宋体"/>
        <charset val="134"/>
      </rPr>
      <t>巫溪县凤凰镇</t>
    </r>
    <r>
      <rPr>
        <sz val="11"/>
        <rFont val="Times New Roman"/>
        <charset val="134"/>
      </rPr>
      <t>2024</t>
    </r>
    <r>
      <rPr>
        <sz val="11"/>
        <rFont val="宋体"/>
        <charset val="134"/>
      </rPr>
      <t>年老鹰茶培育项目</t>
    </r>
  </si>
  <si>
    <r>
      <rPr>
        <sz val="11"/>
        <rFont val="宋体"/>
        <charset val="134"/>
      </rPr>
      <t>通过培育老鹰茶</t>
    </r>
    <r>
      <rPr>
        <sz val="11"/>
        <rFont val="Times New Roman"/>
        <charset val="134"/>
      </rPr>
      <t>60000</t>
    </r>
    <r>
      <rPr>
        <sz val="11"/>
        <rFont val="宋体"/>
        <charset val="134"/>
      </rPr>
      <t>株，项目达产后受益人口</t>
    </r>
    <r>
      <rPr>
        <sz val="11"/>
        <rFont val="Times New Roman"/>
        <charset val="134"/>
      </rPr>
      <t>≥60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≥1200</t>
    </r>
    <r>
      <rPr>
        <sz val="11"/>
        <rFont val="宋体"/>
        <charset val="134"/>
      </rPr>
      <t>人次，劳务总收入</t>
    </r>
    <r>
      <rPr>
        <sz val="11"/>
        <rFont val="Times New Roman"/>
        <charset val="134"/>
      </rPr>
      <t>≥18</t>
    </r>
    <r>
      <rPr>
        <sz val="11"/>
        <rFont val="宋体"/>
        <charset val="134"/>
      </rPr>
      <t>万元以上。</t>
    </r>
  </si>
  <si>
    <r>
      <rPr>
        <sz val="11"/>
        <rFont val="宋体"/>
        <charset val="134"/>
      </rPr>
      <t>巫溪县古路镇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</si>
  <si>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48000</t>
    </r>
    <r>
      <rPr>
        <sz val="11"/>
        <rFont val="宋体"/>
        <charset val="134"/>
      </rPr>
      <t>株，抚育管护在地老鹰茶</t>
    </r>
    <r>
      <rPr>
        <sz val="11"/>
        <rFont val="Times New Roman"/>
        <charset val="134"/>
      </rPr>
      <t>26400</t>
    </r>
    <r>
      <rPr>
        <sz val="11"/>
        <rFont val="宋体"/>
        <charset val="134"/>
      </rPr>
      <t>株</t>
    </r>
  </si>
  <si>
    <r>
      <rPr>
        <sz val="11"/>
        <rFont val="宋体"/>
        <charset val="134"/>
      </rPr>
      <t>通过培育老鹰茶</t>
    </r>
    <r>
      <rPr>
        <sz val="11"/>
        <rFont val="Times New Roman"/>
        <charset val="134"/>
      </rPr>
      <t>48000</t>
    </r>
    <r>
      <rPr>
        <sz val="11"/>
        <rFont val="宋体"/>
        <charset val="134"/>
      </rPr>
      <t>株，抚育管护在地老鹰茶</t>
    </r>
    <r>
      <rPr>
        <sz val="11"/>
        <rFont val="Times New Roman"/>
        <charset val="134"/>
      </rPr>
      <t>26400</t>
    </r>
    <r>
      <rPr>
        <sz val="11"/>
        <rFont val="宋体"/>
        <charset val="134"/>
      </rPr>
      <t>株，项目达产后受益人口</t>
    </r>
    <r>
      <rPr>
        <sz val="11"/>
        <rFont val="Times New Roman"/>
        <charset val="134"/>
      </rPr>
      <t>≥15</t>
    </r>
    <r>
      <rPr>
        <sz val="11"/>
        <rFont val="宋体"/>
        <charset val="134"/>
      </rPr>
      <t>人，其中脱贫人口和监测对象人数</t>
    </r>
    <r>
      <rPr>
        <sz val="11"/>
        <rFont val="Times New Roman"/>
        <charset val="134"/>
      </rPr>
      <t>≥3</t>
    </r>
    <r>
      <rPr>
        <sz val="11"/>
        <rFont val="宋体"/>
        <charset val="134"/>
      </rPr>
      <t>人，项目建设期能增加就近就业人员务工</t>
    </r>
    <r>
      <rPr>
        <sz val="11"/>
        <rFont val="Times New Roman"/>
        <charset val="134"/>
      </rPr>
      <t>≥1300</t>
    </r>
    <r>
      <rPr>
        <sz val="11"/>
        <rFont val="宋体"/>
        <charset val="134"/>
      </rPr>
      <t>人次，劳务总收入</t>
    </r>
    <r>
      <rPr>
        <sz val="11"/>
        <rFont val="Times New Roman"/>
        <charset val="134"/>
      </rPr>
      <t>≥20</t>
    </r>
    <r>
      <rPr>
        <sz val="11"/>
        <rFont val="宋体"/>
        <charset val="134"/>
      </rPr>
      <t>万元以上。</t>
    </r>
  </si>
  <si>
    <r>
      <rPr>
        <sz val="11"/>
        <rFont val="宋体"/>
        <charset val="134"/>
      </rPr>
      <t>培育株数</t>
    </r>
    <r>
      <rPr>
        <sz val="11"/>
        <rFont val="Times New Roman"/>
        <charset val="134"/>
      </rPr>
      <t>≥48000</t>
    </r>
    <r>
      <rPr>
        <sz val="11"/>
        <rFont val="宋体"/>
        <charset val="134"/>
      </rPr>
      <t>株，抚育管护</t>
    </r>
    <r>
      <rPr>
        <sz val="11"/>
        <rFont val="Times New Roman"/>
        <charset val="134"/>
      </rPr>
      <t>≥26400</t>
    </r>
    <r>
      <rPr>
        <sz val="11"/>
        <rFont val="宋体"/>
        <charset val="134"/>
      </rPr>
      <t>株</t>
    </r>
  </si>
  <si>
    <r>
      <rPr>
        <sz val="11"/>
        <rFont val="宋体"/>
        <charset val="134"/>
      </rPr>
      <t>胡江</t>
    </r>
  </si>
  <si>
    <r>
      <rPr>
        <sz val="11"/>
        <rFont val="宋体"/>
        <charset val="134"/>
      </rPr>
      <t>巫溪县尖山镇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</si>
  <si>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48000</t>
    </r>
    <r>
      <rPr>
        <sz val="11"/>
        <rFont val="宋体"/>
        <charset val="134"/>
      </rPr>
      <t>株</t>
    </r>
  </si>
  <si>
    <r>
      <rPr>
        <sz val="11"/>
        <rFont val="宋体"/>
        <charset val="134"/>
      </rPr>
      <t>通过培育老鹰茶</t>
    </r>
    <r>
      <rPr>
        <sz val="11"/>
        <rFont val="Times New Roman"/>
        <charset val="134"/>
      </rPr>
      <t>48000</t>
    </r>
    <r>
      <rPr>
        <sz val="11"/>
        <rFont val="宋体"/>
        <charset val="134"/>
      </rPr>
      <t>株，项目达产后受益人口</t>
    </r>
    <r>
      <rPr>
        <sz val="11"/>
        <rFont val="Times New Roman"/>
        <charset val="134"/>
      </rPr>
      <t>≥60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≥1000</t>
    </r>
    <r>
      <rPr>
        <sz val="11"/>
        <rFont val="宋体"/>
        <charset val="134"/>
      </rPr>
      <t>人次，劳务总收入</t>
    </r>
    <r>
      <rPr>
        <sz val="11"/>
        <rFont val="Times New Roman"/>
        <charset val="134"/>
      </rPr>
      <t>≥15</t>
    </r>
    <r>
      <rPr>
        <sz val="11"/>
        <rFont val="宋体"/>
        <charset val="134"/>
      </rPr>
      <t>万元以上。</t>
    </r>
  </si>
  <si>
    <r>
      <rPr>
        <sz val="11"/>
        <rFont val="宋体"/>
        <charset val="134"/>
      </rPr>
      <t>培育株数</t>
    </r>
    <r>
      <rPr>
        <sz val="11"/>
        <rFont val="Times New Roman"/>
        <charset val="134"/>
      </rPr>
      <t>≥48000</t>
    </r>
    <r>
      <rPr>
        <sz val="11"/>
        <rFont val="宋体"/>
        <charset val="134"/>
      </rPr>
      <t>株</t>
    </r>
  </si>
  <si>
    <r>
      <rPr>
        <sz val="11"/>
        <rFont val="宋体"/>
        <charset val="134"/>
      </rPr>
      <t>巫溪县徐家镇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</si>
  <si>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66000</t>
    </r>
    <r>
      <rPr>
        <sz val="11"/>
        <rFont val="宋体"/>
        <charset val="134"/>
      </rPr>
      <t>株</t>
    </r>
  </si>
  <si>
    <r>
      <rPr>
        <sz val="11"/>
        <rFont val="宋体"/>
        <charset val="134"/>
      </rPr>
      <t>通过培育老鹰茶</t>
    </r>
    <r>
      <rPr>
        <sz val="11"/>
        <rFont val="Times New Roman"/>
        <charset val="134"/>
      </rPr>
      <t>66000</t>
    </r>
    <r>
      <rPr>
        <sz val="11"/>
        <rFont val="宋体"/>
        <charset val="134"/>
      </rPr>
      <t>株，项目达产后受益人口</t>
    </r>
    <r>
      <rPr>
        <sz val="11"/>
        <rFont val="Times New Roman"/>
        <charset val="134"/>
      </rPr>
      <t>≥80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≥1300</t>
    </r>
    <r>
      <rPr>
        <sz val="11"/>
        <rFont val="宋体"/>
        <charset val="134"/>
      </rPr>
      <t>人次，劳务总收入</t>
    </r>
    <r>
      <rPr>
        <sz val="11"/>
        <rFont val="Times New Roman"/>
        <charset val="134"/>
      </rPr>
      <t>≥20</t>
    </r>
    <r>
      <rPr>
        <sz val="11"/>
        <rFont val="宋体"/>
        <charset val="134"/>
      </rPr>
      <t>万元以上。</t>
    </r>
  </si>
  <si>
    <r>
      <rPr>
        <sz val="11"/>
        <rFont val="宋体"/>
        <charset val="134"/>
      </rPr>
      <t>培育株数</t>
    </r>
    <r>
      <rPr>
        <sz val="11"/>
        <rFont val="Times New Roman"/>
        <charset val="134"/>
      </rPr>
      <t>≥66000</t>
    </r>
    <r>
      <rPr>
        <sz val="11"/>
        <rFont val="宋体"/>
        <charset val="134"/>
      </rPr>
      <t>株</t>
    </r>
  </si>
  <si>
    <r>
      <rPr>
        <sz val="11"/>
        <rFont val="宋体"/>
        <charset val="134"/>
      </rPr>
      <t>巫溪县鱼鳞乡</t>
    </r>
    <r>
      <rPr>
        <sz val="11"/>
        <rFont val="Times New Roman"/>
        <charset val="134"/>
      </rPr>
      <t>2024</t>
    </r>
    <r>
      <rPr>
        <sz val="11"/>
        <rFont val="宋体"/>
        <charset val="134"/>
      </rPr>
      <t>年老鹰茶培育项目</t>
    </r>
  </si>
  <si>
    <r>
      <rPr>
        <sz val="11"/>
        <rFont val="宋体"/>
        <charset val="134"/>
      </rPr>
      <t>通过培育老鹰茶</t>
    </r>
    <r>
      <rPr>
        <sz val="11"/>
        <rFont val="Times New Roman"/>
        <charset val="134"/>
      </rPr>
      <t>60000</t>
    </r>
    <r>
      <rPr>
        <sz val="11"/>
        <rFont val="宋体"/>
        <charset val="134"/>
      </rPr>
      <t>株，项目达产后受益人口</t>
    </r>
    <r>
      <rPr>
        <sz val="11"/>
        <rFont val="Times New Roman"/>
        <charset val="134"/>
      </rPr>
      <t>≥80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≥1200</t>
    </r>
    <r>
      <rPr>
        <sz val="11"/>
        <rFont val="宋体"/>
        <charset val="134"/>
      </rPr>
      <t>人次，劳务总收入</t>
    </r>
    <r>
      <rPr>
        <sz val="11"/>
        <rFont val="Times New Roman"/>
        <charset val="134"/>
      </rPr>
      <t>≥18</t>
    </r>
    <r>
      <rPr>
        <sz val="11"/>
        <rFont val="宋体"/>
        <charset val="134"/>
      </rPr>
      <t>万元以上。</t>
    </r>
  </si>
  <si>
    <r>
      <rPr>
        <sz val="11"/>
        <rFont val="宋体"/>
        <charset val="134"/>
      </rPr>
      <t>巫溪县城厢镇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</si>
  <si>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42000</t>
    </r>
    <r>
      <rPr>
        <sz val="11"/>
        <rFont val="宋体"/>
        <charset val="134"/>
      </rPr>
      <t>株，抚育管护</t>
    </r>
    <r>
      <rPr>
        <sz val="11"/>
        <rFont val="Times New Roman"/>
        <charset val="134"/>
      </rPr>
      <t>36000</t>
    </r>
    <r>
      <rPr>
        <sz val="11"/>
        <rFont val="宋体"/>
        <charset val="134"/>
      </rPr>
      <t>株</t>
    </r>
  </si>
  <si>
    <r>
      <rPr>
        <sz val="11"/>
        <rFont val="宋体"/>
        <charset val="134"/>
      </rPr>
      <t>通过培育老鹰茶</t>
    </r>
    <r>
      <rPr>
        <sz val="11"/>
        <rFont val="Times New Roman"/>
        <charset val="134"/>
      </rPr>
      <t>42000</t>
    </r>
    <r>
      <rPr>
        <sz val="11"/>
        <rFont val="宋体"/>
        <charset val="134"/>
      </rPr>
      <t>株，抚育管护</t>
    </r>
    <r>
      <rPr>
        <sz val="11"/>
        <rFont val="Times New Roman"/>
        <charset val="134"/>
      </rPr>
      <t>36000</t>
    </r>
    <r>
      <rPr>
        <sz val="11"/>
        <rFont val="宋体"/>
        <charset val="134"/>
      </rPr>
      <t>株，项目达产后受益人口</t>
    </r>
    <r>
      <rPr>
        <sz val="11"/>
        <rFont val="Times New Roman"/>
        <charset val="134"/>
      </rPr>
      <t>≥100</t>
    </r>
    <r>
      <rPr>
        <sz val="11"/>
        <rFont val="宋体"/>
        <charset val="134"/>
      </rPr>
      <t>人，其中脱贫人口和监测对象人数</t>
    </r>
    <r>
      <rPr>
        <sz val="11"/>
        <rFont val="Times New Roman"/>
        <charset val="134"/>
      </rPr>
      <t>≥20</t>
    </r>
    <r>
      <rPr>
        <sz val="11"/>
        <rFont val="宋体"/>
        <charset val="134"/>
      </rPr>
      <t>人，项目建设期能增加就近就业人员务工</t>
    </r>
    <r>
      <rPr>
        <sz val="11"/>
        <rFont val="Times New Roman"/>
        <charset val="134"/>
      </rPr>
      <t>≥1300</t>
    </r>
    <r>
      <rPr>
        <sz val="11"/>
        <rFont val="宋体"/>
        <charset val="134"/>
      </rPr>
      <t>人次，劳务总收入</t>
    </r>
    <r>
      <rPr>
        <sz val="11"/>
        <rFont val="Times New Roman"/>
        <charset val="134"/>
      </rPr>
      <t>≥20</t>
    </r>
    <r>
      <rPr>
        <sz val="11"/>
        <rFont val="宋体"/>
        <charset val="134"/>
      </rPr>
      <t>万元以上。</t>
    </r>
  </si>
  <si>
    <r>
      <rPr>
        <sz val="11"/>
        <rFont val="宋体"/>
        <charset val="134"/>
      </rPr>
      <t>培育株数</t>
    </r>
    <r>
      <rPr>
        <sz val="11"/>
        <rFont val="Times New Roman"/>
        <charset val="134"/>
      </rPr>
      <t>≥42000</t>
    </r>
    <r>
      <rPr>
        <sz val="11"/>
        <rFont val="宋体"/>
        <charset val="134"/>
      </rPr>
      <t>株，抚育管护</t>
    </r>
    <r>
      <rPr>
        <sz val="11"/>
        <rFont val="Times New Roman"/>
        <charset val="134"/>
      </rPr>
      <t>≥36000</t>
    </r>
    <r>
      <rPr>
        <sz val="11"/>
        <rFont val="宋体"/>
        <charset val="134"/>
      </rPr>
      <t>株</t>
    </r>
  </si>
  <si>
    <r>
      <rPr>
        <sz val="11"/>
        <rFont val="宋体"/>
        <charset val="134"/>
      </rPr>
      <t>就近就业人员务工收入</t>
    </r>
    <r>
      <rPr>
        <sz val="11"/>
        <rFont val="Times New Roman"/>
        <charset val="134"/>
      </rPr>
      <t>≥24</t>
    </r>
    <r>
      <rPr>
        <sz val="11"/>
        <rFont val="宋体"/>
        <charset val="134"/>
      </rPr>
      <t>万元。</t>
    </r>
  </si>
  <si>
    <r>
      <rPr>
        <sz val="11"/>
        <rFont val="宋体"/>
        <charset val="134"/>
      </rPr>
      <t>肖玲</t>
    </r>
  </si>
  <si>
    <r>
      <rPr>
        <sz val="11"/>
        <rFont val="宋体"/>
        <charset val="134"/>
      </rPr>
      <t>巫溪县乌龙乡</t>
    </r>
    <r>
      <rPr>
        <sz val="11"/>
        <rFont val="Times New Roman"/>
        <charset val="134"/>
      </rPr>
      <t>2024</t>
    </r>
    <r>
      <rPr>
        <sz val="11"/>
        <rFont val="宋体"/>
        <charset val="134"/>
      </rPr>
      <t>年老鹰茶培育项目</t>
    </r>
  </si>
  <si>
    <r>
      <rPr>
        <sz val="11"/>
        <rFont val="宋体"/>
        <charset val="134"/>
      </rPr>
      <t>项成活率</t>
    </r>
    <r>
      <rPr>
        <sz val="11"/>
        <rFont val="Times New Roman"/>
        <charset val="134"/>
      </rPr>
      <t>≥85%</t>
    </r>
    <r>
      <rPr>
        <sz val="11"/>
        <rFont val="宋体"/>
        <charset val="134"/>
      </rPr>
      <t>，目验收合格率</t>
    </r>
    <r>
      <rPr>
        <sz val="11"/>
        <rFont val="Times New Roman"/>
        <charset val="134"/>
      </rPr>
      <t>≥90%</t>
    </r>
  </si>
  <si>
    <r>
      <rPr>
        <sz val="11"/>
        <rFont val="宋体"/>
        <charset val="134"/>
      </rPr>
      <t>巫溪县田坝镇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</si>
  <si>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30000</t>
    </r>
    <r>
      <rPr>
        <sz val="11"/>
        <rFont val="宋体"/>
        <charset val="134"/>
      </rPr>
      <t>株</t>
    </r>
  </si>
  <si>
    <r>
      <rPr>
        <sz val="11"/>
        <rFont val="宋体"/>
        <charset val="134"/>
      </rPr>
      <t>通过培育老鹰茶</t>
    </r>
    <r>
      <rPr>
        <sz val="11"/>
        <rFont val="Times New Roman"/>
        <charset val="134"/>
      </rPr>
      <t>30000</t>
    </r>
    <r>
      <rPr>
        <sz val="11"/>
        <rFont val="宋体"/>
        <charset val="134"/>
      </rPr>
      <t>株，项目达产后受益人口</t>
    </r>
    <r>
      <rPr>
        <sz val="11"/>
        <rFont val="Times New Roman"/>
        <charset val="134"/>
      </rPr>
      <t>≥50</t>
    </r>
    <r>
      <rPr>
        <sz val="11"/>
        <rFont val="宋体"/>
        <charset val="134"/>
      </rPr>
      <t>人，其中脱贫人口和监测对象人数</t>
    </r>
    <r>
      <rPr>
        <sz val="11"/>
        <rFont val="Times New Roman"/>
        <charset val="134"/>
      </rPr>
      <t>≥5</t>
    </r>
    <r>
      <rPr>
        <sz val="11"/>
        <rFont val="宋体"/>
        <charset val="134"/>
      </rPr>
      <t>人，项目建设期能增加就近就业人员务工</t>
    </r>
    <r>
      <rPr>
        <sz val="11"/>
        <rFont val="Times New Roman"/>
        <charset val="134"/>
      </rPr>
      <t>≥600</t>
    </r>
    <r>
      <rPr>
        <sz val="11"/>
        <rFont val="宋体"/>
        <charset val="134"/>
      </rPr>
      <t>人次，劳务总收入</t>
    </r>
    <r>
      <rPr>
        <sz val="11"/>
        <rFont val="Times New Roman"/>
        <charset val="134"/>
      </rPr>
      <t>≥9</t>
    </r>
    <r>
      <rPr>
        <sz val="11"/>
        <rFont val="宋体"/>
        <charset val="134"/>
      </rPr>
      <t>万元以上。</t>
    </r>
  </si>
  <si>
    <r>
      <rPr>
        <sz val="11"/>
        <rFont val="宋体"/>
        <charset val="134"/>
      </rPr>
      <t>培育株数</t>
    </r>
    <r>
      <rPr>
        <sz val="11"/>
        <rFont val="Times New Roman"/>
        <charset val="134"/>
      </rPr>
      <t>≥30000</t>
    </r>
    <r>
      <rPr>
        <sz val="11"/>
        <rFont val="宋体"/>
        <charset val="134"/>
      </rPr>
      <t>株</t>
    </r>
  </si>
  <si>
    <r>
      <rPr>
        <sz val="11"/>
        <rFont val="宋体"/>
        <charset val="134"/>
      </rPr>
      <t>就近就业人员务工收入</t>
    </r>
    <r>
      <rPr>
        <sz val="11"/>
        <rFont val="Times New Roman"/>
        <charset val="134"/>
      </rPr>
      <t>≥9</t>
    </r>
    <r>
      <rPr>
        <sz val="11"/>
        <rFont val="宋体"/>
        <charset val="134"/>
      </rPr>
      <t>万元。</t>
    </r>
  </si>
  <si>
    <r>
      <rPr>
        <sz val="11"/>
        <rFont val="宋体"/>
        <charset val="134"/>
      </rPr>
      <t>受益脱贫人口和监测对象人数</t>
    </r>
    <r>
      <rPr>
        <sz val="11"/>
        <rFont val="Times New Roman"/>
        <charset val="134"/>
      </rPr>
      <t>≥2</t>
    </r>
    <r>
      <rPr>
        <sz val="11"/>
        <rFont val="宋体"/>
        <charset val="134"/>
      </rPr>
      <t>人。</t>
    </r>
  </si>
  <si>
    <r>
      <rPr>
        <sz val="11"/>
        <rFont val="宋体"/>
        <charset val="134"/>
      </rPr>
      <t>张华</t>
    </r>
  </si>
  <si>
    <r>
      <rPr>
        <sz val="11"/>
        <rFont val="宋体"/>
        <charset val="134"/>
      </rPr>
      <t>巫溪县天星乡</t>
    </r>
    <r>
      <rPr>
        <sz val="11"/>
        <rFont val="Times New Roman"/>
        <charset val="134"/>
      </rPr>
      <t>2024</t>
    </r>
    <r>
      <rPr>
        <sz val="11"/>
        <rFont val="宋体"/>
        <charset val="134"/>
      </rPr>
      <t>年老鹰茶培育项目</t>
    </r>
  </si>
  <si>
    <r>
      <rPr>
        <sz val="11"/>
        <rFont val="宋体"/>
        <charset val="134"/>
      </rPr>
      <t>陈志强</t>
    </r>
  </si>
  <si>
    <r>
      <rPr>
        <sz val="11"/>
        <rFont val="宋体"/>
        <charset val="134"/>
      </rPr>
      <t>巫溪县上磺镇</t>
    </r>
    <r>
      <rPr>
        <sz val="11"/>
        <rFont val="Times New Roman"/>
        <charset val="134"/>
      </rPr>
      <t>2024</t>
    </r>
    <r>
      <rPr>
        <sz val="11"/>
        <rFont val="宋体"/>
        <charset val="134"/>
      </rPr>
      <t>年老鹰茶培育项目</t>
    </r>
  </si>
  <si>
    <r>
      <rPr>
        <sz val="11"/>
        <rFont val="宋体"/>
        <charset val="134"/>
      </rPr>
      <t>培育老鹰茶</t>
    </r>
    <r>
      <rPr>
        <sz val="11"/>
        <rFont val="Times New Roman"/>
        <charset val="134"/>
      </rPr>
      <t>30000</t>
    </r>
    <r>
      <rPr>
        <sz val="11"/>
        <rFont val="宋体"/>
        <charset val="134"/>
      </rPr>
      <t>株，抚育管护在地老鹰茶</t>
    </r>
    <r>
      <rPr>
        <sz val="11"/>
        <rFont val="Times New Roman"/>
        <charset val="134"/>
      </rPr>
      <t>7500</t>
    </r>
    <r>
      <rPr>
        <sz val="11"/>
        <rFont val="宋体"/>
        <charset val="134"/>
      </rPr>
      <t>株。</t>
    </r>
  </si>
  <si>
    <r>
      <rPr>
        <sz val="11"/>
        <rFont val="宋体"/>
        <charset val="134"/>
      </rPr>
      <t>通过培育老鹰茶</t>
    </r>
    <r>
      <rPr>
        <sz val="11"/>
        <rFont val="Times New Roman"/>
        <charset val="134"/>
      </rPr>
      <t>30000</t>
    </r>
    <r>
      <rPr>
        <sz val="11"/>
        <rFont val="宋体"/>
        <charset val="134"/>
      </rPr>
      <t>株，抚育管护在地老鹰茶</t>
    </r>
    <r>
      <rPr>
        <sz val="11"/>
        <rFont val="Times New Roman"/>
        <charset val="134"/>
      </rPr>
      <t>7500</t>
    </r>
    <r>
      <rPr>
        <sz val="11"/>
        <rFont val="宋体"/>
        <charset val="134"/>
      </rPr>
      <t>株，项目达产后受益人口</t>
    </r>
    <r>
      <rPr>
        <sz val="11"/>
        <rFont val="Times New Roman"/>
        <charset val="134"/>
      </rPr>
      <t>≥50</t>
    </r>
    <r>
      <rPr>
        <sz val="11"/>
        <rFont val="宋体"/>
        <charset val="134"/>
      </rPr>
      <t>人，其中脱贫人口和监测对象人数</t>
    </r>
    <r>
      <rPr>
        <sz val="11"/>
        <rFont val="Times New Roman"/>
        <charset val="134"/>
      </rPr>
      <t>≥10</t>
    </r>
    <r>
      <rPr>
        <sz val="11"/>
        <rFont val="宋体"/>
        <charset val="134"/>
      </rPr>
      <t>人，项目建设期能增加就近就业人员务工</t>
    </r>
    <r>
      <rPr>
        <sz val="11"/>
        <rFont val="Times New Roman"/>
        <charset val="134"/>
      </rPr>
      <t>≥700</t>
    </r>
    <r>
      <rPr>
        <sz val="11"/>
        <rFont val="宋体"/>
        <charset val="134"/>
      </rPr>
      <t>人次，劳务总收入</t>
    </r>
    <r>
      <rPr>
        <sz val="11"/>
        <rFont val="Times New Roman"/>
        <charset val="134"/>
      </rPr>
      <t>≥10</t>
    </r>
    <r>
      <rPr>
        <sz val="11"/>
        <rFont val="宋体"/>
        <charset val="134"/>
      </rPr>
      <t>万元以上。</t>
    </r>
  </si>
  <si>
    <r>
      <rPr>
        <sz val="11"/>
        <rFont val="宋体"/>
        <charset val="134"/>
      </rPr>
      <t>培育株数</t>
    </r>
    <r>
      <rPr>
        <sz val="11"/>
        <rFont val="Times New Roman"/>
        <charset val="134"/>
      </rPr>
      <t>≥30000</t>
    </r>
    <r>
      <rPr>
        <sz val="11"/>
        <rFont val="宋体"/>
        <charset val="134"/>
      </rPr>
      <t>株，抚育管护</t>
    </r>
    <r>
      <rPr>
        <sz val="11"/>
        <rFont val="Times New Roman"/>
        <charset val="134"/>
      </rPr>
      <t>≥7500</t>
    </r>
    <r>
      <rPr>
        <sz val="11"/>
        <rFont val="宋体"/>
        <charset val="134"/>
      </rPr>
      <t>株。</t>
    </r>
  </si>
  <si>
    <r>
      <rPr>
        <sz val="11"/>
        <rFont val="宋体"/>
        <charset val="134"/>
      </rPr>
      <t>就近就业人员务工收入</t>
    </r>
    <r>
      <rPr>
        <sz val="11"/>
        <rFont val="Times New Roman"/>
        <charset val="134"/>
      </rPr>
      <t>≥10.0</t>
    </r>
    <r>
      <rPr>
        <sz val="11"/>
        <rFont val="宋体"/>
        <charset val="134"/>
      </rPr>
      <t>万元。</t>
    </r>
  </si>
  <si>
    <r>
      <rPr>
        <sz val="11"/>
        <rFont val="宋体"/>
        <charset val="134"/>
      </rPr>
      <t>巫溪县长桂乡</t>
    </r>
    <r>
      <rPr>
        <sz val="11"/>
        <rFont val="Times New Roman"/>
        <charset val="134"/>
      </rPr>
      <t>2024</t>
    </r>
    <r>
      <rPr>
        <sz val="11"/>
        <rFont val="宋体"/>
        <charset val="134"/>
      </rPr>
      <t>年老鹰茶种苗基地建设项目</t>
    </r>
  </si>
  <si>
    <r>
      <rPr>
        <sz val="11"/>
        <rFont val="宋体"/>
        <charset val="134"/>
      </rPr>
      <t>新建老鹰茶种苗基地</t>
    </r>
    <r>
      <rPr>
        <sz val="11"/>
        <rFont val="Times New Roman"/>
        <charset val="134"/>
      </rPr>
      <t>20</t>
    </r>
    <r>
      <rPr>
        <sz val="11"/>
        <rFont val="宋体"/>
        <charset val="134"/>
      </rPr>
      <t>亩（含土地整治、道路、水池沟渠、大棚等建设）。</t>
    </r>
  </si>
  <si>
    <r>
      <rPr>
        <sz val="11"/>
        <rFont val="宋体"/>
        <charset val="134"/>
      </rPr>
      <t>通过新建老鹰茶种苗基地</t>
    </r>
    <r>
      <rPr>
        <sz val="11"/>
        <rFont val="Times New Roman"/>
        <charset val="134"/>
      </rPr>
      <t>20</t>
    </r>
    <r>
      <rPr>
        <sz val="11"/>
        <rFont val="宋体"/>
        <charset val="134"/>
      </rPr>
      <t>亩，项目建成后受益人口</t>
    </r>
    <r>
      <rPr>
        <sz val="11"/>
        <rFont val="Times New Roman"/>
        <charset val="134"/>
      </rPr>
      <t>≥10</t>
    </r>
    <r>
      <rPr>
        <sz val="11"/>
        <rFont val="宋体"/>
        <charset val="134"/>
      </rPr>
      <t>人，其中脱贫人口和监测对象人数</t>
    </r>
    <r>
      <rPr>
        <sz val="11"/>
        <rFont val="Times New Roman"/>
        <charset val="134"/>
      </rPr>
      <t>≥3</t>
    </r>
    <r>
      <rPr>
        <sz val="11"/>
        <rFont val="宋体"/>
        <charset val="134"/>
      </rPr>
      <t>人，项目建设期能增加就近就业人员务工</t>
    </r>
    <r>
      <rPr>
        <sz val="11"/>
        <rFont val="Times New Roman"/>
        <charset val="134"/>
      </rPr>
      <t>≥660</t>
    </r>
    <r>
      <rPr>
        <sz val="11"/>
        <rFont val="宋体"/>
        <charset val="134"/>
      </rPr>
      <t>人次，劳务总收入</t>
    </r>
    <r>
      <rPr>
        <sz val="11"/>
        <rFont val="Times New Roman"/>
        <charset val="134"/>
      </rPr>
      <t>≥10</t>
    </r>
    <r>
      <rPr>
        <sz val="11"/>
        <rFont val="宋体"/>
        <charset val="134"/>
      </rPr>
      <t>万元以上。</t>
    </r>
  </si>
  <si>
    <r>
      <rPr>
        <sz val="11"/>
        <rFont val="Times New Roman"/>
        <charset val="134"/>
      </rPr>
      <t>10</t>
    </r>
    <r>
      <rPr>
        <sz val="11"/>
        <rFont val="宋体"/>
        <charset val="134"/>
      </rPr>
      <t>人参与前期项目确定会议、决议，参与入库项目的选择，参与项目实施过程中施工质量和资金使用的监督；通过老鹰茶产业的发展，增加老鹰茶农户销售收入。</t>
    </r>
  </si>
  <si>
    <r>
      <rPr>
        <sz val="11"/>
        <rFont val="宋体"/>
        <charset val="134"/>
      </rPr>
      <t>种苗基地面积</t>
    </r>
    <r>
      <rPr>
        <sz val="11"/>
        <rFont val="Times New Roman"/>
        <charset val="134"/>
      </rPr>
      <t>≥20</t>
    </r>
    <r>
      <rPr>
        <sz val="11"/>
        <rFont val="宋体"/>
        <charset val="134"/>
      </rPr>
      <t>亩</t>
    </r>
  </si>
  <si>
    <r>
      <rPr>
        <sz val="11"/>
        <rFont val="宋体"/>
        <charset val="134"/>
      </rPr>
      <t>土地租金</t>
    </r>
    <r>
      <rPr>
        <sz val="11"/>
        <rFont val="Times New Roman"/>
        <charset val="134"/>
      </rPr>
      <t>≤800</t>
    </r>
    <r>
      <rPr>
        <sz val="11"/>
        <rFont val="宋体"/>
        <charset val="134"/>
      </rPr>
      <t>元</t>
    </r>
    <r>
      <rPr>
        <sz val="11"/>
        <rFont val="Times New Roman"/>
        <charset val="134"/>
      </rPr>
      <t>/</t>
    </r>
    <r>
      <rPr>
        <sz val="11"/>
        <rFont val="宋体"/>
        <charset val="134"/>
      </rPr>
      <t>亩，蓄水池</t>
    </r>
    <r>
      <rPr>
        <sz val="11"/>
        <rFont val="Times New Roman"/>
        <charset val="134"/>
      </rPr>
      <t>≤400</t>
    </r>
    <r>
      <rPr>
        <sz val="11"/>
        <rFont val="宋体"/>
        <charset val="134"/>
      </rPr>
      <t>元</t>
    </r>
    <r>
      <rPr>
        <sz val="11"/>
        <rFont val="Times New Roman"/>
        <charset val="134"/>
      </rPr>
      <t>/</t>
    </r>
    <r>
      <rPr>
        <sz val="11"/>
        <rFont val="宋体"/>
        <charset val="134"/>
      </rPr>
      <t>立方米</t>
    </r>
    <r>
      <rPr>
        <sz val="11"/>
        <rFont val="Times New Roman"/>
        <charset val="134"/>
      </rPr>
      <t>,</t>
    </r>
    <r>
      <rPr>
        <sz val="11"/>
        <rFont val="宋体"/>
        <charset val="134"/>
      </rPr>
      <t>大棚建设成本按实际造价核定。</t>
    </r>
  </si>
  <si>
    <r>
      <rPr>
        <sz val="11"/>
        <rFont val="宋体"/>
        <charset val="134"/>
      </rPr>
      <t>就近就业人员务工收入</t>
    </r>
    <r>
      <rPr>
        <sz val="11"/>
        <rFont val="Times New Roman"/>
        <charset val="134"/>
      </rPr>
      <t>≥10</t>
    </r>
    <r>
      <rPr>
        <sz val="11"/>
        <rFont val="宋体"/>
        <charset val="134"/>
      </rPr>
      <t>万元。</t>
    </r>
  </si>
  <si>
    <r>
      <rPr>
        <sz val="11"/>
        <rFont val="宋体"/>
        <charset val="134"/>
      </rPr>
      <t>财政资金入股到企业，按出资比例进行分红</t>
    </r>
  </si>
  <si>
    <r>
      <rPr>
        <sz val="11"/>
        <rFont val="宋体"/>
        <charset val="134"/>
      </rPr>
      <t>陈东</t>
    </r>
  </si>
  <si>
    <r>
      <rPr>
        <sz val="11"/>
        <rFont val="宋体"/>
        <charset val="134"/>
      </rPr>
      <t>特色产业</t>
    </r>
    <r>
      <rPr>
        <sz val="11"/>
        <rFont val="Times New Roman"/>
        <charset val="134"/>
      </rPr>
      <t>-</t>
    </r>
    <r>
      <rPr>
        <sz val="11"/>
        <rFont val="宋体"/>
        <charset val="134"/>
      </rPr>
      <t>烤鱼及水产养殖产业</t>
    </r>
  </si>
  <si>
    <r>
      <rPr>
        <sz val="11"/>
        <rFont val="宋体"/>
        <charset val="134"/>
      </rPr>
      <t>巫溪县土城镇</t>
    </r>
    <r>
      <rPr>
        <sz val="11"/>
        <rFont val="Times New Roman"/>
        <charset val="134"/>
      </rPr>
      <t>2024</t>
    </r>
    <r>
      <rPr>
        <sz val="11"/>
        <rFont val="宋体"/>
        <charset val="134"/>
      </rPr>
      <t>年渔业产业配套基础设施项目</t>
    </r>
  </si>
  <si>
    <r>
      <rPr>
        <sz val="11"/>
        <rFont val="宋体"/>
        <charset val="134"/>
      </rPr>
      <t>水产养殖业发展</t>
    </r>
  </si>
  <si>
    <r>
      <rPr>
        <sz val="11"/>
        <rFont val="宋体"/>
        <charset val="134"/>
      </rPr>
      <t>平阳村：新建河提</t>
    </r>
    <r>
      <rPr>
        <sz val="11"/>
        <rFont val="Times New Roman"/>
        <charset val="134"/>
      </rPr>
      <t>700</t>
    </r>
    <r>
      <rPr>
        <sz val="11"/>
        <rFont val="宋体"/>
        <charset val="134"/>
      </rPr>
      <t>米，新建并硬化道路</t>
    </r>
    <r>
      <rPr>
        <sz val="11"/>
        <rFont val="Times New Roman"/>
        <charset val="134"/>
      </rPr>
      <t>800</t>
    </r>
    <r>
      <rPr>
        <sz val="11"/>
        <rFont val="宋体"/>
        <charset val="134"/>
      </rPr>
      <t>米（其中</t>
    </r>
    <r>
      <rPr>
        <sz val="11"/>
        <rFont val="Times New Roman"/>
        <charset val="134"/>
      </rPr>
      <t>6</t>
    </r>
    <r>
      <rPr>
        <sz val="11"/>
        <rFont val="宋体"/>
        <charset val="134"/>
      </rPr>
      <t>米宽有</t>
    </r>
    <r>
      <rPr>
        <sz val="11"/>
        <rFont val="Times New Roman"/>
        <charset val="134"/>
      </rPr>
      <t>700</t>
    </r>
    <r>
      <rPr>
        <sz val="11"/>
        <rFont val="宋体"/>
        <charset val="134"/>
      </rPr>
      <t>米，</t>
    </r>
    <r>
      <rPr>
        <sz val="11"/>
        <rFont val="Times New Roman"/>
        <charset val="134"/>
      </rPr>
      <t>4.5</t>
    </r>
    <r>
      <rPr>
        <sz val="11"/>
        <rFont val="宋体"/>
        <charset val="134"/>
      </rPr>
      <t>米宽有</t>
    </r>
    <r>
      <rPr>
        <sz val="11"/>
        <rFont val="Times New Roman"/>
        <charset val="134"/>
      </rPr>
      <t>100</t>
    </r>
    <r>
      <rPr>
        <sz val="11"/>
        <rFont val="宋体"/>
        <charset val="134"/>
      </rPr>
      <t>米），新建引水渠</t>
    </r>
    <r>
      <rPr>
        <sz val="11"/>
        <rFont val="Times New Roman"/>
        <charset val="134"/>
      </rPr>
      <t>1500</t>
    </r>
    <r>
      <rPr>
        <sz val="11"/>
        <rFont val="宋体"/>
        <charset val="134"/>
      </rPr>
      <t>米，（其中宽</t>
    </r>
    <r>
      <rPr>
        <sz val="11"/>
        <rFont val="Times New Roman"/>
        <charset val="134"/>
      </rPr>
      <t>2</t>
    </r>
    <r>
      <rPr>
        <sz val="11"/>
        <rFont val="宋体"/>
        <charset val="134"/>
      </rPr>
      <t>米深</t>
    </r>
    <r>
      <rPr>
        <sz val="11"/>
        <rFont val="Times New Roman"/>
        <charset val="134"/>
      </rPr>
      <t>1</t>
    </r>
    <r>
      <rPr>
        <sz val="11"/>
        <rFont val="宋体"/>
        <charset val="134"/>
      </rPr>
      <t>米的有</t>
    </r>
    <r>
      <rPr>
        <sz val="11"/>
        <rFont val="Times New Roman"/>
        <charset val="134"/>
      </rPr>
      <t>1300</t>
    </r>
    <r>
      <rPr>
        <sz val="11"/>
        <rFont val="宋体"/>
        <charset val="134"/>
      </rPr>
      <t>米长；宽</t>
    </r>
    <r>
      <rPr>
        <sz val="11"/>
        <rFont val="Times New Roman"/>
        <charset val="134"/>
      </rPr>
      <t>1</t>
    </r>
    <r>
      <rPr>
        <sz val="11"/>
        <rFont val="宋体"/>
        <charset val="134"/>
      </rPr>
      <t>米，深</t>
    </r>
    <r>
      <rPr>
        <sz val="11"/>
        <rFont val="Times New Roman"/>
        <charset val="134"/>
      </rPr>
      <t>1</t>
    </r>
    <r>
      <rPr>
        <sz val="11"/>
        <rFont val="宋体"/>
        <charset val="134"/>
      </rPr>
      <t>米有</t>
    </r>
    <r>
      <rPr>
        <sz val="11"/>
        <rFont val="Times New Roman"/>
        <charset val="134"/>
      </rPr>
      <t>200</t>
    </r>
    <r>
      <rPr>
        <sz val="11"/>
        <rFont val="宋体"/>
        <charset val="134"/>
      </rPr>
      <t>米长）。土城社区：新建并硬化公路长</t>
    </r>
    <r>
      <rPr>
        <sz val="11"/>
        <rFont val="Times New Roman"/>
        <charset val="134"/>
      </rPr>
      <t>350</t>
    </r>
    <r>
      <rPr>
        <sz val="11"/>
        <rFont val="宋体"/>
        <charset val="134"/>
      </rPr>
      <t>米，宽</t>
    </r>
    <r>
      <rPr>
        <sz val="11"/>
        <rFont val="Times New Roman"/>
        <charset val="134"/>
      </rPr>
      <t>6</t>
    </r>
    <r>
      <rPr>
        <sz val="11"/>
        <rFont val="宋体"/>
        <charset val="134"/>
      </rPr>
      <t>米；新建引水渠</t>
    </r>
    <r>
      <rPr>
        <sz val="11"/>
        <rFont val="Times New Roman"/>
        <charset val="134"/>
      </rPr>
      <t>1000</t>
    </r>
    <r>
      <rPr>
        <sz val="11"/>
        <rFont val="宋体"/>
        <charset val="134"/>
      </rPr>
      <t>米，宽</t>
    </r>
    <r>
      <rPr>
        <sz val="11"/>
        <rFont val="Times New Roman"/>
        <charset val="134"/>
      </rPr>
      <t>2</t>
    </r>
    <r>
      <rPr>
        <sz val="11"/>
        <rFont val="宋体"/>
        <charset val="134"/>
      </rPr>
      <t>米，深</t>
    </r>
    <r>
      <rPr>
        <sz val="11"/>
        <rFont val="Times New Roman"/>
        <charset val="134"/>
      </rPr>
      <t>1.5</t>
    </r>
    <r>
      <rPr>
        <sz val="11"/>
        <rFont val="宋体"/>
        <charset val="134"/>
      </rPr>
      <t>米；新建取水拦坝</t>
    </r>
    <r>
      <rPr>
        <sz val="11"/>
        <rFont val="Times New Roman"/>
        <charset val="134"/>
      </rPr>
      <t>50</t>
    </r>
    <r>
      <rPr>
        <sz val="11"/>
        <rFont val="宋体"/>
        <charset val="134"/>
      </rPr>
      <t>米长。</t>
    </r>
  </si>
  <si>
    <r>
      <rPr>
        <sz val="11"/>
        <rFont val="宋体"/>
        <charset val="134"/>
      </rPr>
      <t>巫溪县土城镇平阳村、土城社区</t>
    </r>
  </si>
  <si>
    <r>
      <rPr>
        <sz val="11"/>
        <rFont val="宋体"/>
        <charset val="134"/>
      </rPr>
      <t>通过新建河提</t>
    </r>
    <r>
      <rPr>
        <sz val="11"/>
        <rFont val="Times New Roman"/>
        <charset val="134"/>
      </rPr>
      <t>700</t>
    </r>
    <r>
      <rPr>
        <sz val="11"/>
        <rFont val="宋体"/>
        <charset val="134"/>
      </rPr>
      <t>米，新建并硬化道路</t>
    </r>
    <r>
      <rPr>
        <sz val="11"/>
        <rFont val="Times New Roman"/>
        <charset val="134"/>
      </rPr>
      <t>1150</t>
    </r>
    <r>
      <rPr>
        <sz val="11"/>
        <rFont val="宋体"/>
        <charset val="134"/>
      </rPr>
      <t>米，引水渠</t>
    </r>
    <r>
      <rPr>
        <sz val="11"/>
        <rFont val="Times New Roman"/>
        <charset val="134"/>
      </rPr>
      <t>2500</t>
    </r>
    <r>
      <rPr>
        <sz val="11"/>
        <rFont val="宋体"/>
        <charset val="134"/>
      </rPr>
      <t>米，新建取水拦坝</t>
    </r>
    <r>
      <rPr>
        <sz val="11"/>
        <rFont val="Times New Roman"/>
        <charset val="134"/>
      </rPr>
      <t>50</t>
    </r>
    <r>
      <rPr>
        <sz val="11"/>
        <rFont val="宋体"/>
        <charset val="134"/>
      </rPr>
      <t>米，助力发展冷水鱼养殖，改善基础设施建设，可受益</t>
    </r>
    <r>
      <rPr>
        <sz val="11"/>
        <rFont val="Times New Roman"/>
        <charset val="134"/>
      </rPr>
      <t>10</t>
    </r>
    <r>
      <rPr>
        <sz val="11"/>
        <rFont val="宋体"/>
        <charset val="134"/>
      </rPr>
      <t>人（其中脱贫人口</t>
    </r>
    <r>
      <rPr>
        <sz val="11"/>
        <rFont val="Times New Roman"/>
        <charset val="134"/>
      </rPr>
      <t>5</t>
    </r>
    <r>
      <rPr>
        <sz val="11"/>
        <rFont val="宋体"/>
        <charset val="134"/>
      </rPr>
      <t>人），户均增收</t>
    </r>
    <r>
      <rPr>
        <sz val="11"/>
        <rFont val="Times New Roman"/>
        <charset val="134"/>
      </rPr>
      <t>500</t>
    </r>
    <r>
      <rPr>
        <sz val="11"/>
        <rFont val="宋体"/>
        <charset val="134"/>
      </rPr>
      <t>元以上。</t>
    </r>
  </si>
  <si>
    <r>
      <rPr>
        <sz val="11"/>
        <rFont val="Times New Roman"/>
        <charset val="134"/>
      </rPr>
      <t>10</t>
    </r>
    <r>
      <rPr>
        <sz val="11"/>
        <rFont val="宋体"/>
        <charset val="134"/>
      </rPr>
      <t>人参与入库项目的选择，</t>
    </r>
    <r>
      <rPr>
        <sz val="11"/>
        <rFont val="Times New Roman"/>
        <charset val="134"/>
      </rPr>
      <t>5</t>
    </r>
    <r>
      <rPr>
        <sz val="11"/>
        <rFont val="宋体"/>
        <charset val="134"/>
      </rPr>
      <t>人参与项目实施过程中施工质量和资金使用的监督；通过新建河提</t>
    </r>
    <r>
      <rPr>
        <sz val="11"/>
        <rFont val="Times New Roman"/>
        <charset val="134"/>
      </rPr>
      <t>700</t>
    </r>
    <r>
      <rPr>
        <sz val="11"/>
        <rFont val="宋体"/>
        <charset val="134"/>
      </rPr>
      <t>米，新建并硬化道路</t>
    </r>
    <r>
      <rPr>
        <sz val="11"/>
        <rFont val="Times New Roman"/>
        <charset val="134"/>
      </rPr>
      <t>1150</t>
    </r>
    <r>
      <rPr>
        <sz val="11"/>
        <rFont val="宋体"/>
        <charset val="134"/>
      </rPr>
      <t>米，引水渠</t>
    </r>
    <r>
      <rPr>
        <sz val="11"/>
        <rFont val="Times New Roman"/>
        <charset val="134"/>
      </rPr>
      <t>2500</t>
    </r>
    <r>
      <rPr>
        <sz val="11"/>
        <rFont val="宋体"/>
        <charset val="134"/>
      </rPr>
      <t>米，新建取水拦坝</t>
    </r>
    <r>
      <rPr>
        <sz val="11"/>
        <rFont val="Times New Roman"/>
        <charset val="134"/>
      </rPr>
      <t>50</t>
    </r>
    <r>
      <rPr>
        <sz val="11"/>
        <rFont val="宋体"/>
        <charset val="134"/>
      </rPr>
      <t>米，助力发展冷水鱼养殖，改善基础设施建设，可受益</t>
    </r>
    <r>
      <rPr>
        <sz val="11"/>
        <rFont val="Times New Roman"/>
        <charset val="134"/>
      </rPr>
      <t>10</t>
    </r>
    <r>
      <rPr>
        <sz val="11"/>
        <rFont val="宋体"/>
        <charset val="134"/>
      </rPr>
      <t>人（其中脱贫人口</t>
    </r>
    <r>
      <rPr>
        <sz val="11"/>
        <rFont val="Times New Roman"/>
        <charset val="134"/>
      </rPr>
      <t>5</t>
    </r>
    <r>
      <rPr>
        <sz val="11"/>
        <rFont val="宋体"/>
        <charset val="134"/>
      </rPr>
      <t>人），户均增收</t>
    </r>
    <r>
      <rPr>
        <sz val="11"/>
        <rFont val="Times New Roman"/>
        <charset val="134"/>
      </rPr>
      <t>500</t>
    </r>
    <r>
      <rPr>
        <sz val="11"/>
        <rFont val="宋体"/>
        <charset val="134"/>
      </rPr>
      <t>元以上。</t>
    </r>
  </si>
  <si>
    <r>
      <rPr>
        <sz val="11"/>
        <rFont val="Times New Roman"/>
        <charset val="134"/>
      </rPr>
      <t xml:space="preserve">
</t>
    </r>
    <r>
      <rPr>
        <sz val="11"/>
        <rFont val="宋体"/>
        <charset val="134"/>
      </rPr>
      <t>新建河提</t>
    </r>
    <r>
      <rPr>
        <sz val="11"/>
        <rFont val="Times New Roman"/>
        <charset val="134"/>
      </rPr>
      <t>700</t>
    </r>
    <r>
      <rPr>
        <sz val="11"/>
        <rFont val="宋体"/>
        <charset val="134"/>
      </rPr>
      <t>米，新建并硬化道路</t>
    </r>
    <r>
      <rPr>
        <sz val="11"/>
        <rFont val="Times New Roman"/>
        <charset val="134"/>
      </rPr>
      <t>1150</t>
    </r>
    <r>
      <rPr>
        <sz val="11"/>
        <rFont val="宋体"/>
        <charset val="134"/>
      </rPr>
      <t>米，引水渠</t>
    </r>
    <r>
      <rPr>
        <sz val="11"/>
        <rFont val="Times New Roman"/>
        <charset val="134"/>
      </rPr>
      <t>2500</t>
    </r>
    <r>
      <rPr>
        <sz val="11"/>
        <rFont val="宋体"/>
        <charset val="134"/>
      </rPr>
      <t>米，新建取水拦坝</t>
    </r>
    <r>
      <rPr>
        <sz val="11"/>
        <rFont val="Times New Roman"/>
        <charset val="134"/>
      </rPr>
      <t>50</t>
    </r>
    <r>
      <rPr>
        <sz val="11"/>
        <rFont val="宋体"/>
        <charset val="134"/>
      </rPr>
      <t>米</t>
    </r>
    <r>
      <rPr>
        <sz val="11"/>
        <rFont val="Times New Roman"/>
        <charset val="134"/>
      </rPr>
      <t xml:space="preserve">
</t>
    </r>
  </si>
  <si>
    <r>
      <rPr>
        <sz val="11"/>
        <rFont val="宋体"/>
        <charset val="134"/>
      </rPr>
      <t>新建河提</t>
    </r>
    <r>
      <rPr>
        <sz val="11"/>
        <rFont val="Times New Roman"/>
        <charset val="134"/>
      </rPr>
      <t>2000</t>
    </r>
    <r>
      <rPr>
        <sz val="11"/>
        <rFont val="宋体"/>
        <charset val="134"/>
      </rPr>
      <t>元</t>
    </r>
    <r>
      <rPr>
        <sz val="11"/>
        <rFont val="Times New Roman"/>
        <charset val="134"/>
      </rPr>
      <t>/</t>
    </r>
    <r>
      <rPr>
        <sz val="11"/>
        <rFont val="宋体"/>
        <charset val="134"/>
      </rPr>
      <t>米，新建并硬化道路</t>
    </r>
    <r>
      <rPr>
        <sz val="11"/>
        <rFont val="Times New Roman"/>
        <charset val="134"/>
      </rPr>
      <t>80</t>
    </r>
    <r>
      <rPr>
        <sz val="11"/>
        <rFont val="宋体"/>
        <charset val="134"/>
      </rPr>
      <t>万元</t>
    </r>
    <r>
      <rPr>
        <sz val="11"/>
        <rFont val="Times New Roman"/>
        <charset val="134"/>
      </rPr>
      <t>/</t>
    </r>
    <r>
      <rPr>
        <sz val="11"/>
        <rFont val="宋体"/>
        <charset val="134"/>
      </rPr>
      <t>公里，引水渠</t>
    </r>
    <r>
      <rPr>
        <sz val="11"/>
        <rFont val="Times New Roman"/>
        <charset val="134"/>
      </rPr>
      <t>800</t>
    </r>
    <r>
      <rPr>
        <sz val="11"/>
        <rFont val="宋体"/>
        <charset val="134"/>
      </rPr>
      <t>元</t>
    </r>
    <r>
      <rPr>
        <sz val="11"/>
        <rFont val="Times New Roman"/>
        <charset val="134"/>
      </rPr>
      <t>/</t>
    </r>
    <r>
      <rPr>
        <sz val="11"/>
        <rFont val="宋体"/>
        <charset val="134"/>
      </rPr>
      <t>米，新建取水拦坝</t>
    </r>
    <r>
      <rPr>
        <sz val="11"/>
        <rFont val="Times New Roman"/>
        <charset val="134"/>
      </rPr>
      <t>1200</t>
    </r>
    <r>
      <rPr>
        <sz val="11"/>
        <rFont val="宋体"/>
        <charset val="134"/>
      </rPr>
      <t>元</t>
    </r>
    <r>
      <rPr>
        <sz val="11"/>
        <rFont val="Times New Roman"/>
        <charset val="134"/>
      </rPr>
      <t>/</t>
    </r>
    <r>
      <rPr>
        <sz val="11"/>
        <rFont val="宋体"/>
        <charset val="134"/>
      </rPr>
      <t>米</t>
    </r>
  </si>
  <si>
    <r>
      <rPr>
        <sz val="11"/>
        <rFont val="宋体"/>
        <charset val="134"/>
      </rPr>
      <t>特色产业带动增加脱贫人口户均收入</t>
    </r>
    <r>
      <rPr>
        <sz val="11"/>
        <rFont val="Times New Roman"/>
        <charset val="134"/>
      </rPr>
      <t>≥500</t>
    </r>
    <r>
      <rPr>
        <sz val="11"/>
        <rFont val="宋体"/>
        <charset val="134"/>
      </rPr>
      <t>元</t>
    </r>
  </si>
  <si>
    <r>
      <rPr>
        <sz val="11"/>
        <rFont val="宋体"/>
        <charset val="134"/>
      </rPr>
      <t>受益脱贫人口数</t>
    </r>
    <r>
      <rPr>
        <sz val="11"/>
        <rFont val="Times New Roman"/>
        <charset val="134"/>
      </rPr>
      <t>≥5</t>
    </r>
    <r>
      <rPr>
        <sz val="11"/>
        <rFont val="宋体"/>
        <charset val="134"/>
      </rPr>
      <t>人</t>
    </r>
  </si>
  <si>
    <r>
      <rPr>
        <sz val="11"/>
        <rFont val="宋体"/>
        <charset val="134"/>
      </rPr>
      <t>冉龙滨</t>
    </r>
  </si>
  <si>
    <r>
      <rPr>
        <sz val="11"/>
        <rFont val="宋体"/>
        <charset val="134"/>
      </rPr>
      <t>巫溪县</t>
    </r>
    <r>
      <rPr>
        <sz val="11"/>
        <rFont val="Times New Roman"/>
        <charset val="134"/>
      </rPr>
      <t>2024</t>
    </r>
    <r>
      <rPr>
        <sz val="11"/>
        <rFont val="宋体"/>
        <charset val="134"/>
      </rPr>
      <t>年上鹿村高位池养殖基地建设项目</t>
    </r>
  </si>
  <si>
    <r>
      <rPr>
        <sz val="11"/>
        <rFont val="宋体"/>
        <charset val="134"/>
      </rPr>
      <t>建设</t>
    </r>
    <r>
      <rPr>
        <sz val="11"/>
        <rFont val="Times New Roman"/>
        <charset val="134"/>
      </rPr>
      <t>20</t>
    </r>
    <r>
      <rPr>
        <sz val="11"/>
        <rFont val="宋体"/>
        <charset val="134"/>
      </rPr>
      <t>套高位鱼池（含场坪、蓄水池、尾水处理、进排水、充氧、库房等设施设备，鱼苗及饲料）。</t>
    </r>
  </si>
  <si>
    <r>
      <rPr>
        <sz val="11"/>
        <rFont val="宋体"/>
        <charset val="134"/>
      </rPr>
      <t>巫溪县田坝镇上鹿村</t>
    </r>
  </si>
  <si>
    <r>
      <rPr>
        <sz val="11"/>
        <rFont val="宋体"/>
        <charset val="134"/>
      </rPr>
      <t>通过建设</t>
    </r>
    <r>
      <rPr>
        <sz val="11"/>
        <rFont val="Times New Roman"/>
        <charset val="134"/>
      </rPr>
      <t>20</t>
    </r>
    <r>
      <rPr>
        <sz val="11"/>
        <rFont val="宋体"/>
        <charset val="134"/>
      </rPr>
      <t>套高位鱼池，项目建成后，可实施年产值</t>
    </r>
    <r>
      <rPr>
        <sz val="11"/>
        <rFont val="Times New Roman"/>
        <charset val="134"/>
      </rPr>
      <t>15</t>
    </r>
    <r>
      <rPr>
        <sz val="11"/>
        <rFont val="宋体"/>
        <charset val="134"/>
      </rPr>
      <t>万元以上，村集体收入可增加</t>
    </r>
    <r>
      <rPr>
        <sz val="11"/>
        <rFont val="Times New Roman"/>
        <charset val="134"/>
      </rPr>
      <t>2</t>
    </r>
    <r>
      <rPr>
        <sz val="11"/>
        <rFont val="宋体"/>
        <charset val="134"/>
      </rPr>
      <t>万元以上，解决</t>
    </r>
    <r>
      <rPr>
        <sz val="11"/>
        <rFont val="Times New Roman"/>
        <charset val="134"/>
      </rPr>
      <t>2</t>
    </r>
    <r>
      <rPr>
        <sz val="11"/>
        <rFont val="宋体"/>
        <charset val="134"/>
      </rPr>
      <t>人以上就业（务工），人均务工年增收</t>
    </r>
    <r>
      <rPr>
        <sz val="11"/>
        <rFont val="Times New Roman"/>
        <charset val="134"/>
      </rPr>
      <t>2000</t>
    </r>
    <r>
      <rPr>
        <sz val="11"/>
        <rFont val="宋体"/>
        <charset val="134"/>
      </rPr>
      <t>元以上。</t>
    </r>
  </si>
  <si>
    <r>
      <rPr>
        <sz val="11"/>
        <rFont val="Times New Roman"/>
        <charset val="134"/>
      </rPr>
      <t>5</t>
    </r>
    <r>
      <rPr>
        <sz val="11"/>
        <rFont val="宋体"/>
        <charset val="134"/>
      </rPr>
      <t>名群众参与项目入库、产业项目管理和资金监管。通过建设</t>
    </r>
    <r>
      <rPr>
        <sz val="11"/>
        <rFont val="Times New Roman"/>
        <charset val="134"/>
      </rPr>
      <t>20</t>
    </r>
    <r>
      <rPr>
        <sz val="11"/>
        <rFont val="宋体"/>
        <charset val="134"/>
      </rPr>
      <t>套高位鱼池，项目建成后，年产值</t>
    </r>
    <r>
      <rPr>
        <sz val="11"/>
        <rFont val="Times New Roman"/>
        <charset val="134"/>
      </rPr>
      <t>15</t>
    </r>
    <r>
      <rPr>
        <sz val="11"/>
        <rFont val="宋体"/>
        <charset val="134"/>
      </rPr>
      <t>万元，村集体收入可增加</t>
    </r>
    <r>
      <rPr>
        <sz val="11"/>
        <rFont val="Times New Roman"/>
        <charset val="134"/>
      </rPr>
      <t>2</t>
    </r>
    <r>
      <rPr>
        <sz val="11"/>
        <rFont val="宋体"/>
        <charset val="134"/>
      </rPr>
      <t>万元以上，解决</t>
    </r>
    <r>
      <rPr>
        <sz val="11"/>
        <rFont val="Times New Roman"/>
        <charset val="134"/>
      </rPr>
      <t>2</t>
    </r>
    <r>
      <rPr>
        <sz val="11"/>
        <rFont val="宋体"/>
        <charset val="134"/>
      </rPr>
      <t>人以上就业（务工），人均务工年增收</t>
    </r>
    <r>
      <rPr>
        <sz val="11"/>
        <rFont val="Times New Roman"/>
        <charset val="134"/>
      </rPr>
      <t>2000</t>
    </r>
    <r>
      <rPr>
        <sz val="11"/>
        <rFont val="宋体"/>
        <charset val="134"/>
      </rPr>
      <t>元以上。</t>
    </r>
  </si>
  <si>
    <r>
      <rPr>
        <sz val="11"/>
        <rFont val="宋体"/>
        <charset val="134"/>
      </rPr>
      <t>通过建设</t>
    </r>
    <r>
      <rPr>
        <sz val="11"/>
        <rFont val="Times New Roman"/>
        <charset val="134"/>
      </rPr>
      <t>20</t>
    </r>
    <r>
      <rPr>
        <sz val="11"/>
        <rFont val="宋体"/>
        <charset val="134"/>
      </rPr>
      <t>套高位鱼池，项目建成后，年产值</t>
    </r>
    <r>
      <rPr>
        <sz val="11"/>
        <rFont val="Times New Roman"/>
        <charset val="134"/>
      </rPr>
      <t>15</t>
    </r>
    <r>
      <rPr>
        <sz val="11"/>
        <rFont val="宋体"/>
        <charset val="134"/>
      </rPr>
      <t>万元，村集体收入可增加</t>
    </r>
    <r>
      <rPr>
        <sz val="11"/>
        <rFont val="Times New Roman"/>
        <charset val="134"/>
      </rPr>
      <t>2</t>
    </r>
    <r>
      <rPr>
        <sz val="11"/>
        <rFont val="宋体"/>
        <charset val="134"/>
      </rPr>
      <t>万元以上，解决</t>
    </r>
    <r>
      <rPr>
        <sz val="11"/>
        <rFont val="Times New Roman"/>
        <charset val="134"/>
      </rPr>
      <t>2</t>
    </r>
    <r>
      <rPr>
        <sz val="11"/>
        <rFont val="宋体"/>
        <charset val="134"/>
      </rPr>
      <t>人以上就业（务工），人均务工年增收</t>
    </r>
    <r>
      <rPr>
        <sz val="11"/>
        <rFont val="Times New Roman"/>
        <charset val="134"/>
      </rPr>
      <t>2000</t>
    </r>
    <r>
      <rPr>
        <sz val="11"/>
        <rFont val="宋体"/>
        <charset val="134"/>
      </rPr>
      <t>元以上。</t>
    </r>
  </si>
  <si>
    <r>
      <rPr>
        <sz val="11"/>
        <rFont val="宋体"/>
        <charset val="134"/>
      </rPr>
      <t>建设高位鱼池数量</t>
    </r>
    <r>
      <rPr>
        <sz val="11"/>
        <rFont val="Times New Roman"/>
        <charset val="134"/>
      </rPr>
      <t>20</t>
    </r>
    <r>
      <rPr>
        <sz val="11"/>
        <rFont val="宋体"/>
        <charset val="134"/>
      </rPr>
      <t>口。</t>
    </r>
  </si>
  <si>
    <r>
      <rPr>
        <sz val="11"/>
        <rFont val="宋体"/>
        <charset val="134"/>
      </rPr>
      <t>高位鱼池</t>
    </r>
    <r>
      <rPr>
        <sz val="11"/>
        <rFont val="Times New Roman"/>
        <charset val="134"/>
      </rPr>
      <t>4</t>
    </r>
    <r>
      <rPr>
        <sz val="11"/>
        <rFont val="宋体"/>
        <charset val="134"/>
      </rPr>
      <t>万元</t>
    </r>
    <r>
      <rPr>
        <sz val="11"/>
        <rFont val="Times New Roman"/>
        <charset val="134"/>
      </rPr>
      <t>/</t>
    </r>
    <r>
      <rPr>
        <sz val="11"/>
        <rFont val="宋体"/>
        <charset val="134"/>
      </rPr>
      <t>套</t>
    </r>
  </si>
  <si>
    <r>
      <rPr>
        <sz val="11"/>
        <rFont val="宋体"/>
        <charset val="134"/>
      </rPr>
      <t>村集体经济收入可增加</t>
    </r>
    <r>
      <rPr>
        <sz val="11"/>
        <rFont val="Times New Roman"/>
        <charset val="134"/>
      </rPr>
      <t>2</t>
    </r>
    <r>
      <rPr>
        <sz val="11"/>
        <rFont val="宋体"/>
        <charset val="134"/>
      </rPr>
      <t>万元以上</t>
    </r>
  </si>
  <si>
    <r>
      <rPr>
        <sz val="11"/>
        <rFont val="宋体"/>
        <charset val="134"/>
      </rPr>
      <t>巫溪县</t>
    </r>
    <r>
      <rPr>
        <sz val="11"/>
        <rFont val="Times New Roman"/>
        <charset val="134"/>
      </rPr>
      <t>2024</t>
    </r>
    <r>
      <rPr>
        <sz val="11"/>
        <rFont val="宋体"/>
        <charset val="134"/>
      </rPr>
      <t>年乌龙乡大溪村高位池养殖基地建设项目</t>
    </r>
  </si>
  <si>
    <r>
      <rPr>
        <sz val="11"/>
        <rFont val="宋体"/>
        <charset val="134"/>
      </rPr>
      <t>建设</t>
    </r>
    <r>
      <rPr>
        <sz val="11"/>
        <rFont val="Times New Roman"/>
        <charset val="134"/>
      </rPr>
      <t>40</t>
    </r>
    <r>
      <rPr>
        <sz val="11"/>
        <rFont val="宋体"/>
        <charset val="134"/>
      </rPr>
      <t>套高位鱼池（含场坪、蓄水池、尾水处理、进排水、充氧、库房等设施设备，鱼苗及饲料）。</t>
    </r>
  </si>
  <si>
    <r>
      <rPr>
        <sz val="11"/>
        <rFont val="宋体"/>
        <charset val="134"/>
      </rPr>
      <t>巫溪县乌龙乡大溪村</t>
    </r>
  </si>
  <si>
    <r>
      <rPr>
        <sz val="11"/>
        <rFont val="宋体"/>
        <charset val="134"/>
      </rPr>
      <t>通过建设</t>
    </r>
    <r>
      <rPr>
        <sz val="11"/>
        <rFont val="Times New Roman"/>
        <charset val="134"/>
      </rPr>
      <t>40</t>
    </r>
    <r>
      <rPr>
        <sz val="11"/>
        <rFont val="宋体"/>
        <charset val="134"/>
      </rPr>
      <t>套高位鱼池，项目达产达效后，可实现年产值</t>
    </r>
    <r>
      <rPr>
        <sz val="11"/>
        <rFont val="Times New Roman"/>
        <charset val="134"/>
      </rPr>
      <t>30</t>
    </r>
    <r>
      <rPr>
        <sz val="11"/>
        <rFont val="宋体"/>
        <charset val="134"/>
      </rPr>
      <t>万元以上，村集体收入可增加</t>
    </r>
    <r>
      <rPr>
        <sz val="11"/>
        <rFont val="Times New Roman"/>
        <charset val="134"/>
      </rPr>
      <t>4</t>
    </r>
    <r>
      <rPr>
        <sz val="11"/>
        <rFont val="宋体"/>
        <charset val="134"/>
      </rPr>
      <t>万元以上，带动</t>
    </r>
    <r>
      <rPr>
        <sz val="11"/>
        <rFont val="Times New Roman"/>
        <charset val="134"/>
      </rPr>
      <t>5</t>
    </r>
    <r>
      <rPr>
        <sz val="11"/>
        <rFont val="宋体"/>
        <charset val="134"/>
      </rPr>
      <t>人参与务工，人均务工年增收</t>
    </r>
    <r>
      <rPr>
        <sz val="11"/>
        <rFont val="Times New Roman"/>
        <charset val="134"/>
      </rPr>
      <t>2000</t>
    </r>
    <r>
      <rPr>
        <sz val="11"/>
        <rFont val="宋体"/>
        <charset val="134"/>
      </rPr>
      <t>元以上，受益农户</t>
    </r>
    <r>
      <rPr>
        <sz val="11"/>
        <rFont val="Times New Roman"/>
        <charset val="134"/>
      </rPr>
      <t>100</t>
    </r>
    <r>
      <rPr>
        <sz val="11"/>
        <rFont val="宋体"/>
        <charset val="134"/>
      </rPr>
      <t>人，其中脱贫户</t>
    </r>
    <r>
      <rPr>
        <sz val="11"/>
        <rFont val="Times New Roman"/>
        <charset val="134"/>
      </rPr>
      <t>10</t>
    </r>
    <r>
      <rPr>
        <sz val="11"/>
        <rFont val="宋体"/>
        <charset val="134"/>
      </rPr>
      <t>人。</t>
    </r>
  </si>
  <si>
    <r>
      <rPr>
        <sz val="11"/>
        <rFont val="Times New Roman"/>
        <charset val="134"/>
      </rPr>
      <t>13</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9</t>
    </r>
    <r>
      <rPr>
        <sz val="11"/>
        <rFont val="宋体"/>
        <charset val="134"/>
      </rPr>
      <t>人参与项目实施过程中施工质量和资金使用的监督。通过建设</t>
    </r>
    <r>
      <rPr>
        <sz val="11"/>
        <rFont val="Times New Roman"/>
        <charset val="134"/>
      </rPr>
      <t>40</t>
    </r>
    <r>
      <rPr>
        <sz val="11"/>
        <rFont val="宋体"/>
        <charset val="134"/>
      </rPr>
      <t>套高位鱼池，项目达产达效后，可实现年产值</t>
    </r>
    <r>
      <rPr>
        <sz val="11"/>
        <rFont val="Times New Roman"/>
        <charset val="134"/>
      </rPr>
      <t>30</t>
    </r>
    <r>
      <rPr>
        <sz val="11"/>
        <rFont val="宋体"/>
        <charset val="134"/>
      </rPr>
      <t>万元以上，村集体收入可增加</t>
    </r>
    <r>
      <rPr>
        <sz val="11"/>
        <rFont val="Times New Roman"/>
        <charset val="134"/>
      </rPr>
      <t>4</t>
    </r>
    <r>
      <rPr>
        <sz val="11"/>
        <rFont val="宋体"/>
        <charset val="134"/>
      </rPr>
      <t>万元以上，带动</t>
    </r>
    <r>
      <rPr>
        <sz val="11"/>
        <rFont val="Times New Roman"/>
        <charset val="134"/>
      </rPr>
      <t>5</t>
    </r>
    <r>
      <rPr>
        <sz val="11"/>
        <rFont val="宋体"/>
        <charset val="134"/>
      </rPr>
      <t>人参与务工，人均务工年增收</t>
    </r>
    <r>
      <rPr>
        <sz val="11"/>
        <rFont val="Times New Roman"/>
        <charset val="134"/>
      </rPr>
      <t>2000</t>
    </r>
    <r>
      <rPr>
        <sz val="11"/>
        <rFont val="宋体"/>
        <charset val="134"/>
      </rPr>
      <t>元以上，受益农户</t>
    </r>
    <r>
      <rPr>
        <sz val="11"/>
        <rFont val="Times New Roman"/>
        <charset val="134"/>
      </rPr>
      <t>100</t>
    </r>
    <r>
      <rPr>
        <sz val="11"/>
        <rFont val="宋体"/>
        <charset val="134"/>
      </rPr>
      <t>人，其中脱贫户</t>
    </r>
    <r>
      <rPr>
        <sz val="11"/>
        <rFont val="Times New Roman"/>
        <charset val="134"/>
      </rPr>
      <t>10</t>
    </r>
    <r>
      <rPr>
        <sz val="11"/>
        <rFont val="宋体"/>
        <charset val="134"/>
      </rPr>
      <t>人。</t>
    </r>
  </si>
  <si>
    <r>
      <rPr>
        <sz val="11"/>
        <rFont val="宋体"/>
        <charset val="134"/>
      </rPr>
      <t>建设高位鱼池数量</t>
    </r>
    <r>
      <rPr>
        <sz val="11"/>
        <rFont val="Times New Roman"/>
        <charset val="134"/>
      </rPr>
      <t>40</t>
    </r>
    <r>
      <rPr>
        <sz val="11"/>
        <rFont val="宋体"/>
        <charset val="134"/>
      </rPr>
      <t>套。</t>
    </r>
  </si>
  <si>
    <r>
      <rPr>
        <sz val="11"/>
        <rFont val="宋体"/>
        <charset val="134"/>
      </rPr>
      <t>高位鱼池</t>
    </r>
    <r>
      <rPr>
        <sz val="11"/>
        <rFont val="Times New Roman"/>
        <charset val="134"/>
      </rPr>
      <t>3.5</t>
    </r>
    <r>
      <rPr>
        <sz val="11"/>
        <rFont val="宋体"/>
        <charset val="134"/>
      </rPr>
      <t>万元</t>
    </r>
    <r>
      <rPr>
        <sz val="11"/>
        <rFont val="Times New Roman"/>
        <charset val="134"/>
      </rPr>
      <t>/</t>
    </r>
    <r>
      <rPr>
        <sz val="11"/>
        <rFont val="宋体"/>
        <charset val="134"/>
      </rPr>
      <t>套</t>
    </r>
  </si>
  <si>
    <r>
      <rPr>
        <sz val="11"/>
        <rFont val="宋体"/>
        <charset val="134"/>
      </rPr>
      <t>特色产业带动增加村集体收入（总收入）</t>
    </r>
    <r>
      <rPr>
        <sz val="11"/>
        <rFont val="Times New Roman"/>
        <charset val="134"/>
      </rPr>
      <t>≥4</t>
    </r>
    <r>
      <rPr>
        <sz val="11"/>
        <rFont val="宋体"/>
        <charset val="134"/>
      </rPr>
      <t>万元</t>
    </r>
  </si>
  <si>
    <r>
      <rPr>
        <sz val="11"/>
        <rFont val="宋体"/>
        <charset val="134"/>
      </rPr>
      <t>巫溪县下堡镇</t>
    </r>
    <r>
      <rPr>
        <sz val="11"/>
        <rFont val="Times New Roman"/>
        <charset val="134"/>
      </rPr>
      <t>2024</t>
    </r>
    <r>
      <rPr>
        <sz val="11"/>
        <rFont val="宋体"/>
        <charset val="134"/>
      </rPr>
      <t>年高位池养殖建设项目</t>
    </r>
  </si>
  <si>
    <r>
      <rPr>
        <sz val="11"/>
        <rFont val="Times New Roman"/>
        <charset val="134"/>
      </rPr>
      <t>1.</t>
    </r>
    <r>
      <rPr>
        <sz val="11"/>
        <rFont val="宋体"/>
        <charset val="134"/>
      </rPr>
      <t>鱼池</t>
    </r>
    <r>
      <rPr>
        <sz val="11"/>
        <rFont val="Times New Roman"/>
        <charset val="134"/>
      </rPr>
      <t>18000</t>
    </r>
    <r>
      <rPr>
        <sz val="11"/>
        <rFont val="宋体"/>
        <charset val="134"/>
      </rPr>
      <t>立方米，主沟</t>
    </r>
    <r>
      <rPr>
        <sz val="11"/>
        <rFont val="Times New Roman"/>
        <charset val="134"/>
      </rPr>
      <t>80</t>
    </r>
    <r>
      <rPr>
        <sz val="11"/>
        <rFont val="宋体"/>
        <charset val="134"/>
      </rPr>
      <t>米，支引水沟</t>
    </r>
    <r>
      <rPr>
        <sz val="11"/>
        <rFont val="Times New Roman"/>
        <charset val="134"/>
      </rPr>
      <t>200</t>
    </r>
    <r>
      <rPr>
        <sz val="11"/>
        <rFont val="宋体"/>
        <charset val="134"/>
      </rPr>
      <t>米，饮水坝、</t>
    </r>
    <r>
      <rPr>
        <sz val="11"/>
        <rFont val="Times New Roman"/>
        <charset val="134"/>
      </rPr>
      <t>φ160mm</t>
    </r>
    <r>
      <rPr>
        <sz val="11"/>
        <rFont val="宋体"/>
        <charset val="134"/>
      </rPr>
      <t>引水管道</t>
    </r>
    <r>
      <rPr>
        <sz val="11"/>
        <rFont val="Times New Roman"/>
        <charset val="134"/>
      </rPr>
      <t>200</t>
    </r>
    <r>
      <rPr>
        <sz val="11"/>
        <rFont val="宋体"/>
        <charset val="134"/>
      </rPr>
      <t>米、</t>
    </r>
    <r>
      <rPr>
        <sz val="11"/>
        <rFont val="Times New Roman"/>
        <charset val="134"/>
      </rPr>
      <t>φ110mm</t>
    </r>
    <r>
      <rPr>
        <sz val="11"/>
        <rFont val="宋体"/>
        <charset val="134"/>
      </rPr>
      <t>引水管道</t>
    </r>
    <r>
      <rPr>
        <sz val="11"/>
        <rFont val="Times New Roman"/>
        <charset val="134"/>
      </rPr>
      <t>5000</t>
    </r>
    <r>
      <rPr>
        <sz val="11"/>
        <rFont val="宋体"/>
        <charset val="134"/>
      </rPr>
      <t>米、仓库</t>
    </r>
    <r>
      <rPr>
        <sz val="11"/>
        <rFont val="Times New Roman"/>
        <charset val="134"/>
      </rPr>
      <t>560</t>
    </r>
    <r>
      <rPr>
        <sz val="11"/>
        <rFont val="宋体"/>
        <charset val="134"/>
      </rPr>
      <t>平方米、</t>
    </r>
    <r>
      <rPr>
        <sz val="11"/>
        <rFont val="Times New Roman"/>
        <charset val="134"/>
      </rPr>
      <t>3.5</t>
    </r>
    <r>
      <rPr>
        <sz val="11"/>
        <rFont val="宋体"/>
        <charset val="134"/>
      </rPr>
      <t>米生产道路</t>
    </r>
    <r>
      <rPr>
        <sz val="11"/>
        <rFont val="Times New Roman"/>
        <charset val="134"/>
      </rPr>
      <t>200</t>
    </r>
    <r>
      <rPr>
        <sz val="11"/>
        <rFont val="宋体"/>
        <charset val="134"/>
      </rPr>
      <t>米；</t>
    </r>
    <r>
      <rPr>
        <sz val="11"/>
        <rFont val="Times New Roman"/>
        <charset val="134"/>
      </rPr>
      <t>2</t>
    </r>
    <r>
      <rPr>
        <sz val="11"/>
        <rFont val="宋体"/>
        <charset val="134"/>
      </rPr>
      <t>、建设池塘高位池圈养系统</t>
    </r>
    <r>
      <rPr>
        <sz val="11"/>
        <rFont val="Times New Roman"/>
        <charset val="134"/>
      </rPr>
      <t>20</t>
    </r>
    <r>
      <rPr>
        <sz val="11"/>
        <rFont val="宋体"/>
        <charset val="134"/>
      </rPr>
      <t>套；</t>
    </r>
    <r>
      <rPr>
        <sz val="11"/>
        <rFont val="Times New Roman"/>
        <charset val="134"/>
      </rPr>
      <t>3</t>
    </r>
    <r>
      <rPr>
        <sz val="11"/>
        <rFont val="宋体"/>
        <charset val="134"/>
      </rPr>
      <t>、尾水处理等辅助设施设备。</t>
    </r>
    <r>
      <rPr>
        <sz val="11"/>
        <rFont val="Times New Roman"/>
        <charset val="134"/>
      </rPr>
      <t>4</t>
    </r>
    <r>
      <rPr>
        <sz val="11"/>
        <rFont val="宋体"/>
        <charset val="134"/>
      </rPr>
      <t>、鱼苗及饲料等；</t>
    </r>
  </si>
  <si>
    <r>
      <rPr>
        <sz val="11"/>
        <rFont val="宋体"/>
        <charset val="134"/>
      </rPr>
      <t>通过建设鱼池</t>
    </r>
    <r>
      <rPr>
        <sz val="11"/>
        <rFont val="Times New Roman"/>
        <charset val="134"/>
      </rPr>
      <t>18000</t>
    </r>
    <r>
      <rPr>
        <sz val="11"/>
        <rFont val="宋体"/>
        <charset val="134"/>
      </rPr>
      <t>立方米，主沟</t>
    </r>
    <r>
      <rPr>
        <sz val="11"/>
        <rFont val="Times New Roman"/>
        <charset val="134"/>
      </rPr>
      <t>80</t>
    </r>
    <r>
      <rPr>
        <sz val="11"/>
        <rFont val="宋体"/>
        <charset val="134"/>
      </rPr>
      <t>米，支引水沟</t>
    </r>
    <r>
      <rPr>
        <sz val="11"/>
        <rFont val="Times New Roman"/>
        <charset val="134"/>
      </rPr>
      <t>200</t>
    </r>
    <r>
      <rPr>
        <sz val="11"/>
        <rFont val="宋体"/>
        <charset val="134"/>
      </rPr>
      <t>米，饮水坝、</t>
    </r>
    <r>
      <rPr>
        <sz val="11"/>
        <rFont val="Times New Roman"/>
        <charset val="134"/>
      </rPr>
      <t>160#</t>
    </r>
    <r>
      <rPr>
        <sz val="11"/>
        <rFont val="宋体"/>
        <charset val="134"/>
      </rPr>
      <t>引水管道</t>
    </r>
    <r>
      <rPr>
        <sz val="11"/>
        <rFont val="Times New Roman"/>
        <charset val="134"/>
      </rPr>
      <t>200</t>
    </r>
    <r>
      <rPr>
        <sz val="11"/>
        <rFont val="宋体"/>
        <charset val="134"/>
      </rPr>
      <t>米、</t>
    </r>
    <r>
      <rPr>
        <sz val="11"/>
        <rFont val="Times New Roman"/>
        <charset val="134"/>
      </rPr>
      <t>110#</t>
    </r>
    <r>
      <rPr>
        <sz val="11"/>
        <rFont val="宋体"/>
        <charset val="134"/>
      </rPr>
      <t>引水管道</t>
    </r>
    <r>
      <rPr>
        <sz val="11"/>
        <rFont val="Times New Roman"/>
        <charset val="134"/>
      </rPr>
      <t>5000</t>
    </r>
    <r>
      <rPr>
        <sz val="11"/>
        <rFont val="宋体"/>
        <charset val="134"/>
      </rPr>
      <t>米、仓库</t>
    </r>
    <r>
      <rPr>
        <sz val="11"/>
        <rFont val="Times New Roman"/>
        <charset val="134"/>
      </rPr>
      <t>560</t>
    </r>
    <r>
      <rPr>
        <sz val="11"/>
        <rFont val="宋体"/>
        <charset val="134"/>
      </rPr>
      <t>平方米、</t>
    </r>
    <r>
      <rPr>
        <sz val="11"/>
        <rFont val="Times New Roman"/>
        <charset val="134"/>
      </rPr>
      <t>3.5</t>
    </r>
    <r>
      <rPr>
        <sz val="11"/>
        <rFont val="宋体"/>
        <charset val="134"/>
      </rPr>
      <t>米生产道路</t>
    </r>
    <r>
      <rPr>
        <sz val="11"/>
        <rFont val="Times New Roman"/>
        <charset val="134"/>
      </rPr>
      <t>200</t>
    </r>
    <r>
      <rPr>
        <sz val="11"/>
        <rFont val="宋体"/>
        <charset val="134"/>
      </rPr>
      <t>米；池塘高位池圈养系统</t>
    </r>
    <r>
      <rPr>
        <sz val="11"/>
        <rFont val="Times New Roman"/>
        <charset val="134"/>
      </rPr>
      <t>20</t>
    </r>
    <r>
      <rPr>
        <sz val="11"/>
        <rFont val="宋体"/>
        <charset val="134"/>
      </rPr>
      <t>桶，尾水处理等辅助设施设备，鱼苗及饲料等；项目建成后可实现年产优质商品鱼</t>
    </r>
    <r>
      <rPr>
        <sz val="11"/>
        <rFont val="Times New Roman"/>
        <charset val="134"/>
      </rPr>
      <t>100</t>
    </r>
    <r>
      <rPr>
        <sz val="11"/>
        <rFont val="宋体"/>
        <charset val="134"/>
      </rPr>
      <t>吨以上，可带动农户</t>
    </r>
    <r>
      <rPr>
        <sz val="11"/>
        <rFont val="Times New Roman"/>
        <charset val="134"/>
      </rPr>
      <t>100</t>
    </r>
    <r>
      <rPr>
        <sz val="11"/>
        <rFont val="宋体"/>
        <charset val="134"/>
      </rPr>
      <t>人其中脱贫人口</t>
    </r>
    <r>
      <rPr>
        <sz val="11"/>
        <rFont val="Times New Roman"/>
        <charset val="134"/>
      </rPr>
      <t>50</t>
    </r>
    <r>
      <rPr>
        <sz val="11"/>
        <rFont val="宋体"/>
        <charset val="134"/>
      </rPr>
      <t>人以上发展养鱼，人均增收</t>
    </r>
    <r>
      <rPr>
        <sz val="11"/>
        <rFont val="Times New Roman"/>
        <charset val="134"/>
      </rPr>
      <t>500</t>
    </r>
    <r>
      <rPr>
        <sz val="11"/>
        <rFont val="宋体"/>
        <charset val="134"/>
      </rPr>
      <t>元以上。</t>
    </r>
  </si>
  <si>
    <r>
      <rPr>
        <sz val="11"/>
        <rFont val="Times New Roman"/>
        <charset val="134"/>
      </rPr>
      <t>40</t>
    </r>
    <r>
      <rPr>
        <sz val="11"/>
        <rFont val="宋体"/>
        <charset val="134"/>
      </rPr>
      <t>人参与前期项目确定会议、决议，</t>
    </r>
    <r>
      <rPr>
        <sz val="11"/>
        <rFont val="Times New Roman"/>
        <charset val="134"/>
      </rPr>
      <t>9</t>
    </r>
    <r>
      <rPr>
        <sz val="11"/>
        <rFont val="宋体"/>
        <charset val="134"/>
      </rPr>
      <t>人参与入库项目的选择，</t>
    </r>
    <r>
      <rPr>
        <sz val="11"/>
        <rFont val="Times New Roman"/>
        <charset val="134"/>
      </rPr>
      <t>7</t>
    </r>
    <r>
      <rPr>
        <sz val="11"/>
        <rFont val="宋体"/>
        <charset val="134"/>
      </rPr>
      <t>人参与项目实施过程中施工质量和资金使用的监督</t>
    </r>
    <r>
      <rPr>
        <sz val="11"/>
        <rFont val="Times New Roman"/>
        <charset val="134"/>
      </rPr>
      <t>,</t>
    </r>
    <r>
      <rPr>
        <sz val="11"/>
        <rFont val="宋体"/>
        <charset val="134"/>
      </rPr>
      <t>通过建设鱼池</t>
    </r>
    <r>
      <rPr>
        <sz val="11"/>
        <rFont val="Times New Roman"/>
        <charset val="134"/>
      </rPr>
      <t>18000</t>
    </r>
    <r>
      <rPr>
        <sz val="11"/>
        <rFont val="宋体"/>
        <charset val="134"/>
      </rPr>
      <t>立方米，主沟</t>
    </r>
    <r>
      <rPr>
        <sz val="11"/>
        <rFont val="Times New Roman"/>
        <charset val="134"/>
      </rPr>
      <t>80</t>
    </r>
    <r>
      <rPr>
        <sz val="11"/>
        <rFont val="宋体"/>
        <charset val="134"/>
      </rPr>
      <t>米，支引水沟</t>
    </r>
    <r>
      <rPr>
        <sz val="11"/>
        <rFont val="Times New Roman"/>
        <charset val="134"/>
      </rPr>
      <t>200</t>
    </r>
    <r>
      <rPr>
        <sz val="11"/>
        <rFont val="宋体"/>
        <charset val="134"/>
      </rPr>
      <t>米，饮水坝、</t>
    </r>
    <r>
      <rPr>
        <sz val="11"/>
        <rFont val="Times New Roman"/>
        <charset val="134"/>
      </rPr>
      <t>160#</t>
    </r>
    <r>
      <rPr>
        <sz val="11"/>
        <rFont val="宋体"/>
        <charset val="134"/>
      </rPr>
      <t>引水管道</t>
    </r>
    <r>
      <rPr>
        <sz val="11"/>
        <rFont val="Times New Roman"/>
        <charset val="134"/>
      </rPr>
      <t>200</t>
    </r>
    <r>
      <rPr>
        <sz val="11"/>
        <rFont val="宋体"/>
        <charset val="134"/>
      </rPr>
      <t>米、</t>
    </r>
    <r>
      <rPr>
        <sz val="11"/>
        <rFont val="Times New Roman"/>
        <charset val="134"/>
      </rPr>
      <t>110#</t>
    </r>
    <r>
      <rPr>
        <sz val="11"/>
        <rFont val="宋体"/>
        <charset val="134"/>
      </rPr>
      <t>引水管道</t>
    </r>
    <r>
      <rPr>
        <sz val="11"/>
        <rFont val="Times New Roman"/>
        <charset val="134"/>
      </rPr>
      <t>5000</t>
    </r>
    <r>
      <rPr>
        <sz val="11"/>
        <rFont val="宋体"/>
        <charset val="134"/>
      </rPr>
      <t>米、仓库</t>
    </r>
    <r>
      <rPr>
        <sz val="11"/>
        <rFont val="Times New Roman"/>
        <charset val="134"/>
      </rPr>
      <t>560</t>
    </r>
    <r>
      <rPr>
        <sz val="11"/>
        <rFont val="宋体"/>
        <charset val="134"/>
      </rPr>
      <t>平方米、</t>
    </r>
    <r>
      <rPr>
        <sz val="11"/>
        <rFont val="Times New Roman"/>
        <charset val="134"/>
      </rPr>
      <t>3.5</t>
    </r>
    <r>
      <rPr>
        <sz val="11"/>
        <rFont val="宋体"/>
        <charset val="134"/>
      </rPr>
      <t>米生产道路</t>
    </r>
    <r>
      <rPr>
        <sz val="11"/>
        <rFont val="Times New Roman"/>
        <charset val="134"/>
      </rPr>
      <t>200</t>
    </r>
    <r>
      <rPr>
        <sz val="11"/>
        <rFont val="宋体"/>
        <charset val="134"/>
      </rPr>
      <t>米；池塘高位池圈养系统</t>
    </r>
    <r>
      <rPr>
        <sz val="11"/>
        <rFont val="Times New Roman"/>
        <charset val="134"/>
      </rPr>
      <t>20</t>
    </r>
    <r>
      <rPr>
        <sz val="11"/>
        <rFont val="宋体"/>
        <charset val="134"/>
      </rPr>
      <t>桶，尾水处理等辅助设施设备，鱼苗及饲料等；项目建成后可实现年产优质商品鱼</t>
    </r>
    <r>
      <rPr>
        <sz val="11"/>
        <rFont val="Times New Roman"/>
        <charset val="134"/>
      </rPr>
      <t>100</t>
    </r>
    <r>
      <rPr>
        <sz val="11"/>
        <rFont val="宋体"/>
        <charset val="134"/>
      </rPr>
      <t>吨以上，可带动农户</t>
    </r>
    <r>
      <rPr>
        <sz val="11"/>
        <rFont val="Times New Roman"/>
        <charset val="134"/>
      </rPr>
      <t>100</t>
    </r>
    <r>
      <rPr>
        <sz val="11"/>
        <rFont val="宋体"/>
        <charset val="134"/>
      </rPr>
      <t>人其中脱贫人口</t>
    </r>
    <r>
      <rPr>
        <sz val="11"/>
        <rFont val="Times New Roman"/>
        <charset val="134"/>
      </rPr>
      <t>50</t>
    </r>
    <r>
      <rPr>
        <sz val="11"/>
        <rFont val="宋体"/>
        <charset val="134"/>
      </rPr>
      <t>人以上发展养鱼，人均增收</t>
    </r>
    <r>
      <rPr>
        <sz val="11"/>
        <rFont val="Times New Roman"/>
        <charset val="134"/>
      </rPr>
      <t>500</t>
    </r>
    <r>
      <rPr>
        <sz val="11"/>
        <rFont val="宋体"/>
        <charset val="134"/>
      </rPr>
      <t>元以上。</t>
    </r>
  </si>
  <si>
    <r>
      <rPr>
        <sz val="11"/>
        <rFont val="Times New Roman"/>
        <charset val="134"/>
      </rPr>
      <t>1</t>
    </r>
    <r>
      <rPr>
        <sz val="11"/>
        <rFont val="宋体"/>
        <charset val="134"/>
      </rPr>
      <t>、鱼池</t>
    </r>
    <r>
      <rPr>
        <sz val="11"/>
        <rFont val="Times New Roman"/>
        <charset val="134"/>
      </rPr>
      <t>18000</t>
    </r>
    <r>
      <rPr>
        <sz val="11"/>
        <rFont val="宋体"/>
        <charset val="134"/>
      </rPr>
      <t>立方米，主沟</t>
    </r>
    <r>
      <rPr>
        <sz val="11"/>
        <rFont val="Times New Roman"/>
        <charset val="134"/>
      </rPr>
      <t>80</t>
    </r>
    <r>
      <rPr>
        <sz val="11"/>
        <rFont val="宋体"/>
        <charset val="134"/>
      </rPr>
      <t>米，支引水沟</t>
    </r>
    <r>
      <rPr>
        <sz val="11"/>
        <rFont val="Times New Roman"/>
        <charset val="134"/>
      </rPr>
      <t>200</t>
    </r>
    <r>
      <rPr>
        <sz val="11"/>
        <rFont val="宋体"/>
        <charset val="134"/>
      </rPr>
      <t>米，饮水坝、</t>
    </r>
    <r>
      <rPr>
        <sz val="11"/>
        <rFont val="Times New Roman"/>
        <charset val="134"/>
      </rPr>
      <t>160#</t>
    </r>
    <r>
      <rPr>
        <sz val="11"/>
        <rFont val="宋体"/>
        <charset val="134"/>
      </rPr>
      <t>引水管道</t>
    </r>
    <r>
      <rPr>
        <sz val="11"/>
        <rFont val="Times New Roman"/>
        <charset val="134"/>
      </rPr>
      <t>200</t>
    </r>
    <r>
      <rPr>
        <sz val="11"/>
        <rFont val="宋体"/>
        <charset val="134"/>
      </rPr>
      <t>米、</t>
    </r>
    <r>
      <rPr>
        <sz val="11"/>
        <rFont val="Times New Roman"/>
        <charset val="134"/>
      </rPr>
      <t>110#</t>
    </r>
    <r>
      <rPr>
        <sz val="11"/>
        <rFont val="宋体"/>
        <charset val="134"/>
      </rPr>
      <t>引水管道</t>
    </r>
    <r>
      <rPr>
        <sz val="11"/>
        <rFont val="Times New Roman"/>
        <charset val="134"/>
      </rPr>
      <t>5000</t>
    </r>
    <r>
      <rPr>
        <sz val="11"/>
        <rFont val="宋体"/>
        <charset val="134"/>
      </rPr>
      <t>米、生产用房及仓库</t>
    </r>
    <r>
      <rPr>
        <sz val="11"/>
        <rFont val="Times New Roman"/>
        <charset val="134"/>
      </rPr>
      <t>560</t>
    </r>
    <r>
      <rPr>
        <sz val="11"/>
        <rFont val="宋体"/>
        <charset val="134"/>
      </rPr>
      <t>平方米、</t>
    </r>
    <r>
      <rPr>
        <sz val="11"/>
        <rFont val="Times New Roman"/>
        <charset val="134"/>
      </rPr>
      <t>3.5</t>
    </r>
    <r>
      <rPr>
        <sz val="11"/>
        <rFont val="宋体"/>
        <charset val="134"/>
      </rPr>
      <t>米生产道路</t>
    </r>
    <r>
      <rPr>
        <sz val="11"/>
        <rFont val="Times New Roman"/>
        <charset val="134"/>
      </rPr>
      <t>200</t>
    </r>
    <r>
      <rPr>
        <sz val="11"/>
        <rFont val="宋体"/>
        <charset val="134"/>
      </rPr>
      <t>米；</t>
    </r>
    <r>
      <rPr>
        <sz val="11"/>
        <rFont val="Times New Roman"/>
        <charset val="134"/>
      </rPr>
      <t>2</t>
    </r>
    <r>
      <rPr>
        <sz val="11"/>
        <rFont val="宋体"/>
        <charset val="134"/>
      </rPr>
      <t>、建设池塘高位池圈养系统</t>
    </r>
    <r>
      <rPr>
        <sz val="11"/>
        <rFont val="Times New Roman"/>
        <charset val="134"/>
      </rPr>
      <t>20</t>
    </r>
    <r>
      <rPr>
        <sz val="11"/>
        <rFont val="宋体"/>
        <charset val="134"/>
      </rPr>
      <t>套；</t>
    </r>
    <r>
      <rPr>
        <sz val="11"/>
        <rFont val="Times New Roman"/>
        <charset val="134"/>
      </rPr>
      <t>3</t>
    </r>
    <r>
      <rPr>
        <sz val="11"/>
        <rFont val="宋体"/>
        <charset val="134"/>
      </rPr>
      <t>、尾水处理等辅助设施设备。</t>
    </r>
    <r>
      <rPr>
        <sz val="11"/>
        <rFont val="Times New Roman"/>
        <charset val="134"/>
      </rPr>
      <t>4</t>
    </r>
    <r>
      <rPr>
        <sz val="11"/>
        <rFont val="宋体"/>
        <charset val="134"/>
      </rPr>
      <t>、鱼苗及饲料等；</t>
    </r>
    <r>
      <rPr>
        <sz val="11"/>
        <rFont val="Times New Roman"/>
        <charset val="134"/>
      </rPr>
      <t>5</t>
    </r>
    <r>
      <rPr>
        <sz val="11"/>
        <rFont val="宋体"/>
        <charset val="134"/>
      </rPr>
      <t>、技术支撑</t>
    </r>
  </si>
  <si>
    <r>
      <rPr>
        <sz val="11"/>
        <rFont val="Times New Roman"/>
        <charset val="134"/>
      </rPr>
      <t>1</t>
    </r>
    <r>
      <rPr>
        <sz val="11"/>
        <rFont val="宋体"/>
        <charset val="134"/>
      </rPr>
      <t>、鱼池</t>
    </r>
    <r>
      <rPr>
        <sz val="11"/>
        <rFont val="Times New Roman"/>
        <charset val="134"/>
      </rPr>
      <t>700</t>
    </r>
    <r>
      <rPr>
        <sz val="11"/>
        <rFont val="宋体"/>
        <charset val="134"/>
      </rPr>
      <t>元</t>
    </r>
    <r>
      <rPr>
        <sz val="11"/>
        <rFont val="Times New Roman"/>
        <charset val="134"/>
      </rPr>
      <t>/</t>
    </r>
    <r>
      <rPr>
        <sz val="11"/>
        <rFont val="宋体"/>
        <charset val="134"/>
      </rPr>
      <t>立方米，主沟</t>
    </r>
    <r>
      <rPr>
        <sz val="11"/>
        <rFont val="Times New Roman"/>
        <charset val="134"/>
      </rPr>
      <t>300</t>
    </r>
    <r>
      <rPr>
        <sz val="11"/>
        <rFont val="宋体"/>
        <charset val="134"/>
      </rPr>
      <t>元</t>
    </r>
    <r>
      <rPr>
        <sz val="11"/>
        <rFont val="Times New Roman"/>
        <charset val="134"/>
      </rPr>
      <t>/</t>
    </r>
    <r>
      <rPr>
        <sz val="11"/>
        <rFont val="宋体"/>
        <charset val="134"/>
      </rPr>
      <t>米，支排水沟</t>
    </r>
    <r>
      <rPr>
        <sz val="11"/>
        <rFont val="Times New Roman"/>
        <charset val="134"/>
      </rPr>
      <t>200</t>
    </r>
    <r>
      <rPr>
        <sz val="11"/>
        <rFont val="宋体"/>
        <charset val="134"/>
      </rPr>
      <t>元</t>
    </r>
    <r>
      <rPr>
        <sz val="11"/>
        <rFont val="Times New Roman"/>
        <charset val="134"/>
      </rPr>
      <t>/</t>
    </r>
    <r>
      <rPr>
        <sz val="11"/>
        <rFont val="宋体"/>
        <charset val="134"/>
      </rPr>
      <t>米，</t>
    </r>
    <r>
      <rPr>
        <sz val="11"/>
        <rFont val="Times New Roman"/>
        <charset val="134"/>
      </rPr>
      <t>110#</t>
    </r>
    <r>
      <rPr>
        <sz val="11"/>
        <rFont val="宋体"/>
        <charset val="134"/>
      </rPr>
      <t>管道</t>
    </r>
    <r>
      <rPr>
        <sz val="11"/>
        <rFont val="Times New Roman"/>
        <charset val="134"/>
      </rPr>
      <t>80</t>
    </r>
    <r>
      <rPr>
        <sz val="11"/>
        <rFont val="宋体"/>
        <charset val="134"/>
      </rPr>
      <t>元</t>
    </r>
    <r>
      <rPr>
        <sz val="11"/>
        <rFont val="Times New Roman"/>
        <charset val="134"/>
      </rPr>
      <t>/</t>
    </r>
    <r>
      <rPr>
        <sz val="11"/>
        <rFont val="宋体"/>
        <charset val="134"/>
      </rPr>
      <t>米；生产用房及库房</t>
    </r>
    <r>
      <rPr>
        <sz val="11"/>
        <rFont val="Times New Roman"/>
        <charset val="134"/>
      </rPr>
      <t>1000</t>
    </r>
    <r>
      <rPr>
        <sz val="11"/>
        <rFont val="宋体"/>
        <charset val="134"/>
      </rPr>
      <t>元</t>
    </r>
    <r>
      <rPr>
        <sz val="11"/>
        <rFont val="Times New Roman"/>
        <charset val="134"/>
      </rPr>
      <t>/</t>
    </r>
    <r>
      <rPr>
        <sz val="11"/>
        <rFont val="宋体"/>
        <charset val="134"/>
      </rPr>
      <t>平方米，生产便道</t>
    </r>
    <r>
      <rPr>
        <sz val="11"/>
        <rFont val="Times New Roman"/>
        <charset val="134"/>
      </rPr>
      <t>400</t>
    </r>
    <r>
      <rPr>
        <sz val="11"/>
        <rFont val="宋体"/>
        <charset val="134"/>
      </rPr>
      <t>元</t>
    </r>
    <r>
      <rPr>
        <sz val="11"/>
        <rFont val="Times New Roman"/>
        <charset val="134"/>
      </rPr>
      <t>/</t>
    </r>
    <r>
      <rPr>
        <sz val="11"/>
        <rFont val="宋体"/>
        <charset val="134"/>
      </rPr>
      <t>米，池塘高位池</t>
    </r>
    <r>
      <rPr>
        <sz val="11"/>
        <rFont val="Times New Roman"/>
        <charset val="134"/>
      </rPr>
      <t>3.5</t>
    </r>
    <r>
      <rPr>
        <sz val="11"/>
        <rFont val="宋体"/>
        <charset val="134"/>
      </rPr>
      <t>万元</t>
    </r>
    <r>
      <rPr>
        <sz val="11"/>
        <rFont val="Times New Roman"/>
        <charset val="134"/>
      </rPr>
      <t>/</t>
    </r>
    <r>
      <rPr>
        <sz val="11"/>
        <rFont val="宋体"/>
        <charset val="134"/>
      </rPr>
      <t>套，尾水处理等辅助设施设备</t>
    </r>
    <r>
      <rPr>
        <sz val="11"/>
        <rFont val="Times New Roman"/>
        <charset val="134"/>
      </rPr>
      <t>45</t>
    </r>
    <r>
      <rPr>
        <sz val="11"/>
        <rFont val="宋体"/>
        <charset val="134"/>
      </rPr>
      <t>万元</t>
    </r>
    <r>
      <rPr>
        <sz val="11"/>
        <rFont val="Times New Roman"/>
        <charset val="134"/>
      </rPr>
      <t>/</t>
    </r>
    <r>
      <rPr>
        <sz val="11"/>
        <rFont val="宋体"/>
        <charset val="134"/>
      </rPr>
      <t>套等</t>
    </r>
  </si>
  <si>
    <r>
      <rPr>
        <sz val="11"/>
        <rFont val="宋体"/>
        <charset val="134"/>
      </rPr>
      <t>特色产业带动脱贫农户增加收入</t>
    </r>
    <r>
      <rPr>
        <sz val="11"/>
        <rFont val="Times New Roman"/>
        <charset val="134"/>
      </rPr>
      <t>≥500</t>
    </r>
    <r>
      <rPr>
        <sz val="11"/>
        <rFont val="宋体"/>
        <charset val="134"/>
      </rPr>
      <t>元</t>
    </r>
  </si>
  <si>
    <r>
      <rPr>
        <sz val="11"/>
        <rFont val="宋体"/>
        <charset val="134"/>
      </rPr>
      <t>受益脱贫人口数</t>
    </r>
    <r>
      <rPr>
        <sz val="11"/>
        <rFont val="Times New Roman"/>
        <charset val="134"/>
      </rPr>
      <t>≥50</t>
    </r>
    <r>
      <rPr>
        <sz val="11"/>
        <rFont val="宋体"/>
        <charset val="134"/>
      </rPr>
      <t>人</t>
    </r>
  </si>
  <si>
    <r>
      <rPr>
        <sz val="11"/>
        <rFont val="宋体"/>
        <charset val="134"/>
      </rPr>
      <t>村委参与实施，获得养殖收益</t>
    </r>
  </si>
  <si>
    <r>
      <rPr>
        <sz val="11"/>
        <rFont val="宋体"/>
        <charset val="134"/>
      </rPr>
      <t>巫溪县</t>
    </r>
    <r>
      <rPr>
        <sz val="11"/>
        <rFont val="Times New Roman"/>
        <charset val="134"/>
      </rPr>
      <t>2024</t>
    </r>
    <r>
      <rPr>
        <sz val="11"/>
        <rFont val="宋体"/>
        <charset val="134"/>
      </rPr>
      <t>年中梁乡中梁水库生态鱼养殖基地建设项目</t>
    </r>
  </si>
  <si>
    <r>
      <rPr>
        <sz val="11"/>
        <rFont val="宋体"/>
        <charset val="134"/>
      </rPr>
      <t>新建起鱼平台</t>
    </r>
    <r>
      <rPr>
        <sz val="11"/>
        <rFont val="Times New Roman"/>
        <charset val="134"/>
      </rPr>
      <t>500</t>
    </r>
    <r>
      <rPr>
        <sz val="11"/>
        <rFont val="宋体"/>
        <charset val="134"/>
      </rPr>
      <t>平方米；建设育苗基地</t>
    </r>
    <r>
      <rPr>
        <sz val="11"/>
        <rFont val="Times New Roman"/>
        <charset val="134"/>
      </rPr>
      <t>1200</t>
    </r>
    <r>
      <rPr>
        <sz val="11"/>
        <rFont val="宋体"/>
        <charset val="134"/>
      </rPr>
      <t>平方米；捕鱼设备</t>
    </r>
    <r>
      <rPr>
        <sz val="11"/>
        <rFont val="Times New Roman"/>
        <charset val="134"/>
      </rPr>
      <t>1</t>
    </r>
    <r>
      <rPr>
        <sz val="11"/>
        <rFont val="宋体"/>
        <charset val="134"/>
      </rPr>
      <t>套；制氧运输设备</t>
    </r>
    <r>
      <rPr>
        <sz val="11"/>
        <rFont val="Times New Roman"/>
        <charset val="134"/>
      </rPr>
      <t>1</t>
    </r>
    <r>
      <rPr>
        <sz val="11"/>
        <rFont val="宋体"/>
        <charset val="134"/>
      </rPr>
      <t>套；投放鱼苗</t>
    </r>
    <r>
      <rPr>
        <sz val="11"/>
        <rFont val="Times New Roman"/>
        <charset val="134"/>
      </rPr>
      <t>10</t>
    </r>
    <r>
      <rPr>
        <sz val="11"/>
        <rFont val="宋体"/>
        <charset val="134"/>
      </rPr>
      <t>万尾，购买水质检测等配套设施设备。</t>
    </r>
  </si>
  <si>
    <r>
      <rPr>
        <sz val="11"/>
        <rFont val="宋体"/>
        <charset val="134"/>
      </rPr>
      <t>巫溪县中梁乡双河村、河口村。</t>
    </r>
  </si>
  <si>
    <r>
      <rPr>
        <sz val="11"/>
        <rFont val="宋体"/>
        <charset val="134"/>
      </rPr>
      <t>通过新建起鱼平台</t>
    </r>
    <r>
      <rPr>
        <sz val="11"/>
        <rFont val="Times New Roman"/>
        <charset val="134"/>
      </rPr>
      <t>500</t>
    </r>
    <r>
      <rPr>
        <sz val="11"/>
        <rFont val="宋体"/>
        <charset val="134"/>
      </rPr>
      <t>平方米，建设育苗基地</t>
    </r>
    <r>
      <rPr>
        <sz val="11"/>
        <rFont val="Times New Roman"/>
        <charset val="134"/>
      </rPr>
      <t>1200</t>
    </r>
    <r>
      <rPr>
        <sz val="11"/>
        <rFont val="宋体"/>
        <charset val="134"/>
      </rPr>
      <t>平方米，捕鱼设备</t>
    </r>
    <r>
      <rPr>
        <sz val="11"/>
        <rFont val="Times New Roman"/>
        <charset val="134"/>
      </rPr>
      <t>1</t>
    </r>
    <r>
      <rPr>
        <sz val="11"/>
        <rFont val="宋体"/>
        <charset val="134"/>
      </rPr>
      <t>套；制氧运输设备</t>
    </r>
    <r>
      <rPr>
        <sz val="11"/>
        <rFont val="Times New Roman"/>
        <charset val="134"/>
      </rPr>
      <t>1</t>
    </r>
    <r>
      <rPr>
        <sz val="11"/>
        <rFont val="宋体"/>
        <charset val="134"/>
      </rPr>
      <t>套；投放鱼苗</t>
    </r>
    <r>
      <rPr>
        <sz val="11"/>
        <rFont val="Times New Roman"/>
        <charset val="134"/>
      </rPr>
      <t>10</t>
    </r>
    <r>
      <rPr>
        <sz val="11"/>
        <rFont val="宋体"/>
        <charset val="134"/>
      </rPr>
      <t>万尾，购买水质检测等配套设施设备。项目建成后，可实现年产生态鱼</t>
    </r>
    <r>
      <rPr>
        <sz val="11"/>
        <rFont val="Times New Roman"/>
        <charset val="134"/>
      </rPr>
      <t>25</t>
    </r>
    <r>
      <rPr>
        <sz val="11"/>
        <rFont val="宋体"/>
        <charset val="134"/>
      </rPr>
      <t>万斤以上，带动双河村、河口村的</t>
    </r>
    <r>
      <rPr>
        <sz val="11"/>
        <rFont val="Times New Roman"/>
        <charset val="134"/>
      </rPr>
      <t>80</t>
    </r>
    <r>
      <rPr>
        <sz val="11"/>
        <rFont val="宋体"/>
        <charset val="134"/>
      </rPr>
      <t>户入股股民年收入增加</t>
    </r>
    <r>
      <rPr>
        <sz val="11"/>
        <rFont val="Times New Roman"/>
        <charset val="134"/>
      </rPr>
      <t>500</t>
    </r>
    <r>
      <rPr>
        <sz val="11"/>
        <rFont val="宋体"/>
        <charset val="134"/>
      </rPr>
      <t>元以上，其中移民</t>
    </r>
    <r>
      <rPr>
        <sz val="11"/>
        <rFont val="Times New Roman"/>
        <charset val="134"/>
      </rPr>
      <t>70</t>
    </r>
    <r>
      <rPr>
        <sz val="11"/>
        <rFont val="宋体"/>
        <charset val="134"/>
      </rPr>
      <t>户，脱贫户</t>
    </r>
    <r>
      <rPr>
        <sz val="11"/>
        <rFont val="Times New Roman"/>
        <charset val="134"/>
      </rPr>
      <t>10</t>
    </r>
    <r>
      <rPr>
        <sz val="11"/>
        <rFont val="宋体"/>
        <charset val="134"/>
      </rPr>
      <t>户，同时带动外来钓鱼爱好者前来垂钓，带动库区周边农家乐实现增收。</t>
    </r>
  </si>
  <si>
    <r>
      <rPr>
        <sz val="11"/>
        <rFont val="Times New Roman"/>
        <charset val="134"/>
      </rPr>
      <t>35</t>
    </r>
    <r>
      <rPr>
        <sz val="11"/>
        <rFont val="宋体"/>
        <charset val="134"/>
      </rPr>
      <t>人参与项目确定会议、决议，</t>
    </r>
    <r>
      <rPr>
        <sz val="11"/>
        <rFont val="Times New Roman"/>
        <charset val="134"/>
      </rPr>
      <t>12</t>
    </r>
    <r>
      <rPr>
        <sz val="11"/>
        <rFont val="宋体"/>
        <charset val="134"/>
      </rPr>
      <t>人参与入库项目的选择，</t>
    </r>
    <r>
      <rPr>
        <sz val="11"/>
        <rFont val="Times New Roman"/>
        <charset val="134"/>
      </rPr>
      <t>12</t>
    </r>
    <r>
      <rPr>
        <sz val="11"/>
        <rFont val="宋体"/>
        <charset val="134"/>
      </rPr>
      <t>人参与项目实施过程中施工质量和资金使用的监督；通过新建起鱼平台</t>
    </r>
    <r>
      <rPr>
        <sz val="11"/>
        <rFont val="Times New Roman"/>
        <charset val="134"/>
      </rPr>
      <t>500</t>
    </r>
    <r>
      <rPr>
        <sz val="11"/>
        <rFont val="宋体"/>
        <charset val="134"/>
      </rPr>
      <t>平方米，建设育苗基地</t>
    </r>
    <r>
      <rPr>
        <sz val="11"/>
        <rFont val="Times New Roman"/>
        <charset val="134"/>
      </rPr>
      <t>1200</t>
    </r>
    <r>
      <rPr>
        <sz val="11"/>
        <rFont val="宋体"/>
        <charset val="134"/>
      </rPr>
      <t>平方米，捕鱼设备</t>
    </r>
    <r>
      <rPr>
        <sz val="11"/>
        <rFont val="Times New Roman"/>
        <charset val="134"/>
      </rPr>
      <t>1</t>
    </r>
    <r>
      <rPr>
        <sz val="11"/>
        <rFont val="宋体"/>
        <charset val="134"/>
      </rPr>
      <t>套；制氧运输设备</t>
    </r>
    <r>
      <rPr>
        <sz val="11"/>
        <rFont val="Times New Roman"/>
        <charset val="134"/>
      </rPr>
      <t>1</t>
    </r>
    <r>
      <rPr>
        <sz val="11"/>
        <rFont val="宋体"/>
        <charset val="134"/>
      </rPr>
      <t>套；投放鱼苗</t>
    </r>
    <r>
      <rPr>
        <sz val="11"/>
        <rFont val="Times New Roman"/>
        <charset val="134"/>
      </rPr>
      <t>10</t>
    </r>
    <r>
      <rPr>
        <sz val="11"/>
        <rFont val="宋体"/>
        <charset val="134"/>
      </rPr>
      <t>万尾，购买水质检测等配套设施设备。项目建成后，可实现年产生态鱼</t>
    </r>
    <r>
      <rPr>
        <sz val="11"/>
        <rFont val="Times New Roman"/>
        <charset val="134"/>
      </rPr>
      <t>25</t>
    </r>
    <r>
      <rPr>
        <sz val="11"/>
        <rFont val="宋体"/>
        <charset val="134"/>
      </rPr>
      <t>万斤以上，带动双河村、河口村的</t>
    </r>
    <r>
      <rPr>
        <sz val="11"/>
        <rFont val="Times New Roman"/>
        <charset val="134"/>
      </rPr>
      <t>80</t>
    </r>
    <r>
      <rPr>
        <sz val="11"/>
        <rFont val="宋体"/>
        <charset val="134"/>
      </rPr>
      <t>户入股股民年收入增加</t>
    </r>
    <r>
      <rPr>
        <sz val="11"/>
        <rFont val="Times New Roman"/>
        <charset val="134"/>
      </rPr>
      <t>500</t>
    </r>
    <r>
      <rPr>
        <sz val="11"/>
        <rFont val="宋体"/>
        <charset val="134"/>
      </rPr>
      <t>元以上，其中移民</t>
    </r>
    <r>
      <rPr>
        <sz val="11"/>
        <rFont val="Times New Roman"/>
        <charset val="134"/>
      </rPr>
      <t>70</t>
    </r>
    <r>
      <rPr>
        <sz val="11"/>
        <rFont val="宋体"/>
        <charset val="134"/>
      </rPr>
      <t>户，脱贫户</t>
    </r>
    <r>
      <rPr>
        <sz val="11"/>
        <rFont val="Times New Roman"/>
        <charset val="134"/>
      </rPr>
      <t>10</t>
    </r>
    <r>
      <rPr>
        <sz val="11"/>
        <rFont val="宋体"/>
        <charset val="134"/>
      </rPr>
      <t>户，同时带动外来钓鱼爱好者前来垂钓，带动库区周边农家乐实现增收。</t>
    </r>
  </si>
  <si>
    <r>
      <rPr>
        <sz val="11"/>
        <rFont val="宋体"/>
        <charset val="134"/>
      </rPr>
      <t>起鱼平台</t>
    </r>
    <r>
      <rPr>
        <sz val="11"/>
        <rFont val="Times New Roman"/>
        <charset val="134"/>
      </rPr>
      <t>2400</t>
    </r>
    <r>
      <rPr>
        <sz val="11"/>
        <rFont val="宋体"/>
        <charset val="134"/>
      </rPr>
      <t>元</t>
    </r>
    <r>
      <rPr>
        <sz val="11"/>
        <rFont val="Times New Roman"/>
        <charset val="134"/>
      </rPr>
      <t>/</t>
    </r>
    <r>
      <rPr>
        <sz val="11"/>
        <rFont val="宋体"/>
        <charset val="134"/>
      </rPr>
      <t>㎡；育苗基地</t>
    </r>
    <r>
      <rPr>
        <sz val="11"/>
        <rFont val="Times New Roman"/>
        <charset val="134"/>
      </rPr>
      <t>1500</t>
    </r>
    <r>
      <rPr>
        <sz val="11"/>
        <rFont val="宋体"/>
        <charset val="134"/>
      </rPr>
      <t>元</t>
    </r>
    <r>
      <rPr>
        <sz val="11"/>
        <rFont val="Times New Roman"/>
        <charset val="134"/>
      </rPr>
      <t>/</t>
    </r>
    <r>
      <rPr>
        <sz val="11"/>
        <rFont val="宋体"/>
        <charset val="134"/>
      </rPr>
      <t>㎡；捕鱼设备</t>
    </r>
    <r>
      <rPr>
        <sz val="11"/>
        <rFont val="Times New Roman"/>
        <charset val="134"/>
      </rPr>
      <t>30</t>
    </r>
    <r>
      <rPr>
        <sz val="11"/>
        <rFont val="宋体"/>
        <charset val="134"/>
      </rPr>
      <t>万元</t>
    </r>
    <r>
      <rPr>
        <sz val="11"/>
        <rFont val="Times New Roman"/>
        <charset val="134"/>
      </rPr>
      <t>/</t>
    </r>
    <r>
      <rPr>
        <sz val="11"/>
        <rFont val="宋体"/>
        <charset val="134"/>
      </rPr>
      <t>套；制氧运输设备</t>
    </r>
    <r>
      <rPr>
        <sz val="11"/>
        <rFont val="Times New Roman"/>
        <charset val="134"/>
      </rPr>
      <t>40</t>
    </r>
    <r>
      <rPr>
        <sz val="11"/>
        <rFont val="宋体"/>
        <charset val="134"/>
      </rPr>
      <t>万元</t>
    </r>
    <r>
      <rPr>
        <sz val="11"/>
        <rFont val="Times New Roman"/>
        <charset val="134"/>
      </rPr>
      <t>/</t>
    </r>
    <r>
      <rPr>
        <sz val="11"/>
        <rFont val="宋体"/>
        <charset val="134"/>
      </rPr>
      <t>套；鱼苗平均</t>
    </r>
    <r>
      <rPr>
        <sz val="11"/>
        <rFont val="Times New Roman"/>
        <charset val="134"/>
      </rPr>
      <t>20</t>
    </r>
    <r>
      <rPr>
        <sz val="11"/>
        <rFont val="宋体"/>
        <charset val="134"/>
      </rPr>
      <t>元</t>
    </r>
    <r>
      <rPr>
        <sz val="11"/>
        <rFont val="Times New Roman"/>
        <charset val="134"/>
      </rPr>
      <t>/</t>
    </r>
    <r>
      <rPr>
        <sz val="11"/>
        <rFont val="宋体"/>
        <charset val="134"/>
      </rPr>
      <t>尾；水质检测配套设备</t>
    </r>
    <r>
      <rPr>
        <sz val="11"/>
        <rFont val="Times New Roman"/>
        <charset val="134"/>
      </rPr>
      <t>30</t>
    </r>
    <r>
      <rPr>
        <sz val="11"/>
        <rFont val="宋体"/>
        <charset val="134"/>
      </rPr>
      <t>万元</t>
    </r>
    <r>
      <rPr>
        <sz val="11"/>
        <rFont val="Times New Roman"/>
        <charset val="134"/>
      </rPr>
      <t>/</t>
    </r>
    <r>
      <rPr>
        <sz val="11"/>
        <rFont val="宋体"/>
        <charset val="134"/>
      </rPr>
      <t>套等</t>
    </r>
  </si>
  <si>
    <r>
      <rPr>
        <sz val="11"/>
        <rFont val="宋体"/>
        <charset val="134"/>
      </rPr>
      <t>受益脱贫人口数</t>
    </r>
    <r>
      <rPr>
        <sz val="11"/>
        <rFont val="Times New Roman"/>
        <charset val="134"/>
      </rPr>
      <t>≥ 40</t>
    </r>
    <r>
      <rPr>
        <sz val="11"/>
        <rFont val="宋体"/>
        <charset val="134"/>
      </rPr>
      <t>人</t>
    </r>
  </si>
  <si>
    <r>
      <rPr>
        <sz val="11"/>
        <rFont val="宋体"/>
        <charset val="134"/>
      </rPr>
      <t>项目可持续效益</t>
    </r>
    <r>
      <rPr>
        <sz val="11"/>
        <rFont val="Times New Roman"/>
        <charset val="134"/>
      </rPr>
      <t>≥5</t>
    </r>
    <r>
      <rPr>
        <sz val="11"/>
        <rFont val="宋体"/>
        <charset val="134"/>
      </rPr>
      <t>年</t>
    </r>
  </si>
  <si>
    <r>
      <rPr>
        <sz val="11"/>
        <rFont val="宋体"/>
        <charset val="134"/>
      </rPr>
      <t>巫溪县</t>
    </r>
    <r>
      <rPr>
        <sz val="11"/>
        <rFont val="Times New Roman"/>
        <charset val="134"/>
      </rPr>
      <t>2024</t>
    </r>
    <r>
      <rPr>
        <sz val="11"/>
        <rFont val="宋体"/>
        <charset val="134"/>
      </rPr>
      <t>年大河乡鲟鱼全产业链示范园建设项目</t>
    </r>
  </si>
  <si>
    <r>
      <rPr>
        <sz val="11"/>
        <rFont val="宋体"/>
        <charset val="134"/>
      </rPr>
      <t>分泉村、民主村、紫花村、红光村、红火村、鹅蛋村、瓦坪村、广安村、上游村、双村村各出</t>
    </r>
    <r>
      <rPr>
        <sz val="11"/>
        <rFont val="Times New Roman"/>
        <charset val="134"/>
      </rPr>
      <t>100</t>
    </r>
    <r>
      <rPr>
        <sz val="11"/>
        <rFont val="宋体"/>
        <charset val="134"/>
      </rPr>
      <t>万元入股巫溪县华盛渔业有限公司，并享受每年固定分红。</t>
    </r>
  </si>
  <si>
    <r>
      <rPr>
        <sz val="11"/>
        <rFont val="宋体"/>
        <charset val="134"/>
      </rPr>
      <t>通过入股</t>
    </r>
    <r>
      <rPr>
        <sz val="11"/>
        <rFont val="Times New Roman"/>
        <charset val="134"/>
      </rPr>
      <t>1000</t>
    </r>
    <r>
      <rPr>
        <sz val="11"/>
        <rFont val="宋体"/>
        <charset val="134"/>
      </rPr>
      <t>万元到巫溪县华盛渔业有限公司，参与入股的村每年保底分红</t>
    </r>
    <r>
      <rPr>
        <sz val="11"/>
        <rFont val="Times New Roman"/>
        <charset val="134"/>
      </rPr>
      <t>7</t>
    </r>
    <r>
      <rPr>
        <sz val="11"/>
        <rFont val="宋体"/>
        <charset val="134"/>
      </rPr>
      <t>万元，每年递增</t>
    </r>
    <r>
      <rPr>
        <sz val="11"/>
        <rFont val="Times New Roman"/>
        <charset val="134"/>
      </rPr>
      <t>5</t>
    </r>
    <r>
      <rPr>
        <sz val="11"/>
        <rFont val="宋体"/>
        <charset val="134"/>
      </rPr>
      <t>万元，到每年</t>
    </r>
    <r>
      <rPr>
        <sz val="11"/>
        <rFont val="Times New Roman"/>
        <charset val="134"/>
      </rPr>
      <t>120</t>
    </r>
    <r>
      <rPr>
        <sz val="11"/>
        <rFont val="宋体"/>
        <charset val="134"/>
      </rPr>
      <t>万元封顶持平。受益总人口</t>
    </r>
    <r>
      <rPr>
        <sz val="11"/>
        <rFont val="Times New Roman"/>
        <charset val="134"/>
      </rPr>
      <t>2958</t>
    </r>
    <r>
      <rPr>
        <sz val="11"/>
        <rFont val="宋体"/>
        <charset val="134"/>
      </rPr>
      <t>户</t>
    </r>
    <r>
      <rPr>
        <sz val="11"/>
        <rFont val="Times New Roman"/>
        <charset val="134"/>
      </rPr>
      <t>9786</t>
    </r>
    <r>
      <rPr>
        <sz val="11"/>
        <rFont val="宋体"/>
        <charset val="134"/>
      </rPr>
      <t>人，其中脱贫户</t>
    </r>
    <r>
      <rPr>
        <sz val="11"/>
        <rFont val="Times New Roman"/>
        <charset val="134"/>
      </rPr>
      <t>634</t>
    </r>
    <r>
      <rPr>
        <sz val="11"/>
        <rFont val="宋体"/>
        <charset val="134"/>
      </rPr>
      <t>户</t>
    </r>
    <r>
      <rPr>
        <sz val="11"/>
        <rFont val="Times New Roman"/>
        <charset val="134"/>
      </rPr>
      <t>2379</t>
    </r>
    <r>
      <rPr>
        <sz val="11"/>
        <rFont val="宋体"/>
        <charset val="134"/>
      </rPr>
      <t>人。</t>
    </r>
  </si>
  <si>
    <r>
      <rPr>
        <sz val="11"/>
        <rFont val="宋体"/>
        <charset val="134"/>
      </rPr>
      <t>各村</t>
    </r>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8</t>
    </r>
    <r>
      <rPr>
        <sz val="11"/>
        <rFont val="宋体"/>
        <charset val="134"/>
      </rPr>
      <t>人参与项目实施过程中施工质量和资金使用的监督</t>
    </r>
    <r>
      <rPr>
        <sz val="11"/>
        <rFont val="Times New Roman"/>
        <charset val="134"/>
      </rPr>
      <t>,</t>
    </r>
    <r>
      <rPr>
        <sz val="11"/>
        <rFont val="宋体"/>
        <charset val="134"/>
      </rPr>
      <t>参与入股的村每年保底分红</t>
    </r>
    <r>
      <rPr>
        <sz val="11"/>
        <rFont val="Times New Roman"/>
        <charset val="134"/>
      </rPr>
      <t>7</t>
    </r>
    <r>
      <rPr>
        <sz val="11"/>
        <rFont val="宋体"/>
        <charset val="134"/>
      </rPr>
      <t>万元，每年递增</t>
    </r>
    <r>
      <rPr>
        <sz val="11"/>
        <rFont val="Times New Roman"/>
        <charset val="134"/>
      </rPr>
      <t>5</t>
    </r>
    <r>
      <rPr>
        <sz val="11"/>
        <rFont val="宋体"/>
        <charset val="134"/>
      </rPr>
      <t>万元，到每年</t>
    </r>
    <r>
      <rPr>
        <sz val="11"/>
        <rFont val="Times New Roman"/>
        <charset val="134"/>
      </rPr>
      <t>120</t>
    </r>
    <r>
      <rPr>
        <sz val="11"/>
        <rFont val="宋体"/>
        <charset val="134"/>
      </rPr>
      <t>万元封顶持平。受益总人口</t>
    </r>
    <r>
      <rPr>
        <sz val="11"/>
        <rFont val="Times New Roman"/>
        <charset val="134"/>
      </rPr>
      <t>2958</t>
    </r>
    <r>
      <rPr>
        <sz val="11"/>
        <rFont val="宋体"/>
        <charset val="134"/>
      </rPr>
      <t>户</t>
    </r>
    <r>
      <rPr>
        <sz val="11"/>
        <rFont val="Times New Roman"/>
        <charset val="134"/>
      </rPr>
      <t>9786</t>
    </r>
    <r>
      <rPr>
        <sz val="11"/>
        <rFont val="宋体"/>
        <charset val="134"/>
      </rPr>
      <t>人，其中脱贫户</t>
    </r>
    <r>
      <rPr>
        <sz val="11"/>
        <rFont val="Times New Roman"/>
        <charset val="134"/>
      </rPr>
      <t>634</t>
    </r>
    <r>
      <rPr>
        <sz val="11"/>
        <rFont val="宋体"/>
        <charset val="134"/>
      </rPr>
      <t>户</t>
    </r>
    <r>
      <rPr>
        <sz val="11"/>
        <rFont val="Times New Roman"/>
        <charset val="134"/>
      </rPr>
      <t>2379</t>
    </r>
    <r>
      <rPr>
        <sz val="11"/>
        <rFont val="宋体"/>
        <charset val="134"/>
      </rPr>
      <t>人。</t>
    </r>
  </si>
  <si>
    <r>
      <rPr>
        <sz val="11"/>
        <rFont val="Times New Roman"/>
        <charset val="134"/>
      </rPr>
      <t>10</t>
    </r>
    <r>
      <rPr>
        <sz val="11"/>
        <rFont val="宋体"/>
        <charset val="134"/>
      </rPr>
      <t>个村入股企业。</t>
    </r>
  </si>
  <si>
    <r>
      <rPr>
        <sz val="11"/>
        <rFont val="宋体"/>
        <charset val="134"/>
      </rPr>
      <t>入股</t>
    </r>
    <r>
      <rPr>
        <sz val="11"/>
        <rFont val="Times New Roman"/>
        <charset val="134"/>
      </rPr>
      <t>100</t>
    </r>
    <r>
      <rPr>
        <sz val="11"/>
        <rFont val="宋体"/>
        <charset val="134"/>
      </rPr>
      <t>万元</t>
    </r>
    <r>
      <rPr>
        <sz val="11"/>
        <rFont val="Times New Roman"/>
        <charset val="134"/>
      </rPr>
      <t>/</t>
    </r>
    <r>
      <rPr>
        <sz val="11"/>
        <rFont val="宋体"/>
        <charset val="134"/>
      </rPr>
      <t>村</t>
    </r>
  </si>
  <si>
    <r>
      <rPr>
        <sz val="11"/>
        <rFont val="Times New Roman"/>
        <charset val="134"/>
      </rPr>
      <t xml:space="preserve"> </t>
    </r>
    <r>
      <rPr>
        <sz val="11"/>
        <rFont val="宋体"/>
        <charset val="134"/>
      </rPr>
      <t>通过项目实施，可增加全乡</t>
    </r>
    <r>
      <rPr>
        <sz val="11"/>
        <rFont val="Times New Roman"/>
        <charset val="134"/>
      </rPr>
      <t>10</t>
    </r>
    <r>
      <rPr>
        <sz val="11"/>
        <rFont val="宋体"/>
        <charset val="134"/>
      </rPr>
      <t>个村集体经济收入。分泉村、民主村、紫花村、红光村、红火村、鹅蛋村、瓦坪村、广安村、上游村、双村村共</t>
    </r>
    <r>
      <rPr>
        <sz val="11"/>
        <rFont val="Times New Roman"/>
        <charset val="134"/>
      </rPr>
      <t>10</t>
    </r>
    <r>
      <rPr>
        <sz val="11"/>
        <rFont val="宋体"/>
        <charset val="134"/>
      </rPr>
      <t>个村，各按</t>
    </r>
    <r>
      <rPr>
        <sz val="11"/>
        <rFont val="Times New Roman"/>
        <charset val="134"/>
      </rPr>
      <t>100</t>
    </r>
    <r>
      <rPr>
        <sz val="11"/>
        <rFont val="宋体"/>
        <charset val="134"/>
      </rPr>
      <t>万元入股巫溪县华盛渔业有限公司，按入股资金的第一年</t>
    </r>
    <r>
      <rPr>
        <sz val="11"/>
        <rFont val="Times New Roman"/>
        <charset val="134"/>
      </rPr>
      <t>7%</t>
    </r>
    <r>
      <rPr>
        <sz val="11"/>
        <rFont val="宋体"/>
        <charset val="134"/>
      </rPr>
      <t>、每年递增</t>
    </r>
    <r>
      <rPr>
        <sz val="11"/>
        <rFont val="Times New Roman"/>
        <charset val="134"/>
      </rPr>
      <t>0.5</t>
    </r>
    <r>
      <rPr>
        <sz val="11"/>
        <rFont val="宋体"/>
        <charset val="134"/>
      </rPr>
      <t>个百分点至</t>
    </r>
    <r>
      <rPr>
        <sz val="11"/>
        <rFont val="Times New Roman"/>
        <charset val="134"/>
      </rPr>
      <t>12%</t>
    </r>
    <r>
      <rPr>
        <sz val="11"/>
        <rFont val="宋体"/>
        <charset val="134"/>
      </rPr>
      <t>固定分红，合同期限为</t>
    </r>
    <r>
      <rPr>
        <sz val="11"/>
        <rFont val="Times New Roman"/>
        <charset val="134"/>
      </rPr>
      <t>20</t>
    </r>
    <r>
      <rPr>
        <sz val="11"/>
        <rFont val="宋体"/>
        <charset val="134"/>
      </rPr>
      <t>年，共固定分红</t>
    </r>
    <r>
      <rPr>
        <sz val="11"/>
        <rFont val="Times New Roman"/>
        <charset val="134"/>
      </rPr>
      <t>2125</t>
    </r>
    <r>
      <rPr>
        <sz val="11"/>
        <rFont val="宋体"/>
        <charset val="134"/>
      </rPr>
      <t>万元。</t>
    </r>
  </si>
  <si>
    <r>
      <rPr>
        <sz val="11"/>
        <rFont val="宋体"/>
        <charset val="134"/>
      </rPr>
      <t>受益脱贫人口数</t>
    </r>
    <r>
      <rPr>
        <sz val="11"/>
        <rFont val="Times New Roman"/>
        <charset val="134"/>
      </rPr>
      <t>≥2379</t>
    </r>
    <r>
      <rPr>
        <sz val="11"/>
        <rFont val="宋体"/>
        <charset val="134"/>
      </rPr>
      <t>人</t>
    </r>
  </si>
  <si>
    <r>
      <rPr>
        <sz val="11"/>
        <rFont val="宋体"/>
        <charset val="134"/>
      </rPr>
      <t>按入股资金的第一年</t>
    </r>
    <r>
      <rPr>
        <sz val="11"/>
        <rFont val="Times New Roman"/>
        <charset val="134"/>
      </rPr>
      <t>7%</t>
    </r>
    <r>
      <rPr>
        <sz val="11"/>
        <rFont val="宋体"/>
        <charset val="134"/>
      </rPr>
      <t>、每年递增</t>
    </r>
    <r>
      <rPr>
        <sz val="11"/>
        <rFont val="Times New Roman"/>
        <charset val="134"/>
      </rPr>
      <t>0.5</t>
    </r>
    <r>
      <rPr>
        <sz val="11"/>
        <rFont val="宋体"/>
        <charset val="134"/>
      </rPr>
      <t>个百分点至</t>
    </r>
    <r>
      <rPr>
        <sz val="11"/>
        <rFont val="Times New Roman"/>
        <charset val="134"/>
      </rPr>
      <t>12%</t>
    </r>
    <r>
      <rPr>
        <sz val="11"/>
        <rFont val="宋体"/>
        <charset val="134"/>
      </rPr>
      <t>固定分红</t>
    </r>
  </si>
  <si>
    <r>
      <rPr>
        <sz val="11"/>
        <rFont val="宋体"/>
        <charset val="134"/>
      </rPr>
      <t>巫溪县</t>
    </r>
    <r>
      <rPr>
        <sz val="11"/>
        <rFont val="Times New Roman"/>
        <charset val="134"/>
      </rPr>
      <t>2024</t>
    </r>
    <r>
      <rPr>
        <sz val="11"/>
        <rFont val="宋体"/>
        <charset val="134"/>
      </rPr>
      <t>年尖山镇烤鱼预制菜生产加工线项目</t>
    </r>
  </si>
  <si>
    <r>
      <rPr>
        <sz val="11"/>
        <rFont val="宋体"/>
        <charset val="134"/>
      </rPr>
      <t>无菌车间装修</t>
    </r>
    <r>
      <rPr>
        <sz val="11"/>
        <rFont val="Times New Roman"/>
        <charset val="134"/>
      </rPr>
      <t>3000</t>
    </r>
    <r>
      <rPr>
        <sz val="11"/>
        <rFont val="宋体"/>
        <charset val="134"/>
      </rPr>
      <t>㎡、化验室设备</t>
    </r>
    <r>
      <rPr>
        <sz val="11"/>
        <rFont val="Times New Roman"/>
        <charset val="134"/>
      </rPr>
      <t>1</t>
    </r>
    <r>
      <rPr>
        <sz val="11"/>
        <rFont val="宋体"/>
        <charset val="134"/>
      </rPr>
      <t>套、小型冻库</t>
    </r>
    <r>
      <rPr>
        <sz val="11"/>
        <rFont val="Times New Roman"/>
        <charset val="134"/>
      </rPr>
      <t>50m³</t>
    </r>
    <r>
      <rPr>
        <sz val="11"/>
        <rFont val="宋体"/>
        <charset val="134"/>
      </rPr>
      <t>、煮炸双用锅</t>
    </r>
    <r>
      <rPr>
        <sz val="11"/>
        <rFont val="Times New Roman"/>
        <charset val="134"/>
      </rPr>
      <t>1</t>
    </r>
    <r>
      <rPr>
        <sz val="11"/>
        <rFont val="宋体"/>
        <charset val="134"/>
      </rPr>
      <t>台、多功能红外烤箱</t>
    </r>
    <r>
      <rPr>
        <sz val="11"/>
        <rFont val="Times New Roman"/>
        <charset val="134"/>
      </rPr>
      <t>1</t>
    </r>
    <r>
      <rPr>
        <sz val="11"/>
        <rFont val="宋体"/>
        <charset val="134"/>
      </rPr>
      <t>台、双面真空包装机</t>
    </r>
    <r>
      <rPr>
        <sz val="11"/>
        <rFont val="Times New Roman"/>
        <charset val="134"/>
      </rPr>
      <t>3</t>
    </r>
    <r>
      <rPr>
        <sz val="11"/>
        <rFont val="宋体"/>
        <charset val="134"/>
      </rPr>
      <t>台、不锈钢操作台</t>
    </r>
    <r>
      <rPr>
        <sz val="11"/>
        <rFont val="Times New Roman"/>
        <charset val="134"/>
      </rPr>
      <t>10</t>
    </r>
    <r>
      <rPr>
        <sz val="11"/>
        <rFont val="宋体"/>
        <charset val="134"/>
      </rPr>
      <t>张、全自动封口机</t>
    </r>
    <r>
      <rPr>
        <sz val="11"/>
        <rFont val="Times New Roman"/>
        <charset val="134"/>
      </rPr>
      <t>5</t>
    </r>
    <r>
      <rPr>
        <sz val="11"/>
        <rFont val="宋体"/>
        <charset val="134"/>
      </rPr>
      <t>台、电子秤</t>
    </r>
    <r>
      <rPr>
        <sz val="11"/>
        <rFont val="Times New Roman"/>
        <charset val="134"/>
      </rPr>
      <t>10</t>
    </r>
    <r>
      <rPr>
        <sz val="11"/>
        <rFont val="宋体"/>
        <charset val="134"/>
      </rPr>
      <t>台、抽油烟机</t>
    </r>
    <r>
      <rPr>
        <sz val="11"/>
        <rFont val="Times New Roman"/>
        <charset val="134"/>
      </rPr>
      <t>1</t>
    </r>
    <r>
      <rPr>
        <sz val="11"/>
        <rFont val="宋体"/>
        <charset val="134"/>
      </rPr>
      <t>台、双层杀菌锅</t>
    </r>
    <r>
      <rPr>
        <sz val="11"/>
        <rFont val="Times New Roman"/>
        <charset val="134"/>
      </rPr>
      <t>1</t>
    </r>
    <r>
      <rPr>
        <sz val="11"/>
        <rFont val="宋体"/>
        <charset val="134"/>
      </rPr>
      <t>台、双开传递箱</t>
    </r>
    <r>
      <rPr>
        <sz val="11"/>
        <rFont val="Times New Roman"/>
        <charset val="134"/>
      </rPr>
      <t>4</t>
    </r>
    <r>
      <rPr>
        <sz val="11"/>
        <rFont val="宋体"/>
        <charset val="134"/>
      </rPr>
      <t>个、制冷机</t>
    </r>
    <r>
      <rPr>
        <sz val="11"/>
        <rFont val="Times New Roman"/>
        <charset val="134"/>
      </rPr>
      <t>1</t>
    </r>
    <r>
      <rPr>
        <sz val="11"/>
        <rFont val="宋体"/>
        <charset val="134"/>
      </rPr>
      <t>台、紫外线杀菌灯</t>
    </r>
    <r>
      <rPr>
        <sz val="11"/>
        <rFont val="Times New Roman"/>
        <charset val="134"/>
      </rPr>
      <t>30</t>
    </r>
    <r>
      <rPr>
        <sz val="11"/>
        <rFont val="宋体"/>
        <charset val="134"/>
      </rPr>
      <t>盏、恒温腌制设备</t>
    </r>
    <r>
      <rPr>
        <sz val="11"/>
        <rFont val="Times New Roman"/>
        <charset val="134"/>
      </rPr>
      <t>1</t>
    </r>
    <r>
      <rPr>
        <sz val="11"/>
        <rFont val="宋体"/>
        <charset val="134"/>
      </rPr>
      <t>套、双人双吹风淋室</t>
    </r>
    <r>
      <rPr>
        <sz val="11"/>
        <rFont val="Times New Roman"/>
        <charset val="134"/>
      </rPr>
      <t>2</t>
    </r>
    <r>
      <rPr>
        <sz val="11"/>
        <rFont val="宋体"/>
        <charset val="134"/>
      </rPr>
      <t>座、全自动气泡清洗机</t>
    </r>
    <r>
      <rPr>
        <sz val="11"/>
        <rFont val="Times New Roman"/>
        <charset val="134"/>
      </rPr>
      <t>1</t>
    </r>
    <r>
      <rPr>
        <sz val="11"/>
        <rFont val="宋体"/>
        <charset val="134"/>
      </rPr>
      <t>台。</t>
    </r>
  </si>
  <si>
    <r>
      <rPr>
        <sz val="11"/>
        <rFont val="宋体"/>
        <charset val="134"/>
      </rPr>
      <t>通过烤鱼预制菜生产加工线的建设，可实现烤鱼年产量可达到</t>
    </r>
    <r>
      <rPr>
        <sz val="11"/>
        <rFont val="Times New Roman"/>
        <charset val="134"/>
      </rPr>
      <t>400</t>
    </r>
    <r>
      <rPr>
        <sz val="11"/>
        <rFont val="宋体"/>
        <charset val="134"/>
      </rPr>
      <t>吨，年产值可达</t>
    </r>
    <r>
      <rPr>
        <sz val="11"/>
        <rFont val="Times New Roman"/>
        <charset val="134"/>
      </rPr>
      <t>3000</t>
    </r>
    <r>
      <rPr>
        <sz val="11"/>
        <rFont val="宋体"/>
        <charset val="134"/>
      </rPr>
      <t>万以上，可解决</t>
    </r>
    <r>
      <rPr>
        <sz val="11"/>
        <rFont val="Times New Roman"/>
        <charset val="134"/>
      </rPr>
      <t>30</t>
    </r>
    <r>
      <rPr>
        <sz val="11"/>
        <rFont val="宋体"/>
        <charset val="134"/>
      </rPr>
      <t>人以上人员就近务工，其中脱贫户</t>
    </r>
    <r>
      <rPr>
        <sz val="11"/>
        <rFont val="Times New Roman"/>
        <charset val="134"/>
      </rPr>
      <t>6</t>
    </r>
    <r>
      <rPr>
        <sz val="11"/>
        <rFont val="宋体"/>
        <charset val="134"/>
      </rPr>
      <t>人，户均增收</t>
    </r>
    <r>
      <rPr>
        <sz val="11"/>
        <rFont val="Times New Roman"/>
        <charset val="134"/>
      </rPr>
      <t>30000</t>
    </r>
    <r>
      <rPr>
        <sz val="11"/>
        <rFont val="宋体"/>
        <charset val="134"/>
      </rPr>
      <t>元。</t>
    </r>
  </si>
  <si>
    <r>
      <rPr>
        <sz val="11"/>
        <rFont val="Times New Roman"/>
        <charset val="134"/>
      </rPr>
      <t>20</t>
    </r>
    <r>
      <rPr>
        <sz val="11"/>
        <rFont val="宋体"/>
        <charset val="134"/>
      </rPr>
      <t>人参与前期项目确定会议、决议，</t>
    </r>
    <r>
      <rPr>
        <sz val="11"/>
        <rFont val="Times New Roman"/>
        <charset val="134"/>
      </rPr>
      <t>7</t>
    </r>
    <r>
      <rPr>
        <sz val="11"/>
        <rFont val="宋体"/>
        <charset val="134"/>
      </rPr>
      <t>人参与入库项目的选择，</t>
    </r>
    <r>
      <rPr>
        <sz val="11"/>
        <rFont val="Times New Roman"/>
        <charset val="134"/>
      </rPr>
      <t>5</t>
    </r>
    <r>
      <rPr>
        <sz val="11"/>
        <rFont val="宋体"/>
        <charset val="134"/>
      </rPr>
      <t>人参与项目实施过程中施工质量和资金使用的监督。通过烤鱼预制菜生产加工线的建设，可实现烤鱼年产量可达到</t>
    </r>
    <r>
      <rPr>
        <sz val="11"/>
        <rFont val="Times New Roman"/>
        <charset val="134"/>
      </rPr>
      <t>400</t>
    </r>
    <r>
      <rPr>
        <sz val="11"/>
        <rFont val="宋体"/>
        <charset val="134"/>
      </rPr>
      <t>吨，年产值可达</t>
    </r>
    <r>
      <rPr>
        <sz val="11"/>
        <rFont val="Times New Roman"/>
        <charset val="134"/>
      </rPr>
      <t>3000</t>
    </r>
    <r>
      <rPr>
        <sz val="11"/>
        <rFont val="宋体"/>
        <charset val="134"/>
      </rPr>
      <t>万以上，可解决</t>
    </r>
    <r>
      <rPr>
        <sz val="11"/>
        <rFont val="Times New Roman"/>
        <charset val="134"/>
      </rPr>
      <t>30</t>
    </r>
    <r>
      <rPr>
        <sz val="11"/>
        <rFont val="宋体"/>
        <charset val="134"/>
      </rPr>
      <t>人以上人员就近务工，其中脱贫户</t>
    </r>
    <r>
      <rPr>
        <sz val="11"/>
        <rFont val="Times New Roman"/>
        <charset val="134"/>
      </rPr>
      <t>6</t>
    </r>
    <r>
      <rPr>
        <sz val="11"/>
        <rFont val="宋体"/>
        <charset val="134"/>
      </rPr>
      <t>人，户均增收</t>
    </r>
    <r>
      <rPr>
        <sz val="11"/>
        <rFont val="Times New Roman"/>
        <charset val="134"/>
      </rPr>
      <t>3000</t>
    </r>
  </si>
  <si>
    <r>
      <rPr>
        <sz val="11"/>
        <rFont val="宋体"/>
        <charset val="134"/>
      </rPr>
      <t>无菌车间整修</t>
    </r>
    <r>
      <rPr>
        <sz val="11"/>
        <rFont val="Times New Roman"/>
        <charset val="134"/>
      </rPr>
      <t>1000</t>
    </r>
    <r>
      <rPr>
        <sz val="11"/>
        <rFont val="宋体"/>
        <charset val="134"/>
      </rPr>
      <t>元</t>
    </r>
    <r>
      <rPr>
        <sz val="11"/>
        <rFont val="Times New Roman"/>
        <charset val="134"/>
      </rPr>
      <t>/</t>
    </r>
    <r>
      <rPr>
        <sz val="11"/>
        <rFont val="宋体"/>
        <charset val="134"/>
      </rPr>
      <t>平方米</t>
    </r>
    <r>
      <rPr>
        <sz val="11"/>
        <rFont val="Times New Roman"/>
        <charset val="134"/>
      </rPr>
      <t xml:space="preserve"> </t>
    </r>
    <r>
      <rPr>
        <sz val="11"/>
        <rFont val="宋体"/>
        <charset val="134"/>
      </rPr>
      <t>，化验设备</t>
    </r>
    <r>
      <rPr>
        <sz val="11"/>
        <rFont val="Times New Roman"/>
        <charset val="134"/>
      </rPr>
      <t>6</t>
    </r>
    <r>
      <rPr>
        <sz val="11"/>
        <rFont val="宋体"/>
        <charset val="134"/>
      </rPr>
      <t>万</t>
    </r>
    <r>
      <rPr>
        <sz val="11"/>
        <rFont val="Times New Roman"/>
        <charset val="134"/>
      </rPr>
      <t>/</t>
    </r>
    <r>
      <rPr>
        <sz val="11"/>
        <rFont val="宋体"/>
        <charset val="134"/>
      </rPr>
      <t>套，冻库</t>
    </r>
    <r>
      <rPr>
        <sz val="11"/>
        <rFont val="Times New Roman"/>
        <charset val="134"/>
      </rPr>
      <t>1600</t>
    </r>
    <r>
      <rPr>
        <sz val="11"/>
        <rFont val="宋体"/>
        <charset val="134"/>
      </rPr>
      <t>元</t>
    </r>
    <r>
      <rPr>
        <sz val="11"/>
        <rFont val="Times New Roman"/>
        <charset val="134"/>
      </rPr>
      <t>/</t>
    </r>
    <r>
      <rPr>
        <sz val="11"/>
        <rFont val="宋体"/>
        <charset val="134"/>
      </rPr>
      <t>立方米，煮炸双用锅</t>
    </r>
    <r>
      <rPr>
        <sz val="11"/>
        <rFont val="Times New Roman"/>
        <charset val="134"/>
      </rPr>
      <t>3</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多功能红外烤箱</t>
    </r>
    <r>
      <rPr>
        <sz val="11"/>
        <rFont val="Times New Roman"/>
        <charset val="134"/>
      </rPr>
      <t>15</t>
    </r>
    <r>
      <rPr>
        <sz val="11"/>
        <rFont val="宋体"/>
        <charset val="134"/>
      </rPr>
      <t>万</t>
    </r>
    <r>
      <rPr>
        <sz val="11"/>
        <rFont val="Times New Roman"/>
        <charset val="134"/>
      </rPr>
      <t>/</t>
    </r>
    <r>
      <rPr>
        <sz val="11"/>
        <rFont val="宋体"/>
        <charset val="134"/>
      </rPr>
      <t>台</t>
    </r>
    <r>
      <rPr>
        <sz val="11"/>
        <rFont val="Times New Roman"/>
        <charset val="134"/>
      </rPr>
      <t xml:space="preserve"> ,</t>
    </r>
    <r>
      <rPr>
        <sz val="11"/>
        <rFont val="宋体"/>
        <charset val="134"/>
      </rPr>
      <t>双面真空包装机</t>
    </r>
    <r>
      <rPr>
        <sz val="11"/>
        <rFont val="Times New Roman"/>
        <charset val="134"/>
      </rPr>
      <t>1.8</t>
    </r>
    <r>
      <rPr>
        <sz val="11"/>
        <rFont val="宋体"/>
        <charset val="134"/>
      </rPr>
      <t>万</t>
    </r>
    <r>
      <rPr>
        <sz val="11"/>
        <rFont val="Times New Roman"/>
        <charset val="134"/>
      </rPr>
      <t>/</t>
    </r>
    <r>
      <rPr>
        <sz val="11"/>
        <rFont val="宋体"/>
        <charset val="134"/>
      </rPr>
      <t>台，不锈钢操作台</t>
    </r>
    <r>
      <rPr>
        <sz val="11"/>
        <rFont val="Times New Roman"/>
        <charset val="134"/>
      </rPr>
      <t>1.5</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全自动封口机</t>
    </r>
    <r>
      <rPr>
        <sz val="11"/>
        <rFont val="Times New Roman"/>
        <charset val="134"/>
      </rPr>
      <t>0.8</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电子秤</t>
    </r>
    <r>
      <rPr>
        <sz val="11"/>
        <rFont val="Times New Roman"/>
        <charset val="134"/>
      </rPr>
      <t>0.1</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抽油烟机</t>
    </r>
    <r>
      <rPr>
        <sz val="11"/>
        <rFont val="Times New Roman"/>
        <charset val="134"/>
      </rPr>
      <t>3</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双层杀菌锅</t>
    </r>
    <r>
      <rPr>
        <sz val="11"/>
        <rFont val="Times New Roman"/>
        <charset val="134"/>
      </rPr>
      <t>3.5</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双开传递箱</t>
    </r>
    <r>
      <rPr>
        <sz val="11"/>
        <rFont val="Times New Roman"/>
        <charset val="134"/>
      </rPr>
      <t>0.42</t>
    </r>
    <r>
      <rPr>
        <sz val="11"/>
        <rFont val="宋体"/>
        <charset val="134"/>
      </rPr>
      <t>万</t>
    </r>
    <r>
      <rPr>
        <sz val="11"/>
        <rFont val="Times New Roman"/>
        <charset val="134"/>
      </rPr>
      <t>/</t>
    </r>
    <r>
      <rPr>
        <sz val="11"/>
        <rFont val="宋体"/>
        <charset val="134"/>
      </rPr>
      <t>台</t>
    </r>
    <r>
      <rPr>
        <sz val="11"/>
        <rFont val="Times New Roman"/>
        <charset val="134"/>
      </rPr>
      <t>,</t>
    </r>
    <r>
      <rPr>
        <sz val="11"/>
        <rFont val="宋体"/>
        <charset val="134"/>
      </rPr>
      <t>制冷机</t>
    </r>
    <r>
      <rPr>
        <sz val="11"/>
        <rFont val="Times New Roman"/>
        <charset val="134"/>
      </rPr>
      <t>20</t>
    </r>
    <r>
      <rPr>
        <sz val="11"/>
        <rFont val="宋体"/>
        <charset val="134"/>
      </rPr>
      <t>万</t>
    </r>
    <r>
      <rPr>
        <sz val="11"/>
        <rFont val="Times New Roman"/>
        <charset val="134"/>
      </rPr>
      <t>/</t>
    </r>
    <r>
      <rPr>
        <sz val="11"/>
        <rFont val="宋体"/>
        <charset val="134"/>
      </rPr>
      <t>台，恒温腌制设备</t>
    </r>
    <r>
      <rPr>
        <sz val="11"/>
        <rFont val="Times New Roman"/>
        <charset val="134"/>
      </rPr>
      <t>7</t>
    </r>
    <r>
      <rPr>
        <sz val="11"/>
        <rFont val="宋体"/>
        <charset val="134"/>
      </rPr>
      <t>万</t>
    </r>
    <r>
      <rPr>
        <sz val="11"/>
        <rFont val="Times New Roman"/>
        <charset val="134"/>
      </rPr>
      <t>/</t>
    </r>
    <r>
      <rPr>
        <sz val="11"/>
        <rFont val="宋体"/>
        <charset val="134"/>
      </rPr>
      <t>台，全自动气泡清洗机</t>
    </r>
    <r>
      <rPr>
        <sz val="11"/>
        <rFont val="Times New Roman"/>
        <charset val="134"/>
      </rPr>
      <t>24.77</t>
    </r>
    <r>
      <rPr>
        <sz val="11"/>
        <rFont val="宋体"/>
        <charset val="134"/>
      </rPr>
      <t>万</t>
    </r>
    <r>
      <rPr>
        <sz val="11"/>
        <rFont val="Times New Roman"/>
        <charset val="134"/>
      </rPr>
      <t>/</t>
    </r>
    <r>
      <rPr>
        <sz val="11"/>
        <rFont val="宋体"/>
        <charset val="134"/>
      </rPr>
      <t>台等</t>
    </r>
  </si>
  <si>
    <r>
      <rPr>
        <sz val="11"/>
        <rFont val="宋体"/>
        <charset val="134"/>
      </rPr>
      <t>特色产业带动脱贫农户增加收入</t>
    </r>
    <r>
      <rPr>
        <sz val="11"/>
        <rFont val="Times New Roman"/>
        <charset val="134"/>
      </rPr>
      <t>≥30000</t>
    </r>
    <r>
      <rPr>
        <sz val="11"/>
        <rFont val="宋体"/>
        <charset val="134"/>
      </rPr>
      <t>元</t>
    </r>
  </si>
  <si>
    <r>
      <rPr>
        <sz val="11"/>
        <rFont val="宋体"/>
        <charset val="134"/>
      </rPr>
      <t>受益脱贫人口数</t>
    </r>
    <r>
      <rPr>
        <sz val="11"/>
        <rFont val="Times New Roman"/>
        <charset val="134"/>
      </rPr>
      <t>≥6</t>
    </r>
    <r>
      <rPr>
        <sz val="11"/>
        <rFont val="宋体"/>
        <charset val="134"/>
      </rPr>
      <t>人</t>
    </r>
  </si>
  <si>
    <r>
      <rPr>
        <sz val="11"/>
        <rFont val="宋体"/>
        <charset val="134"/>
      </rPr>
      <t>巫溪县</t>
    </r>
    <r>
      <rPr>
        <sz val="11"/>
        <rFont val="Times New Roman"/>
        <charset val="134"/>
      </rPr>
      <t>2024</t>
    </r>
    <r>
      <rPr>
        <sz val="11"/>
        <rFont val="宋体"/>
        <charset val="134"/>
      </rPr>
      <t>年烤鱼二三产业发展项目</t>
    </r>
  </si>
  <si>
    <r>
      <rPr>
        <sz val="11"/>
        <rFont val="宋体"/>
        <charset val="134"/>
      </rPr>
      <t>创建巫溪泡菜品牌</t>
    </r>
    <r>
      <rPr>
        <sz val="11"/>
        <rFont val="Times New Roman"/>
        <charset val="134"/>
      </rPr>
      <t>3</t>
    </r>
    <r>
      <rPr>
        <sz val="11"/>
        <rFont val="宋体"/>
        <charset val="134"/>
      </rPr>
      <t>个以上，培育</t>
    </r>
    <r>
      <rPr>
        <sz val="11"/>
        <rFont val="Times New Roman"/>
        <charset val="134"/>
      </rPr>
      <t>20</t>
    </r>
    <r>
      <rPr>
        <sz val="11"/>
        <rFont val="宋体"/>
        <charset val="134"/>
      </rPr>
      <t>家企业收购农户产品加工泡菜，为巫溪烤鱼提供重要原材料；打造巫溪烤鱼配料预制菜加工。</t>
    </r>
  </si>
  <si>
    <r>
      <rPr>
        <sz val="11"/>
        <rFont val="宋体"/>
        <charset val="134"/>
      </rPr>
      <t>通过创建巫溪泡菜品牌，培育企业收购农户产品加工泡菜，为巫溪烤鱼提供重要原材料；打造巫溪烤鱼配料预制菜加工，可实现年增收</t>
    </r>
    <r>
      <rPr>
        <sz val="11"/>
        <rFont val="Times New Roman"/>
        <charset val="134"/>
      </rPr>
      <t>1000</t>
    </r>
    <r>
      <rPr>
        <sz val="11"/>
        <rFont val="宋体"/>
        <charset val="134"/>
      </rPr>
      <t>万元以上；带动农户</t>
    </r>
    <r>
      <rPr>
        <sz val="11"/>
        <rFont val="Times New Roman"/>
        <charset val="134"/>
      </rPr>
      <t>500</t>
    </r>
    <r>
      <rPr>
        <sz val="11"/>
        <rFont val="宋体"/>
        <charset val="134"/>
      </rPr>
      <t>人，其中巩固脱贫户</t>
    </r>
    <r>
      <rPr>
        <sz val="11"/>
        <rFont val="Times New Roman"/>
        <charset val="134"/>
      </rPr>
      <t>200</t>
    </r>
    <r>
      <rPr>
        <sz val="11"/>
        <rFont val="宋体"/>
        <charset val="134"/>
      </rPr>
      <t>人年户均增收</t>
    </r>
    <r>
      <rPr>
        <sz val="11"/>
        <rFont val="Times New Roman"/>
        <charset val="134"/>
      </rPr>
      <t>600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</si>
  <si>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人参与项目实施过程中资金使用监督。通过创建巫溪泡菜品牌，培育企业收购农户产品加工泡菜，为巫溪烤鱼提供重要原材料；打造巫溪烤鱼配料预制菜加工，可实现年增收</t>
    </r>
    <r>
      <rPr>
        <sz val="11"/>
        <rFont val="Times New Roman"/>
        <charset val="134"/>
      </rPr>
      <t>1000</t>
    </r>
    <r>
      <rPr>
        <sz val="11"/>
        <rFont val="宋体"/>
        <charset val="134"/>
      </rPr>
      <t>万元以上；带动农户</t>
    </r>
    <r>
      <rPr>
        <sz val="11"/>
        <rFont val="Times New Roman"/>
        <charset val="134"/>
      </rPr>
      <t>500</t>
    </r>
    <r>
      <rPr>
        <sz val="11"/>
        <rFont val="宋体"/>
        <charset val="134"/>
      </rPr>
      <t>人，其中巩固脱贫户</t>
    </r>
    <r>
      <rPr>
        <sz val="11"/>
        <rFont val="Times New Roman"/>
        <charset val="134"/>
      </rPr>
      <t>200</t>
    </r>
    <r>
      <rPr>
        <sz val="11"/>
        <rFont val="宋体"/>
        <charset val="134"/>
      </rPr>
      <t>人年户均增收</t>
    </r>
    <r>
      <rPr>
        <sz val="11"/>
        <rFont val="Times New Roman"/>
        <charset val="134"/>
      </rPr>
      <t>600</t>
    </r>
    <r>
      <rPr>
        <sz val="11"/>
        <rFont val="宋体"/>
        <charset val="134"/>
      </rPr>
      <t>元以上。</t>
    </r>
  </si>
  <si>
    <r>
      <rPr>
        <sz val="11"/>
        <rFont val="宋体"/>
        <charset val="134"/>
      </rPr>
      <t>参加烤鱼二三产业发展项目</t>
    </r>
    <r>
      <rPr>
        <sz val="11"/>
        <rFont val="Times New Roman"/>
        <charset val="134"/>
      </rPr>
      <t>500</t>
    </r>
    <r>
      <rPr>
        <sz val="11"/>
        <rFont val="宋体"/>
        <charset val="134"/>
      </rPr>
      <t>家以上</t>
    </r>
  </si>
  <si>
    <r>
      <rPr>
        <sz val="11"/>
        <rFont val="宋体"/>
        <charset val="134"/>
      </rPr>
      <t>项目建设成本</t>
    </r>
    <r>
      <rPr>
        <sz val="11"/>
        <rFont val="Times New Roman"/>
        <charset val="134"/>
      </rPr>
      <t>≤1000</t>
    </r>
    <r>
      <rPr>
        <sz val="11"/>
        <rFont val="宋体"/>
        <charset val="134"/>
      </rPr>
      <t>万元</t>
    </r>
  </si>
  <si>
    <r>
      <rPr>
        <sz val="11"/>
        <rFont val="宋体"/>
        <charset val="134"/>
      </rPr>
      <t>脱贫户户均经济收入</t>
    </r>
    <r>
      <rPr>
        <sz val="11"/>
        <rFont val="Times New Roman"/>
        <charset val="134"/>
      </rPr>
      <t>≥2000</t>
    </r>
    <r>
      <rPr>
        <sz val="11"/>
        <rFont val="宋体"/>
        <charset val="134"/>
      </rPr>
      <t>元</t>
    </r>
  </si>
  <si>
    <r>
      <rPr>
        <sz val="11"/>
        <rFont val="宋体"/>
        <charset val="134"/>
      </rPr>
      <t>受益脱贫户数</t>
    </r>
    <r>
      <rPr>
        <sz val="11"/>
        <rFont val="Times New Roman"/>
        <charset val="134"/>
      </rPr>
      <t>≥200</t>
    </r>
    <r>
      <rPr>
        <sz val="11"/>
        <rFont val="宋体"/>
        <charset val="134"/>
      </rPr>
      <t>人</t>
    </r>
  </si>
  <si>
    <r>
      <rPr>
        <sz val="11"/>
        <rFont val="宋体"/>
        <charset val="134"/>
      </rPr>
      <t>巫溪县商务委</t>
    </r>
  </si>
  <si>
    <r>
      <rPr>
        <sz val="11"/>
        <rFont val="宋体"/>
        <charset val="134"/>
      </rPr>
      <t>张毅</t>
    </r>
  </si>
  <si>
    <r>
      <rPr>
        <sz val="11"/>
        <rFont val="宋体"/>
        <charset val="134"/>
      </rPr>
      <t>特色产业</t>
    </r>
    <r>
      <rPr>
        <sz val="11"/>
        <rFont val="Times New Roman"/>
        <charset val="134"/>
      </rPr>
      <t>-</t>
    </r>
    <r>
      <rPr>
        <sz val="11"/>
        <rFont val="宋体"/>
        <charset val="134"/>
      </rPr>
      <t>中药材</t>
    </r>
  </si>
  <si>
    <r>
      <rPr>
        <sz val="11"/>
        <rFont val="宋体"/>
        <charset val="134"/>
      </rPr>
      <t>巫溪县</t>
    </r>
    <r>
      <rPr>
        <sz val="11"/>
        <rFont val="Times New Roman"/>
        <charset val="134"/>
      </rPr>
      <t>2024</t>
    </r>
    <r>
      <rPr>
        <sz val="11"/>
        <rFont val="宋体"/>
        <charset val="134"/>
      </rPr>
      <t>年仿野生淫羊藿种植基地建设</t>
    </r>
  </si>
  <si>
    <r>
      <rPr>
        <sz val="11"/>
        <rFont val="宋体"/>
        <charset val="134"/>
      </rPr>
      <t>仿野生种植淫羊藿</t>
    </r>
    <r>
      <rPr>
        <sz val="11"/>
        <rFont val="Times New Roman"/>
        <charset val="134"/>
      </rPr>
      <t>1000</t>
    </r>
    <r>
      <rPr>
        <sz val="11"/>
        <rFont val="宋体"/>
        <charset val="134"/>
      </rPr>
      <t>亩，购买种苗</t>
    </r>
    <r>
      <rPr>
        <sz val="11"/>
        <rFont val="Times New Roman"/>
        <charset val="134"/>
      </rPr>
      <t>60</t>
    </r>
    <r>
      <rPr>
        <sz val="11"/>
        <rFont val="宋体"/>
        <charset val="134"/>
      </rPr>
      <t>万株，新建种子种苗繁育基地</t>
    </r>
    <r>
      <rPr>
        <sz val="11"/>
        <rFont val="Times New Roman"/>
        <charset val="134"/>
      </rPr>
      <t>1</t>
    </r>
    <r>
      <rPr>
        <sz val="11"/>
        <rFont val="宋体"/>
        <charset val="134"/>
      </rPr>
      <t>个。</t>
    </r>
  </si>
  <si>
    <r>
      <rPr>
        <sz val="11"/>
        <rFont val="宋体"/>
        <charset val="134"/>
      </rPr>
      <t>巫溪县双阳乡、兰英乡等</t>
    </r>
  </si>
  <si>
    <r>
      <rPr>
        <sz val="11"/>
        <rFont val="宋体"/>
        <charset val="134"/>
      </rPr>
      <t>通过种植淫羊藿</t>
    </r>
    <r>
      <rPr>
        <sz val="11"/>
        <rFont val="Times New Roman"/>
        <charset val="134"/>
      </rPr>
      <t>1000</t>
    </r>
    <r>
      <rPr>
        <sz val="11"/>
        <rFont val="宋体"/>
        <charset val="134"/>
      </rPr>
      <t>亩，购买种苗</t>
    </r>
    <r>
      <rPr>
        <sz val="11"/>
        <rFont val="Times New Roman"/>
        <charset val="134"/>
      </rPr>
      <t>60</t>
    </r>
    <r>
      <rPr>
        <sz val="11"/>
        <rFont val="宋体"/>
        <charset val="134"/>
      </rPr>
      <t>万株，建设种子种苗繁育基地</t>
    </r>
    <r>
      <rPr>
        <sz val="11"/>
        <rFont val="Times New Roman"/>
        <charset val="134"/>
      </rPr>
      <t>1</t>
    </r>
    <r>
      <rPr>
        <sz val="11"/>
        <rFont val="宋体"/>
        <charset val="134"/>
      </rPr>
      <t>个，项目实施后，可带动淫羊藿产业发展</t>
    </r>
    <r>
      <rPr>
        <sz val="11"/>
        <rFont val="Times New Roman"/>
        <charset val="134"/>
      </rPr>
      <t>1000</t>
    </r>
    <r>
      <rPr>
        <sz val="11"/>
        <rFont val="宋体"/>
        <charset val="134"/>
      </rPr>
      <t>亩以上，每亩产值可达</t>
    </r>
    <r>
      <rPr>
        <sz val="11"/>
        <rFont val="Times New Roman"/>
        <charset val="134"/>
      </rPr>
      <t>3000</t>
    </r>
    <r>
      <rPr>
        <sz val="11"/>
        <rFont val="宋体"/>
        <charset val="134"/>
      </rPr>
      <t>元</t>
    </r>
    <r>
      <rPr>
        <sz val="11"/>
        <rFont val="Times New Roman"/>
        <charset val="134"/>
      </rPr>
      <t>/</t>
    </r>
    <r>
      <rPr>
        <sz val="11"/>
        <rFont val="宋体"/>
        <charset val="134"/>
      </rPr>
      <t>年，可提供农户</t>
    </r>
    <r>
      <rPr>
        <sz val="11"/>
        <rFont val="Times New Roman"/>
        <charset val="134"/>
      </rPr>
      <t>50</t>
    </r>
    <r>
      <rPr>
        <sz val="11"/>
        <rFont val="宋体"/>
        <charset val="134"/>
      </rPr>
      <t>人其中脱贫人口</t>
    </r>
    <r>
      <rPr>
        <sz val="11"/>
        <rFont val="Times New Roman"/>
        <charset val="134"/>
      </rPr>
      <t>5</t>
    </r>
    <r>
      <rPr>
        <sz val="11"/>
        <rFont val="宋体"/>
        <charset val="134"/>
      </rPr>
      <t>人临时性务工，人均务工增收</t>
    </r>
    <r>
      <rPr>
        <sz val="11"/>
        <rFont val="Times New Roman"/>
        <charset val="134"/>
      </rPr>
      <t>3000</t>
    </r>
    <r>
      <rPr>
        <sz val="11"/>
        <rFont val="宋体"/>
        <charset val="134"/>
      </rPr>
      <t>元以上。</t>
    </r>
  </si>
  <si>
    <r>
      <rPr>
        <sz val="11"/>
        <rFont val="Times New Roman"/>
        <charset val="134"/>
      </rPr>
      <t>13</t>
    </r>
    <r>
      <rPr>
        <sz val="11"/>
        <rFont val="宋体"/>
        <charset val="134"/>
      </rPr>
      <t>人参与前期项目确定会议、决议，</t>
    </r>
    <r>
      <rPr>
        <sz val="11"/>
        <rFont val="Times New Roman"/>
        <charset val="134"/>
      </rPr>
      <t>13</t>
    </r>
    <r>
      <rPr>
        <sz val="11"/>
        <rFont val="宋体"/>
        <charset val="134"/>
      </rPr>
      <t>人参与入库项目的选择，</t>
    </r>
    <r>
      <rPr>
        <sz val="11"/>
        <rFont val="Times New Roman"/>
        <charset val="134"/>
      </rPr>
      <t>3</t>
    </r>
    <r>
      <rPr>
        <sz val="11"/>
        <rFont val="宋体"/>
        <charset val="134"/>
      </rPr>
      <t>人参与项目实施过程中施工质量和资金使用的监督，通过公司</t>
    </r>
    <r>
      <rPr>
        <sz val="11"/>
        <rFont val="Times New Roman"/>
        <charset val="134"/>
      </rPr>
      <t>+</t>
    </r>
    <r>
      <rPr>
        <sz val="11"/>
        <rFont val="宋体"/>
        <charset val="134"/>
      </rPr>
      <t>基地</t>
    </r>
    <r>
      <rPr>
        <sz val="11"/>
        <rFont val="Times New Roman"/>
        <charset val="134"/>
      </rPr>
      <t>+</t>
    </r>
    <r>
      <rPr>
        <sz val="11"/>
        <rFont val="宋体"/>
        <charset val="134"/>
      </rPr>
      <t>村集体经济组织</t>
    </r>
    <r>
      <rPr>
        <sz val="11"/>
        <rFont val="Times New Roman"/>
        <charset val="134"/>
      </rPr>
      <t>+</t>
    </r>
    <r>
      <rPr>
        <sz val="11"/>
        <rFont val="宋体"/>
        <charset val="134"/>
      </rPr>
      <t>农户等多种多样模式，农户参与种植、通过务工、分红等方式参与产业发展获得收益，建立土地入股分红、订单种植、产地代加工等多种利益链接机制。通过种植淫羊藿</t>
    </r>
    <r>
      <rPr>
        <sz val="11"/>
        <rFont val="Times New Roman"/>
        <charset val="134"/>
      </rPr>
      <t>1000</t>
    </r>
    <r>
      <rPr>
        <sz val="11"/>
        <rFont val="宋体"/>
        <charset val="134"/>
      </rPr>
      <t>亩，购买种苗</t>
    </r>
    <r>
      <rPr>
        <sz val="11"/>
        <rFont val="Times New Roman"/>
        <charset val="134"/>
      </rPr>
      <t>60</t>
    </r>
    <r>
      <rPr>
        <sz val="11"/>
        <rFont val="宋体"/>
        <charset val="134"/>
      </rPr>
      <t>万株，建设种子种苗繁育基地</t>
    </r>
    <r>
      <rPr>
        <sz val="11"/>
        <rFont val="Times New Roman"/>
        <charset val="134"/>
      </rPr>
      <t>1</t>
    </r>
    <r>
      <rPr>
        <sz val="11"/>
        <rFont val="宋体"/>
        <charset val="134"/>
      </rPr>
      <t>个，项目实施后，可带动淫羊藿产业发展</t>
    </r>
    <r>
      <rPr>
        <sz val="11"/>
        <rFont val="Times New Roman"/>
        <charset val="134"/>
      </rPr>
      <t>1000</t>
    </r>
    <r>
      <rPr>
        <sz val="11"/>
        <rFont val="宋体"/>
        <charset val="134"/>
      </rPr>
      <t>亩以上，每亩产值可达</t>
    </r>
    <r>
      <rPr>
        <sz val="11"/>
        <rFont val="Times New Roman"/>
        <charset val="134"/>
      </rPr>
      <t>3000</t>
    </r>
    <r>
      <rPr>
        <sz val="11"/>
        <rFont val="宋体"/>
        <charset val="134"/>
      </rPr>
      <t>元</t>
    </r>
    <r>
      <rPr>
        <sz val="11"/>
        <rFont val="Times New Roman"/>
        <charset val="134"/>
      </rPr>
      <t>/</t>
    </r>
    <r>
      <rPr>
        <sz val="11"/>
        <rFont val="宋体"/>
        <charset val="134"/>
      </rPr>
      <t>年，可提供农户</t>
    </r>
    <r>
      <rPr>
        <sz val="11"/>
        <rFont val="Times New Roman"/>
        <charset val="134"/>
      </rPr>
      <t>50</t>
    </r>
    <r>
      <rPr>
        <sz val="11"/>
        <rFont val="宋体"/>
        <charset val="134"/>
      </rPr>
      <t>人其中脱贫人口</t>
    </r>
    <r>
      <rPr>
        <sz val="11"/>
        <rFont val="Times New Roman"/>
        <charset val="134"/>
      </rPr>
      <t>5</t>
    </r>
    <r>
      <rPr>
        <sz val="11"/>
        <rFont val="宋体"/>
        <charset val="134"/>
      </rPr>
      <t>人临时性务工，人均务工增收</t>
    </r>
    <r>
      <rPr>
        <sz val="11"/>
        <rFont val="Times New Roman"/>
        <charset val="134"/>
      </rPr>
      <t>3000</t>
    </r>
    <r>
      <rPr>
        <sz val="11"/>
        <rFont val="宋体"/>
        <charset val="134"/>
      </rPr>
      <t>元以上。</t>
    </r>
  </si>
  <si>
    <r>
      <rPr>
        <sz val="11"/>
        <rFont val="宋体"/>
        <charset val="134"/>
      </rPr>
      <t>种植淫羊藿</t>
    </r>
    <r>
      <rPr>
        <sz val="11"/>
        <rFont val="Times New Roman"/>
        <charset val="134"/>
      </rPr>
      <t>1000</t>
    </r>
    <r>
      <rPr>
        <sz val="11"/>
        <rFont val="宋体"/>
        <charset val="134"/>
      </rPr>
      <t>亩，购买种苗</t>
    </r>
    <r>
      <rPr>
        <sz val="11"/>
        <rFont val="Times New Roman"/>
        <charset val="134"/>
      </rPr>
      <t>60</t>
    </r>
    <r>
      <rPr>
        <sz val="11"/>
        <rFont val="宋体"/>
        <charset val="134"/>
      </rPr>
      <t>万株，种子种苗繁育基地</t>
    </r>
    <r>
      <rPr>
        <sz val="11"/>
        <rFont val="Times New Roman"/>
        <charset val="134"/>
      </rPr>
      <t>1</t>
    </r>
    <r>
      <rPr>
        <sz val="11"/>
        <rFont val="宋体"/>
        <charset val="134"/>
      </rPr>
      <t>个</t>
    </r>
  </si>
  <si>
    <r>
      <rPr>
        <sz val="11"/>
        <rFont val="宋体"/>
        <charset val="134"/>
      </rPr>
      <t>种苗</t>
    </r>
    <r>
      <rPr>
        <sz val="11"/>
        <rFont val="Times New Roman"/>
        <charset val="134"/>
      </rPr>
      <t>2</t>
    </r>
    <r>
      <rPr>
        <sz val="11"/>
        <rFont val="宋体"/>
        <charset val="134"/>
      </rPr>
      <t>元</t>
    </r>
    <r>
      <rPr>
        <sz val="11"/>
        <rFont val="Times New Roman"/>
        <charset val="134"/>
      </rPr>
      <t>/</t>
    </r>
    <r>
      <rPr>
        <sz val="11"/>
        <rFont val="宋体"/>
        <charset val="134"/>
      </rPr>
      <t>株；种子种苗繁育基地</t>
    </r>
    <r>
      <rPr>
        <sz val="11"/>
        <rFont val="Times New Roman"/>
        <charset val="134"/>
      </rPr>
      <t>180</t>
    </r>
    <r>
      <rPr>
        <sz val="11"/>
        <rFont val="宋体"/>
        <charset val="134"/>
      </rPr>
      <t>万元</t>
    </r>
    <r>
      <rPr>
        <sz val="11"/>
        <rFont val="Times New Roman"/>
        <charset val="134"/>
      </rPr>
      <t>/</t>
    </r>
    <r>
      <rPr>
        <sz val="11"/>
        <rFont val="宋体"/>
        <charset val="134"/>
      </rPr>
      <t>个</t>
    </r>
  </si>
  <si>
    <r>
      <rPr>
        <sz val="11"/>
        <rFont val="宋体"/>
        <charset val="134"/>
      </rPr>
      <t>特色产业带动脱贫人口增收</t>
    </r>
    <r>
      <rPr>
        <sz val="11"/>
        <rFont val="Times New Roman"/>
        <charset val="134"/>
      </rPr>
      <t>3000</t>
    </r>
    <r>
      <rPr>
        <sz val="11"/>
        <rFont val="宋体"/>
        <charset val="134"/>
      </rPr>
      <t>元以上。</t>
    </r>
  </si>
  <si>
    <r>
      <rPr>
        <sz val="11"/>
        <rFont val="宋体"/>
        <charset val="134"/>
      </rPr>
      <t>张德鑫</t>
    </r>
  </si>
  <si>
    <r>
      <rPr>
        <sz val="11"/>
        <rFont val="宋体"/>
        <charset val="134"/>
      </rPr>
      <t>巫溪县</t>
    </r>
    <r>
      <rPr>
        <sz val="11"/>
        <rFont val="Times New Roman"/>
        <charset val="134"/>
      </rPr>
      <t>2024</t>
    </r>
    <r>
      <rPr>
        <sz val="11"/>
        <rFont val="宋体"/>
        <charset val="134"/>
      </rPr>
      <t>年中药材现代农业产业园区建设项目</t>
    </r>
  </si>
  <si>
    <r>
      <rPr>
        <sz val="11"/>
        <rFont val="宋体"/>
        <charset val="134"/>
      </rPr>
      <t>按照小规模大集群、小品种大产业、小区域大品牌的目标，围绕巫溪独活、太白贝母、大宁党参等道地中药材品种，新建种植基地</t>
    </r>
    <r>
      <rPr>
        <sz val="11"/>
        <rFont val="Times New Roman"/>
        <charset val="134"/>
      </rPr>
      <t>1000</t>
    </r>
    <r>
      <rPr>
        <sz val="11"/>
        <rFont val="宋体"/>
        <charset val="134"/>
      </rPr>
      <t>亩，培育家庭农场家、专业合作社、企业等经营主体</t>
    </r>
    <r>
      <rPr>
        <sz val="11"/>
        <rFont val="Times New Roman"/>
        <charset val="134"/>
      </rPr>
      <t>5</t>
    </r>
    <r>
      <rPr>
        <sz val="11"/>
        <rFont val="宋体"/>
        <charset val="134"/>
      </rPr>
      <t>个以上；支持庭院经济发展中药材；支持打造标准化示范基地、仓库、种子繁育基地建设，三峡道地药材试验基地建设，配套完善产地初加工设备、灌溉设施等产业基础设施建设。</t>
    </r>
  </si>
  <si>
    <r>
      <rPr>
        <sz val="11"/>
        <rFont val="宋体"/>
        <charset val="134"/>
      </rPr>
      <t>巫溪县田坝镇、红池坝镇、天元乡、土城镇、文峰镇、长桂乡等</t>
    </r>
  </si>
  <si>
    <r>
      <rPr>
        <sz val="11"/>
        <rFont val="宋体"/>
        <charset val="134"/>
      </rPr>
      <t>通过新建种植中药材基地</t>
    </r>
    <r>
      <rPr>
        <sz val="11"/>
        <rFont val="Times New Roman"/>
        <charset val="134"/>
      </rPr>
      <t>1000</t>
    </r>
    <r>
      <rPr>
        <sz val="11"/>
        <rFont val="宋体"/>
        <charset val="134"/>
      </rPr>
      <t>亩，培育经营主体</t>
    </r>
    <r>
      <rPr>
        <sz val="11"/>
        <rFont val="Times New Roman"/>
        <charset val="134"/>
      </rPr>
      <t>5</t>
    </r>
    <r>
      <rPr>
        <sz val="11"/>
        <rFont val="宋体"/>
        <charset val="134"/>
      </rPr>
      <t>个，打造标准化种植示范基地</t>
    </r>
    <r>
      <rPr>
        <sz val="11"/>
        <rFont val="Times New Roman"/>
        <charset val="134"/>
      </rPr>
      <t>5</t>
    </r>
    <r>
      <rPr>
        <sz val="11"/>
        <rFont val="宋体"/>
        <charset val="134"/>
      </rPr>
      <t>个，项目实施后可实现产地初加工能力增加</t>
    </r>
    <r>
      <rPr>
        <sz val="11"/>
        <rFont val="Times New Roman"/>
        <charset val="134"/>
      </rPr>
      <t>30000</t>
    </r>
    <r>
      <rPr>
        <sz val="11"/>
        <rFont val="宋体"/>
        <charset val="134"/>
      </rPr>
      <t>吨，仓储能力增加</t>
    </r>
    <r>
      <rPr>
        <sz val="11"/>
        <rFont val="Times New Roman"/>
        <charset val="134"/>
      </rPr>
      <t>1000</t>
    </r>
    <r>
      <rPr>
        <sz val="11"/>
        <rFont val="宋体"/>
        <charset val="134"/>
      </rPr>
      <t>吨，带动农户</t>
    </r>
    <r>
      <rPr>
        <sz val="11"/>
        <rFont val="Times New Roman"/>
        <charset val="134"/>
      </rPr>
      <t>100</t>
    </r>
    <r>
      <rPr>
        <sz val="11"/>
        <rFont val="宋体"/>
        <charset val="134"/>
      </rPr>
      <t>人其中脱贫人口</t>
    </r>
    <r>
      <rPr>
        <sz val="11"/>
        <rFont val="Times New Roman"/>
        <charset val="134"/>
      </rPr>
      <t>20</t>
    </r>
    <r>
      <rPr>
        <sz val="11"/>
        <rFont val="宋体"/>
        <charset val="134"/>
      </rPr>
      <t>人以上务工，人均务工增收</t>
    </r>
    <r>
      <rPr>
        <sz val="11"/>
        <rFont val="Times New Roman"/>
        <charset val="134"/>
      </rPr>
      <t>3000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</si>
  <si>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人参与项目实施过程中施工质量和资金使用的监督。农户参与种植、通过务工、分红等方式参与产业发展获得收益。通过新建种植中药材基地</t>
    </r>
    <r>
      <rPr>
        <sz val="11"/>
        <rFont val="Times New Roman"/>
        <charset val="134"/>
      </rPr>
      <t>1000</t>
    </r>
    <r>
      <rPr>
        <sz val="11"/>
        <rFont val="宋体"/>
        <charset val="134"/>
      </rPr>
      <t>亩，培育经营主体</t>
    </r>
    <r>
      <rPr>
        <sz val="11"/>
        <rFont val="Times New Roman"/>
        <charset val="134"/>
      </rPr>
      <t>5</t>
    </r>
    <r>
      <rPr>
        <sz val="11"/>
        <rFont val="宋体"/>
        <charset val="134"/>
      </rPr>
      <t>个，打造标准化种植示范基地</t>
    </r>
    <r>
      <rPr>
        <sz val="11"/>
        <rFont val="Times New Roman"/>
        <charset val="134"/>
      </rPr>
      <t>5</t>
    </r>
    <r>
      <rPr>
        <sz val="11"/>
        <rFont val="宋体"/>
        <charset val="134"/>
      </rPr>
      <t>个，项目实施后可实现产地初加工能力增加</t>
    </r>
    <r>
      <rPr>
        <sz val="11"/>
        <rFont val="Times New Roman"/>
        <charset val="134"/>
      </rPr>
      <t>30000</t>
    </r>
    <r>
      <rPr>
        <sz val="11"/>
        <rFont val="宋体"/>
        <charset val="134"/>
      </rPr>
      <t>吨，仓储能力增加</t>
    </r>
    <r>
      <rPr>
        <sz val="11"/>
        <rFont val="Times New Roman"/>
        <charset val="134"/>
      </rPr>
      <t>1000</t>
    </r>
    <r>
      <rPr>
        <sz val="11"/>
        <rFont val="宋体"/>
        <charset val="134"/>
      </rPr>
      <t>吨，带动农户</t>
    </r>
    <r>
      <rPr>
        <sz val="11"/>
        <rFont val="Times New Roman"/>
        <charset val="134"/>
      </rPr>
      <t>100</t>
    </r>
    <r>
      <rPr>
        <sz val="11"/>
        <rFont val="宋体"/>
        <charset val="134"/>
      </rPr>
      <t>人其中脱贫人口</t>
    </r>
    <r>
      <rPr>
        <sz val="11"/>
        <rFont val="Times New Roman"/>
        <charset val="134"/>
      </rPr>
      <t>20</t>
    </r>
    <r>
      <rPr>
        <sz val="11"/>
        <rFont val="宋体"/>
        <charset val="134"/>
      </rPr>
      <t>人以上务工，人均务工增收</t>
    </r>
    <r>
      <rPr>
        <sz val="11"/>
        <rFont val="Times New Roman"/>
        <charset val="134"/>
      </rPr>
      <t>3000</t>
    </r>
    <r>
      <rPr>
        <sz val="11"/>
        <rFont val="宋体"/>
        <charset val="134"/>
      </rPr>
      <t>元以上。</t>
    </r>
  </si>
  <si>
    <r>
      <rPr>
        <sz val="11"/>
        <rFont val="宋体"/>
        <charset val="134"/>
      </rPr>
      <t>种植中药材基地</t>
    </r>
    <r>
      <rPr>
        <sz val="11"/>
        <rFont val="Times New Roman"/>
        <charset val="134"/>
      </rPr>
      <t>1000</t>
    </r>
    <r>
      <rPr>
        <sz val="11"/>
        <rFont val="宋体"/>
        <charset val="134"/>
      </rPr>
      <t>亩，培育经营主体</t>
    </r>
    <r>
      <rPr>
        <sz val="11"/>
        <rFont val="Times New Roman"/>
        <charset val="134"/>
      </rPr>
      <t>5</t>
    </r>
    <r>
      <rPr>
        <sz val="11"/>
        <rFont val="宋体"/>
        <charset val="134"/>
      </rPr>
      <t>个，打造标准化种植示范基地</t>
    </r>
    <r>
      <rPr>
        <sz val="11"/>
        <rFont val="Times New Roman"/>
        <charset val="134"/>
      </rPr>
      <t>5</t>
    </r>
    <r>
      <rPr>
        <sz val="11"/>
        <rFont val="宋体"/>
        <charset val="134"/>
      </rPr>
      <t>个</t>
    </r>
  </si>
  <si>
    <r>
      <rPr>
        <sz val="11"/>
        <rFont val="宋体"/>
        <charset val="134"/>
      </rPr>
      <t>新建仓库补助不高于</t>
    </r>
    <r>
      <rPr>
        <sz val="11"/>
        <rFont val="Times New Roman"/>
        <charset val="134"/>
      </rPr>
      <t>1500</t>
    </r>
    <r>
      <rPr>
        <sz val="11"/>
        <rFont val="宋体"/>
        <charset val="134"/>
      </rPr>
      <t>元</t>
    </r>
    <r>
      <rPr>
        <sz val="11"/>
        <rFont val="Times New Roman"/>
        <charset val="134"/>
      </rPr>
      <t>/</t>
    </r>
    <r>
      <rPr>
        <sz val="11"/>
        <rFont val="宋体"/>
        <charset val="134"/>
      </rPr>
      <t>平方米，加工设备、种子种苗补助不超过实际成本</t>
    </r>
    <r>
      <rPr>
        <sz val="11"/>
        <rFont val="Times New Roman"/>
        <charset val="134"/>
      </rPr>
      <t>50%</t>
    </r>
    <r>
      <rPr>
        <sz val="11"/>
        <rFont val="宋体"/>
        <charset val="134"/>
      </rPr>
      <t>。培训总费用不超过总投资</t>
    </r>
    <r>
      <rPr>
        <sz val="11"/>
        <rFont val="Times New Roman"/>
        <charset val="134"/>
      </rPr>
      <t>5%</t>
    </r>
    <r>
      <rPr>
        <sz val="11"/>
        <rFont val="宋体"/>
        <charset val="134"/>
      </rPr>
      <t>。</t>
    </r>
  </si>
  <si>
    <r>
      <rPr>
        <sz val="11"/>
        <rFont val="宋体"/>
        <charset val="134"/>
      </rPr>
      <t>巫溪县</t>
    </r>
    <r>
      <rPr>
        <sz val="11"/>
        <rFont val="Times New Roman"/>
        <charset val="134"/>
      </rPr>
      <t>2024</t>
    </r>
    <r>
      <rPr>
        <sz val="11"/>
        <rFont val="宋体"/>
        <charset val="134"/>
      </rPr>
      <t>年中药材有机农业示范县创建项目</t>
    </r>
  </si>
  <si>
    <r>
      <rPr>
        <sz val="11"/>
        <rFont val="宋体"/>
        <charset val="134"/>
      </rPr>
      <t>建立独活标准化种植示范基地，通过推广绿色高产种植技术</t>
    </r>
    <r>
      <rPr>
        <sz val="11"/>
        <rFont val="Times New Roman"/>
        <charset val="134"/>
      </rPr>
      <t>20000</t>
    </r>
    <r>
      <rPr>
        <sz val="11"/>
        <rFont val="宋体"/>
        <charset val="134"/>
      </rPr>
      <t>亩，开展土壤、灌溉水、药材产品等质量检测</t>
    </r>
    <r>
      <rPr>
        <sz val="11"/>
        <rFont val="Times New Roman"/>
        <charset val="134"/>
      </rPr>
      <t>200</t>
    </r>
    <r>
      <rPr>
        <sz val="11"/>
        <rFont val="宋体"/>
        <charset val="134"/>
      </rPr>
      <t>样次，建立产品溯源管理体系１套。开展有机农产品认定５个。支持有机产品认证、全国种植业</t>
    </r>
    <r>
      <rPr>
        <sz val="11"/>
        <rFont val="Times New Roman"/>
        <charset val="134"/>
      </rPr>
      <t>“</t>
    </r>
    <r>
      <rPr>
        <sz val="11"/>
        <rFont val="宋体"/>
        <charset val="134"/>
      </rPr>
      <t>三品一标</t>
    </r>
    <r>
      <rPr>
        <sz val="11"/>
        <rFont val="Times New Roman"/>
        <charset val="134"/>
      </rPr>
      <t>”</t>
    </r>
    <r>
      <rPr>
        <sz val="11"/>
        <rFont val="宋体"/>
        <charset val="134"/>
      </rPr>
      <t>基地认定等品牌培育与推介以及农产品质量监测。</t>
    </r>
  </si>
  <si>
    <r>
      <rPr>
        <sz val="11"/>
        <rFont val="宋体"/>
        <charset val="134"/>
      </rPr>
      <t>通过建立独活标准化种植示范基地</t>
    </r>
    <r>
      <rPr>
        <sz val="11"/>
        <rFont val="Times New Roman"/>
        <charset val="134"/>
      </rPr>
      <t>20000</t>
    </r>
    <r>
      <rPr>
        <sz val="11"/>
        <rFont val="宋体"/>
        <charset val="134"/>
      </rPr>
      <t>亩，项目实施可提高我县中药材产业发展质量，项目实施可带动</t>
    </r>
    <r>
      <rPr>
        <sz val="11"/>
        <rFont val="Times New Roman"/>
        <charset val="134"/>
      </rPr>
      <t>5000</t>
    </r>
    <r>
      <rPr>
        <sz val="11"/>
        <rFont val="宋体"/>
        <charset val="134"/>
      </rPr>
      <t>人其中脱贫人口</t>
    </r>
    <r>
      <rPr>
        <sz val="11"/>
        <rFont val="Times New Roman"/>
        <charset val="134"/>
      </rPr>
      <t>200</t>
    </r>
    <r>
      <rPr>
        <sz val="11"/>
        <rFont val="宋体"/>
        <charset val="134"/>
      </rPr>
      <t>人发展中药材，可提供</t>
    </r>
    <r>
      <rPr>
        <sz val="11"/>
        <rFont val="Times New Roman"/>
        <charset val="134"/>
      </rPr>
      <t>50</t>
    </r>
    <r>
      <rPr>
        <sz val="11"/>
        <rFont val="宋体"/>
        <charset val="134"/>
      </rPr>
      <t>人以上临时务工，人均务工增收</t>
    </r>
    <r>
      <rPr>
        <sz val="11"/>
        <rFont val="Times New Roman"/>
        <charset val="134"/>
      </rPr>
      <t>2000</t>
    </r>
    <r>
      <rPr>
        <sz val="11"/>
        <rFont val="宋体"/>
        <charset val="134"/>
      </rPr>
      <t>元以上。</t>
    </r>
  </si>
  <si>
    <r>
      <rPr>
        <sz val="11"/>
        <rFont val="Times New Roman"/>
        <charset val="134"/>
      </rP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人参与项目实施过程中施工质量和资金使用的监督，农户参与种植、通过务工等方式参与产业发展获得收益，建立订单种植、产地代加工等多种利益链接机制。通过建立独活标准化种植示范基地</t>
    </r>
    <r>
      <rPr>
        <sz val="11"/>
        <rFont val="Times New Roman"/>
        <charset val="134"/>
      </rPr>
      <t>20000</t>
    </r>
    <r>
      <rPr>
        <sz val="11"/>
        <rFont val="宋体"/>
        <charset val="134"/>
      </rPr>
      <t>亩，项目实施可提高我县中药材产业发展质量，项目实施可带动</t>
    </r>
    <r>
      <rPr>
        <sz val="11"/>
        <rFont val="Times New Roman"/>
        <charset val="134"/>
      </rPr>
      <t>5000</t>
    </r>
    <r>
      <rPr>
        <sz val="11"/>
        <rFont val="宋体"/>
        <charset val="134"/>
      </rPr>
      <t>人其中脱贫人口</t>
    </r>
    <r>
      <rPr>
        <sz val="11"/>
        <rFont val="Times New Roman"/>
        <charset val="134"/>
      </rPr>
      <t>200</t>
    </r>
    <r>
      <rPr>
        <sz val="11"/>
        <rFont val="宋体"/>
        <charset val="134"/>
      </rPr>
      <t>人发展中药材，可提供</t>
    </r>
    <r>
      <rPr>
        <sz val="11"/>
        <rFont val="Times New Roman"/>
        <charset val="134"/>
      </rPr>
      <t>50</t>
    </r>
    <r>
      <rPr>
        <sz val="11"/>
        <rFont val="宋体"/>
        <charset val="134"/>
      </rPr>
      <t>人以上临时务工，人均务工增收</t>
    </r>
    <r>
      <rPr>
        <sz val="11"/>
        <rFont val="Times New Roman"/>
        <charset val="134"/>
      </rPr>
      <t>2000</t>
    </r>
    <r>
      <rPr>
        <sz val="11"/>
        <rFont val="宋体"/>
        <charset val="134"/>
      </rPr>
      <t>元以上。</t>
    </r>
  </si>
  <si>
    <r>
      <rPr>
        <sz val="11"/>
        <rFont val="宋体"/>
        <charset val="134"/>
      </rPr>
      <t>独活标准化种植示范基地</t>
    </r>
    <r>
      <rPr>
        <sz val="11"/>
        <rFont val="Times New Roman"/>
        <charset val="134"/>
      </rPr>
      <t>20000</t>
    </r>
    <r>
      <rPr>
        <sz val="11"/>
        <rFont val="宋体"/>
        <charset val="134"/>
      </rPr>
      <t>亩</t>
    </r>
  </si>
  <si>
    <r>
      <rPr>
        <sz val="11"/>
        <rFont val="宋体"/>
        <charset val="134"/>
      </rPr>
      <t>独活种植示范基地</t>
    </r>
    <r>
      <rPr>
        <sz val="11"/>
        <rFont val="Times New Roman"/>
        <charset val="134"/>
      </rPr>
      <t>175</t>
    </r>
    <r>
      <rPr>
        <sz val="11"/>
        <rFont val="宋体"/>
        <charset val="134"/>
      </rPr>
      <t>元</t>
    </r>
    <r>
      <rPr>
        <sz val="11"/>
        <rFont val="Times New Roman"/>
        <charset val="134"/>
      </rPr>
      <t>/</t>
    </r>
    <r>
      <rPr>
        <sz val="11"/>
        <rFont val="宋体"/>
        <charset val="134"/>
      </rPr>
      <t>亩</t>
    </r>
  </si>
  <si>
    <r>
      <rPr>
        <sz val="11"/>
        <rFont val="宋体"/>
        <charset val="134"/>
      </rPr>
      <t>巫溪县</t>
    </r>
    <r>
      <rPr>
        <sz val="11"/>
        <rFont val="Times New Roman"/>
        <charset val="134"/>
      </rPr>
      <t>2024</t>
    </r>
    <r>
      <rPr>
        <sz val="11"/>
        <rFont val="宋体"/>
        <charset val="134"/>
      </rPr>
      <t>年独活基地科研项目</t>
    </r>
  </si>
  <si>
    <r>
      <rPr>
        <sz val="11"/>
        <rFont val="宋体"/>
        <charset val="134"/>
      </rPr>
      <t>建设独活</t>
    </r>
    <r>
      <rPr>
        <sz val="11"/>
        <rFont val="Times New Roman"/>
        <charset val="134"/>
      </rPr>
      <t>GAP</t>
    </r>
    <r>
      <rPr>
        <sz val="11"/>
        <rFont val="宋体"/>
        <charset val="134"/>
      </rPr>
      <t>基地</t>
    </r>
    <r>
      <rPr>
        <sz val="11"/>
        <rFont val="Times New Roman"/>
        <charset val="134"/>
      </rPr>
      <t>100</t>
    </r>
    <r>
      <rPr>
        <sz val="11"/>
        <rFont val="宋体"/>
        <charset val="134"/>
      </rPr>
      <t>亩，科研示范基地</t>
    </r>
    <r>
      <rPr>
        <sz val="11"/>
        <rFont val="Times New Roman"/>
        <charset val="134"/>
      </rPr>
      <t>300</t>
    </r>
    <r>
      <rPr>
        <sz val="11"/>
        <rFont val="宋体"/>
        <charset val="134"/>
      </rPr>
      <t>亩，种质资源库及实验基地</t>
    </r>
    <r>
      <rPr>
        <sz val="11"/>
        <rFont val="Times New Roman"/>
        <charset val="134"/>
      </rPr>
      <t>150</t>
    </r>
    <r>
      <rPr>
        <sz val="11"/>
        <rFont val="宋体"/>
        <charset val="134"/>
      </rPr>
      <t>亩，开发大健康产品</t>
    </r>
    <r>
      <rPr>
        <sz val="11"/>
        <rFont val="Times New Roman"/>
        <charset val="134"/>
      </rPr>
      <t>2</t>
    </r>
    <r>
      <rPr>
        <sz val="11"/>
        <rFont val="宋体"/>
        <charset val="134"/>
      </rPr>
      <t>款，建立贝母高产种植试验示范基地</t>
    </r>
    <r>
      <rPr>
        <sz val="11"/>
        <rFont val="Times New Roman"/>
        <charset val="134"/>
      </rPr>
      <t>20</t>
    </r>
    <r>
      <rPr>
        <sz val="11"/>
        <rFont val="宋体"/>
        <charset val="134"/>
      </rPr>
      <t>亩。</t>
    </r>
  </si>
  <si>
    <r>
      <rPr>
        <sz val="11"/>
        <rFont val="宋体"/>
        <charset val="134"/>
      </rPr>
      <t>巫溪县长桂乡、塘坊镇等乡镇</t>
    </r>
  </si>
  <si>
    <r>
      <rPr>
        <sz val="11"/>
        <rFont val="宋体"/>
        <charset val="134"/>
      </rPr>
      <t>通过建设独活</t>
    </r>
    <r>
      <rPr>
        <sz val="11"/>
        <rFont val="Times New Roman"/>
        <charset val="134"/>
      </rPr>
      <t>GAP</t>
    </r>
    <r>
      <rPr>
        <sz val="11"/>
        <rFont val="宋体"/>
        <charset val="134"/>
      </rPr>
      <t>基地</t>
    </r>
    <r>
      <rPr>
        <sz val="11"/>
        <rFont val="Times New Roman"/>
        <charset val="134"/>
      </rPr>
      <t>100</t>
    </r>
    <r>
      <rPr>
        <sz val="11"/>
        <rFont val="宋体"/>
        <charset val="134"/>
      </rPr>
      <t>亩，科研示范基地</t>
    </r>
    <r>
      <rPr>
        <sz val="11"/>
        <rFont val="Times New Roman"/>
        <charset val="134"/>
      </rPr>
      <t>300</t>
    </r>
    <r>
      <rPr>
        <sz val="11"/>
        <rFont val="宋体"/>
        <charset val="134"/>
      </rPr>
      <t>亩，种质资源库及实验基地</t>
    </r>
    <r>
      <rPr>
        <sz val="11"/>
        <rFont val="Times New Roman"/>
        <charset val="134"/>
      </rPr>
      <t>150</t>
    </r>
    <r>
      <rPr>
        <sz val="11"/>
        <rFont val="宋体"/>
        <charset val="134"/>
      </rPr>
      <t>亩，开发大健康产品</t>
    </r>
    <r>
      <rPr>
        <sz val="11"/>
        <rFont val="Times New Roman"/>
        <charset val="134"/>
      </rPr>
      <t>2</t>
    </r>
    <r>
      <rPr>
        <sz val="11"/>
        <rFont val="宋体"/>
        <charset val="134"/>
      </rPr>
      <t>款，建立贝母高产种植试验示范基地</t>
    </r>
    <r>
      <rPr>
        <sz val="11"/>
        <rFont val="Times New Roman"/>
        <charset val="134"/>
      </rPr>
      <t>20</t>
    </r>
    <r>
      <rPr>
        <sz val="11"/>
        <rFont val="宋体"/>
        <charset val="134"/>
      </rPr>
      <t>亩。项目实施后可提升我县中药材的影响力，解决了品种不纯和退化问题，可带动农户开展前端订单种植，项目实施过程中可可提供农户</t>
    </r>
    <r>
      <rPr>
        <sz val="11"/>
        <rFont val="Times New Roman"/>
        <charset val="134"/>
      </rPr>
      <t>60</t>
    </r>
    <r>
      <rPr>
        <sz val="11"/>
        <rFont val="宋体"/>
        <charset val="134"/>
      </rPr>
      <t>人其中脱贫人口</t>
    </r>
    <r>
      <rPr>
        <sz val="11"/>
        <rFont val="Times New Roman"/>
        <charset val="134"/>
      </rPr>
      <t>10</t>
    </r>
    <r>
      <rPr>
        <sz val="11"/>
        <rFont val="宋体"/>
        <charset val="134"/>
      </rPr>
      <t>人临时性务工，人均务工增收</t>
    </r>
    <r>
      <rPr>
        <sz val="11"/>
        <rFont val="Times New Roman"/>
        <charset val="134"/>
      </rPr>
      <t>3000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</si>
  <si>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5</t>
    </r>
    <r>
      <rPr>
        <sz val="11"/>
        <rFont val="宋体"/>
        <charset val="134"/>
      </rPr>
      <t>人参与项目实施过程中施工质量和资金使用的监督。通过建设独活</t>
    </r>
    <r>
      <rPr>
        <sz val="11"/>
        <rFont val="Times New Roman"/>
        <charset val="134"/>
      </rPr>
      <t>GAP</t>
    </r>
    <r>
      <rPr>
        <sz val="11"/>
        <rFont val="宋体"/>
        <charset val="134"/>
      </rPr>
      <t>基地</t>
    </r>
    <r>
      <rPr>
        <sz val="11"/>
        <rFont val="Times New Roman"/>
        <charset val="134"/>
      </rPr>
      <t>100</t>
    </r>
    <r>
      <rPr>
        <sz val="11"/>
        <rFont val="宋体"/>
        <charset val="134"/>
      </rPr>
      <t>亩，科研示范基地</t>
    </r>
    <r>
      <rPr>
        <sz val="11"/>
        <rFont val="Times New Roman"/>
        <charset val="134"/>
      </rPr>
      <t>300</t>
    </r>
    <r>
      <rPr>
        <sz val="11"/>
        <rFont val="宋体"/>
        <charset val="134"/>
      </rPr>
      <t>亩，种质资源库及实验基地</t>
    </r>
    <r>
      <rPr>
        <sz val="11"/>
        <rFont val="Times New Roman"/>
        <charset val="134"/>
      </rPr>
      <t>150</t>
    </r>
    <r>
      <rPr>
        <sz val="11"/>
        <rFont val="宋体"/>
        <charset val="134"/>
      </rPr>
      <t>亩，开发大健康产品</t>
    </r>
    <r>
      <rPr>
        <sz val="11"/>
        <rFont val="Times New Roman"/>
        <charset val="134"/>
      </rPr>
      <t>2</t>
    </r>
    <r>
      <rPr>
        <sz val="11"/>
        <rFont val="宋体"/>
        <charset val="134"/>
      </rPr>
      <t>款，建立贝母高产种植试验示范基地</t>
    </r>
    <r>
      <rPr>
        <sz val="11"/>
        <rFont val="Times New Roman"/>
        <charset val="134"/>
      </rPr>
      <t>20</t>
    </r>
    <r>
      <rPr>
        <sz val="11"/>
        <rFont val="宋体"/>
        <charset val="134"/>
      </rPr>
      <t>亩。项目实施后可提升我县中药材的影响力，解决了品种不纯和退化问题，可带动农户开展前端订单种植，项目实施过程中可可提供农户</t>
    </r>
    <r>
      <rPr>
        <sz val="11"/>
        <rFont val="Times New Roman"/>
        <charset val="134"/>
      </rPr>
      <t>60</t>
    </r>
    <r>
      <rPr>
        <sz val="11"/>
        <rFont val="宋体"/>
        <charset val="134"/>
      </rPr>
      <t>人其中脱贫人口</t>
    </r>
    <r>
      <rPr>
        <sz val="11"/>
        <rFont val="Times New Roman"/>
        <charset val="134"/>
      </rPr>
      <t>10</t>
    </r>
    <r>
      <rPr>
        <sz val="11"/>
        <rFont val="宋体"/>
        <charset val="134"/>
      </rPr>
      <t>人临时性务工，人均务工增收</t>
    </r>
    <r>
      <rPr>
        <sz val="11"/>
        <rFont val="Times New Roman"/>
        <charset val="134"/>
      </rPr>
      <t>3000</t>
    </r>
    <r>
      <rPr>
        <sz val="11"/>
        <rFont val="宋体"/>
        <charset val="134"/>
      </rPr>
      <t>元以上。</t>
    </r>
  </si>
  <si>
    <r>
      <rPr>
        <sz val="11"/>
        <rFont val="宋体"/>
        <charset val="134"/>
      </rPr>
      <t>建设独活</t>
    </r>
    <r>
      <rPr>
        <sz val="11"/>
        <rFont val="Times New Roman"/>
        <charset val="134"/>
      </rPr>
      <t>GAP</t>
    </r>
    <r>
      <rPr>
        <sz val="11"/>
        <rFont val="宋体"/>
        <charset val="134"/>
      </rPr>
      <t>基地</t>
    </r>
    <r>
      <rPr>
        <sz val="11"/>
        <rFont val="Times New Roman"/>
        <charset val="134"/>
      </rPr>
      <t>100</t>
    </r>
    <r>
      <rPr>
        <sz val="11"/>
        <rFont val="宋体"/>
        <charset val="134"/>
      </rPr>
      <t>亩，科研示范基地</t>
    </r>
    <r>
      <rPr>
        <sz val="11"/>
        <rFont val="Times New Roman"/>
        <charset val="134"/>
      </rPr>
      <t>300</t>
    </r>
    <r>
      <rPr>
        <sz val="11"/>
        <rFont val="宋体"/>
        <charset val="134"/>
      </rPr>
      <t>亩，种质资源库及实验基地</t>
    </r>
    <r>
      <rPr>
        <sz val="11"/>
        <rFont val="Times New Roman"/>
        <charset val="134"/>
      </rPr>
      <t>150</t>
    </r>
    <r>
      <rPr>
        <sz val="11"/>
        <rFont val="宋体"/>
        <charset val="134"/>
      </rPr>
      <t>亩，开发大健康产品</t>
    </r>
    <r>
      <rPr>
        <sz val="11"/>
        <rFont val="Times New Roman"/>
        <charset val="134"/>
      </rPr>
      <t>2</t>
    </r>
    <r>
      <rPr>
        <sz val="11"/>
        <rFont val="宋体"/>
        <charset val="134"/>
      </rPr>
      <t>款，建立贝母高产种植试验示范基地</t>
    </r>
    <r>
      <rPr>
        <sz val="11"/>
        <rFont val="Times New Roman"/>
        <charset val="134"/>
      </rPr>
      <t>20</t>
    </r>
    <r>
      <rPr>
        <sz val="11"/>
        <rFont val="宋体"/>
        <charset val="134"/>
      </rPr>
      <t>亩</t>
    </r>
  </si>
  <si>
    <r>
      <rPr>
        <sz val="11"/>
        <rFont val="宋体"/>
        <charset val="134"/>
      </rPr>
      <t>示范基地</t>
    </r>
    <r>
      <rPr>
        <sz val="11"/>
        <rFont val="Times New Roman"/>
        <charset val="134"/>
      </rPr>
      <t>3000</t>
    </r>
    <r>
      <rPr>
        <sz val="11"/>
        <rFont val="宋体"/>
        <charset val="134"/>
      </rPr>
      <t>元</t>
    </r>
    <r>
      <rPr>
        <sz val="11"/>
        <rFont val="Times New Roman"/>
        <charset val="134"/>
      </rPr>
      <t>/</t>
    </r>
    <r>
      <rPr>
        <sz val="11"/>
        <rFont val="宋体"/>
        <charset val="134"/>
      </rPr>
      <t>亩，开发大健康产品</t>
    </r>
    <r>
      <rPr>
        <sz val="11"/>
        <rFont val="Times New Roman"/>
        <charset val="134"/>
      </rPr>
      <t>100</t>
    </r>
    <r>
      <rPr>
        <sz val="11"/>
        <rFont val="宋体"/>
        <charset val="134"/>
      </rPr>
      <t>万元</t>
    </r>
    <r>
      <rPr>
        <sz val="11"/>
        <rFont val="Times New Roman"/>
        <charset val="134"/>
      </rPr>
      <t>/</t>
    </r>
    <r>
      <rPr>
        <sz val="11"/>
        <rFont val="宋体"/>
        <charset val="134"/>
      </rPr>
      <t>款，贝母高产种植试验示范基地</t>
    </r>
    <r>
      <rPr>
        <sz val="11"/>
        <rFont val="Times New Roman"/>
        <charset val="134"/>
      </rPr>
      <t>3000</t>
    </r>
    <r>
      <rPr>
        <sz val="11"/>
        <rFont val="宋体"/>
        <charset val="134"/>
      </rPr>
      <t>元</t>
    </r>
    <r>
      <rPr>
        <sz val="11"/>
        <rFont val="Times New Roman"/>
        <charset val="134"/>
      </rPr>
      <t>/</t>
    </r>
    <r>
      <rPr>
        <sz val="11"/>
        <rFont val="宋体"/>
        <charset val="134"/>
      </rPr>
      <t>亩</t>
    </r>
  </si>
  <si>
    <r>
      <rPr>
        <sz val="11"/>
        <rFont val="宋体"/>
        <charset val="134"/>
      </rPr>
      <t>中药材价格提升</t>
    </r>
    <r>
      <rPr>
        <sz val="11"/>
        <rFont val="Times New Roman"/>
        <charset val="134"/>
      </rPr>
      <t>10%</t>
    </r>
    <r>
      <rPr>
        <sz val="11"/>
        <rFont val="宋体"/>
        <charset val="134"/>
      </rPr>
      <t>以上，大健康产品实现销售收入</t>
    </r>
    <r>
      <rPr>
        <sz val="11"/>
        <rFont val="Times New Roman"/>
        <charset val="134"/>
      </rPr>
      <t>700</t>
    </r>
    <r>
      <rPr>
        <sz val="11"/>
        <rFont val="宋体"/>
        <charset val="134"/>
      </rPr>
      <t>万元</t>
    </r>
    <r>
      <rPr>
        <sz val="11"/>
        <rFont val="Times New Roman"/>
        <charset val="134"/>
      </rPr>
      <t>/</t>
    </r>
    <r>
      <rPr>
        <sz val="11"/>
        <rFont val="宋体"/>
        <charset val="134"/>
      </rPr>
      <t>年以上</t>
    </r>
  </si>
  <si>
    <r>
      <rPr>
        <sz val="11"/>
        <rFont val="宋体"/>
        <charset val="134"/>
      </rPr>
      <t>巫溪县天星乡西流村</t>
    </r>
    <r>
      <rPr>
        <sz val="11"/>
        <rFont val="Times New Roman"/>
        <charset val="134"/>
      </rPr>
      <t>2024</t>
    </r>
    <r>
      <rPr>
        <sz val="11"/>
        <rFont val="宋体"/>
        <charset val="134"/>
      </rPr>
      <t>年中药材种植基地建设项目</t>
    </r>
  </si>
  <si>
    <r>
      <rPr>
        <sz val="11"/>
        <rFont val="宋体"/>
        <charset val="134"/>
      </rPr>
      <t>在西流村枫竹坪新建</t>
    </r>
    <r>
      <rPr>
        <sz val="11"/>
        <rFont val="Times New Roman"/>
        <charset val="134"/>
      </rPr>
      <t>1000</t>
    </r>
    <r>
      <rPr>
        <sz val="11"/>
        <rFont val="宋体"/>
        <charset val="134"/>
      </rPr>
      <t>亩云木香、大宁党参种植基地。</t>
    </r>
    <r>
      <rPr>
        <sz val="11"/>
        <rFont val="Times New Roman"/>
        <charset val="134"/>
      </rPr>
      <t>1</t>
    </r>
    <r>
      <rPr>
        <sz val="11"/>
        <rFont val="宋体"/>
        <charset val="134"/>
      </rPr>
      <t>、新修</t>
    </r>
    <r>
      <rPr>
        <sz val="11"/>
        <rFont val="Times New Roman"/>
        <charset val="134"/>
      </rPr>
      <t>5km</t>
    </r>
    <r>
      <rPr>
        <sz val="11"/>
        <rFont val="宋体"/>
        <charset val="134"/>
      </rPr>
      <t>泥结碎石路；</t>
    </r>
    <r>
      <rPr>
        <sz val="11"/>
        <rFont val="Times New Roman"/>
        <charset val="134"/>
      </rPr>
      <t>2</t>
    </r>
    <r>
      <rPr>
        <sz val="11"/>
        <rFont val="宋体"/>
        <charset val="134"/>
      </rPr>
      <t>、采购种子及管护。</t>
    </r>
  </si>
  <si>
    <r>
      <rPr>
        <sz val="11"/>
        <rFont val="宋体"/>
        <charset val="134"/>
      </rPr>
      <t>巫溪县天星乡西流村</t>
    </r>
  </si>
  <si>
    <r>
      <rPr>
        <sz val="11"/>
        <rFont val="宋体"/>
        <charset val="134"/>
      </rPr>
      <t>通过新建</t>
    </r>
    <r>
      <rPr>
        <sz val="11"/>
        <rFont val="Times New Roman"/>
        <charset val="134"/>
      </rPr>
      <t>1000</t>
    </r>
    <r>
      <rPr>
        <sz val="11"/>
        <rFont val="宋体"/>
        <charset val="134"/>
      </rPr>
      <t>亩云木香、大宁党参种植基地，修建</t>
    </r>
    <r>
      <rPr>
        <sz val="11"/>
        <rFont val="Times New Roman"/>
        <charset val="134"/>
      </rPr>
      <t>5</t>
    </r>
    <r>
      <rPr>
        <sz val="11"/>
        <rFont val="宋体"/>
        <charset val="134"/>
      </rPr>
      <t>公里泥结碎石路，项目建成后可增加村集体经济收入</t>
    </r>
    <r>
      <rPr>
        <sz val="11"/>
        <rFont val="Times New Roman"/>
        <charset val="134"/>
      </rPr>
      <t>10</t>
    </r>
    <r>
      <rPr>
        <sz val="11"/>
        <rFont val="宋体"/>
        <charset val="134"/>
      </rPr>
      <t>万元，可带动</t>
    </r>
    <r>
      <rPr>
        <sz val="11"/>
        <rFont val="Times New Roman"/>
        <charset val="134"/>
      </rPr>
      <t>600</t>
    </r>
    <r>
      <rPr>
        <sz val="11"/>
        <rFont val="宋体"/>
        <charset val="134"/>
      </rPr>
      <t>人其中脱贫人口</t>
    </r>
    <r>
      <rPr>
        <sz val="11"/>
        <rFont val="Times New Roman"/>
        <charset val="134"/>
      </rPr>
      <t>200</t>
    </r>
    <r>
      <rPr>
        <sz val="11"/>
        <rFont val="宋体"/>
        <charset val="134"/>
      </rPr>
      <t>人发展中药材，项目实施可提供</t>
    </r>
    <r>
      <rPr>
        <sz val="11"/>
        <rFont val="Times New Roman"/>
        <charset val="134"/>
      </rPr>
      <t>5</t>
    </r>
    <r>
      <rPr>
        <sz val="11"/>
        <rFont val="宋体"/>
        <charset val="134"/>
      </rPr>
      <t>人以上务工，增加务工收入</t>
    </r>
    <r>
      <rPr>
        <sz val="11"/>
        <rFont val="Times New Roman"/>
        <charset val="134"/>
      </rPr>
      <t>3000</t>
    </r>
    <r>
      <rPr>
        <sz val="11"/>
        <rFont val="宋体"/>
        <charset val="134"/>
      </rPr>
      <t>元</t>
    </r>
    <r>
      <rPr>
        <sz val="11"/>
        <rFont val="Times New Roman"/>
        <charset val="134"/>
      </rPr>
      <t>/</t>
    </r>
    <r>
      <rPr>
        <sz val="11"/>
        <rFont val="宋体"/>
        <charset val="134"/>
      </rPr>
      <t>人。</t>
    </r>
  </si>
  <si>
    <r>
      <rPr>
        <sz val="11"/>
        <rFont val="Times New Roman"/>
        <charset val="134"/>
      </rPr>
      <t>13</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5</t>
    </r>
    <r>
      <rPr>
        <sz val="11"/>
        <rFont val="宋体"/>
        <charset val="134"/>
      </rPr>
      <t>人参与项目实施过程中施工质量和资金使用的监督。通过新建</t>
    </r>
    <r>
      <rPr>
        <sz val="11"/>
        <rFont val="Times New Roman"/>
        <charset val="134"/>
      </rPr>
      <t>1000</t>
    </r>
    <r>
      <rPr>
        <sz val="11"/>
        <rFont val="宋体"/>
        <charset val="134"/>
      </rPr>
      <t>亩云木香、大宁党参种植基地，修建</t>
    </r>
    <r>
      <rPr>
        <sz val="11"/>
        <rFont val="Times New Roman"/>
        <charset val="134"/>
      </rPr>
      <t>5</t>
    </r>
    <r>
      <rPr>
        <sz val="11"/>
        <rFont val="宋体"/>
        <charset val="134"/>
      </rPr>
      <t>公里泥结碎石路，项目建成后可增加村集体经济收入</t>
    </r>
    <r>
      <rPr>
        <sz val="11"/>
        <rFont val="Times New Roman"/>
        <charset val="134"/>
      </rPr>
      <t>10</t>
    </r>
    <r>
      <rPr>
        <sz val="11"/>
        <rFont val="宋体"/>
        <charset val="134"/>
      </rPr>
      <t>万元，可带动</t>
    </r>
    <r>
      <rPr>
        <sz val="11"/>
        <rFont val="Times New Roman"/>
        <charset val="134"/>
      </rPr>
      <t>600</t>
    </r>
    <r>
      <rPr>
        <sz val="11"/>
        <rFont val="宋体"/>
        <charset val="134"/>
      </rPr>
      <t>人其中脱贫人口</t>
    </r>
    <r>
      <rPr>
        <sz val="11"/>
        <rFont val="Times New Roman"/>
        <charset val="134"/>
      </rPr>
      <t>200</t>
    </r>
    <r>
      <rPr>
        <sz val="11"/>
        <rFont val="宋体"/>
        <charset val="134"/>
      </rPr>
      <t>人发展中药材，项目实施可提供</t>
    </r>
    <r>
      <rPr>
        <sz val="11"/>
        <rFont val="Times New Roman"/>
        <charset val="134"/>
      </rPr>
      <t>5</t>
    </r>
    <r>
      <rPr>
        <sz val="11"/>
        <rFont val="宋体"/>
        <charset val="134"/>
      </rPr>
      <t>人以上务工，增加务工收入</t>
    </r>
    <r>
      <rPr>
        <sz val="11"/>
        <rFont val="Times New Roman"/>
        <charset val="134"/>
      </rPr>
      <t>3000</t>
    </r>
    <r>
      <rPr>
        <sz val="11"/>
        <rFont val="宋体"/>
        <charset val="134"/>
      </rPr>
      <t>元</t>
    </r>
    <r>
      <rPr>
        <sz val="11"/>
        <rFont val="Times New Roman"/>
        <charset val="134"/>
      </rPr>
      <t>/</t>
    </r>
    <r>
      <rPr>
        <sz val="11"/>
        <rFont val="宋体"/>
        <charset val="134"/>
      </rPr>
      <t>人。</t>
    </r>
  </si>
  <si>
    <r>
      <rPr>
        <sz val="11"/>
        <rFont val="宋体"/>
        <charset val="134"/>
      </rPr>
      <t>新修</t>
    </r>
    <r>
      <rPr>
        <sz val="11"/>
        <rFont val="Times New Roman"/>
        <charset val="134"/>
      </rPr>
      <t>5km</t>
    </r>
    <r>
      <rPr>
        <sz val="11"/>
        <rFont val="宋体"/>
        <charset val="134"/>
      </rPr>
      <t>泥结碎石路，新建</t>
    </r>
    <r>
      <rPr>
        <sz val="11"/>
        <rFont val="Times New Roman"/>
        <charset val="134"/>
      </rPr>
      <t>1000</t>
    </r>
    <r>
      <rPr>
        <sz val="11"/>
        <rFont val="宋体"/>
        <charset val="134"/>
      </rPr>
      <t>亩云木香、大宁党参种植基地。</t>
    </r>
  </si>
  <si>
    <r>
      <rPr>
        <sz val="11"/>
        <rFont val="宋体"/>
        <charset val="134"/>
      </rPr>
      <t>云木香、大宁党参种植</t>
    </r>
    <r>
      <rPr>
        <sz val="11"/>
        <rFont val="Times New Roman"/>
        <charset val="134"/>
      </rPr>
      <t>2500</t>
    </r>
    <r>
      <rPr>
        <sz val="11"/>
        <rFont val="宋体"/>
        <charset val="134"/>
      </rPr>
      <t>元</t>
    </r>
    <r>
      <rPr>
        <sz val="11"/>
        <rFont val="Times New Roman"/>
        <charset val="134"/>
      </rPr>
      <t>/</t>
    </r>
    <r>
      <rPr>
        <sz val="11"/>
        <rFont val="宋体"/>
        <charset val="134"/>
      </rPr>
      <t>亩；泥结碎石路</t>
    </r>
    <r>
      <rPr>
        <sz val="11"/>
        <rFont val="Times New Roman"/>
        <charset val="134"/>
      </rPr>
      <t>10</t>
    </r>
    <r>
      <rPr>
        <sz val="11"/>
        <rFont val="宋体"/>
        <charset val="134"/>
      </rPr>
      <t>万元</t>
    </r>
    <r>
      <rPr>
        <sz val="11"/>
        <rFont val="Times New Roman"/>
        <charset val="134"/>
      </rPr>
      <t>/</t>
    </r>
    <r>
      <rPr>
        <sz val="11"/>
        <rFont val="宋体"/>
        <charset val="134"/>
      </rPr>
      <t>公里</t>
    </r>
  </si>
  <si>
    <r>
      <rPr>
        <sz val="11"/>
        <rFont val="宋体"/>
        <charset val="134"/>
      </rPr>
      <t>村集体经济收入</t>
    </r>
    <r>
      <rPr>
        <sz val="11"/>
        <rFont val="Times New Roman"/>
        <charset val="134"/>
      </rPr>
      <t>10</t>
    </r>
    <r>
      <rPr>
        <sz val="11"/>
        <rFont val="宋体"/>
        <charset val="134"/>
      </rPr>
      <t>万元</t>
    </r>
  </si>
  <si>
    <r>
      <rPr>
        <sz val="11"/>
        <rFont val="宋体"/>
        <charset val="134"/>
      </rPr>
      <t>巫溪县</t>
    </r>
    <r>
      <rPr>
        <sz val="11"/>
        <rFont val="Times New Roman"/>
        <charset val="134"/>
      </rPr>
      <t>2024</t>
    </r>
    <r>
      <rPr>
        <sz val="11"/>
        <rFont val="宋体"/>
        <charset val="134"/>
      </rPr>
      <t>年田坝镇七里坪万亩中药材园区续建项目</t>
    </r>
  </si>
  <si>
    <r>
      <rPr>
        <sz val="11"/>
        <rFont val="宋体"/>
        <charset val="134"/>
      </rPr>
      <t>新建中药材种植基地</t>
    </r>
    <r>
      <rPr>
        <sz val="11"/>
        <rFont val="Times New Roman"/>
        <charset val="134"/>
      </rPr>
      <t>2000</t>
    </r>
    <r>
      <rPr>
        <sz val="11"/>
        <rFont val="宋体"/>
        <charset val="134"/>
      </rPr>
      <t>亩，厂房</t>
    </r>
    <r>
      <rPr>
        <sz val="11"/>
        <rFont val="Times New Roman"/>
        <charset val="134"/>
      </rPr>
      <t>1000</t>
    </r>
    <r>
      <rPr>
        <sz val="11"/>
        <rFont val="宋体"/>
        <charset val="134"/>
      </rPr>
      <t>平方米，配备清洗、烘干设备、包装机等</t>
    </r>
    <r>
      <rPr>
        <sz val="11"/>
        <rFont val="Times New Roman"/>
        <charset val="134"/>
      </rPr>
      <t>10</t>
    </r>
    <r>
      <rPr>
        <sz val="11"/>
        <rFont val="宋体"/>
        <charset val="134"/>
      </rPr>
      <t>台套；新建</t>
    </r>
    <r>
      <rPr>
        <sz val="11"/>
        <rFont val="Times New Roman"/>
        <charset val="134"/>
      </rPr>
      <t>3.5</t>
    </r>
    <r>
      <rPr>
        <sz val="11"/>
        <rFont val="宋体"/>
        <charset val="134"/>
      </rPr>
      <t>米宽产业路</t>
    </r>
    <r>
      <rPr>
        <sz val="11"/>
        <rFont val="Times New Roman"/>
        <charset val="134"/>
      </rPr>
      <t>4</t>
    </r>
    <r>
      <rPr>
        <sz val="11"/>
        <rFont val="宋体"/>
        <charset val="134"/>
      </rPr>
      <t>公里，安装中药材基地远程智能化监控</t>
    </r>
    <r>
      <rPr>
        <sz val="11"/>
        <rFont val="Times New Roman"/>
        <charset val="134"/>
      </rPr>
      <t>1</t>
    </r>
    <r>
      <rPr>
        <sz val="11"/>
        <rFont val="宋体"/>
        <charset val="134"/>
      </rPr>
      <t>套。</t>
    </r>
  </si>
  <si>
    <r>
      <rPr>
        <sz val="11"/>
        <rFont val="宋体"/>
        <charset val="134"/>
      </rPr>
      <t>通过新种植中药材</t>
    </r>
    <r>
      <rPr>
        <sz val="11"/>
        <rFont val="Times New Roman"/>
        <charset val="134"/>
      </rPr>
      <t>2000</t>
    </r>
    <r>
      <rPr>
        <sz val="11"/>
        <rFont val="宋体"/>
        <charset val="134"/>
      </rPr>
      <t>亩，厂房</t>
    </r>
    <r>
      <rPr>
        <sz val="11"/>
        <rFont val="Times New Roman"/>
        <charset val="134"/>
      </rPr>
      <t>1000</t>
    </r>
    <r>
      <rPr>
        <sz val="11"/>
        <rFont val="宋体"/>
        <charset val="134"/>
      </rPr>
      <t>平方米，配备清洗、烘干设备、包装机等</t>
    </r>
    <r>
      <rPr>
        <sz val="11"/>
        <rFont val="Times New Roman"/>
        <charset val="134"/>
      </rPr>
      <t>10</t>
    </r>
    <r>
      <rPr>
        <sz val="11"/>
        <rFont val="宋体"/>
        <charset val="134"/>
      </rPr>
      <t>台套；新建</t>
    </r>
    <r>
      <rPr>
        <sz val="11"/>
        <rFont val="Times New Roman"/>
        <charset val="134"/>
      </rPr>
      <t>3.5</t>
    </r>
    <r>
      <rPr>
        <sz val="11"/>
        <rFont val="宋体"/>
        <charset val="134"/>
      </rPr>
      <t>米宽产业路</t>
    </r>
    <r>
      <rPr>
        <sz val="11"/>
        <rFont val="Times New Roman"/>
        <charset val="134"/>
      </rPr>
      <t>4</t>
    </r>
    <r>
      <rPr>
        <sz val="11"/>
        <rFont val="宋体"/>
        <charset val="134"/>
      </rPr>
      <t>公里，安装中药材基地远程智能化监控</t>
    </r>
    <r>
      <rPr>
        <sz val="11"/>
        <rFont val="Times New Roman"/>
        <charset val="134"/>
      </rPr>
      <t>1</t>
    </r>
    <r>
      <rPr>
        <sz val="11"/>
        <rFont val="宋体"/>
        <charset val="134"/>
      </rPr>
      <t>套。项目实施后可增加产值</t>
    </r>
    <r>
      <rPr>
        <sz val="11"/>
        <rFont val="Times New Roman"/>
        <charset val="134"/>
      </rPr>
      <t>800</t>
    </r>
    <r>
      <rPr>
        <sz val="11"/>
        <rFont val="宋体"/>
        <charset val="134"/>
      </rPr>
      <t>万元，年烘干能力达</t>
    </r>
    <r>
      <rPr>
        <sz val="11"/>
        <rFont val="Times New Roman"/>
        <charset val="134"/>
      </rPr>
      <t>500</t>
    </r>
    <r>
      <rPr>
        <sz val="11"/>
        <rFont val="宋体"/>
        <charset val="134"/>
      </rPr>
      <t>吨。带动农户</t>
    </r>
    <r>
      <rPr>
        <sz val="11"/>
        <rFont val="Times New Roman"/>
        <charset val="134"/>
      </rPr>
      <t>100</t>
    </r>
    <r>
      <rPr>
        <sz val="11"/>
        <rFont val="宋体"/>
        <charset val="134"/>
      </rPr>
      <t>人，其中脱贫人口</t>
    </r>
    <r>
      <rPr>
        <sz val="11"/>
        <rFont val="Times New Roman"/>
        <charset val="134"/>
      </rPr>
      <t>30</t>
    </r>
    <r>
      <rPr>
        <sz val="11"/>
        <rFont val="宋体"/>
        <charset val="134"/>
      </rPr>
      <t>人，人均增收</t>
    </r>
    <r>
      <rPr>
        <sz val="11"/>
        <rFont val="Times New Roman"/>
        <charset val="134"/>
      </rPr>
      <t>500</t>
    </r>
    <r>
      <rPr>
        <sz val="11"/>
        <rFont val="宋体"/>
        <charset val="134"/>
      </rPr>
      <t>元以上。村集体经济组织年增收</t>
    </r>
    <r>
      <rPr>
        <sz val="11"/>
        <rFont val="Times New Roman"/>
        <charset val="134"/>
      </rPr>
      <t>2</t>
    </r>
    <r>
      <rPr>
        <sz val="11"/>
        <rFont val="宋体"/>
        <charset val="134"/>
      </rPr>
      <t>万元。</t>
    </r>
  </si>
  <si>
    <r>
      <rPr>
        <sz val="11"/>
        <rFont val="Times New Roman"/>
        <charset val="134"/>
      </rPr>
      <t>22</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8</t>
    </r>
    <r>
      <rPr>
        <sz val="11"/>
        <rFont val="宋体"/>
        <charset val="134"/>
      </rPr>
      <t>人参与项目实施过程中施工质量和资金使用的监督。通过新种植中药材</t>
    </r>
    <r>
      <rPr>
        <sz val="11"/>
        <rFont val="Times New Roman"/>
        <charset val="134"/>
      </rPr>
      <t>2000</t>
    </r>
    <r>
      <rPr>
        <sz val="11"/>
        <rFont val="宋体"/>
        <charset val="134"/>
      </rPr>
      <t>亩，厂房</t>
    </r>
    <r>
      <rPr>
        <sz val="11"/>
        <rFont val="Times New Roman"/>
        <charset val="134"/>
      </rPr>
      <t>1000</t>
    </r>
    <r>
      <rPr>
        <sz val="11"/>
        <rFont val="宋体"/>
        <charset val="134"/>
      </rPr>
      <t>平方米，配备清洗、烘干设备、包装机等</t>
    </r>
    <r>
      <rPr>
        <sz val="11"/>
        <rFont val="Times New Roman"/>
        <charset val="134"/>
      </rPr>
      <t>10</t>
    </r>
    <r>
      <rPr>
        <sz val="11"/>
        <rFont val="宋体"/>
        <charset val="134"/>
      </rPr>
      <t>台套；新建</t>
    </r>
    <r>
      <rPr>
        <sz val="11"/>
        <rFont val="Times New Roman"/>
        <charset val="134"/>
      </rPr>
      <t>3.5</t>
    </r>
    <r>
      <rPr>
        <sz val="11"/>
        <rFont val="宋体"/>
        <charset val="134"/>
      </rPr>
      <t>米宽产业路</t>
    </r>
    <r>
      <rPr>
        <sz val="11"/>
        <rFont val="Times New Roman"/>
        <charset val="134"/>
      </rPr>
      <t>4</t>
    </r>
    <r>
      <rPr>
        <sz val="11"/>
        <rFont val="宋体"/>
        <charset val="134"/>
      </rPr>
      <t>公里，安装中药材基地远程智能化监控</t>
    </r>
    <r>
      <rPr>
        <sz val="11"/>
        <rFont val="Times New Roman"/>
        <charset val="134"/>
      </rPr>
      <t>1</t>
    </r>
    <r>
      <rPr>
        <sz val="11"/>
        <rFont val="宋体"/>
        <charset val="134"/>
      </rPr>
      <t>套。项目实施后可增加产值</t>
    </r>
    <r>
      <rPr>
        <sz val="11"/>
        <rFont val="Times New Roman"/>
        <charset val="134"/>
      </rPr>
      <t>800</t>
    </r>
    <r>
      <rPr>
        <sz val="11"/>
        <rFont val="宋体"/>
        <charset val="134"/>
      </rPr>
      <t>万元，年烘干能力达</t>
    </r>
    <r>
      <rPr>
        <sz val="11"/>
        <rFont val="Times New Roman"/>
        <charset val="134"/>
      </rPr>
      <t>500</t>
    </r>
    <r>
      <rPr>
        <sz val="11"/>
        <rFont val="宋体"/>
        <charset val="134"/>
      </rPr>
      <t>吨。带动农户</t>
    </r>
    <r>
      <rPr>
        <sz val="11"/>
        <rFont val="Times New Roman"/>
        <charset val="134"/>
      </rPr>
      <t>100</t>
    </r>
    <r>
      <rPr>
        <sz val="11"/>
        <rFont val="宋体"/>
        <charset val="134"/>
      </rPr>
      <t>人，其中脱贫人口</t>
    </r>
    <r>
      <rPr>
        <sz val="11"/>
        <rFont val="Times New Roman"/>
        <charset val="134"/>
      </rPr>
      <t>30</t>
    </r>
    <r>
      <rPr>
        <sz val="11"/>
        <rFont val="宋体"/>
        <charset val="134"/>
      </rPr>
      <t>人，人均增收</t>
    </r>
    <r>
      <rPr>
        <sz val="11"/>
        <rFont val="Times New Roman"/>
        <charset val="134"/>
      </rPr>
      <t>500</t>
    </r>
    <r>
      <rPr>
        <sz val="11"/>
        <rFont val="宋体"/>
        <charset val="134"/>
      </rPr>
      <t>元以上。村集体经济组织年增收</t>
    </r>
    <r>
      <rPr>
        <sz val="11"/>
        <rFont val="Times New Roman"/>
        <charset val="134"/>
      </rPr>
      <t>2</t>
    </r>
    <r>
      <rPr>
        <sz val="11"/>
        <rFont val="宋体"/>
        <charset val="134"/>
      </rPr>
      <t>万元。</t>
    </r>
  </si>
  <si>
    <r>
      <rPr>
        <sz val="11"/>
        <rFont val="宋体"/>
        <charset val="134"/>
      </rPr>
      <t>种植中药材</t>
    </r>
    <r>
      <rPr>
        <sz val="11"/>
        <rFont val="Times New Roman"/>
        <charset val="134"/>
      </rPr>
      <t>2000</t>
    </r>
    <r>
      <rPr>
        <sz val="11"/>
        <rFont val="宋体"/>
        <charset val="134"/>
      </rPr>
      <t>亩，厂房</t>
    </r>
    <r>
      <rPr>
        <sz val="11"/>
        <rFont val="Times New Roman"/>
        <charset val="134"/>
      </rPr>
      <t>1000</t>
    </r>
    <r>
      <rPr>
        <sz val="11"/>
        <rFont val="宋体"/>
        <charset val="134"/>
      </rPr>
      <t>平方米，配备清洗、烘干设备、包装机等</t>
    </r>
    <r>
      <rPr>
        <sz val="11"/>
        <rFont val="Times New Roman"/>
        <charset val="134"/>
      </rPr>
      <t>10</t>
    </r>
    <r>
      <rPr>
        <sz val="11"/>
        <rFont val="宋体"/>
        <charset val="134"/>
      </rPr>
      <t>台套；新建</t>
    </r>
    <r>
      <rPr>
        <sz val="11"/>
        <rFont val="Times New Roman"/>
        <charset val="134"/>
      </rPr>
      <t>3.5</t>
    </r>
    <r>
      <rPr>
        <sz val="11"/>
        <rFont val="宋体"/>
        <charset val="134"/>
      </rPr>
      <t>米宽产业路</t>
    </r>
    <r>
      <rPr>
        <sz val="11"/>
        <rFont val="Times New Roman"/>
        <charset val="134"/>
      </rPr>
      <t>4</t>
    </r>
    <r>
      <rPr>
        <sz val="11"/>
        <rFont val="宋体"/>
        <charset val="134"/>
      </rPr>
      <t>公里，安装中药材基地远程智能化监控</t>
    </r>
    <r>
      <rPr>
        <sz val="11"/>
        <rFont val="Times New Roman"/>
        <charset val="134"/>
      </rPr>
      <t>1</t>
    </r>
    <r>
      <rPr>
        <sz val="11"/>
        <rFont val="宋体"/>
        <charset val="134"/>
      </rPr>
      <t>套。</t>
    </r>
  </si>
  <si>
    <r>
      <rPr>
        <sz val="11"/>
        <rFont val="宋体"/>
        <charset val="134"/>
      </rPr>
      <t>中药材种植</t>
    </r>
    <r>
      <rPr>
        <sz val="11"/>
        <rFont val="Times New Roman"/>
        <charset val="134"/>
      </rPr>
      <t>200</t>
    </r>
    <r>
      <rPr>
        <sz val="11"/>
        <rFont val="宋体"/>
        <charset val="134"/>
      </rPr>
      <t>元</t>
    </r>
    <r>
      <rPr>
        <sz val="11"/>
        <rFont val="Times New Roman"/>
        <charset val="134"/>
      </rPr>
      <t>/</t>
    </r>
    <r>
      <rPr>
        <sz val="11"/>
        <rFont val="宋体"/>
        <charset val="134"/>
      </rPr>
      <t>亩。扩建生产车间</t>
    </r>
    <r>
      <rPr>
        <sz val="11"/>
        <rFont val="Times New Roman"/>
        <charset val="134"/>
      </rPr>
      <t>2000</t>
    </r>
    <r>
      <rPr>
        <sz val="11"/>
        <rFont val="宋体"/>
        <charset val="134"/>
      </rPr>
      <t>元</t>
    </r>
    <r>
      <rPr>
        <sz val="11"/>
        <rFont val="Times New Roman"/>
        <charset val="134"/>
      </rPr>
      <t>/</t>
    </r>
    <r>
      <rPr>
        <sz val="11"/>
        <rFont val="宋体"/>
        <charset val="134"/>
      </rPr>
      <t>㎡；产业路</t>
    </r>
    <r>
      <rPr>
        <sz val="11"/>
        <rFont val="Times New Roman"/>
        <charset val="134"/>
      </rPr>
      <t>40</t>
    </r>
    <r>
      <rPr>
        <sz val="11"/>
        <rFont val="宋体"/>
        <charset val="134"/>
      </rPr>
      <t>万元</t>
    </r>
    <r>
      <rPr>
        <sz val="11"/>
        <rFont val="Times New Roman"/>
        <charset val="134"/>
      </rPr>
      <t>/</t>
    </r>
    <r>
      <rPr>
        <sz val="11"/>
        <rFont val="宋体"/>
        <charset val="134"/>
      </rPr>
      <t>公里</t>
    </r>
  </si>
  <si>
    <r>
      <rPr>
        <sz val="11"/>
        <rFont val="宋体"/>
        <charset val="134"/>
      </rPr>
      <t>村集体经济组织年增收</t>
    </r>
    <r>
      <rPr>
        <sz val="11"/>
        <rFont val="Times New Roman"/>
        <charset val="134"/>
      </rPr>
      <t>2</t>
    </r>
    <r>
      <rPr>
        <sz val="11"/>
        <rFont val="宋体"/>
        <charset val="134"/>
      </rPr>
      <t>万元。</t>
    </r>
  </si>
  <si>
    <r>
      <rPr>
        <sz val="11"/>
        <rFont val="宋体"/>
        <charset val="134"/>
      </rPr>
      <t>巫溪县土城镇</t>
    </r>
    <r>
      <rPr>
        <sz val="11"/>
        <rFont val="Times New Roman"/>
        <charset val="134"/>
      </rPr>
      <t>2024</t>
    </r>
    <r>
      <rPr>
        <sz val="11"/>
        <rFont val="宋体"/>
        <charset val="134"/>
      </rPr>
      <t>年中药材种植及配套基础设施建设项目</t>
    </r>
  </si>
  <si>
    <r>
      <rPr>
        <sz val="11"/>
        <rFont val="Times New Roman"/>
        <charset val="134"/>
      </rPr>
      <t>1</t>
    </r>
    <r>
      <rPr>
        <sz val="11"/>
        <rFont val="宋体"/>
        <charset val="134"/>
      </rPr>
      <t>、种植中药材</t>
    </r>
    <r>
      <rPr>
        <sz val="11"/>
        <rFont val="Times New Roman"/>
        <charset val="134"/>
      </rPr>
      <t>1500</t>
    </r>
    <r>
      <rPr>
        <sz val="11"/>
        <rFont val="宋体"/>
        <charset val="134"/>
      </rPr>
      <t>亩。</t>
    </r>
    <r>
      <rPr>
        <sz val="11"/>
        <rFont val="Times New Roman"/>
        <charset val="134"/>
      </rPr>
      <t>2</t>
    </r>
    <r>
      <rPr>
        <sz val="11"/>
        <rFont val="宋体"/>
        <charset val="134"/>
      </rPr>
      <t>、蓄水池</t>
    </r>
    <r>
      <rPr>
        <sz val="11"/>
        <rFont val="Times New Roman"/>
        <charset val="134"/>
      </rPr>
      <t>100</t>
    </r>
    <r>
      <rPr>
        <sz val="11"/>
        <rFont val="宋体"/>
        <charset val="134"/>
      </rPr>
      <t>立方一个。</t>
    </r>
  </si>
  <si>
    <r>
      <rPr>
        <sz val="11"/>
        <rFont val="宋体"/>
        <charset val="134"/>
      </rPr>
      <t>通过种植中药材</t>
    </r>
    <r>
      <rPr>
        <sz val="11"/>
        <rFont val="Times New Roman"/>
        <charset val="134"/>
      </rPr>
      <t>1500</t>
    </r>
    <r>
      <rPr>
        <sz val="11"/>
        <rFont val="宋体"/>
        <charset val="134"/>
      </rPr>
      <t>亩，修建蓄水池</t>
    </r>
    <r>
      <rPr>
        <sz val="11"/>
        <rFont val="Times New Roman"/>
        <charset val="134"/>
      </rPr>
      <t>100</t>
    </r>
    <r>
      <rPr>
        <sz val="11"/>
        <rFont val="宋体"/>
        <charset val="134"/>
      </rPr>
      <t>立方米，可带动本地脱贫人口务工就业，增加收入</t>
    </r>
    <r>
      <rPr>
        <sz val="11"/>
        <rFont val="Times New Roman"/>
        <charset val="134"/>
      </rPr>
      <t>1500</t>
    </r>
    <r>
      <rPr>
        <sz val="11"/>
        <rFont val="宋体"/>
        <charset val="134"/>
      </rPr>
      <t>元以上，受益</t>
    </r>
    <r>
      <rPr>
        <sz val="11"/>
        <rFont val="Times New Roman"/>
        <charset val="134"/>
      </rPr>
      <t>90</t>
    </r>
    <r>
      <rPr>
        <sz val="11"/>
        <rFont val="宋体"/>
        <charset val="134"/>
      </rPr>
      <t>人（其中脱贫人口</t>
    </r>
    <r>
      <rPr>
        <sz val="11"/>
        <rFont val="Times New Roman"/>
        <charset val="134"/>
      </rPr>
      <t>40</t>
    </r>
    <r>
      <rPr>
        <sz val="11"/>
        <rFont val="宋体"/>
        <charset val="134"/>
      </rPr>
      <t>人）</t>
    </r>
  </si>
  <si>
    <r>
      <rPr>
        <sz val="11"/>
        <rFont val="Times New Roman"/>
        <charset val="134"/>
      </rPr>
      <t>9</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人参与项目实施过程中施工质量和资金使用的监督。通过种植中药材</t>
    </r>
    <r>
      <rPr>
        <sz val="11"/>
        <rFont val="Times New Roman"/>
        <charset val="134"/>
      </rPr>
      <t>1500</t>
    </r>
    <r>
      <rPr>
        <sz val="11"/>
        <rFont val="宋体"/>
        <charset val="134"/>
      </rPr>
      <t>亩，修建蓄水池</t>
    </r>
    <r>
      <rPr>
        <sz val="11"/>
        <rFont val="Times New Roman"/>
        <charset val="134"/>
      </rPr>
      <t>100</t>
    </r>
    <r>
      <rPr>
        <sz val="11"/>
        <rFont val="宋体"/>
        <charset val="134"/>
      </rPr>
      <t>立方米，可带动本地脱贫人口务工就业，增加收入</t>
    </r>
    <r>
      <rPr>
        <sz val="11"/>
        <rFont val="Times New Roman"/>
        <charset val="134"/>
      </rPr>
      <t>1500</t>
    </r>
    <r>
      <rPr>
        <sz val="11"/>
        <rFont val="宋体"/>
        <charset val="134"/>
      </rPr>
      <t>元以上，受益</t>
    </r>
    <r>
      <rPr>
        <sz val="11"/>
        <rFont val="Times New Roman"/>
        <charset val="134"/>
      </rPr>
      <t>90</t>
    </r>
    <r>
      <rPr>
        <sz val="11"/>
        <rFont val="宋体"/>
        <charset val="134"/>
      </rPr>
      <t>人（其中脱贫人口</t>
    </r>
    <r>
      <rPr>
        <sz val="11"/>
        <rFont val="Times New Roman"/>
        <charset val="134"/>
      </rPr>
      <t>40</t>
    </r>
    <r>
      <rPr>
        <sz val="11"/>
        <rFont val="宋体"/>
        <charset val="134"/>
      </rPr>
      <t>人）。）。</t>
    </r>
  </si>
  <si>
    <r>
      <rPr>
        <sz val="11"/>
        <rFont val="宋体"/>
        <charset val="134"/>
      </rPr>
      <t>通过种植中药材</t>
    </r>
    <r>
      <rPr>
        <sz val="11"/>
        <rFont val="Times New Roman"/>
        <charset val="134"/>
      </rPr>
      <t>1500</t>
    </r>
    <r>
      <rPr>
        <sz val="11"/>
        <rFont val="宋体"/>
        <charset val="134"/>
      </rPr>
      <t>亩，修建蓄水池</t>
    </r>
    <r>
      <rPr>
        <sz val="11"/>
        <rFont val="Times New Roman"/>
        <charset val="134"/>
      </rPr>
      <t>100</t>
    </r>
    <r>
      <rPr>
        <sz val="11"/>
        <rFont val="宋体"/>
        <charset val="134"/>
      </rPr>
      <t>立方米，可带动本地脱贫人口务工就业，增加收入</t>
    </r>
    <r>
      <rPr>
        <sz val="11"/>
        <rFont val="Times New Roman"/>
        <charset val="134"/>
      </rPr>
      <t>1500</t>
    </r>
    <r>
      <rPr>
        <sz val="11"/>
        <rFont val="宋体"/>
        <charset val="134"/>
      </rPr>
      <t>元以上，受益</t>
    </r>
    <r>
      <rPr>
        <sz val="11"/>
        <rFont val="Times New Roman"/>
        <charset val="134"/>
      </rPr>
      <t>90</t>
    </r>
    <r>
      <rPr>
        <sz val="11"/>
        <rFont val="宋体"/>
        <charset val="134"/>
      </rPr>
      <t>人（其中脱贫人口</t>
    </r>
    <r>
      <rPr>
        <sz val="11"/>
        <rFont val="Times New Roman"/>
        <charset val="134"/>
      </rPr>
      <t>40</t>
    </r>
    <r>
      <rPr>
        <sz val="11"/>
        <rFont val="宋体"/>
        <charset val="134"/>
      </rPr>
      <t>人）。</t>
    </r>
  </si>
  <si>
    <r>
      <rPr>
        <sz val="11"/>
        <rFont val="Times New Roman"/>
        <charset val="134"/>
      </rPr>
      <t>1</t>
    </r>
    <r>
      <rPr>
        <sz val="11"/>
        <rFont val="宋体"/>
        <charset val="134"/>
      </rPr>
      <t>、中药材种植</t>
    </r>
    <r>
      <rPr>
        <sz val="11"/>
        <rFont val="Times New Roman"/>
        <charset val="134"/>
      </rPr>
      <t>200</t>
    </r>
    <r>
      <rPr>
        <sz val="11"/>
        <rFont val="宋体"/>
        <charset val="134"/>
      </rPr>
      <t>元</t>
    </r>
    <r>
      <rPr>
        <sz val="11"/>
        <rFont val="Times New Roman"/>
        <charset val="134"/>
      </rPr>
      <t>/</t>
    </r>
    <r>
      <rPr>
        <sz val="11"/>
        <rFont val="宋体"/>
        <charset val="134"/>
      </rPr>
      <t>亩。</t>
    </r>
    <r>
      <rPr>
        <sz val="11"/>
        <rFont val="Times New Roman"/>
        <charset val="134"/>
      </rPr>
      <t>2</t>
    </r>
    <r>
      <rPr>
        <sz val="11"/>
        <rFont val="宋体"/>
        <charset val="134"/>
      </rPr>
      <t>、蓄水池</t>
    </r>
    <r>
      <rPr>
        <sz val="11"/>
        <rFont val="Times New Roman"/>
        <charset val="134"/>
      </rPr>
      <t>800</t>
    </r>
    <r>
      <rPr>
        <sz val="11"/>
        <rFont val="宋体"/>
        <charset val="134"/>
      </rPr>
      <t>元</t>
    </r>
    <r>
      <rPr>
        <sz val="11"/>
        <rFont val="Times New Roman"/>
        <charset val="134"/>
      </rPr>
      <t>/</t>
    </r>
    <r>
      <rPr>
        <sz val="11"/>
        <rFont val="宋体"/>
        <charset val="134"/>
      </rPr>
      <t>立方。</t>
    </r>
  </si>
  <si>
    <r>
      <rPr>
        <sz val="11"/>
        <rFont val="宋体"/>
        <charset val="134"/>
      </rPr>
      <t>巫溪县</t>
    </r>
    <r>
      <rPr>
        <sz val="11"/>
        <rFont val="Times New Roman"/>
        <charset val="134"/>
      </rPr>
      <t>2024</t>
    </r>
    <r>
      <rPr>
        <sz val="11"/>
        <rFont val="宋体"/>
        <charset val="134"/>
      </rPr>
      <t>年中梁乡石坪村中药材基地建设项目</t>
    </r>
  </si>
  <si>
    <r>
      <rPr>
        <sz val="11"/>
        <rFont val="宋体"/>
        <charset val="134"/>
      </rPr>
      <t>发展</t>
    </r>
    <r>
      <rPr>
        <sz val="11"/>
        <rFont val="Times New Roman"/>
        <charset val="134"/>
      </rPr>
      <t>500</t>
    </r>
    <r>
      <rPr>
        <sz val="11"/>
        <rFont val="宋体"/>
        <charset val="134"/>
      </rPr>
      <t>亩独活、党参等中药材，烘干房</t>
    </r>
    <r>
      <rPr>
        <sz val="11"/>
        <rFont val="Times New Roman"/>
        <charset val="134"/>
      </rPr>
      <t>5</t>
    </r>
    <r>
      <rPr>
        <sz val="11"/>
        <rFont val="宋体"/>
        <charset val="134"/>
      </rPr>
      <t>座，</t>
    </r>
    <r>
      <rPr>
        <sz val="11"/>
        <rFont val="Times New Roman"/>
        <charset val="134"/>
      </rPr>
      <t>500</t>
    </r>
    <r>
      <rPr>
        <sz val="11"/>
        <rFont val="宋体"/>
        <charset val="134"/>
      </rPr>
      <t>平方米库房，配备采收、耕作机械、清洗等设备设施，种植种苗补助。</t>
    </r>
  </si>
  <si>
    <r>
      <rPr>
        <sz val="11"/>
        <rFont val="宋体"/>
        <charset val="134"/>
      </rPr>
      <t>巫溪县中梁乡石坪村</t>
    </r>
  </si>
  <si>
    <r>
      <rPr>
        <sz val="11"/>
        <rFont val="宋体"/>
        <charset val="134"/>
      </rPr>
      <t>通过建设中药材基地</t>
    </r>
    <r>
      <rPr>
        <sz val="11"/>
        <rFont val="Times New Roman"/>
        <charset val="134"/>
      </rPr>
      <t>1000</t>
    </r>
    <r>
      <rPr>
        <sz val="11"/>
        <rFont val="宋体"/>
        <charset val="134"/>
      </rPr>
      <t>亩，烘干房</t>
    </r>
    <r>
      <rPr>
        <sz val="11"/>
        <rFont val="Times New Roman"/>
        <charset val="134"/>
      </rPr>
      <t>5</t>
    </r>
    <r>
      <rPr>
        <sz val="11"/>
        <rFont val="宋体"/>
        <charset val="134"/>
      </rPr>
      <t>座，</t>
    </r>
    <r>
      <rPr>
        <sz val="11"/>
        <rFont val="Times New Roman"/>
        <charset val="134"/>
      </rPr>
      <t>500</t>
    </r>
    <r>
      <rPr>
        <sz val="11"/>
        <rFont val="宋体"/>
        <charset val="134"/>
      </rPr>
      <t>平方米库房建设，项目达产达效后，年产量可达</t>
    </r>
    <r>
      <rPr>
        <sz val="11"/>
        <rFont val="Times New Roman"/>
        <charset val="134"/>
      </rPr>
      <t>200</t>
    </r>
    <r>
      <rPr>
        <sz val="11"/>
        <rFont val="宋体"/>
        <charset val="134"/>
      </rPr>
      <t>吨中药材，综合产值</t>
    </r>
    <r>
      <rPr>
        <sz val="11"/>
        <rFont val="Times New Roman"/>
        <charset val="134"/>
      </rPr>
      <t>400</t>
    </r>
    <r>
      <rPr>
        <sz val="11"/>
        <rFont val="宋体"/>
        <charset val="134"/>
      </rPr>
      <t>余万元，带动</t>
    </r>
    <r>
      <rPr>
        <sz val="11"/>
        <rFont val="Times New Roman"/>
        <charset val="134"/>
      </rPr>
      <t>140</t>
    </r>
    <r>
      <rPr>
        <sz val="11"/>
        <rFont val="宋体"/>
        <charset val="134"/>
      </rPr>
      <t>人以上的农户发展中药材。</t>
    </r>
  </si>
  <si>
    <r>
      <rPr>
        <sz val="11"/>
        <rFont val="Times New Roman"/>
        <charset val="134"/>
      </rPr>
      <t>14</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12</t>
    </r>
    <r>
      <rPr>
        <sz val="11"/>
        <rFont val="宋体"/>
        <charset val="134"/>
      </rPr>
      <t>人参与项目实施过程中施工质量和资金使用的监督；通过发展中药材基地</t>
    </r>
    <r>
      <rPr>
        <sz val="11"/>
        <rFont val="Times New Roman"/>
        <charset val="134"/>
      </rPr>
      <t>1000</t>
    </r>
    <r>
      <rPr>
        <sz val="11"/>
        <rFont val="宋体"/>
        <charset val="134"/>
      </rPr>
      <t>亩，项目达产达效后，年产量可达</t>
    </r>
    <r>
      <rPr>
        <sz val="11"/>
        <rFont val="Times New Roman"/>
        <charset val="134"/>
      </rPr>
      <t>20</t>
    </r>
    <r>
      <rPr>
        <sz val="11"/>
        <rFont val="宋体"/>
        <charset val="134"/>
      </rPr>
      <t>吨，预计实现综合产值</t>
    </r>
    <r>
      <rPr>
        <sz val="11"/>
        <rFont val="Times New Roman"/>
        <charset val="134"/>
      </rPr>
      <t>200</t>
    </r>
    <r>
      <rPr>
        <sz val="11"/>
        <rFont val="宋体"/>
        <charset val="134"/>
      </rPr>
      <t>余万元，降低生产成本，带动</t>
    </r>
    <r>
      <rPr>
        <sz val="11"/>
        <rFont val="Times New Roman"/>
        <charset val="134"/>
      </rPr>
      <t>140</t>
    </r>
    <r>
      <rPr>
        <sz val="11"/>
        <rFont val="宋体"/>
        <charset val="134"/>
      </rPr>
      <t>人以上农户发展中药材。</t>
    </r>
  </si>
  <si>
    <r>
      <rPr>
        <sz val="11"/>
        <rFont val="宋体"/>
        <charset val="134"/>
      </rPr>
      <t>建设中药材基地</t>
    </r>
    <r>
      <rPr>
        <sz val="11"/>
        <rFont val="Times New Roman"/>
        <charset val="134"/>
      </rPr>
      <t>1000</t>
    </r>
    <r>
      <rPr>
        <sz val="11"/>
        <rFont val="宋体"/>
        <charset val="134"/>
      </rPr>
      <t>亩，烘干房</t>
    </r>
    <r>
      <rPr>
        <sz val="11"/>
        <rFont val="Times New Roman"/>
        <charset val="134"/>
      </rPr>
      <t>5</t>
    </r>
    <r>
      <rPr>
        <sz val="11"/>
        <rFont val="宋体"/>
        <charset val="134"/>
      </rPr>
      <t>座，</t>
    </r>
    <r>
      <rPr>
        <sz val="11"/>
        <rFont val="Times New Roman"/>
        <charset val="134"/>
      </rPr>
      <t>500</t>
    </r>
    <r>
      <rPr>
        <sz val="11"/>
        <rFont val="宋体"/>
        <charset val="134"/>
      </rPr>
      <t>平方米库房建设</t>
    </r>
  </si>
  <si>
    <r>
      <rPr>
        <sz val="11"/>
        <rFont val="宋体"/>
        <charset val="134"/>
      </rPr>
      <t>中药材补助</t>
    </r>
    <r>
      <rPr>
        <sz val="11"/>
        <rFont val="Times New Roman"/>
        <charset val="134"/>
      </rPr>
      <t>500</t>
    </r>
    <r>
      <rPr>
        <sz val="11"/>
        <rFont val="宋体"/>
        <charset val="134"/>
      </rPr>
      <t>元</t>
    </r>
    <r>
      <rPr>
        <sz val="11"/>
        <rFont val="Times New Roman"/>
        <charset val="134"/>
      </rPr>
      <t>/</t>
    </r>
    <r>
      <rPr>
        <sz val="11"/>
        <rFont val="宋体"/>
        <charset val="134"/>
      </rPr>
      <t>亩，产业路</t>
    </r>
    <r>
      <rPr>
        <sz val="11"/>
        <rFont val="Times New Roman"/>
        <charset val="134"/>
      </rPr>
      <t>50</t>
    </r>
    <r>
      <rPr>
        <sz val="11"/>
        <rFont val="宋体"/>
        <charset val="134"/>
      </rPr>
      <t>万元</t>
    </r>
    <r>
      <rPr>
        <sz val="11"/>
        <rFont val="Times New Roman"/>
        <charset val="134"/>
      </rPr>
      <t>/</t>
    </r>
    <r>
      <rPr>
        <sz val="11"/>
        <rFont val="宋体"/>
        <charset val="134"/>
      </rPr>
      <t>公里，炕房</t>
    </r>
    <r>
      <rPr>
        <sz val="11"/>
        <rFont val="Times New Roman"/>
        <charset val="134"/>
      </rPr>
      <t>6.5</t>
    </r>
    <r>
      <rPr>
        <sz val="11"/>
        <rFont val="宋体"/>
        <charset val="134"/>
      </rPr>
      <t>万元</t>
    </r>
    <r>
      <rPr>
        <sz val="11"/>
        <rFont val="Times New Roman"/>
        <charset val="134"/>
      </rPr>
      <t>/</t>
    </r>
    <r>
      <rPr>
        <sz val="11"/>
        <rFont val="宋体"/>
        <charset val="134"/>
      </rPr>
      <t>座，库房</t>
    </r>
    <r>
      <rPr>
        <sz val="11"/>
        <rFont val="Times New Roman"/>
        <charset val="134"/>
      </rPr>
      <t>600</t>
    </r>
    <r>
      <rPr>
        <sz val="11"/>
        <rFont val="宋体"/>
        <charset val="134"/>
      </rPr>
      <t>元</t>
    </r>
    <r>
      <rPr>
        <sz val="11"/>
        <rFont val="Times New Roman"/>
        <charset val="134"/>
      </rPr>
      <t>/</t>
    </r>
    <r>
      <rPr>
        <sz val="11"/>
        <rFont val="宋体"/>
        <charset val="134"/>
      </rPr>
      <t>平方，其他设备设施</t>
    </r>
    <r>
      <rPr>
        <sz val="11"/>
        <rFont val="Times New Roman"/>
        <charset val="134"/>
      </rPr>
      <t>50</t>
    </r>
    <r>
      <rPr>
        <sz val="11"/>
        <rFont val="宋体"/>
        <charset val="134"/>
      </rPr>
      <t>万元</t>
    </r>
  </si>
  <si>
    <r>
      <rPr>
        <sz val="11"/>
        <rFont val="宋体"/>
        <charset val="134"/>
      </rPr>
      <t>受益脱贫人口数</t>
    </r>
    <r>
      <rPr>
        <sz val="11"/>
        <rFont val="Times New Roman"/>
        <charset val="134"/>
      </rPr>
      <t>≥42</t>
    </r>
    <r>
      <rPr>
        <sz val="11"/>
        <rFont val="宋体"/>
        <charset val="134"/>
      </rPr>
      <t>人</t>
    </r>
  </si>
  <si>
    <r>
      <rPr>
        <sz val="11"/>
        <rFont val="宋体"/>
        <charset val="134"/>
      </rPr>
      <t>巫溪县双阳乡白果村</t>
    </r>
    <r>
      <rPr>
        <sz val="11"/>
        <rFont val="Times New Roman"/>
        <charset val="134"/>
      </rPr>
      <t>2024</t>
    </r>
    <r>
      <rPr>
        <sz val="11"/>
        <rFont val="宋体"/>
        <charset val="134"/>
      </rPr>
      <t>年集体经济中药材基地创建项目</t>
    </r>
  </si>
  <si>
    <r>
      <rPr>
        <sz val="11"/>
        <rFont val="宋体"/>
        <charset val="134"/>
      </rPr>
      <t>种植中药材</t>
    </r>
    <r>
      <rPr>
        <sz val="11"/>
        <rFont val="Times New Roman"/>
        <charset val="134"/>
      </rPr>
      <t>500</t>
    </r>
    <r>
      <rPr>
        <sz val="11"/>
        <rFont val="宋体"/>
        <charset val="134"/>
      </rPr>
      <t>亩农用三轮</t>
    </r>
    <r>
      <rPr>
        <sz val="11"/>
        <rFont val="Times New Roman"/>
        <charset val="134"/>
      </rPr>
      <t>3</t>
    </r>
    <r>
      <rPr>
        <sz val="11"/>
        <rFont val="宋体"/>
        <charset val="134"/>
      </rPr>
      <t>台，微耕机</t>
    </r>
    <r>
      <rPr>
        <sz val="11"/>
        <rFont val="Times New Roman"/>
        <charset val="134"/>
      </rPr>
      <t>5</t>
    </r>
    <r>
      <rPr>
        <sz val="11"/>
        <rFont val="宋体"/>
        <charset val="134"/>
      </rPr>
      <t>台，新建生产用房</t>
    </r>
    <r>
      <rPr>
        <sz val="11"/>
        <rFont val="Times New Roman"/>
        <charset val="134"/>
      </rPr>
      <t>1</t>
    </r>
    <r>
      <rPr>
        <sz val="11"/>
        <rFont val="宋体"/>
        <charset val="134"/>
      </rPr>
      <t>个，药材炕房</t>
    </r>
    <r>
      <rPr>
        <sz val="11"/>
        <rFont val="Times New Roman"/>
        <charset val="134"/>
      </rPr>
      <t>5</t>
    </r>
    <r>
      <rPr>
        <sz val="11"/>
        <rFont val="宋体"/>
        <charset val="134"/>
      </rPr>
      <t>个。新建配套灌溉蓄水池</t>
    </r>
    <r>
      <rPr>
        <sz val="11"/>
        <rFont val="Times New Roman"/>
        <charset val="134"/>
      </rPr>
      <t>1</t>
    </r>
    <r>
      <rPr>
        <sz val="11"/>
        <rFont val="宋体"/>
        <charset val="134"/>
      </rPr>
      <t>口</t>
    </r>
    <r>
      <rPr>
        <sz val="11"/>
        <rFont val="Times New Roman"/>
        <charset val="134"/>
      </rPr>
      <t>500</t>
    </r>
    <r>
      <rPr>
        <sz val="11"/>
        <rFont val="宋体"/>
        <charset val="134"/>
      </rPr>
      <t>立方米，水管</t>
    </r>
    <r>
      <rPr>
        <sz val="11"/>
        <rFont val="Times New Roman"/>
        <charset val="134"/>
      </rPr>
      <t>5000</t>
    </r>
    <r>
      <rPr>
        <sz val="11"/>
        <rFont val="宋体"/>
        <charset val="134"/>
      </rPr>
      <t>米。</t>
    </r>
  </si>
  <si>
    <r>
      <rPr>
        <sz val="11"/>
        <rFont val="宋体"/>
        <charset val="134"/>
      </rPr>
      <t>巫溪县双阳乡白果村</t>
    </r>
  </si>
  <si>
    <r>
      <rPr>
        <sz val="11"/>
        <rFont val="宋体"/>
        <charset val="134"/>
      </rPr>
      <t>完成中药材基地建设</t>
    </r>
    <r>
      <rPr>
        <sz val="11"/>
        <rFont val="Times New Roman"/>
        <charset val="134"/>
      </rPr>
      <t>1500</t>
    </r>
    <r>
      <rPr>
        <sz val="11"/>
        <rFont val="宋体"/>
        <charset val="134"/>
      </rPr>
      <t>亩，微耕机</t>
    </r>
    <r>
      <rPr>
        <sz val="11"/>
        <rFont val="Times New Roman"/>
        <charset val="134"/>
      </rPr>
      <t>5</t>
    </r>
    <r>
      <rPr>
        <sz val="11"/>
        <rFont val="宋体"/>
        <charset val="134"/>
      </rPr>
      <t>台，新建生产用房</t>
    </r>
    <r>
      <rPr>
        <sz val="11"/>
        <rFont val="Times New Roman"/>
        <charset val="134"/>
      </rPr>
      <t>1</t>
    </r>
    <r>
      <rPr>
        <sz val="11"/>
        <rFont val="宋体"/>
        <charset val="134"/>
      </rPr>
      <t>个，药材炕房</t>
    </r>
    <r>
      <rPr>
        <sz val="11"/>
        <rFont val="Times New Roman"/>
        <charset val="134"/>
      </rPr>
      <t>5</t>
    </r>
    <r>
      <rPr>
        <sz val="11"/>
        <rFont val="宋体"/>
        <charset val="134"/>
      </rPr>
      <t>个。新建配套灌溉蓄水池</t>
    </r>
    <r>
      <rPr>
        <sz val="11"/>
        <rFont val="Times New Roman"/>
        <charset val="134"/>
      </rPr>
      <t>1</t>
    </r>
    <r>
      <rPr>
        <sz val="11"/>
        <rFont val="宋体"/>
        <charset val="134"/>
      </rPr>
      <t>口</t>
    </r>
    <r>
      <rPr>
        <sz val="11"/>
        <rFont val="Times New Roman"/>
        <charset val="134"/>
      </rPr>
      <t>500</t>
    </r>
    <r>
      <rPr>
        <sz val="11"/>
        <rFont val="宋体"/>
        <charset val="134"/>
      </rPr>
      <t>立方米，水管</t>
    </r>
    <r>
      <rPr>
        <sz val="11"/>
        <rFont val="Times New Roman"/>
        <charset val="134"/>
      </rPr>
      <t>5000</t>
    </r>
    <r>
      <rPr>
        <sz val="11"/>
        <rFont val="宋体"/>
        <charset val="134"/>
      </rPr>
      <t>米。项目实施可增加</t>
    </r>
    <r>
      <rPr>
        <sz val="11"/>
        <rFont val="Times New Roman"/>
        <charset val="134"/>
      </rPr>
      <t>150</t>
    </r>
    <r>
      <rPr>
        <sz val="11"/>
        <rFont val="宋体"/>
        <charset val="134"/>
      </rPr>
      <t>个就业岗位，其中带动脱贫户</t>
    </r>
    <r>
      <rPr>
        <sz val="11"/>
        <rFont val="Times New Roman"/>
        <charset val="134"/>
      </rPr>
      <t>50</t>
    </r>
    <r>
      <rPr>
        <sz val="11"/>
        <rFont val="宋体"/>
        <charset val="134"/>
      </rPr>
      <t>人就业，脱贫户人均增收</t>
    </r>
    <r>
      <rPr>
        <sz val="11"/>
        <rFont val="Times New Roman"/>
        <charset val="134"/>
      </rPr>
      <t>1000</t>
    </r>
    <r>
      <rPr>
        <sz val="11"/>
        <rFont val="宋体"/>
        <charset val="134"/>
      </rPr>
      <t>元</t>
    </r>
  </si>
  <si>
    <r>
      <rPr>
        <sz val="11"/>
        <rFont val="Times New Roman"/>
        <charset val="134"/>
      </rPr>
      <t>14</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12</t>
    </r>
    <r>
      <rPr>
        <sz val="11"/>
        <rFont val="宋体"/>
        <charset val="134"/>
      </rPr>
      <t>人参与项目实施过程中施工质量和资金使用的监督；完成中药材基地建设</t>
    </r>
    <r>
      <rPr>
        <sz val="11"/>
        <rFont val="Times New Roman"/>
        <charset val="134"/>
      </rPr>
      <t>1500</t>
    </r>
    <r>
      <rPr>
        <sz val="11"/>
        <rFont val="宋体"/>
        <charset val="134"/>
      </rPr>
      <t>亩，微耕机</t>
    </r>
    <r>
      <rPr>
        <sz val="11"/>
        <rFont val="Times New Roman"/>
        <charset val="134"/>
      </rPr>
      <t>5</t>
    </r>
    <r>
      <rPr>
        <sz val="11"/>
        <rFont val="宋体"/>
        <charset val="134"/>
      </rPr>
      <t>台，新建生产用房</t>
    </r>
    <r>
      <rPr>
        <sz val="11"/>
        <rFont val="Times New Roman"/>
        <charset val="134"/>
      </rPr>
      <t>1</t>
    </r>
    <r>
      <rPr>
        <sz val="11"/>
        <rFont val="宋体"/>
        <charset val="134"/>
      </rPr>
      <t>个，药材炕房</t>
    </r>
    <r>
      <rPr>
        <sz val="11"/>
        <rFont val="Times New Roman"/>
        <charset val="134"/>
      </rPr>
      <t>5</t>
    </r>
    <r>
      <rPr>
        <sz val="11"/>
        <rFont val="宋体"/>
        <charset val="134"/>
      </rPr>
      <t>个。新建配套灌溉蓄水池</t>
    </r>
    <r>
      <rPr>
        <sz val="11"/>
        <rFont val="Times New Roman"/>
        <charset val="134"/>
      </rPr>
      <t>1</t>
    </r>
    <r>
      <rPr>
        <sz val="11"/>
        <rFont val="宋体"/>
        <charset val="134"/>
      </rPr>
      <t>口</t>
    </r>
    <r>
      <rPr>
        <sz val="11"/>
        <rFont val="Times New Roman"/>
        <charset val="134"/>
      </rPr>
      <t>500</t>
    </r>
    <r>
      <rPr>
        <sz val="11"/>
        <rFont val="宋体"/>
        <charset val="134"/>
      </rPr>
      <t>立方米，水管</t>
    </r>
    <r>
      <rPr>
        <sz val="11"/>
        <rFont val="Times New Roman"/>
        <charset val="134"/>
      </rPr>
      <t>5000</t>
    </r>
    <r>
      <rPr>
        <sz val="11"/>
        <rFont val="宋体"/>
        <charset val="134"/>
      </rPr>
      <t>米。项目实施可增加</t>
    </r>
    <r>
      <rPr>
        <sz val="11"/>
        <rFont val="Times New Roman"/>
        <charset val="134"/>
      </rPr>
      <t>150</t>
    </r>
    <r>
      <rPr>
        <sz val="11"/>
        <rFont val="宋体"/>
        <charset val="134"/>
      </rPr>
      <t>个就业岗位，其中带动脱贫户</t>
    </r>
    <r>
      <rPr>
        <sz val="11"/>
        <rFont val="Times New Roman"/>
        <charset val="134"/>
      </rPr>
      <t>50</t>
    </r>
    <r>
      <rPr>
        <sz val="11"/>
        <rFont val="宋体"/>
        <charset val="134"/>
      </rPr>
      <t>人就业，脱贫户人均增收</t>
    </r>
    <r>
      <rPr>
        <sz val="11"/>
        <rFont val="Times New Roman"/>
        <charset val="134"/>
      </rPr>
      <t>1000</t>
    </r>
    <r>
      <rPr>
        <sz val="11"/>
        <rFont val="宋体"/>
        <charset val="134"/>
      </rPr>
      <t>元</t>
    </r>
  </si>
  <si>
    <r>
      <rPr>
        <sz val="11"/>
        <rFont val="宋体"/>
        <charset val="134"/>
      </rPr>
      <t>通过中药材基地建设</t>
    </r>
    <r>
      <rPr>
        <sz val="11"/>
        <rFont val="Times New Roman"/>
        <charset val="134"/>
      </rPr>
      <t>1500</t>
    </r>
    <r>
      <rPr>
        <sz val="11"/>
        <rFont val="宋体"/>
        <charset val="134"/>
      </rPr>
      <t>亩，微耕机</t>
    </r>
    <r>
      <rPr>
        <sz val="11"/>
        <rFont val="Times New Roman"/>
        <charset val="134"/>
      </rPr>
      <t>5</t>
    </r>
    <r>
      <rPr>
        <sz val="11"/>
        <rFont val="宋体"/>
        <charset val="134"/>
      </rPr>
      <t>台，新建生产用房</t>
    </r>
    <r>
      <rPr>
        <sz val="11"/>
        <rFont val="Times New Roman"/>
        <charset val="134"/>
      </rPr>
      <t>1</t>
    </r>
    <r>
      <rPr>
        <sz val="11"/>
        <rFont val="宋体"/>
        <charset val="134"/>
      </rPr>
      <t>个，药材炕房</t>
    </r>
    <r>
      <rPr>
        <sz val="11"/>
        <rFont val="Times New Roman"/>
        <charset val="134"/>
      </rPr>
      <t>5</t>
    </r>
    <r>
      <rPr>
        <sz val="11"/>
        <rFont val="宋体"/>
        <charset val="134"/>
      </rPr>
      <t>个。新建配套灌溉蓄水池</t>
    </r>
    <r>
      <rPr>
        <sz val="11"/>
        <rFont val="Times New Roman"/>
        <charset val="134"/>
      </rPr>
      <t>1</t>
    </r>
    <r>
      <rPr>
        <sz val="11"/>
        <rFont val="宋体"/>
        <charset val="134"/>
      </rPr>
      <t>口</t>
    </r>
    <r>
      <rPr>
        <sz val="11"/>
        <rFont val="Times New Roman"/>
        <charset val="134"/>
      </rPr>
      <t>500</t>
    </r>
    <r>
      <rPr>
        <sz val="11"/>
        <rFont val="宋体"/>
        <charset val="134"/>
      </rPr>
      <t>立方米，水管</t>
    </r>
    <r>
      <rPr>
        <sz val="11"/>
        <rFont val="Times New Roman"/>
        <charset val="134"/>
      </rPr>
      <t>5000</t>
    </r>
    <r>
      <rPr>
        <sz val="11"/>
        <rFont val="宋体"/>
        <charset val="134"/>
      </rPr>
      <t>米。项目实施可增加</t>
    </r>
    <r>
      <rPr>
        <sz val="11"/>
        <rFont val="Times New Roman"/>
        <charset val="134"/>
      </rPr>
      <t>150</t>
    </r>
    <r>
      <rPr>
        <sz val="11"/>
        <rFont val="宋体"/>
        <charset val="134"/>
      </rPr>
      <t>个就业岗位，其中带动脱贫户</t>
    </r>
    <r>
      <rPr>
        <sz val="11"/>
        <rFont val="Times New Roman"/>
        <charset val="134"/>
      </rPr>
      <t>50</t>
    </r>
    <r>
      <rPr>
        <sz val="11"/>
        <rFont val="宋体"/>
        <charset val="134"/>
      </rPr>
      <t>人就业，脱贫户人均增收</t>
    </r>
    <r>
      <rPr>
        <sz val="11"/>
        <rFont val="Times New Roman"/>
        <charset val="134"/>
      </rPr>
      <t>1000</t>
    </r>
    <r>
      <rPr>
        <sz val="11"/>
        <rFont val="宋体"/>
        <charset val="134"/>
      </rPr>
      <t>元。</t>
    </r>
  </si>
  <si>
    <r>
      <rPr>
        <sz val="11"/>
        <rFont val="宋体"/>
        <charset val="134"/>
      </rPr>
      <t>农用三轮</t>
    </r>
    <r>
      <rPr>
        <sz val="11"/>
        <rFont val="Times New Roman"/>
        <charset val="134"/>
      </rPr>
      <t>1.3</t>
    </r>
    <r>
      <rPr>
        <sz val="11"/>
        <rFont val="宋体"/>
        <charset val="134"/>
      </rPr>
      <t>万元</t>
    </r>
    <r>
      <rPr>
        <sz val="11"/>
        <rFont val="Times New Roman"/>
        <charset val="134"/>
      </rPr>
      <t>/</t>
    </r>
    <r>
      <rPr>
        <sz val="11"/>
        <rFont val="宋体"/>
        <charset val="134"/>
      </rPr>
      <t>台；微耕机</t>
    </r>
    <r>
      <rPr>
        <sz val="11"/>
        <rFont val="Times New Roman"/>
        <charset val="134"/>
      </rPr>
      <t>0.4</t>
    </r>
    <r>
      <rPr>
        <sz val="11"/>
        <rFont val="宋体"/>
        <charset val="134"/>
      </rPr>
      <t>万元</t>
    </r>
    <r>
      <rPr>
        <sz val="11"/>
        <rFont val="Times New Roman"/>
        <charset val="134"/>
      </rPr>
      <t>/</t>
    </r>
    <r>
      <rPr>
        <sz val="11"/>
        <rFont val="宋体"/>
        <charset val="134"/>
      </rPr>
      <t>台；生产用房</t>
    </r>
    <r>
      <rPr>
        <sz val="11"/>
        <rFont val="Times New Roman"/>
        <charset val="134"/>
      </rPr>
      <t>1</t>
    </r>
    <r>
      <rPr>
        <sz val="11"/>
        <rFont val="宋体"/>
        <charset val="134"/>
      </rPr>
      <t>个</t>
    </r>
    <r>
      <rPr>
        <sz val="11"/>
        <rFont val="Times New Roman"/>
        <charset val="134"/>
      </rPr>
      <t>500</t>
    </r>
    <r>
      <rPr>
        <sz val="11"/>
        <rFont val="宋体"/>
        <charset val="134"/>
      </rPr>
      <t>平方米</t>
    </r>
    <r>
      <rPr>
        <sz val="11"/>
        <rFont val="Times New Roman"/>
        <charset val="134"/>
      </rPr>
      <t>20</t>
    </r>
    <r>
      <rPr>
        <sz val="11"/>
        <rFont val="宋体"/>
        <charset val="134"/>
      </rPr>
      <t>万元；药材炕房</t>
    </r>
    <r>
      <rPr>
        <sz val="11"/>
        <rFont val="Times New Roman"/>
        <charset val="134"/>
      </rPr>
      <t>6.5</t>
    </r>
    <r>
      <rPr>
        <sz val="11"/>
        <rFont val="宋体"/>
        <charset val="134"/>
      </rPr>
      <t>万元</t>
    </r>
    <r>
      <rPr>
        <sz val="11"/>
        <rFont val="Times New Roman"/>
        <charset val="134"/>
      </rPr>
      <t>/</t>
    </r>
    <r>
      <rPr>
        <sz val="11"/>
        <rFont val="宋体"/>
        <charset val="134"/>
      </rPr>
      <t>座；新建蓄水池</t>
    </r>
    <r>
      <rPr>
        <sz val="11"/>
        <rFont val="Times New Roman"/>
        <charset val="134"/>
      </rPr>
      <t>1</t>
    </r>
    <r>
      <rPr>
        <sz val="11"/>
        <rFont val="宋体"/>
        <charset val="134"/>
      </rPr>
      <t>口</t>
    </r>
    <r>
      <rPr>
        <sz val="11"/>
        <rFont val="Times New Roman"/>
        <charset val="134"/>
      </rPr>
      <t>500</t>
    </r>
    <r>
      <rPr>
        <sz val="11"/>
        <rFont val="宋体"/>
        <charset val="134"/>
      </rPr>
      <t>立方米</t>
    </r>
    <r>
      <rPr>
        <sz val="11"/>
        <rFont val="Times New Roman"/>
        <charset val="134"/>
      </rPr>
      <t>25</t>
    </r>
    <r>
      <rPr>
        <sz val="11"/>
        <rFont val="宋体"/>
        <charset val="134"/>
      </rPr>
      <t>万元，水管</t>
    </r>
    <r>
      <rPr>
        <sz val="11"/>
        <rFont val="Times New Roman"/>
        <charset val="134"/>
      </rPr>
      <t>5000</t>
    </r>
    <r>
      <rPr>
        <sz val="11"/>
        <rFont val="宋体"/>
        <charset val="134"/>
      </rPr>
      <t>米，</t>
    </r>
    <r>
      <rPr>
        <sz val="11"/>
        <rFont val="Times New Roman"/>
        <charset val="134"/>
      </rPr>
      <t>4</t>
    </r>
    <r>
      <rPr>
        <sz val="11"/>
        <rFont val="宋体"/>
        <charset val="134"/>
      </rPr>
      <t>元</t>
    </r>
    <r>
      <rPr>
        <sz val="11"/>
        <rFont val="Times New Roman"/>
        <charset val="134"/>
      </rPr>
      <t>/</t>
    </r>
    <r>
      <rPr>
        <sz val="11"/>
        <rFont val="宋体"/>
        <charset val="134"/>
      </rPr>
      <t>米</t>
    </r>
  </si>
  <si>
    <r>
      <rPr>
        <sz val="11"/>
        <rFont val="宋体"/>
        <charset val="134"/>
      </rPr>
      <t>受益脱贫人口数</t>
    </r>
    <r>
      <rPr>
        <sz val="11"/>
        <rFont val="Times New Roman"/>
        <charset val="134"/>
      </rPr>
      <t>≥ 50</t>
    </r>
    <r>
      <rPr>
        <sz val="11"/>
        <rFont val="宋体"/>
        <charset val="134"/>
      </rPr>
      <t>人</t>
    </r>
  </si>
  <si>
    <r>
      <rPr>
        <sz val="11"/>
        <rFont val="宋体"/>
        <charset val="134"/>
      </rPr>
      <t>胡昌军</t>
    </r>
  </si>
  <si>
    <r>
      <rPr>
        <sz val="11"/>
        <rFont val="宋体"/>
        <charset val="134"/>
      </rPr>
      <t>特色产业</t>
    </r>
    <r>
      <rPr>
        <sz val="11"/>
        <rFont val="Times New Roman"/>
        <charset val="134"/>
      </rPr>
      <t>-</t>
    </r>
    <r>
      <rPr>
        <sz val="11"/>
        <rFont val="宋体"/>
        <charset val="134"/>
      </rPr>
      <t>薯菜产业</t>
    </r>
  </si>
  <si>
    <r>
      <rPr>
        <sz val="11"/>
        <rFont val="宋体"/>
        <charset val="134"/>
      </rPr>
      <t>巫溪县</t>
    </r>
    <r>
      <rPr>
        <sz val="11"/>
        <rFont val="Times New Roman"/>
        <charset val="134"/>
      </rPr>
      <t>2024</t>
    </r>
    <r>
      <rPr>
        <sz val="11"/>
        <rFont val="宋体"/>
        <charset val="134"/>
      </rPr>
      <t>年马铃薯产业园建设项目</t>
    </r>
  </si>
  <si>
    <r>
      <rPr>
        <sz val="11"/>
        <rFont val="宋体"/>
        <charset val="134"/>
      </rPr>
      <t>建设标准化商品薯基地</t>
    </r>
    <r>
      <rPr>
        <sz val="11"/>
        <rFont val="Times New Roman"/>
        <charset val="134"/>
      </rPr>
      <t>20000</t>
    </r>
    <r>
      <rPr>
        <sz val="11"/>
        <rFont val="宋体"/>
        <charset val="134"/>
      </rPr>
      <t>亩，主要用于马铃薯晚疫病防控，化肥农药减量增效示范，马铃薯机械化技术推广、科技支撑和试验示范等，包括示范区土地宜机化改造、农机装备能力提升等，马铃薯加工产业链升级、改造、设备购置、相关标准认证等。</t>
    </r>
  </si>
  <si>
    <r>
      <rPr>
        <sz val="11"/>
        <rFont val="宋体"/>
        <charset val="134"/>
      </rPr>
      <t>巫溪县尖山、朝阳、塘坊、文峰、塘坊等乡镇</t>
    </r>
  </si>
  <si>
    <r>
      <rPr>
        <sz val="11"/>
        <rFont val="宋体"/>
        <charset val="134"/>
      </rPr>
      <t>通过建设标准化商品薯基地</t>
    </r>
    <r>
      <rPr>
        <sz val="11"/>
        <rFont val="Times New Roman"/>
        <charset val="134"/>
      </rPr>
      <t>20000</t>
    </r>
    <r>
      <rPr>
        <sz val="11"/>
        <rFont val="宋体"/>
        <charset val="134"/>
      </rPr>
      <t>亩，带动</t>
    </r>
    <r>
      <rPr>
        <sz val="11"/>
        <rFont val="Times New Roman"/>
        <charset val="134"/>
      </rPr>
      <t>1000</t>
    </r>
    <r>
      <rPr>
        <sz val="11"/>
        <rFont val="宋体"/>
        <charset val="134"/>
      </rPr>
      <t>农户，其中脱贫户</t>
    </r>
    <r>
      <rPr>
        <sz val="11"/>
        <rFont val="Times New Roman"/>
        <charset val="134"/>
      </rPr>
      <t>100</t>
    </r>
    <r>
      <rPr>
        <sz val="11"/>
        <rFont val="宋体"/>
        <charset val="134"/>
      </rPr>
      <t>人发展马铃薯种植，户均增收</t>
    </r>
    <r>
      <rPr>
        <sz val="11"/>
        <rFont val="Times New Roman"/>
        <charset val="134"/>
      </rPr>
      <t>500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</si>
  <si>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人参与项目实施过程中施工质量和资金使用的监督；通过建设标准化商品薯基地</t>
    </r>
    <r>
      <rPr>
        <sz val="11"/>
        <rFont val="Times New Roman"/>
        <charset val="134"/>
      </rPr>
      <t>20000</t>
    </r>
    <r>
      <rPr>
        <sz val="11"/>
        <rFont val="宋体"/>
        <charset val="134"/>
      </rPr>
      <t>亩，带动</t>
    </r>
    <r>
      <rPr>
        <sz val="11"/>
        <rFont val="Times New Roman"/>
        <charset val="134"/>
      </rPr>
      <t>1000</t>
    </r>
    <r>
      <rPr>
        <sz val="11"/>
        <rFont val="宋体"/>
        <charset val="134"/>
      </rPr>
      <t>农户，其中脱贫户</t>
    </r>
    <r>
      <rPr>
        <sz val="11"/>
        <rFont val="Times New Roman"/>
        <charset val="134"/>
      </rPr>
      <t>100</t>
    </r>
    <r>
      <rPr>
        <sz val="11"/>
        <rFont val="宋体"/>
        <charset val="134"/>
      </rPr>
      <t>人发展马铃薯种植，户均增收</t>
    </r>
    <r>
      <rPr>
        <sz val="11"/>
        <rFont val="Times New Roman"/>
        <charset val="134"/>
      </rPr>
      <t>500</t>
    </r>
    <r>
      <rPr>
        <sz val="11"/>
        <rFont val="宋体"/>
        <charset val="134"/>
      </rPr>
      <t>元以上。</t>
    </r>
  </si>
  <si>
    <r>
      <rPr>
        <sz val="11"/>
        <rFont val="宋体"/>
        <charset val="134"/>
      </rPr>
      <t>通过建设标准化商品薯基地</t>
    </r>
    <r>
      <rPr>
        <sz val="11"/>
        <rFont val="Times New Roman"/>
        <charset val="134"/>
      </rPr>
      <t>20000</t>
    </r>
    <r>
      <rPr>
        <sz val="11"/>
        <rFont val="宋体"/>
        <charset val="134"/>
      </rPr>
      <t>亩，带动</t>
    </r>
    <r>
      <rPr>
        <sz val="11"/>
        <rFont val="Times New Roman"/>
        <charset val="134"/>
      </rPr>
      <t>1000</t>
    </r>
    <r>
      <rPr>
        <sz val="11"/>
        <rFont val="宋体"/>
        <charset val="134"/>
      </rPr>
      <t>农户，其中脱贫户</t>
    </r>
    <r>
      <rPr>
        <sz val="11"/>
        <rFont val="Times New Roman"/>
        <charset val="134"/>
      </rPr>
      <t>100</t>
    </r>
    <r>
      <rPr>
        <sz val="11"/>
        <rFont val="宋体"/>
        <charset val="134"/>
      </rPr>
      <t>人发展马铃薯种植，提高马铃薯产量，户均增收</t>
    </r>
    <r>
      <rPr>
        <sz val="11"/>
        <rFont val="Times New Roman"/>
        <charset val="134"/>
      </rPr>
      <t>500</t>
    </r>
    <r>
      <rPr>
        <sz val="11"/>
        <rFont val="宋体"/>
        <charset val="134"/>
      </rPr>
      <t>元以上。</t>
    </r>
  </si>
  <si>
    <r>
      <rPr>
        <sz val="11"/>
        <rFont val="宋体"/>
        <charset val="134"/>
      </rPr>
      <t>建设标准化商品薯基地</t>
    </r>
    <r>
      <rPr>
        <sz val="11"/>
        <rFont val="Times New Roman"/>
        <charset val="134"/>
      </rPr>
      <t>20000</t>
    </r>
    <r>
      <rPr>
        <sz val="11"/>
        <rFont val="宋体"/>
        <charset val="134"/>
      </rPr>
      <t>亩</t>
    </r>
  </si>
  <si>
    <r>
      <rPr>
        <sz val="11"/>
        <rFont val="宋体"/>
        <charset val="134"/>
      </rPr>
      <t>马铃薯</t>
    </r>
    <r>
      <rPr>
        <sz val="11"/>
        <rFont val="Times New Roman"/>
        <charset val="134"/>
      </rPr>
      <t>400</t>
    </r>
    <r>
      <rPr>
        <sz val="11"/>
        <rFont val="宋体"/>
        <charset val="134"/>
      </rPr>
      <t>元</t>
    </r>
    <r>
      <rPr>
        <sz val="11"/>
        <rFont val="Times New Roman"/>
        <charset val="134"/>
      </rPr>
      <t>/</t>
    </r>
    <r>
      <rPr>
        <sz val="11"/>
        <rFont val="宋体"/>
        <charset val="134"/>
      </rPr>
      <t>亩</t>
    </r>
  </si>
  <si>
    <r>
      <rPr>
        <sz val="11"/>
        <rFont val="Times New Roman"/>
        <charset val="134"/>
      </rPr>
      <t xml:space="preserve"> </t>
    </r>
    <r>
      <rPr>
        <sz val="11"/>
        <rFont val="宋体"/>
        <charset val="134"/>
      </rPr>
      <t>巫溪县农业农村委员会</t>
    </r>
  </si>
  <si>
    <r>
      <rPr>
        <sz val="11"/>
        <rFont val="宋体"/>
        <charset val="134"/>
      </rPr>
      <t>周克友</t>
    </r>
  </si>
  <si>
    <r>
      <rPr>
        <sz val="11"/>
        <rFont val="宋体"/>
        <charset val="134"/>
      </rPr>
      <t>巫溪县</t>
    </r>
    <r>
      <rPr>
        <sz val="11"/>
        <rFont val="Times New Roman"/>
        <charset val="134"/>
      </rPr>
      <t>2024</t>
    </r>
    <r>
      <rPr>
        <sz val="11"/>
        <rFont val="宋体"/>
        <charset val="134"/>
      </rPr>
      <t>年高山蔬菜带产业发展项目</t>
    </r>
  </si>
  <si>
    <r>
      <rPr>
        <sz val="11"/>
        <rFont val="宋体"/>
        <charset val="134"/>
      </rPr>
      <t>新建蔬菜大棚</t>
    </r>
    <r>
      <rPr>
        <sz val="11"/>
        <rFont val="Times New Roman"/>
        <charset val="134"/>
      </rPr>
      <t>150000</t>
    </r>
    <r>
      <rPr>
        <sz val="11"/>
        <rFont val="宋体"/>
        <charset val="134"/>
      </rPr>
      <t>平方米以上，改建大棚</t>
    </r>
    <r>
      <rPr>
        <sz val="11"/>
        <rFont val="Times New Roman"/>
        <charset val="134"/>
      </rPr>
      <t>37000</t>
    </r>
    <r>
      <rPr>
        <sz val="11"/>
        <rFont val="宋体"/>
        <charset val="134"/>
      </rPr>
      <t>平方米，同时完善排水沟、蓄水池、产业路等高山蔬菜带所需的附属设施设备。</t>
    </r>
  </si>
  <si>
    <r>
      <rPr>
        <sz val="11"/>
        <rFont val="宋体"/>
        <charset val="134"/>
      </rPr>
      <t>巫溪县胜利乡、塘坊镇、文峰镇尖山镇等乡镇</t>
    </r>
  </si>
  <si>
    <r>
      <rPr>
        <sz val="11"/>
        <rFont val="宋体"/>
        <charset val="134"/>
      </rPr>
      <t>通过新建蔬菜大棚</t>
    </r>
    <r>
      <rPr>
        <sz val="11"/>
        <rFont val="Times New Roman"/>
        <charset val="134"/>
      </rPr>
      <t>150000</t>
    </r>
    <r>
      <rPr>
        <sz val="11"/>
        <rFont val="宋体"/>
        <charset val="134"/>
      </rPr>
      <t>平方米以上，改建大棚</t>
    </r>
    <r>
      <rPr>
        <sz val="11"/>
        <rFont val="Times New Roman"/>
        <charset val="134"/>
      </rPr>
      <t>37000</t>
    </r>
    <r>
      <rPr>
        <sz val="11"/>
        <rFont val="宋体"/>
        <charset val="134"/>
      </rPr>
      <t>平方米，同时完善排水沟、蓄水池、产业路等高山蔬菜带所需的附属设施设备，项目实施后可以实现年产高山蔬菜</t>
    </r>
    <r>
      <rPr>
        <sz val="11"/>
        <rFont val="Times New Roman"/>
        <charset val="134"/>
      </rPr>
      <t>1000</t>
    </r>
    <r>
      <rPr>
        <sz val="11"/>
        <rFont val="宋体"/>
        <charset val="134"/>
      </rPr>
      <t>吨以上，为当地群众提供就业岗位</t>
    </r>
    <r>
      <rPr>
        <sz val="11"/>
        <rFont val="Times New Roman"/>
        <charset val="134"/>
      </rPr>
      <t>50</t>
    </r>
    <r>
      <rPr>
        <sz val="11"/>
        <rFont val="宋体"/>
        <charset val="134"/>
      </rPr>
      <t>人，并增加村集体收入</t>
    </r>
    <r>
      <rPr>
        <sz val="11"/>
        <rFont val="Times New Roman"/>
        <charset val="134"/>
      </rPr>
      <t>50</t>
    </r>
    <r>
      <rPr>
        <sz val="11"/>
        <rFont val="宋体"/>
        <charset val="134"/>
      </rPr>
      <t>万元以上。受益总人口</t>
    </r>
    <r>
      <rPr>
        <sz val="11"/>
        <rFont val="Times New Roman"/>
        <charset val="134"/>
      </rPr>
      <t>5000</t>
    </r>
    <r>
      <rPr>
        <sz val="11"/>
        <rFont val="宋体"/>
        <charset val="134"/>
      </rPr>
      <t>人，其中脱贫人口和监测对象</t>
    </r>
    <r>
      <rPr>
        <sz val="11"/>
        <rFont val="Times New Roman"/>
        <charset val="134"/>
      </rPr>
      <t>500</t>
    </r>
    <r>
      <rPr>
        <sz val="11"/>
        <rFont val="宋体"/>
        <charset val="134"/>
      </rPr>
      <t>人</t>
    </r>
    <r>
      <rPr>
        <sz val="11"/>
        <rFont val="Times New Roman"/>
        <charset val="134"/>
      </rPr>
      <t>.</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</si>
  <si>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人参与项目实施过程中施工质量和资金使用的监督。通过新建蔬菜大棚</t>
    </r>
    <r>
      <rPr>
        <sz val="11"/>
        <rFont val="Times New Roman"/>
        <charset val="134"/>
      </rPr>
      <t>150000</t>
    </r>
    <r>
      <rPr>
        <sz val="11"/>
        <rFont val="宋体"/>
        <charset val="134"/>
      </rPr>
      <t>平方米以上，改建大棚</t>
    </r>
    <r>
      <rPr>
        <sz val="11"/>
        <rFont val="Times New Roman"/>
        <charset val="134"/>
      </rPr>
      <t>37000</t>
    </r>
    <r>
      <rPr>
        <sz val="11"/>
        <rFont val="宋体"/>
        <charset val="134"/>
      </rPr>
      <t>平方米，同时完善排水沟、蓄水池、产业路等高山蔬菜带所需的附属设施设备，项目实施后可以实现年产高山蔬菜</t>
    </r>
    <r>
      <rPr>
        <sz val="11"/>
        <rFont val="Times New Roman"/>
        <charset val="134"/>
      </rPr>
      <t>1000</t>
    </r>
    <r>
      <rPr>
        <sz val="11"/>
        <rFont val="宋体"/>
        <charset val="134"/>
      </rPr>
      <t>吨以上，为当地群众提供就业岗位</t>
    </r>
    <r>
      <rPr>
        <sz val="11"/>
        <rFont val="Times New Roman"/>
        <charset val="134"/>
      </rPr>
      <t>50</t>
    </r>
    <r>
      <rPr>
        <sz val="11"/>
        <rFont val="宋体"/>
        <charset val="134"/>
      </rPr>
      <t>人，并增加村集体收入</t>
    </r>
    <r>
      <rPr>
        <sz val="11"/>
        <rFont val="Times New Roman"/>
        <charset val="134"/>
      </rPr>
      <t>50</t>
    </r>
    <r>
      <rPr>
        <sz val="11"/>
        <rFont val="宋体"/>
        <charset val="134"/>
      </rPr>
      <t>万元以上。受益总人口</t>
    </r>
    <r>
      <rPr>
        <sz val="11"/>
        <rFont val="Times New Roman"/>
        <charset val="134"/>
      </rPr>
      <t>5000</t>
    </r>
    <r>
      <rPr>
        <sz val="11"/>
        <rFont val="宋体"/>
        <charset val="134"/>
      </rPr>
      <t>人，其中脱贫人口和监测对象</t>
    </r>
    <r>
      <rPr>
        <sz val="11"/>
        <rFont val="Times New Roman"/>
        <charset val="134"/>
      </rPr>
      <t>500</t>
    </r>
    <r>
      <rPr>
        <sz val="11"/>
        <rFont val="宋体"/>
        <charset val="134"/>
      </rPr>
      <t>人</t>
    </r>
    <r>
      <rPr>
        <sz val="11"/>
        <rFont val="Times New Roman"/>
        <charset val="134"/>
      </rPr>
      <t>.</t>
    </r>
  </si>
  <si>
    <r>
      <rPr>
        <sz val="11"/>
        <rFont val="宋体"/>
        <charset val="134"/>
      </rPr>
      <t>新建蔬菜大棚</t>
    </r>
    <r>
      <rPr>
        <sz val="11"/>
        <rFont val="Times New Roman"/>
        <charset val="134"/>
      </rPr>
      <t>130000</t>
    </r>
    <r>
      <rPr>
        <sz val="11"/>
        <rFont val="宋体"/>
        <charset val="134"/>
      </rPr>
      <t>平方米以上，改建大棚</t>
    </r>
    <r>
      <rPr>
        <sz val="11"/>
        <rFont val="Times New Roman"/>
        <charset val="134"/>
      </rPr>
      <t>37000</t>
    </r>
    <r>
      <rPr>
        <sz val="11"/>
        <rFont val="宋体"/>
        <charset val="134"/>
      </rPr>
      <t>平方米</t>
    </r>
  </si>
  <si>
    <r>
      <rPr>
        <sz val="11"/>
        <rFont val="宋体"/>
        <charset val="134"/>
      </rPr>
      <t>新建蔬菜大棚</t>
    </r>
    <r>
      <rPr>
        <sz val="11"/>
        <rFont val="Times New Roman"/>
        <charset val="134"/>
      </rPr>
      <t>90</t>
    </r>
    <r>
      <rPr>
        <sz val="11"/>
        <rFont val="宋体"/>
        <charset val="134"/>
      </rPr>
      <t>元</t>
    </r>
    <r>
      <rPr>
        <sz val="11"/>
        <rFont val="Times New Roman"/>
        <charset val="134"/>
      </rPr>
      <t>/</t>
    </r>
    <r>
      <rPr>
        <sz val="11"/>
        <rFont val="宋体"/>
        <charset val="134"/>
      </rPr>
      <t>平方米，改建大棚</t>
    </r>
    <r>
      <rPr>
        <sz val="11"/>
        <rFont val="Times New Roman"/>
        <charset val="134"/>
      </rPr>
      <t>40</t>
    </r>
    <r>
      <rPr>
        <sz val="11"/>
        <rFont val="宋体"/>
        <charset val="134"/>
      </rPr>
      <t>元</t>
    </r>
    <r>
      <rPr>
        <sz val="11"/>
        <rFont val="Times New Roman"/>
        <charset val="134"/>
      </rPr>
      <t>/</t>
    </r>
    <r>
      <rPr>
        <sz val="11"/>
        <rFont val="宋体"/>
        <charset val="134"/>
      </rPr>
      <t>平方米</t>
    </r>
  </si>
  <si>
    <r>
      <rPr>
        <sz val="11"/>
        <rFont val="宋体"/>
        <charset val="134"/>
      </rPr>
      <t>受益脱贫人口和监测对象数</t>
    </r>
    <r>
      <rPr>
        <sz val="11"/>
        <rFont val="Times New Roman"/>
        <charset val="134"/>
      </rPr>
      <t>≥500</t>
    </r>
    <r>
      <rPr>
        <sz val="11"/>
        <rFont val="宋体"/>
        <charset val="134"/>
      </rPr>
      <t>人</t>
    </r>
  </si>
  <si>
    <r>
      <rPr>
        <sz val="11"/>
        <rFont val="宋体"/>
        <charset val="134"/>
      </rPr>
      <t>增加村集体收入</t>
    </r>
    <r>
      <rPr>
        <sz val="11"/>
        <rFont val="Times New Roman"/>
        <charset val="134"/>
      </rPr>
      <t>50</t>
    </r>
    <r>
      <rPr>
        <sz val="11"/>
        <rFont val="宋体"/>
        <charset val="134"/>
      </rPr>
      <t>万元以上</t>
    </r>
  </si>
  <si>
    <r>
      <rPr>
        <sz val="11"/>
        <rFont val="宋体"/>
        <charset val="134"/>
      </rPr>
      <t>巫溪县</t>
    </r>
    <r>
      <rPr>
        <sz val="11"/>
        <rFont val="Times New Roman"/>
        <charset val="134"/>
      </rPr>
      <t>2024</t>
    </r>
    <r>
      <rPr>
        <sz val="11"/>
        <rFont val="宋体"/>
        <charset val="134"/>
      </rPr>
      <t>年保供蔬菜建设项目</t>
    </r>
  </si>
  <si>
    <r>
      <rPr>
        <sz val="11"/>
        <rFont val="宋体"/>
        <charset val="134"/>
      </rPr>
      <t>新建蔬菜大棚</t>
    </r>
    <r>
      <rPr>
        <sz val="11"/>
        <rFont val="Times New Roman"/>
        <charset val="134"/>
      </rPr>
      <t>75000</t>
    </r>
    <r>
      <rPr>
        <sz val="11"/>
        <rFont val="宋体"/>
        <charset val="134"/>
      </rPr>
      <t>平方米、辣椒基地</t>
    </r>
    <r>
      <rPr>
        <sz val="11"/>
        <rFont val="Times New Roman"/>
        <charset val="134"/>
      </rPr>
      <t>5000</t>
    </r>
    <r>
      <rPr>
        <sz val="11"/>
        <rFont val="宋体"/>
        <charset val="134"/>
      </rPr>
      <t>亩、甜玉米基地</t>
    </r>
    <r>
      <rPr>
        <sz val="11"/>
        <rFont val="Times New Roman"/>
        <charset val="134"/>
      </rPr>
      <t>5000</t>
    </r>
    <r>
      <rPr>
        <sz val="11"/>
        <rFont val="宋体"/>
        <charset val="134"/>
      </rPr>
      <t>亩等基地，同时完善蔬菜基地水、路配套设施及蔬菜加工所需的厂房、设备等。</t>
    </r>
  </si>
  <si>
    <r>
      <rPr>
        <sz val="11"/>
        <rFont val="宋体"/>
        <charset val="134"/>
      </rPr>
      <t>巫溪县凤凰镇、城厢镇、古路镇、峰灵镇、尖山镇、通城镇等乡镇</t>
    </r>
  </si>
  <si>
    <r>
      <rPr>
        <sz val="11"/>
        <rFont val="宋体"/>
        <charset val="134"/>
      </rPr>
      <t>通过新建蔬菜大棚</t>
    </r>
    <r>
      <rPr>
        <sz val="11"/>
        <rFont val="Times New Roman"/>
        <charset val="134"/>
      </rPr>
      <t>75000</t>
    </r>
    <r>
      <rPr>
        <sz val="11"/>
        <rFont val="宋体"/>
        <charset val="134"/>
      </rPr>
      <t>平方米、辣椒基地</t>
    </r>
    <r>
      <rPr>
        <sz val="11"/>
        <rFont val="Times New Roman"/>
        <charset val="134"/>
      </rPr>
      <t>5000</t>
    </r>
    <r>
      <rPr>
        <sz val="11"/>
        <rFont val="宋体"/>
        <charset val="134"/>
      </rPr>
      <t>亩、甜玉米基地</t>
    </r>
    <r>
      <rPr>
        <sz val="11"/>
        <rFont val="Times New Roman"/>
        <charset val="134"/>
      </rPr>
      <t>5000</t>
    </r>
    <r>
      <rPr>
        <sz val="11"/>
        <rFont val="宋体"/>
        <charset val="134"/>
      </rPr>
      <t>亩等基地，可以年产蔬菜</t>
    </r>
    <r>
      <rPr>
        <sz val="11"/>
        <rFont val="Times New Roman"/>
        <charset val="134"/>
      </rPr>
      <t>1000</t>
    </r>
    <r>
      <rPr>
        <sz val="11"/>
        <rFont val="宋体"/>
        <charset val="134"/>
      </rPr>
      <t>吨以上，保障城镇菜篮子的安全，并增加村集体收入</t>
    </r>
    <r>
      <rPr>
        <sz val="11"/>
        <rFont val="Times New Roman"/>
        <charset val="134"/>
      </rPr>
      <t>30</t>
    </r>
    <r>
      <rPr>
        <sz val="11"/>
        <rFont val="宋体"/>
        <charset val="134"/>
      </rPr>
      <t>万元以上。受益总人口</t>
    </r>
    <r>
      <rPr>
        <sz val="11"/>
        <rFont val="Times New Roman"/>
        <charset val="134"/>
      </rPr>
      <t>10000</t>
    </r>
    <r>
      <rPr>
        <sz val="11"/>
        <rFont val="宋体"/>
        <charset val="134"/>
      </rPr>
      <t>人，其中脱贫人口和监测对象</t>
    </r>
    <r>
      <rPr>
        <sz val="11"/>
        <rFont val="Times New Roman"/>
        <charset val="134"/>
      </rPr>
      <t>1000</t>
    </r>
    <r>
      <rPr>
        <sz val="11"/>
        <rFont val="宋体"/>
        <charset val="134"/>
      </rPr>
      <t>人。</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</si>
  <si>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人参与项目实施过程中施工质量和资金使用的监督。通过新建蔬菜大棚</t>
    </r>
    <r>
      <rPr>
        <sz val="11"/>
        <rFont val="Times New Roman"/>
        <charset val="134"/>
      </rPr>
      <t>75000</t>
    </r>
    <r>
      <rPr>
        <sz val="11"/>
        <rFont val="宋体"/>
        <charset val="134"/>
      </rPr>
      <t>平方米、辣椒基地</t>
    </r>
    <r>
      <rPr>
        <sz val="11"/>
        <rFont val="Times New Roman"/>
        <charset val="134"/>
      </rPr>
      <t>5000</t>
    </r>
    <r>
      <rPr>
        <sz val="11"/>
        <rFont val="宋体"/>
        <charset val="134"/>
      </rPr>
      <t>亩、甜玉米基地</t>
    </r>
    <r>
      <rPr>
        <sz val="11"/>
        <rFont val="Times New Roman"/>
        <charset val="134"/>
      </rPr>
      <t>5000</t>
    </r>
    <r>
      <rPr>
        <sz val="11"/>
        <rFont val="宋体"/>
        <charset val="134"/>
      </rPr>
      <t>亩等基地，可以年产蔬菜</t>
    </r>
    <r>
      <rPr>
        <sz val="11"/>
        <rFont val="Times New Roman"/>
        <charset val="134"/>
      </rPr>
      <t>1000</t>
    </r>
    <r>
      <rPr>
        <sz val="11"/>
        <rFont val="宋体"/>
        <charset val="134"/>
      </rPr>
      <t>吨以上，保障城镇菜篮子的安全，并增加村集体收入</t>
    </r>
    <r>
      <rPr>
        <sz val="11"/>
        <rFont val="Times New Roman"/>
        <charset val="134"/>
      </rPr>
      <t>30</t>
    </r>
    <r>
      <rPr>
        <sz val="11"/>
        <rFont val="宋体"/>
        <charset val="134"/>
      </rPr>
      <t>万元以上。受益总人口</t>
    </r>
    <r>
      <rPr>
        <sz val="11"/>
        <rFont val="Times New Roman"/>
        <charset val="134"/>
      </rPr>
      <t>10000</t>
    </r>
    <r>
      <rPr>
        <sz val="11"/>
        <rFont val="宋体"/>
        <charset val="134"/>
      </rPr>
      <t>人，其中脱贫人口和监测对象</t>
    </r>
    <r>
      <rPr>
        <sz val="11"/>
        <rFont val="Times New Roman"/>
        <charset val="134"/>
      </rPr>
      <t>1000</t>
    </r>
    <r>
      <rPr>
        <sz val="11"/>
        <rFont val="宋体"/>
        <charset val="134"/>
      </rPr>
      <t>人。</t>
    </r>
  </si>
  <si>
    <r>
      <rPr>
        <sz val="11"/>
        <rFont val="宋体"/>
        <charset val="134"/>
      </rPr>
      <t>新建蔬菜大棚</t>
    </r>
    <r>
      <rPr>
        <sz val="11"/>
        <rFont val="Times New Roman"/>
        <charset val="134"/>
      </rPr>
      <t>75000</t>
    </r>
    <r>
      <rPr>
        <sz val="11"/>
        <rFont val="宋体"/>
        <charset val="134"/>
      </rPr>
      <t>平方米、辣椒基地</t>
    </r>
    <r>
      <rPr>
        <sz val="11"/>
        <rFont val="Times New Roman"/>
        <charset val="134"/>
      </rPr>
      <t>5000</t>
    </r>
    <r>
      <rPr>
        <sz val="11"/>
        <rFont val="宋体"/>
        <charset val="134"/>
      </rPr>
      <t>亩、甜玉米基地</t>
    </r>
    <r>
      <rPr>
        <sz val="11"/>
        <rFont val="Times New Roman"/>
        <charset val="134"/>
      </rPr>
      <t>5000</t>
    </r>
    <r>
      <rPr>
        <sz val="11"/>
        <rFont val="宋体"/>
        <charset val="134"/>
      </rPr>
      <t>亩等基地</t>
    </r>
  </si>
  <si>
    <r>
      <rPr>
        <sz val="11"/>
        <rFont val="宋体"/>
        <charset val="134"/>
      </rPr>
      <t>新建蔬菜大棚</t>
    </r>
    <r>
      <rPr>
        <sz val="11"/>
        <rFont val="Times New Roman"/>
        <charset val="134"/>
      </rPr>
      <t>90</t>
    </r>
    <r>
      <rPr>
        <sz val="11"/>
        <rFont val="宋体"/>
        <charset val="134"/>
      </rPr>
      <t>元</t>
    </r>
    <r>
      <rPr>
        <sz val="11"/>
        <rFont val="Times New Roman"/>
        <charset val="134"/>
      </rPr>
      <t>/</t>
    </r>
    <r>
      <rPr>
        <sz val="11"/>
        <rFont val="宋体"/>
        <charset val="134"/>
      </rPr>
      <t>平方米，辣椒基地和甜玉米基地</t>
    </r>
    <r>
      <rPr>
        <sz val="11"/>
        <rFont val="Times New Roman"/>
        <charset val="134"/>
      </rPr>
      <t>80</t>
    </r>
    <r>
      <rPr>
        <sz val="11"/>
        <rFont val="宋体"/>
        <charset val="134"/>
      </rPr>
      <t>元</t>
    </r>
    <r>
      <rPr>
        <sz val="11"/>
        <rFont val="Times New Roman"/>
        <charset val="134"/>
      </rPr>
      <t>/</t>
    </r>
    <r>
      <rPr>
        <sz val="11"/>
        <rFont val="宋体"/>
        <charset val="134"/>
      </rPr>
      <t>亩。</t>
    </r>
  </si>
  <si>
    <r>
      <rPr>
        <sz val="11"/>
        <rFont val="宋体"/>
        <charset val="134"/>
      </rPr>
      <t>受益脱贫人口和监测对象数</t>
    </r>
    <r>
      <rPr>
        <sz val="11"/>
        <rFont val="Times New Roman"/>
        <charset val="134"/>
      </rPr>
      <t>≥1000</t>
    </r>
    <r>
      <rPr>
        <sz val="11"/>
        <rFont val="宋体"/>
        <charset val="134"/>
      </rPr>
      <t>人</t>
    </r>
  </si>
  <si>
    <r>
      <rPr>
        <sz val="11"/>
        <rFont val="宋体"/>
        <charset val="134"/>
      </rPr>
      <t>增加村集体收入</t>
    </r>
    <r>
      <rPr>
        <sz val="11"/>
        <rFont val="Times New Roman"/>
        <charset val="134"/>
      </rPr>
      <t>30</t>
    </r>
    <r>
      <rPr>
        <sz val="11"/>
        <rFont val="宋体"/>
        <charset val="134"/>
      </rPr>
      <t>万元以上</t>
    </r>
  </si>
  <si>
    <r>
      <rPr>
        <sz val="11"/>
        <rFont val="宋体"/>
        <charset val="134"/>
      </rPr>
      <t>巫溪县</t>
    </r>
    <r>
      <rPr>
        <sz val="11"/>
        <rFont val="Times New Roman"/>
        <charset val="134"/>
      </rPr>
      <t>2024</t>
    </r>
    <r>
      <rPr>
        <sz val="11"/>
        <rFont val="宋体"/>
        <charset val="134"/>
      </rPr>
      <t>年薯菜产业经营主体培育项目</t>
    </r>
  </si>
  <si>
    <r>
      <rPr>
        <sz val="11"/>
        <rFont val="宋体"/>
        <charset val="134"/>
      </rPr>
      <t>发展薯菜基地</t>
    </r>
    <r>
      <rPr>
        <sz val="11"/>
        <rFont val="Times New Roman"/>
        <charset val="134"/>
      </rPr>
      <t>10000</t>
    </r>
    <r>
      <rPr>
        <sz val="11"/>
        <rFont val="宋体"/>
        <charset val="134"/>
      </rPr>
      <t>亩以上，支持培育马铃薯、蔬菜等农作物种植、加工的经营主体</t>
    </r>
    <r>
      <rPr>
        <sz val="11"/>
        <rFont val="Times New Roman"/>
        <charset val="134"/>
      </rPr>
      <t>20</t>
    </r>
    <r>
      <rPr>
        <sz val="11"/>
        <rFont val="宋体"/>
        <charset val="134"/>
      </rPr>
      <t>家以上，提升马铃薯、蔬菜等农作物种植及加工能力，新建、整修厂房，购买加工设备以及配套设施设备，支持开展产品销售研发、质量提升、质量检测等方面。</t>
    </r>
  </si>
  <si>
    <r>
      <rPr>
        <sz val="11"/>
        <rFont val="宋体"/>
        <charset val="134"/>
      </rPr>
      <t>通过发展薯菜基地</t>
    </r>
    <r>
      <rPr>
        <sz val="11"/>
        <rFont val="Times New Roman"/>
        <charset val="134"/>
      </rPr>
      <t>10000</t>
    </r>
    <r>
      <rPr>
        <sz val="11"/>
        <rFont val="宋体"/>
        <charset val="134"/>
      </rPr>
      <t>亩以上，项目达效后可初加工农产品</t>
    </r>
    <r>
      <rPr>
        <sz val="11"/>
        <rFont val="Times New Roman"/>
        <charset val="134"/>
      </rPr>
      <t>200</t>
    </r>
    <r>
      <rPr>
        <sz val="11"/>
        <rFont val="宋体"/>
        <charset val="134"/>
      </rPr>
      <t>吨，外销产品</t>
    </r>
    <r>
      <rPr>
        <sz val="11"/>
        <rFont val="Times New Roman"/>
        <charset val="134"/>
      </rPr>
      <t>2000</t>
    </r>
    <r>
      <rPr>
        <sz val="11"/>
        <rFont val="宋体"/>
        <charset val="134"/>
      </rPr>
      <t>吨，带动农户</t>
    </r>
    <r>
      <rPr>
        <sz val="11"/>
        <rFont val="Times New Roman"/>
        <charset val="134"/>
      </rPr>
      <t>500</t>
    </r>
    <r>
      <rPr>
        <sz val="11"/>
        <rFont val="宋体"/>
        <charset val="134"/>
      </rPr>
      <t>户农户增收</t>
    </r>
    <r>
      <rPr>
        <sz val="11"/>
        <rFont val="Times New Roman"/>
        <charset val="134"/>
      </rPr>
      <t>2000</t>
    </r>
    <r>
      <rPr>
        <sz val="11"/>
        <rFont val="宋体"/>
        <charset val="134"/>
      </rPr>
      <t>元以上，受益农户</t>
    </r>
    <r>
      <rPr>
        <sz val="11"/>
        <rFont val="Times New Roman"/>
        <charset val="134"/>
      </rPr>
      <t>1000</t>
    </r>
    <r>
      <rPr>
        <sz val="11"/>
        <rFont val="宋体"/>
        <charset val="134"/>
      </rPr>
      <t>户，其中脱贫户</t>
    </r>
    <r>
      <rPr>
        <sz val="11"/>
        <rFont val="Times New Roman"/>
        <charset val="134"/>
      </rPr>
      <t>100</t>
    </r>
    <r>
      <rPr>
        <sz val="11"/>
        <rFont val="宋体"/>
        <charset val="134"/>
      </rPr>
      <t>户。</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</si>
  <si>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人参与项目实施过程中施工质量和资金使用的监督，通过发展薯菜基地</t>
    </r>
    <r>
      <rPr>
        <sz val="11"/>
        <rFont val="Times New Roman"/>
        <charset val="134"/>
      </rPr>
      <t>10000</t>
    </r>
    <r>
      <rPr>
        <sz val="11"/>
        <rFont val="宋体"/>
        <charset val="134"/>
      </rPr>
      <t>亩以上，项目达效后可初加工农产品</t>
    </r>
    <r>
      <rPr>
        <sz val="11"/>
        <rFont val="Times New Roman"/>
        <charset val="134"/>
      </rPr>
      <t>200</t>
    </r>
    <r>
      <rPr>
        <sz val="11"/>
        <rFont val="宋体"/>
        <charset val="134"/>
      </rPr>
      <t>吨，外销产品</t>
    </r>
    <r>
      <rPr>
        <sz val="11"/>
        <rFont val="Times New Roman"/>
        <charset val="134"/>
      </rPr>
      <t>2000</t>
    </r>
    <r>
      <rPr>
        <sz val="11"/>
        <rFont val="宋体"/>
        <charset val="134"/>
      </rPr>
      <t>吨，带动农户</t>
    </r>
    <r>
      <rPr>
        <sz val="11"/>
        <rFont val="Times New Roman"/>
        <charset val="134"/>
      </rPr>
      <t>500</t>
    </r>
    <r>
      <rPr>
        <sz val="11"/>
        <rFont val="宋体"/>
        <charset val="134"/>
      </rPr>
      <t>户农户增收</t>
    </r>
    <r>
      <rPr>
        <sz val="11"/>
        <rFont val="Times New Roman"/>
        <charset val="134"/>
      </rPr>
      <t>2000</t>
    </r>
    <r>
      <rPr>
        <sz val="11"/>
        <rFont val="宋体"/>
        <charset val="134"/>
      </rPr>
      <t>元以上，受益农户</t>
    </r>
    <r>
      <rPr>
        <sz val="11"/>
        <rFont val="Times New Roman"/>
        <charset val="134"/>
      </rPr>
      <t>1000</t>
    </r>
    <r>
      <rPr>
        <sz val="11"/>
        <rFont val="宋体"/>
        <charset val="134"/>
      </rPr>
      <t>户，其中脱贫户</t>
    </r>
    <r>
      <rPr>
        <sz val="11"/>
        <rFont val="Times New Roman"/>
        <charset val="134"/>
      </rPr>
      <t>100</t>
    </r>
    <r>
      <rPr>
        <sz val="11"/>
        <rFont val="宋体"/>
        <charset val="134"/>
      </rPr>
      <t>户。</t>
    </r>
  </si>
  <si>
    <r>
      <rPr>
        <sz val="11"/>
        <rFont val="宋体"/>
        <charset val="134"/>
      </rPr>
      <t>支持培育马铃薯、蔬菜等农作物种植、加工的经营主体</t>
    </r>
    <r>
      <rPr>
        <sz val="11"/>
        <rFont val="Times New Roman"/>
        <charset val="134"/>
      </rPr>
      <t>20</t>
    </r>
    <r>
      <rPr>
        <sz val="11"/>
        <rFont val="宋体"/>
        <charset val="134"/>
      </rPr>
      <t>家以上</t>
    </r>
    <r>
      <rPr>
        <sz val="11"/>
        <rFont val="Times New Roman"/>
        <charset val="134"/>
      </rPr>
      <t xml:space="preserve"> 10000</t>
    </r>
    <r>
      <rPr>
        <sz val="11"/>
        <rFont val="宋体"/>
        <charset val="134"/>
      </rPr>
      <t>亩</t>
    </r>
    <r>
      <rPr>
        <sz val="11"/>
        <rFont val="Times New Roman"/>
        <charset val="134"/>
      </rPr>
      <t xml:space="preserve">                                                             </t>
    </r>
  </si>
  <si>
    <r>
      <rPr>
        <sz val="11"/>
        <rFont val="宋体"/>
        <charset val="134"/>
      </rPr>
      <t>薯菜基地</t>
    </r>
    <r>
      <rPr>
        <sz val="11"/>
        <rFont val="Times New Roman"/>
        <charset val="134"/>
      </rPr>
      <t>1000</t>
    </r>
    <r>
      <rPr>
        <sz val="11"/>
        <rFont val="宋体"/>
        <charset val="134"/>
      </rPr>
      <t>元</t>
    </r>
    <r>
      <rPr>
        <sz val="11"/>
        <rFont val="Times New Roman"/>
        <charset val="134"/>
      </rPr>
      <t>/</t>
    </r>
    <r>
      <rPr>
        <sz val="11"/>
        <rFont val="宋体"/>
        <charset val="134"/>
      </rPr>
      <t>亩</t>
    </r>
  </si>
  <si>
    <r>
      <rPr>
        <sz val="11"/>
        <rFont val="宋体"/>
        <charset val="134"/>
      </rPr>
      <t>带动务工人员增加收入</t>
    </r>
    <r>
      <rPr>
        <sz val="11"/>
        <rFont val="Times New Roman"/>
        <charset val="134"/>
      </rPr>
      <t>≥1000</t>
    </r>
    <r>
      <rPr>
        <sz val="11"/>
        <rFont val="宋体"/>
        <charset val="134"/>
      </rPr>
      <t>元</t>
    </r>
  </si>
  <si>
    <r>
      <rPr>
        <sz val="11"/>
        <rFont val="宋体"/>
        <charset val="134"/>
      </rPr>
      <t>受益脱贫人数</t>
    </r>
    <r>
      <rPr>
        <sz val="11"/>
        <rFont val="Times New Roman"/>
        <charset val="134"/>
      </rPr>
      <t>≥100</t>
    </r>
    <r>
      <rPr>
        <sz val="11"/>
        <rFont val="宋体"/>
        <charset val="134"/>
      </rPr>
      <t>户</t>
    </r>
  </si>
  <si>
    <r>
      <rPr>
        <sz val="11"/>
        <rFont val="宋体"/>
        <charset val="134"/>
      </rPr>
      <t>巫溪县</t>
    </r>
    <r>
      <rPr>
        <sz val="11"/>
        <rFont val="Times New Roman"/>
        <charset val="134"/>
      </rPr>
      <t>2024</t>
    </r>
    <r>
      <rPr>
        <sz val="11"/>
        <rFont val="宋体"/>
        <charset val="134"/>
      </rPr>
      <t>年马铃薯脱毒种薯生产推广项目</t>
    </r>
  </si>
  <si>
    <r>
      <rPr>
        <sz val="11"/>
        <rFont val="宋体"/>
        <charset val="134"/>
      </rPr>
      <t>生产马铃薯脱毒试管苗</t>
    </r>
    <r>
      <rPr>
        <sz val="11"/>
        <rFont val="Times New Roman"/>
        <charset val="134"/>
      </rPr>
      <t>200</t>
    </r>
    <r>
      <rPr>
        <sz val="11"/>
        <rFont val="宋体"/>
        <charset val="134"/>
      </rPr>
      <t>万株、原原种</t>
    </r>
    <r>
      <rPr>
        <sz val="11"/>
        <rFont val="Times New Roman"/>
        <charset val="134"/>
      </rPr>
      <t>500</t>
    </r>
    <r>
      <rPr>
        <sz val="11"/>
        <rFont val="宋体"/>
        <charset val="134"/>
      </rPr>
      <t>万粒，推广马铃薯良种</t>
    </r>
    <r>
      <rPr>
        <sz val="11"/>
        <rFont val="Times New Roman"/>
        <charset val="134"/>
      </rPr>
      <t>3500</t>
    </r>
    <r>
      <rPr>
        <sz val="11"/>
        <rFont val="宋体"/>
        <charset val="134"/>
      </rPr>
      <t>吨等。</t>
    </r>
  </si>
  <si>
    <r>
      <rPr>
        <sz val="11"/>
        <rFont val="宋体"/>
        <charset val="134"/>
      </rPr>
      <t>巫溪县文峰、塘坊等马铃薯主产乡镇。</t>
    </r>
  </si>
  <si>
    <r>
      <rPr>
        <sz val="11"/>
        <rFont val="宋体"/>
        <charset val="134"/>
      </rPr>
      <t>通过马铃薯脱毒试管苗</t>
    </r>
    <r>
      <rPr>
        <sz val="11"/>
        <rFont val="Times New Roman"/>
        <charset val="134"/>
      </rPr>
      <t>200</t>
    </r>
    <r>
      <rPr>
        <sz val="11"/>
        <rFont val="宋体"/>
        <charset val="134"/>
      </rPr>
      <t>万株、原原种</t>
    </r>
    <r>
      <rPr>
        <sz val="11"/>
        <rFont val="Times New Roman"/>
        <charset val="134"/>
      </rPr>
      <t>500</t>
    </r>
    <r>
      <rPr>
        <sz val="11"/>
        <rFont val="宋体"/>
        <charset val="134"/>
      </rPr>
      <t>万粒，推广马铃薯良种</t>
    </r>
    <r>
      <rPr>
        <sz val="11"/>
        <rFont val="Times New Roman"/>
        <charset val="134"/>
      </rPr>
      <t>3500</t>
    </r>
    <r>
      <rPr>
        <sz val="11"/>
        <rFont val="宋体"/>
        <charset val="134"/>
      </rPr>
      <t>吨等。项目实施可带动</t>
    </r>
    <r>
      <rPr>
        <sz val="11"/>
        <rFont val="Times New Roman"/>
        <charset val="134"/>
      </rPr>
      <t>3</t>
    </r>
    <r>
      <rPr>
        <sz val="11"/>
        <rFont val="宋体"/>
        <charset val="134"/>
      </rPr>
      <t>万多户薯农通过种植马铃薯脱毒种薯，户均增收</t>
    </r>
    <r>
      <rPr>
        <sz val="11"/>
        <rFont val="Times New Roman"/>
        <charset val="134"/>
      </rPr>
      <t>300</t>
    </r>
    <r>
      <rPr>
        <sz val="11"/>
        <rFont val="宋体"/>
        <charset val="134"/>
      </rPr>
      <t>元以上，受益脱贫人口数</t>
    </r>
    <r>
      <rPr>
        <sz val="11"/>
        <rFont val="Times New Roman"/>
        <charset val="134"/>
      </rPr>
      <t>1000</t>
    </r>
    <r>
      <rPr>
        <sz val="11"/>
        <rFont val="宋体"/>
        <charset val="134"/>
      </rPr>
      <t>人</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</si>
  <si>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人参与项目实施过程中施工质量和资金使用的监督，通过马铃薯脱毒试管苗</t>
    </r>
    <r>
      <rPr>
        <sz val="11"/>
        <rFont val="Times New Roman"/>
        <charset val="134"/>
      </rPr>
      <t>200</t>
    </r>
    <r>
      <rPr>
        <sz val="11"/>
        <rFont val="宋体"/>
        <charset val="134"/>
      </rPr>
      <t>万株、原原种</t>
    </r>
    <r>
      <rPr>
        <sz val="11"/>
        <rFont val="Times New Roman"/>
        <charset val="134"/>
      </rPr>
      <t>500</t>
    </r>
    <r>
      <rPr>
        <sz val="11"/>
        <rFont val="宋体"/>
        <charset val="134"/>
      </rPr>
      <t>万粒，推广马铃薯良种</t>
    </r>
    <r>
      <rPr>
        <sz val="11"/>
        <rFont val="Times New Roman"/>
        <charset val="134"/>
      </rPr>
      <t>3500</t>
    </r>
    <r>
      <rPr>
        <sz val="11"/>
        <rFont val="宋体"/>
        <charset val="134"/>
      </rPr>
      <t>吨等。项目实施可带动</t>
    </r>
    <r>
      <rPr>
        <sz val="11"/>
        <rFont val="Times New Roman"/>
        <charset val="134"/>
      </rPr>
      <t>3</t>
    </r>
    <r>
      <rPr>
        <sz val="11"/>
        <rFont val="宋体"/>
        <charset val="134"/>
      </rPr>
      <t>万多户薯农通过种植马铃薯脱毒种薯，户均增收</t>
    </r>
    <r>
      <rPr>
        <sz val="11"/>
        <rFont val="Times New Roman"/>
        <charset val="134"/>
      </rPr>
      <t>300</t>
    </r>
    <r>
      <rPr>
        <sz val="11"/>
        <rFont val="宋体"/>
        <charset val="134"/>
      </rPr>
      <t>元以上，受益脱贫人口数</t>
    </r>
    <r>
      <rPr>
        <sz val="11"/>
        <rFont val="Times New Roman"/>
        <charset val="134"/>
      </rPr>
      <t>1000</t>
    </r>
    <r>
      <rPr>
        <sz val="11"/>
        <rFont val="宋体"/>
        <charset val="134"/>
      </rPr>
      <t>人</t>
    </r>
  </si>
  <si>
    <r>
      <rPr>
        <sz val="11"/>
        <rFont val="宋体"/>
        <charset val="134"/>
      </rPr>
      <t>生产马铃薯脱毒试管苗</t>
    </r>
    <r>
      <rPr>
        <sz val="11"/>
        <rFont val="Times New Roman"/>
        <charset val="134"/>
      </rPr>
      <t>200</t>
    </r>
    <r>
      <rPr>
        <sz val="11"/>
        <rFont val="宋体"/>
        <charset val="134"/>
      </rPr>
      <t>万株、原原种</t>
    </r>
    <r>
      <rPr>
        <sz val="11"/>
        <rFont val="Times New Roman"/>
        <charset val="134"/>
      </rPr>
      <t>500</t>
    </r>
    <r>
      <rPr>
        <sz val="11"/>
        <rFont val="宋体"/>
        <charset val="134"/>
      </rPr>
      <t>万粒，推广马铃薯良种</t>
    </r>
    <r>
      <rPr>
        <sz val="11"/>
        <rFont val="Times New Roman"/>
        <charset val="134"/>
      </rPr>
      <t>3500</t>
    </r>
    <r>
      <rPr>
        <sz val="11"/>
        <rFont val="宋体"/>
        <charset val="134"/>
      </rPr>
      <t>吨。</t>
    </r>
  </si>
  <si>
    <r>
      <rPr>
        <sz val="11"/>
        <rFont val="宋体"/>
        <charset val="134"/>
      </rPr>
      <t>马铃薯脱毒试管苗</t>
    </r>
    <r>
      <rPr>
        <sz val="11"/>
        <rFont val="Times New Roman"/>
        <charset val="134"/>
      </rPr>
      <t>1600</t>
    </r>
    <r>
      <rPr>
        <sz val="11"/>
        <rFont val="宋体"/>
        <charset val="134"/>
      </rPr>
      <t>元</t>
    </r>
    <r>
      <rPr>
        <sz val="11"/>
        <rFont val="Times New Roman"/>
        <charset val="134"/>
      </rPr>
      <t>/</t>
    </r>
    <r>
      <rPr>
        <sz val="11"/>
        <rFont val="宋体"/>
        <charset val="134"/>
      </rPr>
      <t>吨</t>
    </r>
    <r>
      <rPr>
        <sz val="11"/>
        <rFont val="Times New Roman"/>
        <charset val="134"/>
      </rPr>
      <t xml:space="preserve">
</t>
    </r>
    <r>
      <rPr>
        <sz val="11"/>
        <rFont val="宋体"/>
        <charset val="134"/>
      </rPr>
      <t>原原种</t>
    </r>
    <r>
      <rPr>
        <sz val="11"/>
        <rFont val="Times New Roman"/>
        <charset val="134"/>
      </rPr>
      <t>0.1</t>
    </r>
    <r>
      <rPr>
        <sz val="11"/>
        <rFont val="宋体"/>
        <charset val="134"/>
      </rPr>
      <t>元</t>
    </r>
    <r>
      <rPr>
        <sz val="11"/>
        <rFont val="Times New Roman"/>
        <charset val="134"/>
      </rPr>
      <t>/</t>
    </r>
    <r>
      <rPr>
        <sz val="11"/>
        <rFont val="宋体"/>
        <charset val="134"/>
      </rPr>
      <t>粒</t>
    </r>
  </si>
  <si>
    <r>
      <rPr>
        <sz val="11"/>
        <rFont val="宋体"/>
        <charset val="134"/>
      </rPr>
      <t>带动马铃薯脱毒种薯种植户户均增收</t>
    </r>
    <r>
      <rPr>
        <sz val="11"/>
        <rFont val="Times New Roman"/>
        <charset val="134"/>
      </rPr>
      <t>≥300</t>
    </r>
    <r>
      <rPr>
        <sz val="11"/>
        <rFont val="宋体"/>
        <charset val="134"/>
      </rPr>
      <t>元</t>
    </r>
  </si>
  <si>
    <r>
      <rPr>
        <sz val="11"/>
        <rFont val="宋体"/>
        <charset val="134"/>
      </rPr>
      <t>巫溪县</t>
    </r>
    <r>
      <rPr>
        <sz val="11"/>
        <rFont val="Times New Roman"/>
        <charset val="134"/>
      </rPr>
      <t>2024</t>
    </r>
    <r>
      <rPr>
        <sz val="11"/>
        <rFont val="宋体"/>
        <charset val="134"/>
      </rPr>
      <t>年马铃薯绿色高产创建项目</t>
    </r>
  </si>
  <si>
    <r>
      <rPr>
        <sz val="11"/>
        <rFont val="宋体"/>
        <charset val="134"/>
      </rPr>
      <t>建设马铃薯绿色高产创建核心示范片</t>
    </r>
    <r>
      <rPr>
        <sz val="11"/>
        <rFont val="Times New Roman"/>
        <charset val="134"/>
      </rPr>
      <t>1.5</t>
    </r>
    <r>
      <rPr>
        <sz val="11"/>
        <rFont val="宋体"/>
        <charset val="134"/>
      </rPr>
      <t>万亩。</t>
    </r>
  </si>
  <si>
    <r>
      <rPr>
        <sz val="11"/>
        <rFont val="宋体"/>
        <charset val="134"/>
      </rPr>
      <t>通过建设马铃薯绿色高产创建核心示范片</t>
    </r>
    <r>
      <rPr>
        <sz val="11"/>
        <rFont val="Times New Roman"/>
        <charset val="134"/>
      </rPr>
      <t>1.5</t>
    </r>
    <r>
      <rPr>
        <sz val="11"/>
        <rFont val="宋体"/>
        <charset val="134"/>
      </rPr>
      <t>万亩，科收获马铃薯</t>
    </r>
    <r>
      <rPr>
        <sz val="11"/>
        <rFont val="Times New Roman"/>
        <charset val="134"/>
      </rPr>
      <t>2</t>
    </r>
    <r>
      <rPr>
        <sz val="11"/>
        <rFont val="宋体"/>
        <charset val="134"/>
      </rPr>
      <t>万吨以上，开展晚疫病通防统治，配方肥示范、机械化种植，带动马铃薯产业发展，受益</t>
    </r>
    <r>
      <rPr>
        <sz val="11"/>
        <rFont val="Times New Roman"/>
        <charset val="134"/>
      </rPr>
      <t>500</t>
    </r>
    <r>
      <rPr>
        <sz val="11"/>
        <rFont val="宋体"/>
        <charset val="134"/>
      </rPr>
      <t>人其中脱贫人口</t>
    </r>
    <r>
      <rPr>
        <sz val="11"/>
        <rFont val="Times New Roman"/>
        <charset val="134"/>
      </rPr>
      <t>20</t>
    </r>
    <r>
      <rPr>
        <sz val="11"/>
        <rFont val="宋体"/>
        <charset val="134"/>
      </rPr>
      <t>人</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</si>
  <si>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人参与项目实施过程中施工质量和资金使用的监督，通过建设马铃薯绿色高产创建核心示范片</t>
    </r>
    <r>
      <rPr>
        <sz val="11"/>
        <rFont val="Times New Roman"/>
        <charset val="134"/>
      </rPr>
      <t>1.5</t>
    </r>
    <r>
      <rPr>
        <sz val="11"/>
        <rFont val="宋体"/>
        <charset val="134"/>
      </rPr>
      <t>万亩，科收获马铃薯</t>
    </r>
    <r>
      <rPr>
        <sz val="11"/>
        <rFont val="Times New Roman"/>
        <charset val="134"/>
      </rPr>
      <t>2</t>
    </r>
    <r>
      <rPr>
        <sz val="11"/>
        <rFont val="宋体"/>
        <charset val="134"/>
      </rPr>
      <t>万吨以上，开展晚疫病通防统治，配方肥示范、机械化种植，带动马铃薯产业发展，受益</t>
    </r>
    <r>
      <rPr>
        <sz val="11"/>
        <rFont val="Times New Roman"/>
        <charset val="134"/>
      </rPr>
      <t>500</t>
    </r>
    <r>
      <rPr>
        <sz val="11"/>
        <rFont val="宋体"/>
        <charset val="134"/>
      </rPr>
      <t>人其中脱贫人口</t>
    </r>
    <r>
      <rPr>
        <sz val="11"/>
        <rFont val="Times New Roman"/>
        <charset val="134"/>
      </rPr>
      <t>20</t>
    </r>
    <r>
      <rPr>
        <sz val="11"/>
        <rFont val="宋体"/>
        <charset val="134"/>
      </rPr>
      <t>人</t>
    </r>
  </si>
  <si>
    <r>
      <rPr>
        <sz val="11"/>
        <rFont val="宋体"/>
        <charset val="134"/>
      </rPr>
      <t>建设马铃薯绿色高质高效创建</t>
    </r>
    <r>
      <rPr>
        <sz val="11"/>
        <rFont val="Times New Roman"/>
        <charset val="134"/>
      </rPr>
      <t>15000</t>
    </r>
    <r>
      <rPr>
        <sz val="11"/>
        <rFont val="宋体"/>
        <charset val="134"/>
      </rPr>
      <t>亩以上</t>
    </r>
  </si>
  <si>
    <r>
      <rPr>
        <sz val="11"/>
        <rFont val="宋体"/>
        <charset val="134"/>
      </rPr>
      <t>马铃薯</t>
    </r>
    <r>
      <rPr>
        <sz val="11"/>
        <rFont val="Times New Roman"/>
        <charset val="134"/>
      </rPr>
      <t>200</t>
    </r>
    <r>
      <rPr>
        <sz val="11"/>
        <rFont val="宋体"/>
        <charset val="134"/>
      </rPr>
      <t>元</t>
    </r>
    <r>
      <rPr>
        <sz val="11"/>
        <rFont val="Times New Roman"/>
        <charset val="134"/>
      </rPr>
      <t>/</t>
    </r>
    <r>
      <rPr>
        <sz val="11"/>
        <rFont val="宋体"/>
        <charset val="134"/>
      </rPr>
      <t>亩</t>
    </r>
  </si>
  <si>
    <r>
      <rPr>
        <sz val="11"/>
        <rFont val="宋体"/>
        <charset val="134"/>
      </rPr>
      <t>巫溪县种植业发展服务中心</t>
    </r>
  </si>
  <si>
    <r>
      <rPr>
        <sz val="11"/>
        <rFont val="宋体"/>
        <charset val="134"/>
      </rPr>
      <t>巫溪县</t>
    </r>
    <r>
      <rPr>
        <sz val="11"/>
        <rFont val="Times New Roman"/>
        <charset val="134"/>
      </rPr>
      <t>2024</t>
    </r>
    <r>
      <rPr>
        <sz val="11"/>
        <rFont val="宋体"/>
        <charset val="134"/>
      </rPr>
      <t>年马铃薯区域重点实验室设备采购补助项目</t>
    </r>
  </si>
  <si>
    <r>
      <rPr>
        <sz val="11"/>
        <rFont val="宋体"/>
        <charset val="134"/>
      </rPr>
      <t>实验室实验器材购置</t>
    </r>
    <r>
      <rPr>
        <sz val="11"/>
        <rFont val="Times New Roman"/>
        <charset val="134"/>
      </rPr>
      <t>1</t>
    </r>
    <r>
      <rPr>
        <sz val="11"/>
        <rFont val="宋体"/>
        <charset val="134"/>
      </rPr>
      <t>套</t>
    </r>
  </si>
  <si>
    <r>
      <rPr>
        <sz val="11"/>
        <rFont val="宋体"/>
        <charset val="134"/>
      </rPr>
      <t>巫溪县文峰镇三宝村</t>
    </r>
  </si>
  <si>
    <r>
      <rPr>
        <sz val="11"/>
        <rFont val="宋体"/>
        <charset val="134"/>
      </rPr>
      <t>通过对马铃薯实验室实验器材购置</t>
    </r>
    <r>
      <rPr>
        <sz val="11"/>
        <rFont val="Times New Roman"/>
        <charset val="134"/>
      </rPr>
      <t>1</t>
    </r>
    <r>
      <rPr>
        <sz val="11"/>
        <rFont val="宋体"/>
        <charset val="134"/>
      </rPr>
      <t>套，可提高我县马铃薯品种改良，项目实施后可带动</t>
    </r>
    <r>
      <rPr>
        <sz val="11"/>
        <rFont val="Times New Roman"/>
        <charset val="134"/>
      </rPr>
      <t>20</t>
    </r>
    <r>
      <rPr>
        <sz val="11"/>
        <rFont val="宋体"/>
        <charset val="134"/>
      </rPr>
      <t>人就业，年人均务工收入</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</si>
  <si>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8</t>
    </r>
    <r>
      <rPr>
        <sz val="11"/>
        <rFont val="宋体"/>
        <charset val="134"/>
      </rPr>
      <t>人参与项目实施过程中施工质量和资金使用的监督</t>
    </r>
    <r>
      <rPr>
        <sz val="11"/>
        <rFont val="Times New Roman"/>
        <charset val="134"/>
      </rPr>
      <t>,</t>
    </r>
    <r>
      <rPr>
        <sz val="11"/>
        <rFont val="宋体"/>
        <charset val="134"/>
      </rPr>
      <t>通过对马铃薯实验室实验器材购置</t>
    </r>
    <r>
      <rPr>
        <sz val="11"/>
        <rFont val="Times New Roman"/>
        <charset val="134"/>
      </rPr>
      <t>1</t>
    </r>
    <r>
      <rPr>
        <sz val="11"/>
        <rFont val="宋体"/>
        <charset val="134"/>
      </rPr>
      <t>套，可提高我县马铃薯品种改良，项目实施后可带动</t>
    </r>
    <r>
      <rPr>
        <sz val="11"/>
        <rFont val="Times New Roman"/>
        <charset val="134"/>
      </rPr>
      <t>20</t>
    </r>
    <r>
      <rPr>
        <sz val="11"/>
        <rFont val="宋体"/>
        <charset val="134"/>
      </rPr>
      <t>人就业，年人均务工收入</t>
    </r>
    <r>
      <rPr>
        <sz val="11"/>
        <rFont val="Times New Roman"/>
        <charset val="134"/>
      </rPr>
      <t>2000</t>
    </r>
    <r>
      <rPr>
        <sz val="11"/>
        <rFont val="宋体"/>
        <charset val="134"/>
      </rPr>
      <t>元以上。</t>
    </r>
  </si>
  <si>
    <r>
      <rPr>
        <sz val="11"/>
        <rFont val="宋体"/>
        <charset val="134"/>
      </rPr>
      <t>实验室实验器材购置</t>
    </r>
    <r>
      <rPr>
        <sz val="11"/>
        <rFont val="Times New Roman"/>
        <charset val="134"/>
      </rPr>
      <t>300</t>
    </r>
    <r>
      <rPr>
        <sz val="11"/>
        <rFont val="宋体"/>
        <charset val="134"/>
      </rPr>
      <t>万元</t>
    </r>
    <r>
      <rPr>
        <sz val="11"/>
        <rFont val="Times New Roman"/>
        <charset val="134"/>
      </rPr>
      <t>/</t>
    </r>
    <r>
      <rPr>
        <sz val="11"/>
        <rFont val="宋体"/>
        <charset val="134"/>
      </rPr>
      <t>套</t>
    </r>
  </si>
  <si>
    <r>
      <rPr>
        <sz val="11"/>
        <rFont val="宋体"/>
        <charset val="134"/>
      </rPr>
      <t>特色产业</t>
    </r>
    <r>
      <rPr>
        <sz val="11"/>
        <rFont val="Times New Roman"/>
        <charset val="134"/>
      </rPr>
      <t>-</t>
    </r>
    <r>
      <rPr>
        <sz val="11"/>
        <rFont val="宋体"/>
        <charset val="134"/>
      </rPr>
      <t>特色小吃产业（酒业）发展</t>
    </r>
  </si>
  <si>
    <r>
      <rPr>
        <sz val="11"/>
        <rFont val="宋体"/>
        <charset val="134"/>
      </rPr>
      <t>巫溪县大河乡</t>
    </r>
    <r>
      <rPr>
        <sz val="11"/>
        <rFont val="Times New Roman"/>
        <charset val="134"/>
      </rPr>
      <t>2024</t>
    </r>
    <r>
      <rPr>
        <sz val="11"/>
        <rFont val="宋体"/>
        <charset val="134"/>
      </rPr>
      <t>年苦荞全产业链项目</t>
    </r>
  </si>
  <si>
    <r>
      <rPr>
        <sz val="11"/>
        <rFont val="Times New Roman"/>
        <charset val="134"/>
      </rPr>
      <t>10</t>
    </r>
    <r>
      <rPr>
        <sz val="11"/>
        <rFont val="宋体"/>
        <charset val="134"/>
      </rPr>
      <t>个小吃加工企业，</t>
    </r>
    <r>
      <rPr>
        <sz val="11"/>
        <rFont val="Times New Roman"/>
        <charset val="134"/>
      </rPr>
      <t>30</t>
    </r>
    <r>
      <rPr>
        <sz val="11"/>
        <rFont val="宋体"/>
        <charset val="134"/>
      </rPr>
      <t>个小吃品类，种植荞麦</t>
    </r>
    <r>
      <rPr>
        <sz val="11"/>
        <rFont val="Times New Roman"/>
        <charset val="134"/>
      </rPr>
      <t>200</t>
    </r>
    <r>
      <rPr>
        <sz val="11"/>
        <rFont val="宋体"/>
        <charset val="134"/>
      </rPr>
      <t>亩，加工车间</t>
    </r>
    <r>
      <rPr>
        <sz val="11"/>
        <rFont val="Times New Roman"/>
        <charset val="134"/>
      </rPr>
      <t>500</t>
    </r>
    <r>
      <rPr>
        <sz val="11"/>
        <rFont val="宋体"/>
        <charset val="134"/>
      </rPr>
      <t>㎡、苦荞面加工车间</t>
    </r>
    <r>
      <rPr>
        <sz val="11"/>
        <rFont val="Times New Roman"/>
        <charset val="134"/>
      </rPr>
      <t>350</t>
    </r>
    <r>
      <rPr>
        <sz val="11"/>
        <rFont val="宋体"/>
        <charset val="134"/>
      </rPr>
      <t>㎡、苦荞茶加工车间</t>
    </r>
    <r>
      <rPr>
        <sz val="11"/>
        <rFont val="Times New Roman"/>
        <charset val="134"/>
      </rPr>
      <t>350</t>
    </r>
    <r>
      <rPr>
        <sz val="11"/>
        <rFont val="宋体"/>
        <charset val="134"/>
      </rPr>
      <t>㎡、苦荞酒地下储藏车间</t>
    </r>
    <r>
      <rPr>
        <sz val="11"/>
        <rFont val="Times New Roman"/>
        <charset val="134"/>
      </rPr>
      <t>500</t>
    </r>
    <r>
      <rPr>
        <sz val="11"/>
        <rFont val="宋体"/>
        <charset val="134"/>
      </rPr>
      <t>平方米，新建苦荞酒、苦荞面、苦荞茶和饲料生产线各</t>
    </r>
    <r>
      <rPr>
        <sz val="11"/>
        <rFont val="Times New Roman"/>
        <charset val="134"/>
      </rPr>
      <t>1</t>
    </r>
    <r>
      <rPr>
        <sz val="11"/>
        <rFont val="宋体"/>
        <charset val="134"/>
      </rPr>
      <t>条。</t>
    </r>
  </si>
  <si>
    <r>
      <rPr>
        <sz val="11"/>
        <rFont val="宋体"/>
        <charset val="134"/>
      </rPr>
      <t>通过开展</t>
    </r>
    <r>
      <rPr>
        <sz val="11"/>
        <rFont val="Times New Roman"/>
        <charset val="134"/>
      </rPr>
      <t>10</t>
    </r>
    <r>
      <rPr>
        <sz val="11"/>
        <rFont val="宋体"/>
        <charset val="134"/>
      </rPr>
      <t>个小吃加工企业，</t>
    </r>
    <r>
      <rPr>
        <sz val="11"/>
        <rFont val="Times New Roman"/>
        <charset val="134"/>
      </rPr>
      <t>30</t>
    </r>
    <r>
      <rPr>
        <sz val="11"/>
        <rFont val="宋体"/>
        <charset val="134"/>
      </rPr>
      <t>个小吃品类，种植荞麦</t>
    </r>
    <r>
      <rPr>
        <sz val="11"/>
        <rFont val="Times New Roman"/>
        <charset val="134"/>
      </rPr>
      <t>200</t>
    </r>
    <r>
      <rPr>
        <sz val="11"/>
        <rFont val="宋体"/>
        <charset val="134"/>
      </rPr>
      <t>亩，加工车间</t>
    </r>
    <r>
      <rPr>
        <sz val="11"/>
        <rFont val="Times New Roman"/>
        <charset val="134"/>
      </rPr>
      <t>500</t>
    </r>
    <r>
      <rPr>
        <sz val="11"/>
        <rFont val="宋体"/>
        <charset val="134"/>
      </rPr>
      <t>㎡、苦荞面加工车间</t>
    </r>
    <r>
      <rPr>
        <sz val="11"/>
        <rFont val="Times New Roman"/>
        <charset val="134"/>
      </rPr>
      <t>350</t>
    </r>
    <r>
      <rPr>
        <sz val="11"/>
        <rFont val="宋体"/>
        <charset val="134"/>
      </rPr>
      <t>㎡、苦荞茶加工车间</t>
    </r>
    <r>
      <rPr>
        <sz val="11"/>
        <rFont val="Times New Roman"/>
        <charset val="134"/>
      </rPr>
      <t>350</t>
    </r>
    <r>
      <rPr>
        <sz val="11"/>
        <rFont val="宋体"/>
        <charset val="134"/>
      </rPr>
      <t>㎡、苦荞酒地下储藏车间</t>
    </r>
    <r>
      <rPr>
        <sz val="11"/>
        <rFont val="Times New Roman"/>
        <charset val="134"/>
      </rPr>
      <t>500</t>
    </r>
    <r>
      <rPr>
        <sz val="11"/>
        <rFont val="宋体"/>
        <charset val="134"/>
      </rPr>
      <t>平方米，新建苦荞酒、苦荞面、苦荞茶和饲料生产线各</t>
    </r>
    <r>
      <rPr>
        <sz val="11"/>
        <rFont val="Times New Roman"/>
        <charset val="134"/>
      </rPr>
      <t>1</t>
    </r>
    <r>
      <rPr>
        <sz val="11"/>
        <rFont val="宋体"/>
        <charset val="134"/>
      </rPr>
      <t>条。项目达产达效后，年产苦荞</t>
    </r>
    <r>
      <rPr>
        <sz val="11"/>
        <rFont val="Times New Roman"/>
        <charset val="134"/>
      </rPr>
      <t>35</t>
    </r>
    <r>
      <rPr>
        <sz val="11"/>
        <rFont val="宋体"/>
        <charset val="134"/>
      </rPr>
      <t>吨，苦荞酒</t>
    </r>
    <r>
      <rPr>
        <sz val="11"/>
        <rFont val="Times New Roman"/>
        <charset val="134"/>
      </rPr>
      <t>10</t>
    </r>
    <r>
      <rPr>
        <sz val="11"/>
        <rFont val="宋体"/>
        <charset val="134"/>
      </rPr>
      <t>吨，苦荞面条和苦荞茶</t>
    </r>
    <r>
      <rPr>
        <sz val="11"/>
        <rFont val="Times New Roman"/>
        <charset val="134"/>
      </rPr>
      <t>3</t>
    </r>
    <r>
      <rPr>
        <sz val="11"/>
        <rFont val="宋体"/>
        <charset val="134"/>
      </rPr>
      <t>吨，带动农户</t>
    </r>
    <r>
      <rPr>
        <sz val="11"/>
        <rFont val="Times New Roman"/>
        <charset val="134"/>
      </rPr>
      <t>150</t>
    </r>
    <r>
      <rPr>
        <sz val="11"/>
        <rFont val="宋体"/>
        <charset val="134"/>
      </rPr>
      <t>户</t>
    </r>
    <r>
      <rPr>
        <sz val="11"/>
        <rFont val="Times New Roman"/>
        <charset val="134"/>
      </rPr>
      <t>560</t>
    </r>
    <r>
      <rPr>
        <sz val="11"/>
        <rFont val="宋体"/>
        <charset val="134"/>
      </rPr>
      <t>人，其中脱贫户及监测户</t>
    </r>
    <r>
      <rPr>
        <sz val="11"/>
        <rFont val="Times New Roman"/>
        <charset val="134"/>
      </rPr>
      <t>305</t>
    </r>
    <r>
      <rPr>
        <sz val="11"/>
        <rFont val="宋体"/>
        <charset val="134"/>
      </rPr>
      <t>人，户均增收</t>
    </r>
    <r>
      <rPr>
        <sz val="11"/>
        <rFont val="Times New Roman"/>
        <charset val="134"/>
      </rPr>
      <t>1000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</si>
  <si>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5</t>
    </r>
    <r>
      <rPr>
        <sz val="11"/>
        <rFont val="宋体"/>
        <charset val="134"/>
      </rPr>
      <t>人参与项目实施过程中施工质量和资金使用的监督，通过开展</t>
    </r>
    <r>
      <rPr>
        <sz val="11"/>
        <rFont val="Times New Roman"/>
        <charset val="134"/>
      </rPr>
      <t>10</t>
    </r>
    <r>
      <rPr>
        <sz val="11"/>
        <rFont val="宋体"/>
        <charset val="134"/>
      </rPr>
      <t>个小吃加工企业，</t>
    </r>
    <r>
      <rPr>
        <sz val="11"/>
        <rFont val="Times New Roman"/>
        <charset val="134"/>
      </rPr>
      <t>30</t>
    </r>
    <r>
      <rPr>
        <sz val="11"/>
        <rFont val="宋体"/>
        <charset val="134"/>
      </rPr>
      <t>个小吃品类，种植荞麦</t>
    </r>
    <r>
      <rPr>
        <sz val="11"/>
        <rFont val="Times New Roman"/>
        <charset val="134"/>
      </rPr>
      <t>200</t>
    </r>
    <r>
      <rPr>
        <sz val="11"/>
        <rFont val="宋体"/>
        <charset val="134"/>
      </rPr>
      <t>亩，加工车间</t>
    </r>
    <r>
      <rPr>
        <sz val="11"/>
        <rFont val="Times New Roman"/>
        <charset val="134"/>
      </rPr>
      <t>500</t>
    </r>
    <r>
      <rPr>
        <sz val="11"/>
        <rFont val="宋体"/>
        <charset val="134"/>
      </rPr>
      <t>㎡、苦荞面加工车间</t>
    </r>
    <r>
      <rPr>
        <sz val="11"/>
        <rFont val="Times New Roman"/>
        <charset val="134"/>
      </rPr>
      <t>350</t>
    </r>
    <r>
      <rPr>
        <sz val="11"/>
        <rFont val="宋体"/>
        <charset val="134"/>
      </rPr>
      <t>㎡、苦荞茶加工车间</t>
    </r>
    <r>
      <rPr>
        <sz val="11"/>
        <rFont val="Times New Roman"/>
        <charset val="134"/>
      </rPr>
      <t>350</t>
    </r>
    <r>
      <rPr>
        <sz val="11"/>
        <rFont val="宋体"/>
        <charset val="134"/>
      </rPr>
      <t>㎡、苦荞酒地下储藏车间</t>
    </r>
    <r>
      <rPr>
        <sz val="11"/>
        <rFont val="Times New Roman"/>
        <charset val="134"/>
      </rPr>
      <t>500</t>
    </r>
    <r>
      <rPr>
        <sz val="11"/>
        <rFont val="宋体"/>
        <charset val="134"/>
      </rPr>
      <t>平方米，新建苦荞酒、苦荞面、苦荞茶和饲料生产线各</t>
    </r>
    <r>
      <rPr>
        <sz val="11"/>
        <rFont val="Times New Roman"/>
        <charset val="134"/>
      </rPr>
      <t>1</t>
    </r>
    <r>
      <rPr>
        <sz val="11"/>
        <rFont val="宋体"/>
        <charset val="134"/>
      </rPr>
      <t>条。项目达产达效后，年产苦荞</t>
    </r>
    <r>
      <rPr>
        <sz val="11"/>
        <rFont val="Times New Roman"/>
        <charset val="134"/>
      </rPr>
      <t>35</t>
    </r>
    <r>
      <rPr>
        <sz val="11"/>
        <rFont val="宋体"/>
        <charset val="134"/>
      </rPr>
      <t>吨，苦荞酒</t>
    </r>
    <r>
      <rPr>
        <sz val="11"/>
        <rFont val="Times New Roman"/>
        <charset val="134"/>
      </rPr>
      <t>10</t>
    </r>
    <r>
      <rPr>
        <sz val="11"/>
        <rFont val="宋体"/>
        <charset val="134"/>
      </rPr>
      <t>吨，苦荞面条和苦荞茶</t>
    </r>
    <r>
      <rPr>
        <sz val="11"/>
        <rFont val="Times New Roman"/>
        <charset val="134"/>
      </rPr>
      <t>3</t>
    </r>
    <r>
      <rPr>
        <sz val="11"/>
        <rFont val="宋体"/>
        <charset val="134"/>
      </rPr>
      <t>吨，带动农户</t>
    </r>
    <r>
      <rPr>
        <sz val="11"/>
        <rFont val="Times New Roman"/>
        <charset val="134"/>
      </rPr>
      <t>150</t>
    </r>
    <r>
      <rPr>
        <sz val="11"/>
        <rFont val="宋体"/>
        <charset val="134"/>
      </rPr>
      <t>户</t>
    </r>
    <r>
      <rPr>
        <sz val="11"/>
        <rFont val="Times New Roman"/>
        <charset val="134"/>
      </rPr>
      <t>560</t>
    </r>
    <r>
      <rPr>
        <sz val="11"/>
        <rFont val="宋体"/>
        <charset val="134"/>
      </rPr>
      <t>人，其中脱贫户及监测户</t>
    </r>
    <r>
      <rPr>
        <sz val="11"/>
        <rFont val="Times New Roman"/>
        <charset val="134"/>
      </rPr>
      <t>305</t>
    </r>
    <r>
      <rPr>
        <sz val="11"/>
        <rFont val="宋体"/>
        <charset val="134"/>
      </rPr>
      <t>人，户均增收</t>
    </r>
    <r>
      <rPr>
        <sz val="11"/>
        <rFont val="Times New Roman"/>
        <charset val="134"/>
      </rPr>
      <t>1000</t>
    </r>
    <r>
      <rPr>
        <sz val="11"/>
        <rFont val="宋体"/>
        <charset val="134"/>
      </rPr>
      <t>元以上。</t>
    </r>
  </si>
  <si>
    <r>
      <rPr>
        <sz val="11"/>
        <rFont val="宋体"/>
        <charset val="134"/>
      </rPr>
      <t>建设苦荞种植基地</t>
    </r>
    <r>
      <rPr>
        <sz val="11"/>
        <rFont val="Times New Roman"/>
        <charset val="134"/>
      </rPr>
      <t>200</t>
    </r>
    <r>
      <rPr>
        <sz val="11"/>
        <rFont val="宋体"/>
        <charset val="134"/>
      </rPr>
      <t>亩，新建加工厂房</t>
    </r>
    <r>
      <rPr>
        <sz val="11"/>
        <rFont val="Times New Roman"/>
        <charset val="134"/>
      </rPr>
      <t>1700</t>
    </r>
    <r>
      <rPr>
        <sz val="11"/>
        <rFont val="宋体"/>
        <charset val="134"/>
      </rPr>
      <t>平方米；建苦荞酒、苦荞面、苦荞茶和饲料生产线各</t>
    </r>
    <r>
      <rPr>
        <sz val="11"/>
        <rFont val="Times New Roman"/>
        <charset val="134"/>
      </rPr>
      <t>1</t>
    </r>
    <r>
      <rPr>
        <sz val="11"/>
        <rFont val="宋体"/>
        <charset val="134"/>
      </rPr>
      <t>条</t>
    </r>
  </si>
  <si>
    <r>
      <rPr>
        <sz val="11"/>
        <rFont val="宋体"/>
        <charset val="134"/>
      </rPr>
      <t>苦荞种植</t>
    </r>
    <r>
      <rPr>
        <sz val="11"/>
        <rFont val="Times New Roman"/>
        <charset val="134"/>
      </rPr>
      <t>2000</t>
    </r>
    <r>
      <rPr>
        <sz val="11"/>
        <rFont val="宋体"/>
        <charset val="134"/>
      </rPr>
      <t>元</t>
    </r>
    <r>
      <rPr>
        <sz val="11"/>
        <rFont val="Times New Roman"/>
        <charset val="134"/>
      </rPr>
      <t>/</t>
    </r>
    <r>
      <rPr>
        <sz val="11"/>
        <rFont val="宋体"/>
        <charset val="134"/>
      </rPr>
      <t>亩，加工厂房</t>
    </r>
    <r>
      <rPr>
        <sz val="11"/>
        <rFont val="Times New Roman"/>
        <charset val="134"/>
      </rPr>
      <t>2000</t>
    </r>
    <r>
      <rPr>
        <sz val="11"/>
        <rFont val="宋体"/>
        <charset val="134"/>
      </rPr>
      <t>元</t>
    </r>
    <r>
      <rPr>
        <sz val="11"/>
        <rFont val="Times New Roman"/>
        <charset val="134"/>
      </rPr>
      <t>/</t>
    </r>
    <r>
      <rPr>
        <sz val="11"/>
        <rFont val="宋体"/>
        <charset val="134"/>
      </rPr>
      <t>平方米；生产线</t>
    </r>
    <r>
      <rPr>
        <sz val="11"/>
        <rFont val="Times New Roman"/>
        <charset val="134"/>
      </rPr>
      <t>600</t>
    </r>
    <r>
      <rPr>
        <sz val="11"/>
        <rFont val="宋体"/>
        <charset val="134"/>
      </rPr>
      <t>万元</t>
    </r>
    <r>
      <rPr>
        <sz val="11"/>
        <rFont val="Times New Roman"/>
        <charset val="134"/>
      </rPr>
      <t>/</t>
    </r>
    <r>
      <rPr>
        <sz val="11"/>
        <rFont val="宋体"/>
        <charset val="134"/>
      </rPr>
      <t>套</t>
    </r>
  </si>
  <si>
    <r>
      <rPr>
        <sz val="11"/>
        <rFont val="宋体"/>
        <charset val="134"/>
      </rPr>
      <t>受益脱贫人口数</t>
    </r>
    <r>
      <rPr>
        <sz val="11"/>
        <rFont val="Times New Roman"/>
        <charset val="134"/>
      </rPr>
      <t>≥ 305</t>
    </r>
    <r>
      <rPr>
        <sz val="11"/>
        <rFont val="宋体"/>
        <charset val="134"/>
      </rPr>
      <t>人</t>
    </r>
  </si>
  <si>
    <r>
      <rPr>
        <sz val="11"/>
        <rFont val="宋体"/>
        <charset val="134"/>
      </rPr>
      <t>村集体按照合同进行分红</t>
    </r>
  </si>
  <si>
    <r>
      <rPr>
        <sz val="11"/>
        <rFont val="宋体"/>
        <charset val="134"/>
      </rPr>
      <t>马井明</t>
    </r>
  </si>
  <si>
    <r>
      <rPr>
        <sz val="11"/>
        <rFont val="宋体"/>
        <charset val="134"/>
      </rPr>
      <t>特色产业</t>
    </r>
    <r>
      <rPr>
        <sz val="11"/>
        <rFont val="Times New Roman"/>
        <charset val="134"/>
      </rPr>
      <t>-</t>
    </r>
    <r>
      <rPr>
        <sz val="11"/>
        <rFont val="宋体"/>
        <charset val="134"/>
      </rPr>
      <t>畜牧业产业发展</t>
    </r>
  </si>
  <si>
    <r>
      <rPr>
        <sz val="11"/>
        <rFont val="宋体"/>
        <charset val="134"/>
      </rPr>
      <t>巫溪县</t>
    </r>
    <r>
      <rPr>
        <sz val="11"/>
        <rFont val="Times New Roman"/>
        <charset val="134"/>
      </rPr>
      <t>2024</t>
    </r>
    <r>
      <rPr>
        <sz val="11"/>
        <rFont val="宋体"/>
        <charset val="134"/>
      </rPr>
      <t>年畜禽产能保供基地建设项目</t>
    </r>
  </si>
  <si>
    <r>
      <rPr>
        <sz val="11"/>
        <rFont val="宋体"/>
        <charset val="134"/>
      </rPr>
      <t>新建或改扩建圈舍</t>
    </r>
    <r>
      <rPr>
        <sz val="11"/>
        <rFont val="Times New Roman"/>
        <charset val="134"/>
      </rPr>
      <t>5000</t>
    </r>
    <r>
      <rPr>
        <sz val="11"/>
        <rFont val="宋体"/>
        <charset val="134"/>
      </rPr>
      <t>平方米以上，其它设施配套用房</t>
    </r>
    <r>
      <rPr>
        <sz val="11"/>
        <rFont val="Times New Roman"/>
        <charset val="134"/>
      </rPr>
      <t>300</t>
    </r>
    <r>
      <rPr>
        <sz val="11"/>
        <rFont val="宋体"/>
        <charset val="134"/>
      </rPr>
      <t>平方米以上，新建化粪池</t>
    </r>
    <r>
      <rPr>
        <sz val="11"/>
        <rFont val="Times New Roman"/>
        <charset val="134"/>
      </rPr>
      <t>1000</t>
    </r>
    <r>
      <rPr>
        <sz val="11"/>
        <rFont val="宋体"/>
        <charset val="134"/>
      </rPr>
      <t>立方米以上，支持家庭农场、专业合作社，涉农企业等涉农经营主体</t>
    </r>
    <r>
      <rPr>
        <sz val="11"/>
        <rFont val="Times New Roman"/>
        <charset val="134"/>
      </rPr>
      <t>15</t>
    </r>
    <r>
      <rPr>
        <sz val="11"/>
        <rFont val="宋体"/>
        <charset val="134"/>
      </rPr>
      <t>个以上，其中新建或改扩建</t>
    </r>
    <r>
      <rPr>
        <sz val="11"/>
        <rFont val="Times New Roman"/>
        <charset val="134"/>
      </rPr>
      <t>6</t>
    </r>
    <r>
      <rPr>
        <sz val="11"/>
        <rFont val="宋体"/>
        <charset val="134"/>
      </rPr>
      <t>个以上规模场，支持畜禽产品加工企业</t>
    </r>
    <r>
      <rPr>
        <sz val="11"/>
        <rFont val="Times New Roman"/>
        <charset val="134"/>
      </rPr>
      <t>2</t>
    </r>
    <r>
      <rPr>
        <sz val="11"/>
        <rFont val="宋体"/>
        <charset val="134"/>
      </rPr>
      <t>家以上，完善</t>
    </r>
    <r>
      <rPr>
        <sz val="11"/>
        <rFont val="Times New Roman"/>
        <charset val="134"/>
      </rPr>
      <t>5</t>
    </r>
    <r>
      <rPr>
        <sz val="11"/>
        <rFont val="宋体"/>
        <charset val="134"/>
      </rPr>
      <t>个以上养殖场的生物防控，完善年出栏</t>
    </r>
    <r>
      <rPr>
        <sz val="11"/>
        <rFont val="Times New Roman"/>
        <charset val="134"/>
      </rPr>
      <t>700</t>
    </r>
    <r>
      <rPr>
        <sz val="11"/>
        <rFont val="宋体"/>
        <charset val="134"/>
      </rPr>
      <t>头生猪当量的规模场的粪污还田种养循环利用示范基地</t>
    </r>
    <r>
      <rPr>
        <sz val="11"/>
        <rFont val="Times New Roman"/>
        <charset val="134"/>
      </rPr>
      <t>2</t>
    </r>
    <r>
      <rPr>
        <sz val="11"/>
        <rFont val="宋体"/>
        <charset val="134"/>
      </rPr>
      <t>个以上，建设大宁河鸡和板角山羊养殖示范小区个</t>
    </r>
    <r>
      <rPr>
        <sz val="11"/>
        <rFont val="Times New Roman"/>
        <charset val="134"/>
      </rPr>
      <t>1</t>
    </r>
    <r>
      <rPr>
        <sz val="11"/>
        <rFont val="宋体"/>
        <charset val="134"/>
      </rPr>
      <t>个，支持大宁河鸡保种场（户）</t>
    </r>
    <r>
      <rPr>
        <sz val="11"/>
        <rFont val="Times New Roman"/>
        <charset val="134"/>
      </rPr>
      <t>2</t>
    </r>
    <r>
      <rPr>
        <sz val="11"/>
        <rFont val="宋体"/>
        <charset val="134"/>
      </rPr>
      <t>个以上，板角山羊保种场（户）</t>
    </r>
    <r>
      <rPr>
        <sz val="11"/>
        <rFont val="Times New Roman"/>
        <charset val="134"/>
      </rPr>
      <t>3</t>
    </r>
    <r>
      <rPr>
        <sz val="11"/>
        <rFont val="宋体"/>
        <charset val="134"/>
      </rPr>
      <t>个以上；开展动物疫病防控及强制免疫注射、防疫物资、应急处理等。</t>
    </r>
  </si>
  <si>
    <r>
      <rPr>
        <sz val="11"/>
        <rFont val="宋体"/>
        <charset val="134"/>
      </rPr>
      <t>通过新建或改扩建圈舍</t>
    </r>
    <r>
      <rPr>
        <sz val="11"/>
        <rFont val="Times New Roman"/>
        <charset val="134"/>
      </rPr>
      <t>5000</t>
    </r>
    <r>
      <rPr>
        <sz val="11"/>
        <rFont val="宋体"/>
        <charset val="134"/>
      </rPr>
      <t>平方米，其它设施配套用房</t>
    </r>
    <r>
      <rPr>
        <sz val="11"/>
        <rFont val="Times New Roman"/>
        <charset val="134"/>
      </rPr>
      <t>300</t>
    </r>
    <r>
      <rPr>
        <sz val="11"/>
        <rFont val="宋体"/>
        <charset val="134"/>
      </rPr>
      <t>平方米以上，新建化粪池</t>
    </r>
    <r>
      <rPr>
        <sz val="11"/>
        <rFont val="Times New Roman"/>
        <charset val="134"/>
      </rPr>
      <t>1000</t>
    </r>
    <r>
      <rPr>
        <sz val="11"/>
        <rFont val="宋体"/>
        <charset val="134"/>
      </rPr>
      <t>立方米，支持家庭农场、专业合作社，涉农企业等涉农经营主体</t>
    </r>
    <r>
      <rPr>
        <sz val="11"/>
        <rFont val="Times New Roman"/>
        <charset val="134"/>
      </rPr>
      <t>15</t>
    </r>
    <r>
      <rPr>
        <sz val="11"/>
        <rFont val="宋体"/>
        <charset val="134"/>
      </rPr>
      <t>个以上，项目实施后可年出栏生猪</t>
    </r>
    <r>
      <rPr>
        <sz val="11"/>
        <rFont val="Times New Roman"/>
        <charset val="134"/>
      </rPr>
      <t>3</t>
    </r>
    <r>
      <rPr>
        <sz val="11"/>
        <rFont val="宋体"/>
        <charset val="134"/>
      </rPr>
      <t>万头，年出栏家禽</t>
    </r>
    <r>
      <rPr>
        <sz val="11"/>
        <rFont val="Times New Roman"/>
        <charset val="134"/>
      </rPr>
      <t>4</t>
    </r>
    <r>
      <rPr>
        <sz val="11"/>
        <rFont val="宋体"/>
        <charset val="134"/>
      </rPr>
      <t>万只，年出栏山羊</t>
    </r>
    <r>
      <rPr>
        <sz val="11"/>
        <rFont val="Times New Roman"/>
        <charset val="134"/>
      </rPr>
      <t>1.5</t>
    </r>
    <r>
      <rPr>
        <sz val="11"/>
        <rFont val="宋体"/>
        <charset val="134"/>
      </rPr>
      <t>万只，年出栏肉牛</t>
    </r>
    <r>
      <rPr>
        <sz val="11"/>
        <rFont val="Times New Roman"/>
        <charset val="134"/>
      </rPr>
      <t>800</t>
    </r>
    <r>
      <rPr>
        <sz val="11"/>
        <rFont val="宋体"/>
        <charset val="134"/>
      </rPr>
      <t>头，在全县开展动物疫病防控，全县动物疫病强制免疫注射率达</t>
    </r>
    <r>
      <rPr>
        <sz val="11"/>
        <rFont val="Times New Roman"/>
        <charset val="134"/>
      </rPr>
      <t>100%</t>
    </r>
    <r>
      <rPr>
        <sz val="11"/>
        <rFont val="宋体"/>
        <charset val="134"/>
      </rPr>
      <t>；可带动</t>
    </r>
    <r>
      <rPr>
        <sz val="11"/>
        <rFont val="Times New Roman"/>
        <charset val="134"/>
      </rPr>
      <t>2000</t>
    </r>
    <r>
      <rPr>
        <sz val="11"/>
        <rFont val="宋体"/>
        <charset val="134"/>
      </rPr>
      <t>户农户增收，其中脱贫户</t>
    </r>
    <r>
      <rPr>
        <sz val="11"/>
        <rFont val="Times New Roman"/>
        <charset val="134"/>
      </rPr>
      <t>500</t>
    </r>
    <r>
      <rPr>
        <sz val="11"/>
        <rFont val="宋体"/>
        <charset val="134"/>
      </rPr>
      <t>户，户均增收</t>
    </r>
    <r>
      <rPr>
        <sz val="11"/>
        <rFont val="Times New Roman"/>
        <charset val="134"/>
      </rPr>
      <t>2000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</si>
  <si>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人参与项目实施过程中施工质量和资金使用的监督，通过新建或改扩建圈舍</t>
    </r>
    <r>
      <rPr>
        <sz val="11"/>
        <rFont val="Times New Roman"/>
        <charset val="134"/>
      </rPr>
      <t>5000</t>
    </r>
    <r>
      <rPr>
        <sz val="11"/>
        <rFont val="宋体"/>
        <charset val="134"/>
      </rPr>
      <t>平方米，其它设施配套用房</t>
    </r>
    <r>
      <rPr>
        <sz val="11"/>
        <rFont val="Times New Roman"/>
        <charset val="134"/>
      </rPr>
      <t>300</t>
    </r>
    <r>
      <rPr>
        <sz val="11"/>
        <rFont val="宋体"/>
        <charset val="134"/>
      </rPr>
      <t>平方米以上，新建化粪池</t>
    </r>
    <r>
      <rPr>
        <sz val="11"/>
        <rFont val="Times New Roman"/>
        <charset val="134"/>
      </rPr>
      <t>1000</t>
    </r>
    <r>
      <rPr>
        <sz val="11"/>
        <rFont val="宋体"/>
        <charset val="134"/>
      </rPr>
      <t>立方米，项目实施后可年出栏生猪</t>
    </r>
    <r>
      <rPr>
        <sz val="11"/>
        <rFont val="Times New Roman"/>
        <charset val="134"/>
      </rPr>
      <t>3</t>
    </r>
    <r>
      <rPr>
        <sz val="11"/>
        <rFont val="宋体"/>
        <charset val="134"/>
      </rPr>
      <t>万头，年出栏家禽</t>
    </r>
    <r>
      <rPr>
        <sz val="11"/>
        <rFont val="Times New Roman"/>
        <charset val="134"/>
      </rPr>
      <t>4</t>
    </r>
    <r>
      <rPr>
        <sz val="11"/>
        <rFont val="宋体"/>
        <charset val="134"/>
      </rPr>
      <t>万只，年出栏山羊</t>
    </r>
    <r>
      <rPr>
        <sz val="11"/>
        <rFont val="Times New Roman"/>
        <charset val="134"/>
      </rPr>
      <t>1.5</t>
    </r>
    <r>
      <rPr>
        <sz val="11"/>
        <rFont val="宋体"/>
        <charset val="134"/>
      </rPr>
      <t>万只，年出栏肉牛</t>
    </r>
    <r>
      <rPr>
        <sz val="11"/>
        <rFont val="Times New Roman"/>
        <charset val="134"/>
      </rPr>
      <t>800</t>
    </r>
    <r>
      <rPr>
        <sz val="11"/>
        <rFont val="宋体"/>
        <charset val="134"/>
      </rPr>
      <t>头，在全县开展动物疫病防控，全县动物疫病强制免疫注射率达</t>
    </r>
    <r>
      <rPr>
        <sz val="11"/>
        <rFont val="Times New Roman"/>
        <charset val="134"/>
      </rPr>
      <t>100%</t>
    </r>
    <r>
      <rPr>
        <sz val="11"/>
        <rFont val="宋体"/>
        <charset val="134"/>
      </rPr>
      <t>；可带动</t>
    </r>
    <r>
      <rPr>
        <sz val="11"/>
        <rFont val="Times New Roman"/>
        <charset val="134"/>
      </rPr>
      <t>2000</t>
    </r>
    <r>
      <rPr>
        <sz val="11"/>
        <rFont val="宋体"/>
        <charset val="134"/>
      </rPr>
      <t>户农户增收，其中脱贫户</t>
    </r>
    <r>
      <rPr>
        <sz val="11"/>
        <rFont val="Times New Roman"/>
        <charset val="134"/>
      </rPr>
      <t>500</t>
    </r>
    <r>
      <rPr>
        <sz val="11"/>
        <rFont val="宋体"/>
        <charset val="134"/>
      </rPr>
      <t>户，户均增收</t>
    </r>
    <r>
      <rPr>
        <sz val="11"/>
        <rFont val="Times New Roman"/>
        <charset val="134"/>
      </rPr>
      <t>2000</t>
    </r>
    <r>
      <rPr>
        <sz val="11"/>
        <rFont val="宋体"/>
        <charset val="134"/>
      </rPr>
      <t>元以上。</t>
    </r>
  </si>
  <si>
    <r>
      <rPr>
        <sz val="11"/>
        <rFont val="宋体"/>
        <charset val="134"/>
      </rPr>
      <t>通过新建或改扩建圈舍</t>
    </r>
    <r>
      <rPr>
        <sz val="11"/>
        <rFont val="Times New Roman"/>
        <charset val="134"/>
      </rPr>
      <t>5000</t>
    </r>
    <r>
      <rPr>
        <sz val="11"/>
        <rFont val="宋体"/>
        <charset val="134"/>
      </rPr>
      <t>平方米，其它设施配套用房</t>
    </r>
    <r>
      <rPr>
        <sz val="11"/>
        <rFont val="Times New Roman"/>
        <charset val="134"/>
      </rPr>
      <t>300</t>
    </r>
    <r>
      <rPr>
        <sz val="11"/>
        <rFont val="宋体"/>
        <charset val="134"/>
      </rPr>
      <t>平方米以上，新建化粪池</t>
    </r>
    <r>
      <rPr>
        <sz val="11"/>
        <rFont val="Times New Roman"/>
        <charset val="134"/>
      </rPr>
      <t>1000</t>
    </r>
    <r>
      <rPr>
        <sz val="11"/>
        <rFont val="宋体"/>
        <charset val="134"/>
      </rPr>
      <t>立方米，项目实施后可年出栏生猪</t>
    </r>
    <r>
      <rPr>
        <sz val="11"/>
        <rFont val="Times New Roman"/>
        <charset val="134"/>
      </rPr>
      <t>3</t>
    </r>
    <r>
      <rPr>
        <sz val="11"/>
        <rFont val="宋体"/>
        <charset val="134"/>
      </rPr>
      <t>万头，年出栏家禽</t>
    </r>
    <r>
      <rPr>
        <sz val="11"/>
        <rFont val="Times New Roman"/>
        <charset val="134"/>
      </rPr>
      <t>4</t>
    </r>
    <r>
      <rPr>
        <sz val="11"/>
        <rFont val="宋体"/>
        <charset val="134"/>
      </rPr>
      <t>万只，年出栏山羊</t>
    </r>
    <r>
      <rPr>
        <sz val="11"/>
        <rFont val="Times New Roman"/>
        <charset val="134"/>
      </rPr>
      <t>1.5</t>
    </r>
    <r>
      <rPr>
        <sz val="11"/>
        <rFont val="宋体"/>
        <charset val="134"/>
      </rPr>
      <t>万只，年出栏肉牛</t>
    </r>
    <r>
      <rPr>
        <sz val="11"/>
        <rFont val="Times New Roman"/>
        <charset val="134"/>
      </rPr>
      <t>800</t>
    </r>
    <r>
      <rPr>
        <sz val="11"/>
        <rFont val="宋体"/>
        <charset val="134"/>
      </rPr>
      <t>头，在全县开展动物疫病防控，全县动物疫病强制免疫注射率达</t>
    </r>
    <r>
      <rPr>
        <sz val="11"/>
        <rFont val="Times New Roman"/>
        <charset val="134"/>
      </rPr>
      <t>100%</t>
    </r>
    <r>
      <rPr>
        <sz val="11"/>
        <rFont val="宋体"/>
        <charset val="134"/>
      </rPr>
      <t>；可带动</t>
    </r>
    <r>
      <rPr>
        <sz val="11"/>
        <rFont val="Times New Roman"/>
        <charset val="134"/>
      </rPr>
      <t>2000</t>
    </r>
    <r>
      <rPr>
        <sz val="11"/>
        <rFont val="宋体"/>
        <charset val="134"/>
      </rPr>
      <t>户农户增收，其中脱贫户</t>
    </r>
    <r>
      <rPr>
        <sz val="11"/>
        <rFont val="Times New Roman"/>
        <charset val="134"/>
      </rPr>
      <t>500</t>
    </r>
    <r>
      <rPr>
        <sz val="11"/>
        <rFont val="宋体"/>
        <charset val="134"/>
      </rPr>
      <t>户，户均增收</t>
    </r>
    <r>
      <rPr>
        <sz val="11"/>
        <rFont val="Times New Roman"/>
        <charset val="134"/>
      </rPr>
      <t>2000</t>
    </r>
    <r>
      <rPr>
        <sz val="11"/>
        <rFont val="宋体"/>
        <charset val="134"/>
      </rPr>
      <t>元以上。</t>
    </r>
  </si>
  <si>
    <r>
      <rPr>
        <sz val="11"/>
        <rFont val="宋体"/>
        <charset val="134"/>
      </rPr>
      <t>支持家庭农场、专业合作社，涉农企业等涉农经营主体</t>
    </r>
    <r>
      <rPr>
        <sz val="11"/>
        <rFont val="Times New Roman"/>
        <charset val="134"/>
      </rPr>
      <t>15</t>
    </r>
    <r>
      <rPr>
        <sz val="11"/>
        <rFont val="宋体"/>
        <charset val="134"/>
      </rPr>
      <t>个以上</t>
    </r>
  </si>
  <si>
    <r>
      <rPr>
        <sz val="11"/>
        <rFont val="宋体"/>
        <charset val="134"/>
      </rPr>
      <t>圈舍</t>
    </r>
    <r>
      <rPr>
        <sz val="11"/>
        <rFont val="Times New Roman"/>
        <charset val="134"/>
      </rPr>
      <t>1000</t>
    </r>
    <r>
      <rPr>
        <sz val="11"/>
        <rFont val="宋体"/>
        <charset val="134"/>
      </rPr>
      <t>元</t>
    </r>
    <r>
      <rPr>
        <sz val="11"/>
        <rFont val="Times New Roman"/>
        <charset val="134"/>
      </rPr>
      <t>/</t>
    </r>
    <r>
      <rPr>
        <sz val="11"/>
        <rFont val="宋体"/>
        <charset val="134"/>
      </rPr>
      <t>平方米，其他设施配套用房</t>
    </r>
    <r>
      <rPr>
        <sz val="11"/>
        <rFont val="Times New Roman"/>
        <charset val="134"/>
      </rPr>
      <t>650</t>
    </r>
    <r>
      <rPr>
        <sz val="11"/>
        <rFont val="宋体"/>
        <charset val="134"/>
      </rPr>
      <t>元</t>
    </r>
    <r>
      <rPr>
        <sz val="11"/>
        <rFont val="Times New Roman"/>
        <charset val="134"/>
      </rPr>
      <t>/</t>
    </r>
    <r>
      <rPr>
        <sz val="11"/>
        <rFont val="宋体"/>
        <charset val="134"/>
      </rPr>
      <t>立方米</t>
    </r>
    <r>
      <rPr>
        <sz val="11"/>
        <rFont val="Times New Roman"/>
        <charset val="134"/>
      </rPr>
      <t>,</t>
    </r>
    <r>
      <rPr>
        <sz val="11"/>
        <rFont val="宋体"/>
        <charset val="134"/>
      </rPr>
      <t>支持培育养殖经营主体</t>
    </r>
    <r>
      <rPr>
        <sz val="11"/>
        <rFont val="Times New Roman"/>
        <charset val="134"/>
      </rPr>
      <t>40</t>
    </r>
    <r>
      <rPr>
        <sz val="11"/>
        <rFont val="宋体"/>
        <charset val="134"/>
      </rPr>
      <t>家以上，主要用于新建或扩建圈舍、及配套设施设备、生物防控、畜禽产品加工、资源保种等补助，每个经营主体</t>
    </r>
    <r>
      <rPr>
        <sz val="11"/>
        <rFont val="Times New Roman"/>
        <charset val="134"/>
      </rPr>
      <t>0.2-200</t>
    </r>
    <r>
      <rPr>
        <sz val="11"/>
        <rFont val="宋体"/>
        <charset val="134"/>
      </rPr>
      <t>万元</t>
    </r>
    <r>
      <rPr>
        <sz val="11"/>
        <rFont val="Times New Roman"/>
        <charset val="134"/>
      </rPr>
      <t>/</t>
    </r>
    <r>
      <rPr>
        <sz val="11"/>
        <rFont val="宋体"/>
        <charset val="134"/>
      </rPr>
      <t>个</t>
    </r>
  </si>
  <si>
    <r>
      <rPr>
        <sz val="11"/>
        <rFont val="宋体"/>
        <charset val="134"/>
      </rPr>
      <t>带动产业发展户均增收</t>
    </r>
    <r>
      <rPr>
        <sz val="11"/>
        <rFont val="Times New Roman"/>
        <charset val="134"/>
      </rPr>
      <t>2000</t>
    </r>
    <r>
      <rPr>
        <sz val="11"/>
        <rFont val="宋体"/>
        <charset val="134"/>
      </rPr>
      <t>元以上</t>
    </r>
  </si>
  <si>
    <r>
      <rPr>
        <sz val="11"/>
        <rFont val="宋体"/>
        <charset val="134"/>
      </rPr>
      <t>受益脱贫户数</t>
    </r>
    <r>
      <rPr>
        <sz val="11"/>
        <rFont val="Times New Roman"/>
        <charset val="134"/>
      </rPr>
      <t>≥300</t>
    </r>
    <r>
      <rPr>
        <sz val="11"/>
        <rFont val="宋体"/>
        <charset val="134"/>
      </rPr>
      <t>户。</t>
    </r>
  </si>
  <si>
    <r>
      <rPr>
        <sz val="11"/>
        <rFont val="宋体"/>
        <charset val="134"/>
      </rPr>
      <t>巫溪县畜牧兽医管理服务中心</t>
    </r>
  </si>
  <si>
    <r>
      <rPr>
        <sz val="11"/>
        <rFont val="宋体"/>
        <charset val="134"/>
      </rPr>
      <t>屈治权</t>
    </r>
  </si>
  <si>
    <r>
      <rPr>
        <sz val="11"/>
        <rFont val="宋体"/>
        <charset val="134"/>
      </rPr>
      <t>特色产业</t>
    </r>
    <r>
      <rPr>
        <sz val="11"/>
        <rFont val="Times New Roman"/>
        <charset val="134"/>
      </rPr>
      <t>-</t>
    </r>
    <r>
      <rPr>
        <sz val="11"/>
        <rFont val="宋体"/>
        <charset val="134"/>
      </rPr>
      <t>蚕桑</t>
    </r>
  </si>
  <si>
    <r>
      <rPr>
        <sz val="11"/>
        <rFont val="宋体"/>
        <charset val="134"/>
      </rPr>
      <t>巫溪县</t>
    </r>
    <r>
      <rPr>
        <sz val="11"/>
        <rFont val="Times New Roman"/>
        <charset val="134"/>
      </rPr>
      <t>2024</t>
    </r>
    <r>
      <rPr>
        <sz val="11"/>
        <rFont val="宋体"/>
        <charset val="134"/>
      </rPr>
      <t>年胜利乡蚕桑产业发展项目</t>
    </r>
  </si>
  <si>
    <r>
      <rPr>
        <sz val="11"/>
        <rFont val="宋体"/>
        <charset val="134"/>
      </rPr>
      <t>新建桑园</t>
    </r>
    <r>
      <rPr>
        <sz val="11"/>
        <rFont val="Times New Roman"/>
        <charset val="134"/>
      </rPr>
      <t>100</t>
    </r>
    <r>
      <rPr>
        <sz val="11"/>
        <rFont val="宋体"/>
        <charset val="134"/>
      </rPr>
      <t>亩；桑树管护</t>
    </r>
    <r>
      <rPr>
        <sz val="11"/>
        <rFont val="Times New Roman"/>
        <charset val="134"/>
      </rPr>
      <t>800</t>
    </r>
    <r>
      <rPr>
        <sz val="11"/>
        <rFont val="宋体"/>
        <charset val="134"/>
      </rPr>
      <t>亩。</t>
    </r>
  </si>
  <si>
    <r>
      <rPr>
        <sz val="11"/>
        <rFont val="宋体"/>
        <charset val="134"/>
      </rPr>
      <t>巫溪县胜利乡双胜村、龙狮村</t>
    </r>
  </si>
  <si>
    <r>
      <rPr>
        <sz val="11"/>
        <rFont val="宋体"/>
        <charset val="134"/>
      </rPr>
      <t>通过新建桑园</t>
    </r>
    <r>
      <rPr>
        <sz val="11"/>
        <rFont val="Times New Roman"/>
        <charset val="134"/>
      </rPr>
      <t>100</t>
    </r>
    <r>
      <rPr>
        <sz val="11"/>
        <rFont val="宋体"/>
        <charset val="134"/>
      </rPr>
      <t>亩，桑树管护</t>
    </r>
    <r>
      <rPr>
        <sz val="11"/>
        <rFont val="Times New Roman"/>
        <charset val="134"/>
      </rPr>
      <t>800</t>
    </r>
    <r>
      <rPr>
        <sz val="11"/>
        <rFont val="宋体"/>
        <charset val="134"/>
      </rPr>
      <t>亩。项目的实施可增加</t>
    </r>
    <r>
      <rPr>
        <sz val="11"/>
        <rFont val="Times New Roman"/>
        <charset val="134"/>
      </rPr>
      <t>320</t>
    </r>
    <r>
      <rPr>
        <sz val="11"/>
        <rFont val="宋体"/>
        <charset val="134"/>
      </rPr>
      <t>人次的劳务用工，实现</t>
    </r>
    <r>
      <rPr>
        <sz val="11"/>
        <rFont val="Times New Roman"/>
        <charset val="134"/>
      </rPr>
      <t>5</t>
    </r>
    <r>
      <rPr>
        <sz val="11"/>
        <rFont val="宋体"/>
        <charset val="134"/>
      </rPr>
      <t>万元以上的务工总收入</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</si>
  <si>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人参与项目实施过程中施工质量和资金使用的监督，通过新建桑园</t>
    </r>
    <r>
      <rPr>
        <sz val="11"/>
        <rFont val="Times New Roman"/>
        <charset val="134"/>
      </rPr>
      <t>100</t>
    </r>
    <r>
      <rPr>
        <sz val="11"/>
        <rFont val="宋体"/>
        <charset val="134"/>
      </rPr>
      <t>亩，桑树管护</t>
    </r>
    <r>
      <rPr>
        <sz val="11"/>
        <rFont val="Times New Roman"/>
        <charset val="134"/>
      </rPr>
      <t>800</t>
    </r>
    <r>
      <rPr>
        <sz val="11"/>
        <rFont val="宋体"/>
        <charset val="134"/>
      </rPr>
      <t>亩。项目的实施可增加</t>
    </r>
    <r>
      <rPr>
        <sz val="11"/>
        <rFont val="Times New Roman"/>
        <charset val="134"/>
      </rPr>
      <t>320</t>
    </r>
    <r>
      <rPr>
        <sz val="11"/>
        <rFont val="宋体"/>
        <charset val="134"/>
      </rPr>
      <t>人次的劳务用工，实现</t>
    </r>
    <r>
      <rPr>
        <sz val="11"/>
        <rFont val="Times New Roman"/>
        <charset val="134"/>
      </rPr>
      <t>5</t>
    </r>
    <r>
      <rPr>
        <sz val="11"/>
        <rFont val="宋体"/>
        <charset val="134"/>
      </rPr>
      <t>万元以上的务工总收入</t>
    </r>
  </si>
  <si>
    <r>
      <rPr>
        <sz val="11"/>
        <rFont val="宋体"/>
        <charset val="134"/>
      </rPr>
      <t>蚕桑种植</t>
    </r>
    <r>
      <rPr>
        <sz val="11"/>
        <rFont val="Times New Roman"/>
        <charset val="134"/>
      </rPr>
      <t>100</t>
    </r>
    <r>
      <rPr>
        <sz val="11"/>
        <rFont val="宋体"/>
        <charset val="134"/>
      </rPr>
      <t>亩；桑园管护</t>
    </r>
    <r>
      <rPr>
        <sz val="11"/>
        <rFont val="Times New Roman"/>
        <charset val="134"/>
      </rPr>
      <t>800</t>
    </r>
    <r>
      <rPr>
        <sz val="11"/>
        <rFont val="宋体"/>
        <charset val="134"/>
      </rPr>
      <t>亩</t>
    </r>
  </si>
  <si>
    <r>
      <rPr>
        <sz val="11"/>
        <rFont val="宋体"/>
        <charset val="134"/>
      </rPr>
      <t>质量合格率</t>
    </r>
    <r>
      <rPr>
        <sz val="11"/>
        <rFont val="Times New Roman"/>
        <charset val="134"/>
      </rPr>
      <t>≥90%.</t>
    </r>
  </si>
  <si>
    <r>
      <rPr>
        <sz val="11"/>
        <rFont val="宋体"/>
        <charset val="134"/>
      </rPr>
      <t>新栽桑园≦</t>
    </r>
    <r>
      <rPr>
        <sz val="11"/>
        <rFont val="Times New Roman"/>
        <charset val="134"/>
      </rPr>
      <t>1000</t>
    </r>
    <r>
      <rPr>
        <sz val="11"/>
        <rFont val="宋体"/>
        <charset val="134"/>
      </rPr>
      <t>元</t>
    </r>
    <r>
      <rPr>
        <sz val="11"/>
        <rFont val="Times New Roman"/>
        <charset val="134"/>
      </rPr>
      <t>/</t>
    </r>
    <r>
      <rPr>
        <sz val="11"/>
        <rFont val="宋体"/>
        <charset val="134"/>
      </rPr>
      <t>亩；桑园管护</t>
    </r>
    <r>
      <rPr>
        <sz val="11"/>
        <rFont val="Times New Roman"/>
        <charset val="134"/>
      </rPr>
      <t>≤150</t>
    </r>
    <r>
      <rPr>
        <sz val="11"/>
        <rFont val="宋体"/>
        <charset val="134"/>
      </rPr>
      <t>元</t>
    </r>
    <r>
      <rPr>
        <sz val="11"/>
        <rFont val="Times New Roman"/>
        <charset val="134"/>
      </rPr>
      <t>/</t>
    </r>
    <r>
      <rPr>
        <sz val="11"/>
        <rFont val="宋体"/>
        <charset val="134"/>
      </rPr>
      <t>亩</t>
    </r>
  </si>
  <si>
    <r>
      <rPr>
        <sz val="11"/>
        <rFont val="宋体"/>
        <charset val="134"/>
      </rPr>
      <t>总务工收入</t>
    </r>
    <r>
      <rPr>
        <sz val="11"/>
        <rFont val="Times New Roman"/>
        <charset val="134"/>
      </rPr>
      <t>≥5</t>
    </r>
    <r>
      <rPr>
        <sz val="11"/>
        <rFont val="宋体"/>
        <charset val="134"/>
      </rPr>
      <t>万元</t>
    </r>
  </si>
  <si>
    <r>
      <rPr>
        <sz val="11"/>
        <rFont val="宋体"/>
        <charset val="134"/>
      </rPr>
      <t>受益脱贫人口数</t>
    </r>
    <r>
      <rPr>
        <sz val="11"/>
        <rFont val="Times New Roman"/>
        <charset val="134"/>
      </rPr>
      <t>≥8</t>
    </r>
    <r>
      <rPr>
        <sz val="11"/>
        <rFont val="宋体"/>
        <charset val="134"/>
      </rPr>
      <t>人</t>
    </r>
  </si>
  <si>
    <r>
      <rPr>
        <sz val="11"/>
        <rFont val="宋体"/>
        <charset val="134"/>
      </rPr>
      <t>巫溪县</t>
    </r>
    <r>
      <rPr>
        <sz val="11"/>
        <rFont val="Times New Roman"/>
        <charset val="134"/>
      </rPr>
      <t>2024</t>
    </r>
    <r>
      <rPr>
        <sz val="11"/>
        <rFont val="宋体"/>
        <charset val="134"/>
      </rPr>
      <t>年上磺镇蚕桑产业发展项目</t>
    </r>
  </si>
  <si>
    <r>
      <rPr>
        <sz val="11"/>
        <rFont val="宋体"/>
        <charset val="134"/>
      </rPr>
      <t>桑园管护</t>
    </r>
    <r>
      <rPr>
        <sz val="11"/>
        <rFont val="Times New Roman"/>
        <charset val="134"/>
      </rPr>
      <t>700</t>
    </r>
    <r>
      <rPr>
        <sz val="11"/>
        <rFont val="宋体"/>
        <charset val="134"/>
      </rPr>
      <t>亩</t>
    </r>
  </si>
  <si>
    <r>
      <rPr>
        <sz val="11"/>
        <rFont val="宋体"/>
        <charset val="134"/>
      </rPr>
      <t>巫溪县上磺镇龙门村</t>
    </r>
  </si>
  <si>
    <r>
      <rPr>
        <sz val="11"/>
        <rFont val="宋体"/>
        <charset val="134"/>
      </rPr>
      <t>通过桑园管护</t>
    </r>
    <r>
      <rPr>
        <sz val="11"/>
        <rFont val="Times New Roman"/>
        <charset val="134"/>
      </rPr>
      <t>700</t>
    </r>
    <r>
      <rPr>
        <sz val="11"/>
        <rFont val="宋体"/>
        <charset val="134"/>
      </rPr>
      <t>亩，该项目的实施可增加</t>
    </r>
    <r>
      <rPr>
        <sz val="11"/>
        <rFont val="Times New Roman"/>
        <charset val="134"/>
      </rPr>
      <t>230</t>
    </r>
    <r>
      <rPr>
        <sz val="11"/>
        <rFont val="宋体"/>
        <charset val="134"/>
      </rPr>
      <t>人次的劳务用工，实现</t>
    </r>
    <r>
      <rPr>
        <sz val="11"/>
        <rFont val="Times New Roman"/>
        <charset val="134"/>
      </rPr>
      <t>3.5</t>
    </r>
    <r>
      <rPr>
        <sz val="11"/>
        <rFont val="宋体"/>
        <charset val="134"/>
      </rPr>
      <t>万元以上的务工总收入</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</si>
  <si>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人参与项目实施过程中施工质量和资金使用的监督，通过桑园管护</t>
    </r>
    <r>
      <rPr>
        <sz val="11"/>
        <rFont val="Times New Roman"/>
        <charset val="134"/>
      </rPr>
      <t>700</t>
    </r>
    <r>
      <rPr>
        <sz val="11"/>
        <rFont val="宋体"/>
        <charset val="134"/>
      </rPr>
      <t>亩，该项目的实施可增加</t>
    </r>
    <r>
      <rPr>
        <sz val="11"/>
        <rFont val="Times New Roman"/>
        <charset val="134"/>
      </rPr>
      <t>230</t>
    </r>
    <r>
      <rPr>
        <sz val="11"/>
        <rFont val="宋体"/>
        <charset val="134"/>
      </rPr>
      <t>人次的劳务用工，实现</t>
    </r>
    <r>
      <rPr>
        <sz val="11"/>
        <rFont val="Times New Roman"/>
        <charset val="134"/>
      </rPr>
      <t>3.5</t>
    </r>
    <r>
      <rPr>
        <sz val="11"/>
        <rFont val="宋体"/>
        <charset val="134"/>
      </rPr>
      <t>万元以上的务工总收入</t>
    </r>
  </si>
  <si>
    <r>
      <rPr>
        <sz val="11"/>
        <rFont val="宋体"/>
        <charset val="134"/>
      </rPr>
      <t>桑园管护</t>
    </r>
    <r>
      <rPr>
        <sz val="11"/>
        <rFont val="Times New Roman"/>
        <charset val="134"/>
      </rPr>
      <t>≤150</t>
    </r>
    <r>
      <rPr>
        <sz val="11"/>
        <rFont val="宋体"/>
        <charset val="134"/>
      </rPr>
      <t>元</t>
    </r>
    <r>
      <rPr>
        <sz val="11"/>
        <rFont val="Times New Roman"/>
        <charset val="134"/>
      </rPr>
      <t>/</t>
    </r>
    <r>
      <rPr>
        <sz val="11"/>
        <rFont val="宋体"/>
        <charset val="134"/>
      </rPr>
      <t>亩</t>
    </r>
  </si>
  <si>
    <r>
      <rPr>
        <sz val="11"/>
        <rFont val="宋体"/>
        <charset val="134"/>
      </rPr>
      <t>总务工收入</t>
    </r>
    <r>
      <rPr>
        <sz val="11"/>
        <rFont val="Times New Roman"/>
        <charset val="134"/>
      </rPr>
      <t>≥3.5</t>
    </r>
    <r>
      <rPr>
        <sz val="11"/>
        <rFont val="宋体"/>
        <charset val="134"/>
      </rPr>
      <t>万元</t>
    </r>
  </si>
  <si>
    <r>
      <rPr>
        <sz val="11"/>
        <rFont val="宋体"/>
        <charset val="134"/>
      </rPr>
      <t>谭兴志</t>
    </r>
  </si>
  <si>
    <r>
      <rPr>
        <sz val="11"/>
        <rFont val="宋体"/>
        <charset val="134"/>
      </rPr>
      <t>巫溪县</t>
    </r>
    <r>
      <rPr>
        <sz val="11"/>
        <rFont val="Times New Roman"/>
        <charset val="134"/>
      </rPr>
      <t>2024</t>
    </r>
    <r>
      <rPr>
        <sz val="11"/>
        <rFont val="宋体"/>
        <charset val="134"/>
      </rPr>
      <t>年塘坊镇蚕桑产业发展项目</t>
    </r>
  </si>
  <si>
    <r>
      <rPr>
        <sz val="11"/>
        <rFont val="宋体"/>
        <charset val="134"/>
      </rPr>
      <t>新建桑园</t>
    </r>
    <r>
      <rPr>
        <sz val="11"/>
        <rFont val="Times New Roman"/>
        <charset val="134"/>
      </rPr>
      <t>600</t>
    </r>
    <r>
      <rPr>
        <sz val="11"/>
        <rFont val="宋体"/>
        <charset val="134"/>
      </rPr>
      <t>亩；桑园管护</t>
    </r>
    <r>
      <rPr>
        <sz val="11"/>
        <rFont val="Times New Roman"/>
        <charset val="134"/>
      </rPr>
      <t>300</t>
    </r>
    <r>
      <rPr>
        <sz val="11"/>
        <rFont val="宋体"/>
        <charset val="134"/>
      </rPr>
      <t>亩</t>
    </r>
  </si>
  <si>
    <r>
      <rPr>
        <sz val="11"/>
        <rFont val="宋体"/>
        <charset val="134"/>
      </rPr>
      <t>巫溪县塘坊镇双塘村、双柏村</t>
    </r>
  </si>
  <si>
    <r>
      <rPr>
        <sz val="11"/>
        <rFont val="宋体"/>
        <charset val="134"/>
      </rPr>
      <t>通过新建桑园</t>
    </r>
    <r>
      <rPr>
        <sz val="11"/>
        <rFont val="Times New Roman"/>
        <charset val="134"/>
      </rPr>
      <t>600</t>
    </r>
    <r>
      <rPr>
        <sz val="11"/>
        <rFont val="宋体"/>
        <charset val="134"/>
      </rPr>
      <t>亩；桑园管护</t>
    </r>
    <r>
      <rPr>
        <sz val="11"/>
        <rFont val="Times New Roman"/>
        <charset val="134"/>
      </rPr>
      <t>300</t>
    </r>
    <r>
      <rPr>
        <sz val="11"/>
        <rFont val="宋体"/>
        <charset val="134"/>
      </rPr>
      <t>亩，该项目的实施可增加</t>
    </r>
    <r>
      <rPr>
        <sz val="11"/>
        <rFont val="Times New Roman"/>
        <charset val="134"/>
      </rPr>
      <t>500</t>
    </r>
    <r>
      <rPr>
        <sz val="11"/>
        <rFont val="宋体"/>
        <charset val="134"/>
      </rPr>
      <t>人次的劳务用工，实现</t>
    </r>
    <r>
      <rPr>
        <sz val="11"/>
        <rFont val="Times New Roman"/>
        <charset val="134"/>
      </rPr>
      <t>7.5</t>
    </r>
    <r>
      <rPr>
        <sz val="11"/>
        <rFont val="宋体"/>
        <charset val="134"/>
      </rPr>
      <t>万元以上的务工总收入</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</si>
  <si>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人参与项目实施过程中施工质量和资金使用的监督，通过新建桑园</t>
    </r>
    <r>
      <rPr>
        <sz val="11"/>
        <rFont val="Times New Roman"/>
        <charset val="134"/>
      </rPr>
      <t>600</t>
    </r>
    <r>
      <rPr>
        <sz val="11"/>
        <rFont val="宋体"/>
        <charset val="134"/>
      </rPr>
      <t>亩；桑园管护</t>
    </r>
    <r>
      <rPr>
        <sz val="11"/>
        <rFont val="Times New Roman"/>
        <charset val="134"/>
      </rPr>
      <t>300</t>
    </r>
    <r>
      <rPr>
        <sz val="11"/>
        <rFont val="宋体"/>
        <charset val="134"/>
      </rPr>
      <t>亩，该项目的实施可增加</t>
    </r>
    <r>
      <rPr>
        <sz val="11"/>
        <rFont val="Times New Roman"/>
        <charset val="134"/>
      </rPr>
      <t>500</t>
    </r>
    <r>
      <rPr>
        <sz val="11"/>
        <rFont val="宋体"/>
        <charset val="134"/>
      </rPr>
      <t>人次的劳务用工，实现</t>
    </r>
    <r>
      <rPr>
        <sz val="11"/>
        <rFont val="Times New Roman"/>
        <charset val="134"/>
      </rPr>
      <t>7.5</t>
    </r>
    <r>
      <rPr>
        <sz val="11"/>
        <rFont val="宋体"/>
        <charset val="134"/>
      </rPr>
      <t>万元以上的务工总收入</t>
    </r>
  </si>
  <si>
    <r>
      <rPr>
        <sz val="11"/>
        <rFont val="宋体"/>
        <charset val="134"/>
      </rPr>
      <t>新植桑园：</t>
    </r>
    <r>
      <rPr>
        <sz val="11"/>
        <rFont val="Times New Roman"/>
        <charset val="134"/>
      </rPr>
      <t>1000</t>
    </r>
    <r>
      <rPr>
        <sz val="11"/>
        <rFont val="宋体"/>
        <charset val="134"/>
      </rPr>
      <t>元</t>
    </r>
    <r>
      <rPr>
        <sz val="11"/>
        <rFont val="Times New Roman"/>
        <charset val="134"/>
      </rPr>
      <t>/</t>
    </r>
    <r>
      <rPr>
        <sz val="11"/>
        <rFont val="宋体"/>
        <charset val="134"/>
      </rPr>
      <t>亩，桑园管护</t>
    </r>
    <r>
      <rPr>
        <sz val="11"/>
        <rFont val="Times New Roman"/>
        <charset val="134"/>
      </rPr>
      <t>≤150</t>
    </r>
    <r>
      <rPr>
        <sz val="11"/>
        <rFont val="宋体"/>
        <charset val="134"/>
      </rPr>
      <t>元</t>
    </r>
    <r>
      <rPr>
        <sz val="11"/>
        <rFont val="Times New Roman"/>
        <charset val="134"/>
      </rPr>
      <t>/</t>
    </r>
    <r>
      <rPr>
        <sz val="11"/>
        <rFont val="宋体"/>
        <charset val="134"/>
      </rPr>
      <t>亩</t>
    </r>
  </si>
  <si>
    <r>
      <rPr>
        <sz val="11"/>
        <rFont val="宋体"/>
        <charset val="134"/>
      </rPr>
      <t>总务工收入</t>
    </r>
    <r>
      <rPr>
        <sz val="11"/>
        <rFont val="Times New Roman"/>
        <charset val="134"/>
      </rPr>
      <t>≥7.5</t>
    </r>
    <r>
      <rPr>
        <sz val="11"/>
        <rFont val="宋体"/>
        <charset val="134"/>
      </rPr>
      <t>万元</t>
    </r>
  </si>
  <si>
    <r>
      <rPr>
        <sz val="11"/>
        <rFont val="宋体"/>
        <charset val="134"/>
      </rPr>
      <t>受益脱贫人口数</t>
    </r>
    <r>
      <rPr>
        <sz val="11"/>
        <rFont val="Times New Roman"/>
        <charset val="134"/>
      </rPr>
      <t>≥12</t>
    </r>
    <r>
      <rPr>
        <sz val="11"/>
        <rFont val="宋体"/>
        <charset val="134"/>
      </rPr>
      <t>人</t>
    </r>
  </si>
  <si>
    <r>
      <rPr>
        <sz val="11"/>
        <rFont val="宋体"/>
        <charset val="134"/>
      </rPr>
      <t>廖贤林</t>
    </r>
  </si>
  <si>
    <r>
      <rPr>
        <sz val="11"/>
        <rFont val="宋体"/>
        <charset val="134"/>
      </rPr>
      <t>巫溪县</t>
    </r>
    <r>
      <rPr>
        <sz val="11"/>
        <rFont val="Times New Roman"/>
        <charset val="134"/>
      </rPr>
      <t>2024</t>
    </r>
    <r>
      <rPr>
        <sz val="11"/>
        <rFont val="宋体"/>
        <charset val="134"/>
      </rPr>
      <t>年花台乡蚕桑产业发展项目</t>
    </r>
  </si>
  <si>
    <r>
      <rPr>
        <sz val="11"/>
        <rFont val="宋体"/>
        <charset val="134"/>
      </rPr>
      <t>管护桑园</t>
    </r>
    <r>
      <rPr>
        <sz val="11"/>
        <rFont val="Times New Roman"/>
        <charset val="134"/>
      </rPr>
      <t>800</t>
    </r>
    <r>
      <rPr>
        <sz val="11"/>
        <rFont val="宋体"/>
        <charset val="134"/>
      </rPr>
      <t>亩</t>
    </r>
  </si>
  <si>
    <r>
      <rPr>
        <sz val="11"/>
        <rFont val="宋体"/>
        <charset val="134"/>
      </rPr>
      <t>巫溪县花台乡八龙村</t>
    </r>
  </si>
  <si>
    <r>
      <rPr>
        <sz val="11"/>
        <rFont val="宋体"/>
        <charset val="134"/>
      </rPr>
      <t>通过桑园管护</t>
    </r>
    <r>
      <rPr>
        <sz val="11"/>
        <rFont val="Times New Roman"/>
        <charset val="134"/>
      </rPr>
      <t>800</t>
    </r>
    <r>
      <rPr>
        <sz val="11"/>
        <rFont val="宋体"/>
        <charset val="134"/>
      </rPr>
      <t>亩，该项目的实施可增加</t>
    </r>
    <r>
      <rPr>
        <sz val="11"/>
        <rFont val="Times New Roman"/>
        <charset val="134"/>
      </rPr>
      <t>260</t>
    </r>
    <r>
      <rPr>
        <sz val="11"/>
        <rFont val="宋体"/>
        <charset val="134"/>
      </rPr>
      <t>人次的劳务用工，实现</t>
    </r>
    <r>
      <rPr>
        <sz val="11"/>
        <rFont val="Times New Roman"/>
        <charset val="134"/>
      </rPr>
      <t>4</t>
    </r>
    <r>
      <rPr>
        <sz val="11"/>
        <rFont val="宋体"/>
        <charset val="134"/>
      </rPr>
      <t>万元以上的务工总收入</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</si>
  <si>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人参与项目实施过程中施工质量和资金使用的监督，通过桑园管护</t>
    </r>
    <r>
      <rPr>
        <sz val="11"/>
        <rFont val="Times New Roman"/>
        <charset val="134"/>
      </rPr>
      <t>800</t>
    </r>
    <r>
      <rPr>
        <sz val="11"/>
        <rFont val="宋体"/>
        <charset val="134"/>
      </rPr>
      <t>亩，该项目的实施可增加</t>
    </r>
    <r>
      <rPr>
        <sz val="11"/>
        <rFont val="Times New Roman"/>
        <charset val="134"/>
      </rPr>
      <t>260</t>
    </r>
    <r>
      <rPr>
        <sz val="11"/>
        <rFont val="宋体"/>
        <charset val="134"/>
      </rPr>
      <t>人次的劳务用工，实现</t>
    </r>
    <r>
      <rPr>
        <sz val="11"/>
        <rFont val="Times New Roman"/>
        <charset val="134"/>
      </rPr>
      <t>4</t>
    </r>
    <r>
      <rPr>
        <sz val="11"/>
        <rFont val="宋体"/>
        <charset val="134"/>
      </rPr>
      <t>万元以上的务工总收入</t>
    </r>
  </si>
  <si>
    <r>
      <rPr>
        <sz val="11"/>
        <rFont val="宋体"/>
        <charset val="134"/>
      </rPr>
      <t>桑园管护</t>
    </r>
    <r>
      <rPr>
        <sz val="11"/>
        <rFont val="Times New Roman"/>
        <charset val="134"/>
      </rPr>
      <t>800</t>
    </r>
    <r>
      <rPr>
        <sz val="11"/>
        <rFont val="宋体"/>
        <charset val="134"/>
      </rPr>
      <t>亩</t>
    </r>
  </si>
  <si>
    <r>
      <rPr>
        <sz val="11"/>
        <rFont val="宋体"/>
        <charset val="134"/>
      </rPr>
      <t>桑园管护</t>
    </r>
    <r>
      <rPr>
        <sz val="11"/>
        <rFont val="Times New Roman"/>
        <charset val="134"/>
      </rPr>
      <t>150</t>
    </r>
    <r>
      <rPr>
        <sz val="11"/>
        <rFont val="宋体"/>
        <charset val="134"/>
      </rPr>
      <t>元</t>
    </r>
    <r>
      <rPr>
        <sz val="11"/>
        <rFont val="Times New Roman"/>
        <charset val="134"/>
      </rPr>
      <t>/</t>
    </r>
    <r>
      <rPr>
        <sz val="11"/>
        <rFont val="宋体"/>
        <charset val="134"/>
      </rPr>
      <t>亩</t>
    </r>
  </si>
  <si>
    <r>
      <rPr>
        <sz val="11"/>
        <rFont val="宋体"/>
        <charset val="134"/>
      </rPr>
      <t>总务工收入</t>
    </r>
    <r>
      <rPr>
        <sz val="11"/>
        <rFont val="Times New Roman"/>
        <charset val="134"/>
      </rPr>
      <t>≥4</t>
    </r>
    <r>
      <rPr>
        <sz val="11"/>
        <rFont val="宋体"/>
        <charset val="134"/>
      </rPr>
      <t>万元</t>
    </r>
  </si>
  <si>
    <r>
      <rPr>
        <sz val="11"/>
        <rFont val="宋体"/>
        <charset val="134"/>
      </rPr>
      <t>巫溪县</t>
    </r>
    <r>
      <rPr>
        <sz val="11"/>
        <rFont val="Times New Roman"/>
        <charset val="134"/>
      </rPr>
      <t>2024</t>
    </r>
    <r>
      <rPr>
        <sz val="11"/>
        <rFont val="宋体"/>
        <charset val="134"/>
      </rPr>
      <t>年凤凰镇蚕桑产业发展项目</t>
    </r>
  </si>
  <si>
    <r>
      <rPr>
        <sz val="11"/>
        <rFont val="宋体"/>
        <charset val="134"/>
      </rPr>
      <t>新建粮桑套作桑园</t>
    </r>
    <r>
      <rPr>
        <sz val="11"/>
        <rFont val="Times New Roman"/>
        <charset val="134"/>
      </rPr>
      <t>500</t>
    </r>
    <r>
      <rPr>
        <sz val="11"/>
        <rFont val="宋体"/>
        <charset val="134"/>
      </rPr>
      <t>亩。</t>
    </r>
  </si>
  <si>
    <r>
      <rPr>
        <sz val="11"/>
        <rFont val="宋体"/>
        <charset val="134"/>
      </rPr>
      <t>巫溪县凤凰镇兴旺村</t>
    </r>
  </si>
  <si>
    <r>
      <rPr>
        <sz val="11"/>
        <rFont val="宋体"/>
        <charset val="134"/>
      </rPr>
      <t>通过新建桑园</t>
    </r>
    <r>
      <rPr>
        <sz val="11"/>
        <rFont val="Times New Roman"/>
        <charset val="134"/>
      </rPr>
      <t>500</t>
    </r>
    <r>
      <rPr>
        <sz val="11"/>
        <rFont val="宋体"/>
        <charset val="134"/>
      </rPr>
      <t>亩，该项目的实施可增加</t>
    </r>
    <r>
      <rPr>
        <sz val="11"/>
        <rFont val="Times New Roman"/>
        <charset val="134"/>
      </rPr>
      <t>320</t>
    </r>
    <r>
      <rPr>
        <sz val="11"/>
        <rFont val="宋体"/>
        <charset val="134"/>
      </rPr>
      <t>人次的劳务用工，实现</t>
    </r>
    <r>
      <rPr>
        <sz val="11"/>
        <rFont val="Times New Roman"/>
        <charset val="134"/>
      </rPr>
      <t>5</t>
    </r>
    <r>
      <rPr>
        <sz val="11"/>
        <rFont val="宋体"/>
        <charset val="134"/>
      </rPr>
      <t>万元以上的务工总收入</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</si>
  <si>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人参与项目实施过程中施工质量和资金使用的监督，通过新建桑园</t>
    </r>
    <r>
      <rPr>
        <sz val="11"/>
        <rFont val="Times New Roman"/>
        <charset val="134"/>
      </rPr>
      <t>500</t>
    </r>
    <r>
      <rPr>
        <sz val="11"/>
        <rFont val="宋体"/>
        <charset val="134"/>
      </rPr>
      <t>亩，该项目的实施可增加</t>
    </r>
    <r>
      <rPr>
        <sz val="11"/>
        <rFont val="Times New Roman"/>
        <charset val="134"/>
      </rPr>
      <t>320</t>
    </r>
    <r>
      <rPr>
        <sz val="11"/>
        <rFont val="宋体"/>
        <charset val="134"/>
      </rPr>
      <t>人次的劳务用工，实现</t>
    </r>
    <r>
      <rPr>
        <sz val="11"/>
        <rFont val="Times New Roman"/>
        <charset val="134"/>
      </rPr>
      <t>5</t>
    </r>
    <r>
      <rPr>
        <sz val="11"/>
        <rFont val="宋体"/>
        <charset val="134"/>
      </rPr>
      <t>万元以上的务工总收入</t>
    </r>
  </si>
  <si>
    <r>
      <rPr>
        <sz val="11"/>
        <rFont val="宋体"/>
        <charset val="134"/>
      </rPr>
      <t>桑园新建</t>
    </r>
    <r>
      <rPr>
        <sz val="11"/>
        <rFont val="Times New Roman"/>
        <charset val="134"/>
      </rPr>
      <t>500</t>
    </r>
    <r>
      <rPr>
        <sz val="11"/>
        <rFont val="宋体"/>
        <charset val="134"/>
      </rPr>
      <t>亩。</t>
    </r>
  </si>
  <si>
    <r>
      <rPr>
        <sz val="11"/>
        <rFont val="宋体"/>
        <charset val="134"/>
      </rPr>
      <t>桑园新建</t>
    </r>
    <r>
      <rPr>
        <sz val="11"/>
        <rFont val="Times New Roman"/>
        <charset val="134"/>
      </rPr>
      <t>≤1000</t>
    </r>
    <r>
      <rPr>
        <sz val="11"/>
        <rFont val="宋体"/>
        <charset val="134"/>
      </rPr>
      <t>元</t>
    </r>
    <r>
      <rPr>
        <sz val="11"/>
        <rFont val="Times New Roman"/>
        <charset val="134"/>
      </rPr>
      <t>/</t>
    </r>
    <r>
      <rPr>
        <sz val="11"/>
        <rFont val="宋体"/>
        <charset val="134"/>
      </rPr>
      <t>亩</t>
    </r>
  </si>
  <si>
    <r>
      <rPr>
        <sz val="11"/>
        <rFont val="宋体"/>
        <charset val="134"/>
      </rPr>
      <t>受益脱贫人口数</t>
    </r>
    <r>
      <rPr>
        <sz val="11"/>
        <rFont val="Times New Roman"/>
        <charset val="134"/>
      </rPr>
      <t>≥3</t>
    </r>
    <r>
      <rPr>
        <sz val="11"/>
        <rFont val="宋体"/>
        <charset val="134"/>
      </rPr>
      <t>人</t>
    </r>
  </si>
  <si>
    <r>
      <rPr>
        <sz val="11"/>
        <rFont val="宋体"/>
        <charset val="134"/>
      </rPr>
      <t>巫溪县</t>
    </r>
    <r>
      <rPr>
        <sz val="11"/>
        <rFont val="Times New Roman"/>
        <charset val="134"/>
      </rPr>
      <t>2024</t>
    </r>
    <r>
      <rPr>
        <sz val="11"/>
        <rFont val="宋体"/>
        <charset val="134"/>
      </rPr>
      <t>年通城镇千亩蚕桑产业基地建设及智能化蚕桑养殖项目</t>
    </r>
  </si>
  <si>
    <r>
      <rPr>
        <sz val="11"/>
        <rFont val="宋体"/>
        <charset val="134"/>
      </rPr>
      <t>打造标准化示范基地</t>
    </r>
    <r>
      <rPr>
        <sz val="11"/>
        <rFont val="Times New Roman"/>
        <charset val="134"/>
      </rPr>
      <t>1000</t>
    </r>
    <r>
      <rPr>
        <sz val="11"/>
        <rFont val="宋体"/>
        <charset val="134"/>
      </rPr>
      <t>亩，新建桑园</t>
    </r>
    <r>
      <rPr>
        <sz val="11"/>
        <rFont val="Times New Roman"/>
        <charset val="134"/>
      </rPr>
      <t>300</t>
    </r>
    <r>
      <rPr>
        <sz val="11"/>
        <rFont val="宋体"/>
        <charset val="134"/>
      </rPr>
      <t>亩，桑园补植提质增效</t>
    </r>
    <r>
      <rPr>
        <sz val="11"/>
        <rFont val="Times New Roman"/>
        <charset val="134"/>
      </rPr>
      <t>700</t>
    </r>
    <r>
      <rPr>
        <sz val="11"/>
        <rFont val="宋体"/>
        <charset val="134"/>
      </rPr>
      <t>亩；新修人行便道</t>
    </r>
    <r>
      <rPr>
        <sz val="11"/>
        <rFont val="Times New Roman"/>
        <charset val="134"/>
      </rPr>
      <t xml:space="preserve"> 5</t>
    </r>
    <r>
      <rPr>
        <sz val="11"/>
        <rFont val="宋体"/>
        <charset val="134"/>
      </rPr>
      <t>公里，宽</t>
    </r>
    <r>
      <rPr>
        <sz val="11"/>
        <rFont val="Times New Roman"/>
        <charset val="134"/>
      </rPr>
      <t>0.8m</t>
    </r>
    <r>
      <rPr>
        <sz val="11"/>
        <rFont val="宋体"/>
        <charset val="134"/>
      </rPr>
      <t>；新修产业道路</t>
    </r>
    <r>
      <rPr>
        <sz val="11"/>
        <rFont val="Times New Roman"/>
        <charset val="134"/>
      </rPr>
      <t>1km</t>
    </r>
    <r>
      <rPr>
        <sz val="11"/>
        <rFont val="宋体"/>
        <charset val="134"/>
      </rPr>
      <t>，路面宽</t>
    </r>
    <r>
      <rPr>
        <sz val="11"/>
        <rFont val="Times New Roman"/>
        <charset val="134"/>
      </rPr>
      <t>2.5</t>
    </r>
    <r>
      <rPr>
        <sz val="11"/>
        <rFont val="宋体"/>
        <charset val="134"/>
      </rPr>
      <t>米等；新修抗旱水池</t>
    </r>
    <r>
      <rPr>
        <sz val="11"/>
        <rFont val="Times New Roman"/>
        <charset val="134"/>
      </rPr>
      <t>2</t>
    </r>
    <r>
      <rPr>
        <sz val="11"/>
        <rFont val="宋体"/>
        <charset val="134"/>
      </rPr>
      <t>口（</t>
    </r>
    <r>
      <rPr>
        <sz val="11"/>
        <rFont val="Times New Roman"/>
        <charset val="134"/>
      </rPr>
      <t>1000</t>
    </r>
    <r>
      <rPr>
        <sz val="11"/>
        <rFont val="宋体"/>
        <charset val="134"/>
      </rPr>
      <t>方）并配备抗旱管道喷头（</t>
    </r>
    <r>
      <rPr>
        <sz val="11"/>
        <rFont val="Times New Roman"/>
        <charset val="134"/>
      </rPr>
      <t>2</t>
    </r>
    <r>
      <rPr>
        <sz val="11"/>
        <rFont val="宋体"/>
        <charset val="134"/>
      </rPr>
      <t>公里）、杀虫灯</t>
    </r>
    <r>
      <rPr>
        <sz val="11"/>
        <rFont val="Times New Roman"/>
        <charset val="134"/>
      </rPr>
      <t>30</t>
    </r>
    <r>
      <rPr>
        <sz val="11"/>
        <rFont val="宋体"/>
        <charset val="134"/>
      </rPr>
      <t>盏、除草机</t>
    </r>
    <r>
      <rPr>
        <sz val="11"/>
        <rFont val="Times New Roman"/>
        <charset val="134"/>
      </rPr>
      <t>3</t>
    </r>
    <r>
      <rPr>
        <sz val="11"/>
        <rFont val="宋体"/>
        <charset val="134"/>
      </rPr>
      <t>台、微型翻耕机</t>
    </r>
    <r>
      <rPr>
        <sz val="11"/>
        <rFont val="Times New Roman"/>
        <charset val="134"/>
      </rPr>
      <t>3</t>
    </r>
    <r>
      <rPr>
        <sz val="11"/>
        <rFont val="宋体"/>
        <charset val="134"/>
      </rPr>
      <t>台、电动枝剪</t>
    </r>
    <r>
      <rPr>
        <sz val="11"/>
        <rFont val="Times New Roman"/>
        <charset val="134"/>
      </rPr>
      <t>20</t>
    </r>
    <r>
      <rPr>
        <sz val="11"/>
        <rFont val="宋体"/>
        <charset val="134"/>
      </rPr>
      <t>把、刷白喷雾机</t>
    </r>
    <r>
      <rPr>
        <sz val="11"/>
        <rFont val="Times New Roman"/>
        <charset val="134"/>
      </rPr>
      <t>10</t>
    </r>
    <r>
      <rPr>
        <sz val="11"/>
        <rFont val="宋体"/>
        <charset val="134"/>
      </rPr>
      <t>台等配套设施；新建</t>
    </r>
    <r>
      <rPr>
        <sz val="11"/>
        <rFont val="Times New Roman"/>
        <charset val="134"/>
      </rPr>
      <t>3.1</t>
    </r>
    <r>
      <rPr>
        <sz val="11"/>
        <rFont val="宋体"/>
        <charset val="134"/>
      </rPr>
      <t>智能养蚕生产线（含中蚕设备）两条。</t>
    </r>
  </si>
  <si>
    <r>
      <rPr>
        <sz val="11"/>
        <rFont val="宋体"/>
        <charset val="134"/>
      </rPr>
      <t>巫溪县通城镇凉风村</t>
    </r>
  </si>
  <si>
    <r>
      <rPr>
        <sz val="11"/>
        <rFont val="宋体"/>
        <charset val="134"/>
      </rPr>
      <t>通过项目实施，可拓展脱贫户增收渠道。实施期间可增加临时务工人员</t>
    </r>
    <r>
      <rPr>
        <sz val="11"/>
        <rFont val="Times New Roman"/>
        <charset val="134"/>
      </rPr>
      <t>10</t>
    </r>
    <r>
      <rPr>
        <sz val="11"/>
        <rFont val="宋体"/>
        <charset val="134"/>
      </rPr>
      <t>人，增加临时务工人员收入不低于</t>
    </r>
    <r>
      <rPr>
        <sz val="11"/>
        <rFont val="Times New Roman"/>
        <charset val="134"/>
      </rPr>
      <t>1000</t>
    </r>
    <r>
      <rPr>
        <sz val="11"/>
        <rFont val="宋体"/>
        <charset val="134"/>
      </rPr>
      <t>元</t>
    </r>
    <r>
      <rPr>
        <sz val="11"/>
        <rFont val="Times New Roman"/>
        <charset val="134"/>
      </rPr>
      <t>/</t>
    </r>
    <r>
      <rPr>
        <sz val="11"/>
        <rFont val="宋体"/>
        <charset val="134"/>
      </rPr>
      <t>人，受益人口</t>
    </r>
    <r>
      <rPr>
        <sz val="11"/>
        <rFont val="Times New Roman"/>
        <charset val="134"/>
      </rPr>
      <t>200</t>
    </r>
    <r>
      <rPr>
        <sz val="11"/>
        <rFont val="宋体"/>
        <charset val="134"/>
      </rPr>
      <t>人，其中脱贫户</t>
    </r>
    <r>
      <rPr>
        <sz val="11"/>
        <rFont val="Times New Roman"/>
        <charset val="134"/>
      </rPr>
      <t>20</t>
    </r>
    <r>
      <rPr>
        <sz val="11"/>
        <rFont val="宋体"/>
        <charset val="134"/>
      </rPr>
      <t>人。</t>
    </r>
  </si>
  <si>
    <r>
      <rPr>
        <sz val="11"/>
        <rFont val="Times New Roman"/>
        <charset val="134"/>
      </rPr>
      <t>12</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5</t>
    </r>
    <r>
      <rPr>
        <sz val="11"/>
        <rFont val="宋体"/>
        <charset val="134"/>
      </rPr>
      <t>人参与项目实施过程中施工质量和资金使用的监督；实施该项目，可提高产业发展增产增量，同时建设运输成本，拓展脱贫户增收渠道。实施期间可增加临时务工人员</t>
    </r>
    <r>
      <rPr>
        <sz val="11"/>
        <rFont val="Times New Roman"/>
        <charset val="134"/>
      </rPr>
      <t>10</t>
    </r>
    <r>
      <rPr>
        <sz val="11"/>
        <rFont val="宋体"/>
        <charset val="134"/>
      </rPr>
      <t>人，增加临时务工人员收入不低于</t>
    </r>
    <r>
      <rPr>
        <sz val="11"/>
        <rFont val="Times New Roman"/>
        <charset val="134"/>
      </rPr>
      <t>1000</t>
    </r>
    <r>
      <rPr>
        <sz val="11"/>
        <rFont val="宋体"/>
        <charset val="134"/>
      </rPr>
      <t>元，受益人口</t>
    </r>
    <r>
      <rPr>
        <sz val="11"/>
        <rFont val="Times New Roman"/>
        <charset val="134"/>
      </rPr>
      <t>200</t>
    </r>
    <r>
      <rPr>
        <sz val="11"/>
        <rFont val="宋体"/>
        <charset val="134"/>
      </rPr>
      <t>人，其中脱贫户</t>
    </r>
    <r>
      <rPr>
        <sz val="11"/>
        <rFont val="Times New Roman"/>
        <charset val="134"/>
      </rPr>
      <t>20</t>
    </r>
    <r>
      <rPr>
        <sz val="11"/>
        <rFont val="宋体"/>
        <charset val="134"/>
      </rPr>
      <t>人。</t>
    </r>
  </si>
  <si>
    <r>
      <rPr>
        <sz val="11"/>
        <rFont val="宋体"/>
        <charset val="134"/>
      </rPr>
      <t>通过打造标准化示范基地</t>
    </r>
    <r>
      <rPr>
        <sz val="11"/>
        <rFont val="Times New Roman"/>
        <charset val="134"/>
      </rPr>
      <t>1000</t>
    </r>
    <r>
      <rPr>
        <sz val="11"/>
        <rFont val="宋体"/>
        <charset val="134"/>
      </rPr>
      <t>亩，新建桑园</t>
    </r>
    <r>
      <rPr>
        <sz val="11"/>
        <rFont val="Times New Roman"/>
        <charset val="134"/>
      </rPr>
      <t>300</t>
    </r>
    <r>
      <rPr>
        <sz val="11"/>
        <rFont val="宋体"/>
        <charset val="134"/>
      </rPr>
      <t>亩，桑园补植提质增效</t>
    </r>
    <r>
      <rPr>
        <sz val="11"/>
        <rFont val="Times New Roman"/>
        <charset val="134"/>
      </rPr>
      <t>700</t>
    </r>
    <r>
      <rPr>
        <sz val="11"/>
        <rFont val="宋体"/>
        <charset val="134"/>
      </rPr>
      <t>亩；新修人行便道</t>
    </r>
    <r>
      <rPr>
        <sz val="11"/>
        <rFont val="Times New Roman"/>
        <charset val="134"/>
      </rPr>
      <t xml:space="preserve"> 5</t>
    </r>
    <r>
      <rPr>
        <sz val="11"/>
        <rFont val="宋体"/>
        <charset val="134"/>
      </rPr>
      <t>公里，宽</t>
    </r>
    <r>
      <rPr>
        <sz val="11"/>
        <rFont val="Times New Roman"/>
        <charset val="134"/>
      </rPr>
      <t>0.8m</t>
    </r>
    <r>
      <rPr>
        <sz val="11"/>
        <rFont val="宋体"/>
        <charset val="134"/>
      </rPr>
      <t>；新修产业道路</t>
    </r>
    <r>
      <rPr>
        <sz val="11"/>
        <rFont val="Times New Roman"/>
        <charset val="134"/>
      </rPr>
      <t>1km</t>
    </r>
    <r>
      <rPr>
        <sz val="11"/>
        <rFont val="宋体"/>
        <charset val="134"/>
      </rPr>
      <t>，路面宽</t>
    </r>
    <r>
      <rPr>
        <sz val="11"/>
        <rFont val="Times New Roman"/>
        <charset val="134"/>
      </rPr>
      <t>2.5</t>
    </r>
    <r>
      <rPr>
        <sz val="11"/>
        <rFont val="宋体"/>
        <charset val="134"/>
      </rPr>
      <t>米等；新修抗旱水池</t>
    </r>
    <r>
      <rPr>
        <sz val="11"/>
        <rFont val="Times New Roman"/>
        <charset val="134"/>
      </rPr>
      <t>2</t>
    </r>
    <r>
      <rPr>
        <sz val="11"/>
        <rFont val="宋体"/>
        <charset val="134"/>
      </rPr>
      <t>口（</t>
    </r>
    <r>
      <rPr>
        <sz val="11"/>
        <rFont val="Times New Roman"/>
        <charset val="134"/>
      </rPr>
      <t>1000</t>
    </r>
    <r>
      <rPr>
        <sz val="11"/>
        <rFont val="宋体"/>
        <charset val="134"/>
      </rPr>
      <t>方）并配备抗旱管道喷头（</t>
    </r>
    <r>
      <rPr>
        <sz val="11"/>
        <rFont val="Times New Roman"/>
        <charset val="134"/>
      </rPr>
      <t>2</t>
    </r>
    <r>
      <rPr>
        <sz val="11"/>
        <rFont val="宋体"/>
        <charset val="134"/>
      </rPr>
      <t>公里）、杀虫灯</t>
    </r>
    <r>
      <rPr>
        <sz val="11"/>
        <rFont val="Times New Roman"/>
        <charset val="134"/>
      </rPr>
      <t>30</t>
    </r>
    <r>
      <rPr>
        <sz val="11"/>
        <rFont val="宋体"/>
        <charset val="134"/>
      </rPr>
      <t>盏、除草机</t>
    </r>
    <r>
      <rPr>
        <sz val="11"/>
        <rFont val="Times New Roman"/>
        <charset val="134"/>
      </rPr>
      <t>3</t>
    </r>
    <r>
      <rPr>
        <sz val="11"/>
        <rFont val="宋体"/>
        <charset val="134"/>
      </rPr>
      <t>台、微型翻耕机</t>
    </r>
    <r>
      <rPr>
        <sz val="11"/>
        <rFont val="Times New Roman"/>
        <charset val="134"/>
      </rPr>
      <t>3</t>
    </r>
    <r>
      <rPr>
        <sz val="11"/>
        <rFont val="宋体"/>
        <charset val="134"/>
      </rPr>
      <t>台、电动枝剪</t>
    </r>
    <r>
      <rPr>
        <sz val="11"/>
        <rFont val="Times New Roman"/>
        <charset val="134"/>
      </rPr>
      <t>20</t>
    </r>
    <r>
      <rPr>
        <sz val="11"/>
        <rFont val="宋体"/>
        <charset val="134"/>
      </rPr>
      <t>把、刷白喷雾机</t>
    </r>
    <r>
      <rPr>
        <sz val="11"/>
        <rFont val="Times New Roman"/>
        <charset val="134"/>
      </rPr>
      <t>10</t>
    </r>
    <r>
      <rPr>
        <sz val="11"/>
        <rFont val="宋体"/>
        <charset val="134"/>
      </rPr>
      <t>台等配套设施；新建</t>
    </r>
    <r>
      <rPr>
        <sz val="11"/>
        <rFont val="Times New Roman"/>
        <charset val="134"/>
      </rPr>
      <t>3.1</t>
    </r>
    <r>
      <rPr>
        <sz val="11"/>
        <rFont val="宋体"/>
        <charset val="134"/>
      </rPr>
      <t>智能养蚕生产线（含中蚕设备）两条。可提高产业发展增产增量，同时建设运输成本，拓展脱贫户增收渠道。实施期间可增加临时务工人员</t>
    </r>
    <r>
      <rPr>
        <sz val="11"/>
        <rFont val="Times New Roman"/>
        <charset val="134"/>
      </rPr>
      <t>10</t>
    </r>
    <r>
      <rPr>
        <sz val="11"/>
        <rFont val="宋体"/>
        <charset val="134"/>
      </rPr>
      <t>人，增加临时务工人员收入不低于</t>
    </r>
    <r>
      <rPr>
        <sz val="11"/>
        <rFont val="Times New Roman"/>
        <charset val="134"/>
      </rPr>
      <t>1000</t>
    </r>
    <r>
      <rPr>
        <sz val="11"/>
        <rFont val="宋体"/>
        <charset val="134"/>
      </rPr>
      <t>元</t>
    </r>
    <r>
      <rPr>
        <sz val="11"/>
        <rFont val="Times New Roman"/>
        <charset val="134"/>
      </rPr>
      <t>/</t>
    </r>
    <r>
      <rPr>
        <sz val="11"/>
        <rFont val="宋体"/>
        <charset val="134"/>
      </rPr>
      <t>人，受益人口</t>
    </r>
    <r>
      <rPr>
        <sz val="11"/>
        <rFont val="Times New Roman"/>
        <charset val="134"/>
      </rPr>
      <t>200</t>
    </r>
    <r>
      <rPr>
        <sz val="11"/>
        <rFont val="宋体"/>
        <charset val="134"/>
      </rPr>
      <t>人，其中脱贫户</t>
    </r>
    <r>
      <rPr>
        <sz val="11"/>
        <rFont val="Times New Roman"/>
        <charset val="134"/>
      </rPr>
      <t>20</t>
    </r>
    <r>
      <rPr>
        <sz val="11"/>
        <rFont val="宋体"/>
        <charset val="134"/>
      </rPr>
      <t>人。</t>
    </r>
  </si>
  <si>
    <r>
      <rPr>
        <sz val="11"/>
        <rFont val="宋体"/>
        <charset val="134"/>
      </rPr>
      <t>打造标准化示范基地</t>
    </r>
    <r>
      <rPr>
        <sz val="11"/>
        <rFont val="Times New Roman"/>
        <charset val="134"/>
      </rPr>
      <t>1000</t>
    </r>
    <r>
      <rPr>
        <sz val="11"/>
        <rFont val="宋体"/>
        <charset val="134"/>
      </rPr>
      <t>亩，新建桑园</t>
    </r>
    <r>
      <rPr>
        <sz val="11"/>
        <rFont val="Times New Roman"/>
        <charset val="134"/>
      </rPr>
      <t>300</t>
    </r>
    <r>
      <rPr>
        <sz val="11"/>
        <rFont val="宋体"/>
        <charset val="134"/>
      </rPr>
      <t>亩，桑园补植提质增效</t>
    </r>
    <r>
      <rPr>
        <sz val="11"/>
        <rFont val="Times New Roman"/>
        <charset val="134"/>
      </rPr>
      <t>700</t>
    </r>
    <r>
      <rPr>
        <sz val="11"/>
        <rFont val="宋体"/>
        <charset val="134"/>
      </rPr>
      <t>亩；通过发展蚕桑产业</t>
    </r>
    <r>
      <rPr>
        <sz val="11"/>
        <rFont val="Times New Roman"/>
        <charset val="134"/>
      </rPr>
      <t>1000</t>
    </r>
    <r>
      <rPr>
        <sz val="11"/>
        <rFont val="宋体"/>
        <charset val="134"/>
      </rPr>
      <t>亩，新修人行便道</t>
    </r>
    <r>
      <rPr>
        <sz val="11"/>
        <rFont val="Times New Roman"/>
        <charset val="134"/>
      </rPr>
      <t xml:space="preserve"> 5</t>
    </r>
    <r>
      <rPr>
        <sz val="11"/>
        <rFont val="宋体"/>
        <charset val="134"/>
      </rPr>
      <t>公里，宽</t>
    </r>
    <r>
      <rPr>
        <sz val="11"/>
        <rFont val="Times New Roman"/>
        <charset val="134"/>
      </rPr>
      <t>0.8m</t>
    </r>
    <r>
      <rPr>
        <sz val="11"/>
        <rFont val="宋体"/>
        <charset val="134"/>
      </rPr>
      <t>；产业道路</t>
    </r>
    <r>
      <rPr>
        <sz val="11"/>
        <rFont val="Times New Roman"/>
        <charset val="134"/>
      </rPr>
      <t>1  km</t>
    </r>
    <r>
      <rPr>
        <sz val="11"/>
        <rFont val="宋体"/>
        <charset val="134"/>
      </rPr>
      <t>，路面宽</t>
    </r>
    <r>
      <rPr>
        <sz val="11"/>
        <rFont val="Times New Roman"/>
        <charset val="134"/>
      </rPr>
      <t>2.5</t>
    </r>
    <r>
      <rPr>
        <sz val="11"/>
        <rFont val="宋体"/>
        <charset val="134"/>
      </rPr>
      <t>米等。；抗旱水池</t>
    </r>
    <r>
      <rPr>
        <sz val="11"/>
        <rFont val="Times New Roman"/>
        <charset val="134"/>
      </rPr>
      <t>2</t>
    </r>
    <r>
      <rPr>
        <sz val="11"/>
        <rFont val="宋体"/>
        <charset val="134"/>
      </rPr>
      <t>口（</t>
    </r>
    <r>
      <rPr>
        <sz val="11"/>
        <rFont val="Times New Roman"/>
        <charset val="134"/>
      </rPr>
      <t>1000</t>
    </r>
    <r>
      <rPr>
        <sz val="11"/>
        <rFont val="宋体"/>
        <charset val="134"/>
      </rPr>
      <t>方）并配备抗旱管道喷头（</t>
    </r>
    <r>
      <rPr>
        <sz val="11"/>
        <rFont val="Times New Roman"/>
        <charset val="134"/>
      </rPr>
      <t>2</t>
    </r>
    <r>
      <rPr>
        <sz val="11"/>
        <rFont val="宋体"/>
        <charset val="134"/>
      </rPr>
      <t>公里）、杀虫灯</t>
    </r>
    <r>
      <rPr>
        <sz val="11"/>
        <rFont val="Times New Roman"/>
        <charset val="134"/>
      </rPr>
      <t>30</t>
    </r>
    <r>
      <rPr>
        <sz val="11"/>
        <rFont val="宋体"/>
        <charset val="134"/>
      </rPr>
      <t>盏、除草机</t>
    </r>
    <r>
      <rPr>
        <sz val="11"/>
        <rFont val="Times New Roman"/>
        <charset val="134"/>
      </rPr>
      <t>3</t>
    </r>
    <r>
      <rPr>
        <sz val="11"/>
        <rFont val="宋体"/>
        <charset val="134"/>
      </rPr>
      <t>台、微型翻耕机</t>
    </r>
    <r>
      <rPr>
        <sz val="11"/>
        <rFont val="Times New Roman"/>
        <charset val="134"/>
      </rPr>
      <t>3</t>
    </r>
    <r>
      <rPr>
        <sz val="11"/>
        <rFont val="宋体"/>
        <charset val="134"/>
      </rPr>
      <t>台、电动枝剪</t>
    </r>
    <r>
      <rPr>
        <sz val="11"/>
        <rFont val="Times New Roman"/>
        <charset val="134"/>
      </rPr>
      <t>20</t>
    </r>
    <r>
      <rPr>
        <sz val="11"/>
        <rFont val="宋体"/>
        <charset val="134"/>
      </rPr>
      <t>把、刷白喷雾机</t>
    </r>
    <r>
      <rPr>
        <sz val="11"/>
        <rFont val="Times New Roman"/>
        <charset val="134"/>
      </rPr>
      <t>10</t>
    </r>
    <r>
      <rPr>
        <sz val="11"/>
        <rFont val="宋体"/>
        <charset val="134"/>
      </rPr>
      <t>台等配套设施；</t>
    </r>
    <r>
      <rPr>
        <sz val="11"/>
        <rFont val="Times New Roman"/>
        <charset val="134"/>
      </rPr>
      <t>3.0</t>
    </r>
    <r>
      <rPr>
        <sz val="11"/>
        <rFont val="宋体"/>
        <charset val="134"/>
      </rPr>
      <t>智能养蚕生产线（含中蚕设备）两条。</t>
    </r>
  </si>
  <si>
    <r>
      <rPr>
        <sz val="11"/>
        <rFont val="宋体"/>
        <charset val="134"/>
      </rPr>
      <t>标准化示范基地</t>
    </r>
    <r>
      <rPr>
        <sz val="11"/>
        <rFont val="Times New Roman"/>
        <charset val="134"/>
      </rPr>
      <t>1000</t>
    </r>
    <r>
      <rPr>
        <sz val="11"/>
        <rFont val="宋体"/>
        <charset val="134"/>
      </rPr>
      <t>亩</t>
    </r>
    <r>
      <rPr>
        <sz val="11"/>
        <rFont val="Times New Roman"/>
        <charset val="134"/>
      </rPr>
      <t>/40</t>
    </r>
    <r>
      <rPr>
        <sz val="11"/>
        <rFont val="宋体"/>
        <charset val="134"/>
      </rPr>
      <t>万元；</t>
    </r>
    <r>
      <rPr>
        <sz val="11"/>
        <rFont val="Times New Roman"/>
        <charset val="134"/>
      </rPr>
      <t>10</t>
    </r>
    <r>
      <rPr>
        <sz val="11"/>
        <rFont val="宋体"/>
        <charset val="134"/>
      </rPr>
      <t>万元</t>
    </r>
    <r>
      <rPr>
        <sz val="11"/>
        <rFont val="Times New Roman"/>
        <charset val="134"/>
      </rPr>
      <t>/</t>
    </r>
    <r>
      <rPr>
        <sz val="11"/>
        <rFont val="宋体"/>
        <charset val="134"/>
      </rPr>
      <t>公里</t>
    </r>
    <r>
      <rPr>
        <sz val="11"/>
        <rFont val="Times New Roman"/>
        <charset val="134"/>
      </rPr>
      <t>/0.8m</t>
    </r>
    <r>
      <rPr>
        <sz val="11"/>
        <rFont val="宋体"/>
        <charset val="134"/>
      </rPr>
      <t>宽；</t>
    </r>
    <r>
      <rPr>
        <sz val="11"/>
        <rFont val="Times New Roman"/>
        <charset val="134"/>
      </rPr>
      <t>50</t>
    </r>
    <r>
      <rPr>
        <sz val="11"/>
        <rFont val="宋体"/>
        <charset val="134"/>
      </rPr>
      <t>万元</t>
    </r>
    <r>
      <rPr>
        <sz val="11"/>
        <rFont val="Times New Roman"/>
        <charset val="134"/>
      </rPr>
      <t>/</t>
    </r>
    <r>
      <rPr>
        <sz val="11"/>
        <rFont val="宋体"/>
        <charset val="134"/>
      </rPr>
      <t>公里</t>
    </r>
    <r>
      <rPr>
        <sz val="11"/>
        <rFont val="Times New Roman"/>
        <charset val="134"/>
      </rPr>
      <t>/2.5m</t>
    </r>
    <r>
      <rPr>
        <sz val="11"/>
        <rFont val="宋体"/>
        <charset val="134"/>
      </rPr>
      <t>宽；管道、喷头</t>
    </r>
    <r>
      <rPr>
        <sz val="11"/>
        <rFont val="Times New Roman"/>
        <charset val="134"/>
      </rPr>
      <t>/10</t>
    </r>
    <r>
      <rPr>
        <sz val="11"/>
        <rFont val="宋体"/>
        <charset val="134"/>
      </rPr>
      <t>万元</t>
    </r>
    <r>
      <rPr>
        <sz val="11"/>
        <rFont val="Times New Roman"/>
        <charset val="134"/>
      </rPr>
      <t>/</t>
    </r>
    <r>
      <rPr>
        <sz val="11"/>
        <rFont val="宋体"/>
        <charset val="134"/>
      </rPr>
      <t>公里；</t>
    </r>
    <r>
      <rPr>
        <sz val="11"/>
        <rFont val="Times New Roman"/>
        <charset val="134"/>
      </rPr>
      <t>1000</t>
    </r>
    <r>
      <rPr>
        <sz val="11"/>
        <rFont val="宋体"/>
        <charset val="134"/>
      </rPr>
      <t>方水池</t>
    </r>
    <r>
      <rPr>
        <sz val="11"/>
        <rFont val="Times New Roman"/>
        <charset val="134"/>
      </rPr>
      <t>/70</t>
    </r>
    <r>
      <rPr>
        <sz val="11"/>
        <rFont val="宋体"/>
        <charset val="134"/>
      </rPr>
      <t>万元</t>
    </r>
    <r>
      <rPr>
        <sz val="11"/>
        <rFont val="Times New Roman"/>
        <charset val="134"/>
      </rPr>
      <t>/</t>
    </r>
    <r>
      <rPr>
        <sz val="11"/>
        <rFont val="宋体"/>
        <charset val="134"/>
      </rPr>
      <t>口；其他设备</t>
    </r>
    <r>
      <rPr>
        <sz val="11"/>
        <rFont val="Times New Roman"/>
        <charset val="134"/>
      </rPr>
      <t>10</t>
    </r>
    <r>
      <rPr>
        <sz val="11"/>
        <rFont val="宋体"/>
        <charset val="134"/>
      </rPr>
      <t>万元</t>
    </r>
    <r>
      <rPr>
        <sz val="11"/>
        <rFont val="Times New Roman"/>
        <charset val="134"/>
      </rPr>
      <t>/</t>
    </r>
    <r>
      <rPr>
        <sz val="11"/>
        <rFont val="宋体"/>
        <charset val="134"/>
      </rPr>
      <t>套；生产线</t>
    </r>
    <r>
      <rPr>
        <sz val="11"/>
        <rFont val="Times New Roman"/>
        <charset val="134"/>
      </rPr>
      <t>/150</t>
    </r>
    <r>
      <rPr>
        <sz val="11"/>
        <rFont val="宋体"/>
        <charset val="134"/>
      </rPr>
      <t>万元</t>
    </r>
    <r>
      <rPr>
        <sz val="11"/>
        <rFont val="Times New Roman"/>
        <charset val="134"/>
      </rPr>
      <t>/</t>
    </r>
    <r>
      <rPr>
        <sz val="11"/>
        <rFont val="宋体"/>
        <charset val="134"/>
      </rPr>
      <t>套</t>
    </r>
  </si>
  <si>
    <r>
      <rPr>
        <sz val="11"/>
        <rFont val="宋体"/>
        <charset val="134"/>
      </rPr>
      <t>实施期间可增加临时务工人员</t>
    </r>
    <r>
      <rPr>
        <sz val="11"/>
        <rFont val="Times New Roman"/>
        <charset val="134"/>
      </rPr>
      <t>10</t>
    </r>
    <r>
      <rPr>
        <sz val="11"/>
        <rFont val="宋体"/>
        <charset val="134"/>
      </rPr>
      <t>人，增加临时务工人员收入不低于</t>
    </r>
    <r>
      <rPr>
        <sz val="11"/>
        <rFont val="Times New Roman"/>
        <charset val="134"/>
      </rPr>
      <t>1000</t>
    </r>
    <r>
      <rPr>
        <sz val="11"/>
        <rFont val="宋体"/>
        <charset val="134"/>
      </rPr>
      <t>元</t>
    </r>
    <r>
      <rPr>
        <sz val="11"/>
        <rFont val="Times New Roman"/>
        <charset val="134"/>
      </rPr>
      <t>/</t>
    </r>
    <r>
      <rPr>
        <sz val="11"/>
        <rFont val="宋体"/>
        <charset val="134"/>
      </rPr>
      <t>人，受益人口</t>
    </r>
    <r>
      <rPr>
        <sz val="11"/>
        <rFont val="Times New Roman"/>
        <charset val="134"/>
      </rPr>
      <t>200</t>
    </r>
    <r>
      <rPr>
        <sz val="11"/>
        <rFont val="宋体"/>
        <charset val="134"/>
      </rPr>
      <t>人，其中脱贫户</t>
    </r>
    <r>
      <rPr>
        <sz val="11"/>
        <rFont val="Times New Roman"/>
        <charset val="134"/>
      </rPr>
      <t>20</t>
    </r>
    <r>
      <rPr>
        <sz val="11"/>
        <rFont val="宋体"/>
        <charset val="134"/>
      </rPr>
      <t>人。</t>
    </r>
  </si>
  <si>
    <r>
      <rPr>
        <sz val="11"/>
        <rFont val="宋体"/>
        <charset val="134"/>
      </rPr>
      <t>财政资金作为入股资金，固定资产归村集体所有，通过将养蚕设备租赁给企业，租金收入归村集体。</t>
    </r>
  </si>
  <si>
    <r>
      <rPr>
        <sz val="11"/>
        <rFont val="宋体"/>
        <charset val="134"/>
      </rPr>
      <t>戴玉春</t>
    </r>
  </si>
  <si>
    <r>
      <rPr>
        <sz val="11"/>
        <rFont val="宋体"/>
        <charset val="134"/>
      </rPr>
      <t>特色产业</t>
    </r>
    <r>
      <rPr>
        <sz val="11"/>
        <rFont val="Times New Roman"/>
        <charset val="134"/>
      </rPr>
      <t>-</t>
    </r>
    <r>
      <rPr>
        <sz val="11"/>
        <rFont val="宋体"/>
        <charset val="134"/>
      </rPr>
      <t>核桃</t>
    </r>
  </si>
  <si>
    <r>
      <rPr>
        <sz val="11"/>
        <rFont val="宋体"/>
        <charset val="134"/>
      </rPr>
      <t>巫溪县</t>
    </r>
    <r>
      <rPr>
        <sz val="11"/>
        <rFont val="Times New Roman"/>
        <charset val="134"/>
      </rPr>
      <t>2024</t>
    </r>
    <r>
      <rPr>
        <sz val="11"/>
        <rFont val="宋体"/>
        <charset val="134"/>
      </rPr>
      <t>年胜利乡核桃产业发展项目</t>
    </r>
  </si>
  <si>
    <r>
      <rPr>
        <sz val="11"/>
        <rFont val="宋体"/>
        <charset val="134"/>
      </rPr>
      <t>核桃综合管护</t>
    </r>
    <r>
      <rPr>
        <sz val="11"/>
        <rFont val="Times New Roman"/>
        <charset val="134"/>
      </rPr>
      <t>500</t>
    </r>
    <r>
      <rPr>
        <sz val="11"/>
        <rFont val="宋体"/>
        <charset val="134"/>
      </rPr>
      <t>亩等</t>
    </r>
  </si>
  <si>
    <r>
      <rPr>
        <sz val="11"/>
        <rFont val="宋体"/>
        <charset val="134"/>
      </rPr>
      <t>巫溪县胜利乡健农等村</t>
    </r>
  </si>
  <si>
    <r>
      <rPr>
        <sz val="11"/>
        <rFont val="宋体"/>
        <charset val="134"/>
      </rPr>
      <t>通过核桃综合管护</t>
    </r>
    <r>
      <rPr>
        <sz val="11"/>
        <rFont val="Times New Roman"/>
        <charset val="134"/>
      </rPr>
      <t>500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25</t>
    </r>
    <r>
      <rPr>
        <sz val="11"/>
        <rFont val="宋体"/>
        <charset val="134"/>
      </rPr>
      <t>人（其中巩固脱贫人数</t>
    </r>
    <r>
      <rPr>
        <sz val="11"/>
        <rFont val="Times New Roman"/>
        <charset val="134"/>
      </rPr>
      <t>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</si>
  <si>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500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25</t>
    </r>
    <r>
      <rPr>
        <sz val="11"/>
        <rFont val="宋体"/>
        <charset val="134"/>
      </rPr>
      <t>人（其中巩固脱贫人数</t>
    </r>
    <r>
      <rPr>
        <sz val="11"/>
        <rFont val="Times New Roman"/>
        <charset val="134"/>
      </rPr>
      <t>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</si>
  <si>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核桃综合管护</t>
    </r>
    <r>
      <rPr>
        <sz val="11"/>
        <rFont val="Times New Roman"/>
        <charset val="134"/>
      </rPr>
      <t>500</t>
    </r>
    <r>
      <rPr>
        <sz val="11"/>
        <rFont val="宋体"/>
        <charset val="134"/>
      </rPr>
      <t>亩</t>
    </r>
  </si>
  <si>
    <r>
      <rPr>
        <sz val="11"/>
        <rFont val="宋体"/>
        <charset val="134"/>
      </rPr>
      <t>质量合格率</t>
    </r>
    <r>
      <rPr>
        <sz val="11"/>
        <rFont val="Times New Roman"/>
        <charset val="134"/>
      </rPr>
      <t>≥85%.</t>
    </r>
  </si>
  <si>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t>
    </r>
  </si>
  <si>
    <r>
      <rPr>
        <sz val="11"/>
        <rFont val="宋体"/>
        <charset val="134"/>
      </rPr>
      <t>人均增收</t>
    </r>
    <r>
      <rPr>
        <sz val="11"/>
        <rFont val="Times New Roman"/>
        <charset val="134"/>
      </rPr>
      <t>≥500</t>
    </r>
    <r>
      <rPr>
        <sz val="11"/>
        <rFont val="宋体"/>
        <charset val="134"/>
      </rPr>
      <t>元</t>
    </r>
  </si>
  <si>
    <r>
      <rPr>
        <sz val="11"/>
        <rFont val="宋体"/>
        <charset val="134"/>
      </rPr>
      <t>巫溪县</t>
    </r>
    <r>
      <rPr>
        <sz val="11"/>
        <rFont val="Times New Roman"/>
        <charset val="134"/>
      </rPr>
      <t>2024</t>
    </r>
    <r>
      <rPr>
        <sz val="11"/>
        <rFont val="宋体"/>
        <charset val="134"/>
      </rPr>
      <t>年白鹿镇核桃产业发展项目</t>
    </r>
  </si>
  <si>
    <r>
      <rPr>
        <sz val="11"/>
        <rFont val="宋体"/>
        <charset val="134"/>
      </rPr>
      <t>核桃综合管护</t>
    </r>
    <r>
      <rPr>
        <sz val="11"/>
        <rFont val="Times New Roman"/>
        <charset val="134"/>
      </rPr>
      <t>1000</t>
    </r>
    <r>
      <rPr>
        <sz val="11"/>
        <rFont val="宋体"/>
        <charset val="134"/>
      </rPr>
      <t>亩，剥壳机</t>
    </r>
    <r>
      <rPr>
        <sz val="11"/>
        <rFont val="Times New Roman"/>
        <charset val="134"/>
      </rPr>
      <t>1</t>
    </r>
    <r>
      <rPr>
        <sz val="11"/>
        <rFont val="宋体"/>
        <charset val="134"/>
      </rPr>
      <t>台</t>
    </r>
  </si>
  <si>
    <r>
      <rPr>
        <sz val="11"/>
        <rFont val="宋体"/>
        <charset val="134"/>
      </rPr>
      <t>巫溪县白鹿镇兰蟒、香树、燕子等村</t>
    </r>
  </si>
  <si>
    <r>
      <rPr>
        <sz val="11"/>
        <rFont val="宋体"/>
        <charset val="134"/>
      </rPr>
      <t>通过核桃综合管护</t>
    </r>
    <r>
      <rPr>
        <sz val="11"/>
        <rFont val="Times New Roman"/>
        <charset val="134"/>
      </rPr>
      <t>1000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50</t>
    </r>
    <r>
      <rPr>
        <sz val="11"/>
        <rFont val="宋体"/>
        <charset val="134"/>
      </rPr>
      <t>人（其中巩固脱贫人数</t>
    </r>
    <r>
      <rPr>
        <sz val="11"/>
        <rFont val="Times New Roman"/>
        <charset val="134"/>
      </rPr>
      <t>10</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</si>
  <si>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1000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50</t>
    </r>
    <r>
      <rPr>
        <sz val="11"/>
        <rFont val="宋体"/>
        <charset val="134"/>
      </rPr>
      <t>人（其中巩固脱贫人数</t>
    </r>
    <r>
      <rPr>
        <sz val="11"/>
        <rFont val="Times New Roman"/>
        <charset val="134"/>
      </rPr>
      <t>10</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</si>
  <si>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核桃综合管护</t>
    </r>
    <r>
      <rPr>
        <sz val="11"/>
        <rFont val="Times New Roman"/>
        <charset val="134"/>
      </rPr>
      <t>1000</t>
    </r>
    <r>
      <rPr>
        <sz val="11"/>
        <rFont val="宋体"/>
        <charset val="134"/>
      </rPr>
      <t>亩</t>
    </r>
  </si>
  <si>
    <r>
      <rPr>
        <sz val="11"/>
        <rFont val="宋体"/>
        <charset val="134"/>
      </rPr>
      <t>张碧松</t>
    </r>
  </si>
  <si>
    <r>
      <rPr>
        <sz val="11"/>
        <rFont val="宋体"/>
        <charset val="134"/>
      </rPr>
      <t>巫溪县</t>
    </r>
    <r>
      <rPr>
        <sz val="11"/>
        <rFont val="Times New Roman"/>
        <charset val="134"/>
      </rPr>
      <t>2024</t>
    </r>
    <r>
      <rPr>
        <sz val="11"/>
        <rFont val="宋体"/>
        <charset val="134"/>
      </rPr>
      <t>年朝阳镇核桃产业发展项目</t>
    </r>
  </si>
  <si>
    <r>
      <rPr>
        <sz val="11"/>
        <rFont val="宋体"/>
        <charset val="134"/>
      </rPr>
      <t>核桃综合管护</t>
    </r>
    <r>
      <rPr>
        <sz val="11"/>
        <rFont val="Times New Roman"/>
        <charset val="134"/>
      </rPr>
      <t>800</t>
    </r>
    <r>
      <rPr>
        <sz val="11"/>
        <rFont val="宋体"/>
        <charset val="134"/>
      </rPr>
      <t>亩</t>
    </r>
  </si>
  <si>
    <r>
      <rPr>
        <sz val="11"/>
        <rFont val="宋体"/>
        <charset val="134"/>
      </rPr>
      <t>巫溪县朝阳镇咸池等村</t>
    </r>
  </si>
  <si>
    <r>
      <rPr>
        <sz val="11"/>
        <rFont val="宋体"/>
        <charset val="134"/>
      </rPr>
      <t>通过核桃综合管护</t>
    </r>
    <r>
      <rPr>
        <sz val="11"/>
        <rFont val="Times New Roman"/>
        <charset val="134"/>
      </rPr>
      <t>800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40</t>
    </r>
    <r>
      <rPr>
        <sz val="11"/>
        <rFont val="宋体"/>
        <charset val="134"/>
      </rPr>
      <t>人（其中巩固脱贫人数</t>
    </r>
    <r>
      <rPr>
        <sz val="11"/>
        <rFont val="Times New Roman"/>
        <charset val="134"/>
      </rPr>
      <t>8</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</si>
  <si>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800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40</t>
    </r>
    <r>
      <rPr>
        <sz val="11"/>
        <rFont val="宋体"/>
        <charset val="134"/>
      </rPr>
      <t>人（其中巩固脱贫人数</t>
    </r>
    <r>
      <rPr>
        <sz val="11"/>
        <rFont val="Times New Roman"/>
        <charset val="134"/>
      </rPr>
      <t>8</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</si>
  <si>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受益脱贫人口数</t>
    </r>
    <r>
      <rPr>
        <sz val="11"/>
        <rFont val="Times New Roman"/>
        <charset val="134"/>
      </rPr>
      <t>≥16</t>
    </r>
    <r>
      <rPr>
        <sz val="11"/>
        <rFont val="宋体"/>
        <charset val="134"/>
      </rPr>
      <t>人</t>
    </r>
  </si>
  <si>
    <r>
      <rPr>
        <sz val="11"/>
        <rFont val="宋体"/>
        <charset val="134"/>
      </rPr>
      <t>巫溪县</t>
    </r>
    <r>
      <rPr>
        <sz val="11"/>
        <rFont val="Times New Roman"/>
        <charset val="134"/>
      </rPr>
      <t>2024</t>
    </r>
    <r>
      <rPr>
        <sz val="11"/>
        <rFont val="宋体"/>
        <charset val="134"/>
      </rPr>
      <t>年古路镇核桃产业发展项目</t>
    </r>
  </si>
  <si>
    <r>
      <rPr>
        <sz val="11"/>
        <rFont val="宋体"/>
        <charset val="134"/>
      </rPr>
      <t>核桃综合管护</t>
    </r>
    <r>
      <rPr>
        <sz val="11"/>
        <rFont val="Times New Roman"/>
        <charset val="134"/>
      </rPr>
      <t>1500</t>
    </r>
    <r>
      <rPr>
        <sz val="11"/>
        <rFont val="宋体"/>
        <charset val="134"/>
      </rPr>
      <t>亩，完善核桃加工基础设施建设</t>
    </r>
  </si>
  <si>
    <r>
      <rPr>
        <sz val="11"/>
        <rFont val="宋体"/>
        <charset val="134"/>
      </rPr>
      <t>巫溪县古路镇得胜等村</t>
    </r>
  </si>
  <si>
    <r>
      <rPr>
        <sz val="11"/>
        <rFont val="宋体"/>
        <charset val="134"/>
      </rPr>
      <t>通过核桃综合管护</t>
    </r>
    <r>
      <rPr>
        <sz val="11"/>
        <rFont val="Times New Roman"/>
        <charset val="134"/>
      </rPr>
      <t>1500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75</t>
    </r>
    <r>
      <rPr>
        <sz val="11"/>
        <rFont val="宋体"/>
        <charset val="134"/>
      </rPr>
      <t>人（其中巩固脱贫人数</t>
    </r>
    <r>
      <rPr>
        <sz val="11"/>
        <rFont val="Times New Roman"/>
        <charset val="134"/>
      </rPr>
      <t>15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</si>
  <si>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1500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75</t>
    </r>
    <r>
      <rPr>
        <sz val="11"/>
        <rFont val="宋体"/>
        <charset val="134"/>
      </rPr>
      <t>人（其中巩固脱贫人数</t>
    </r>
    <r>
      <rPr>
        <sz val="11"/>
        <rFont val="Times New Roman"/>
        <charset val="134"/>
      </rPr>
      <t>15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</si>
  <si>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核桃综合管护</t>
    </r>
    <r>
      <rPr>
        <sz val="11"/>
        <rFont val="Times New Roman"/>
        <charset val="134"/>
      </rPr>
      <t>1500</t>
    </r>
    <r>
      <rPr>
        <sz val="11"/>
        <rFont val="宋体"/>
        <charset val="134"/>
      </rPr>
      <t>亩</t>
    </r>
  </si>
  <si>
    <r>
      <rPr>
        <sz val="11"/>
        <rFont val="宋体"/>
        <charset val="134"/>
      </rPr>
      <t>巫溪县</t>
    </r>
    <r>
      <rPr>
        <sz val="11"/>
        <rFont val="Times New Roman"/>
        <charset val="134"/>
      </rPr>
      <t>2024</t>
    </r>
    <r>
      <rPr>
        <sz val="11"/>
        <rFont val="宋体"/>
        <charset val="134"/>
      </rPr>
      <t>年田坝镇核桃产业发展项目</t>
    </r>
  </si>
  <si>
    <r>
      <rPr>
        <sz val="11"/>
        <rFont val="宋体"/>
        <charset val="134"/>
      </rPr>
      <t>核桃综合管护</t>
    </r>
    <r>
      <rPr>
        <sz val="11"/>
        <rFont val="Times New Roman"/>
        <charset val="134"/>
      </rPr>
      <t>800</t>
    </r>
    <r>
      <rPr>
        <sz val="11"/>
        <rFont val="宋体"/>
        <charset val="134"/>
      </rPr>
      <t>亩，补植补造</t>
    </r>
    <r>
      <rPr>
        <sz val="11"/>
        <rFont val="Times New Roman"/>
        <charset val="134"/>
      </rPr>
      <t>50</t>
    </r>
    <r>
      <rPr>
        <sz val="11"/>
        <rFont val="宋体"/>
        <charset val="134"/>
      </rPr>
      <t>亩</t>
    </r>
  </si>
  <si>
    <r>
      <rPr>
        <sz val="11"/>
        <rFont val="宋体"/>
        <charset val="134"/>
      </rPr>
      <t>巫溪县田坝镇田坝、黄草等村</t>
    </r>
  </si>
  <si>
    <r>
      <rPr>
        <sz val="11"/>
        <rFont val="宋体"/>
        <charset val="134"/>
      </rPr>
      <t>核桃综合管护</t>
    </r>
    <r>
      <rPr>
        <sz val="11"/>
        <rFont val="Times New Roman"/>
        <charset val="134"/>
      </rPr>
      <t>800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40</t>
    </r>
    <r>
      <rPr>
        <sz val="11"/>
        <rFont val="宋体"/>
        <charset val="134"/>
      </rPr>
      <t>人（其中巩固脱贫人数</t>
    </r>
    <r>
      <rPr>
        <sz val="11"/>
        <rFont val="Times New Roman"/>
        <charset val="134"/>
      </rPr>
      <t>8</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</si>
  <si>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800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40</t>
    </r>
    <r>
      <rPr>
        <sz val="11"/>
        <rFont val="宋体"/>
        <charset val="134"/>
      </rPr>
      <t>人（其中巩固脱贫人数</t>
    </r>
    <r>
      <rPr>
        <sz val="11"/>
        <rFont val="Times New Roman"/>
        <charset val="134"/>
      </rPr>
      <t>8</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</si>
  <si>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许诘明</t>
    </r>
  </si>
  <si>
    <r>
      <rPr>
        <sz val="11"/>
        <rFont val="宋体"/>
        <charset val="134"/>
      </rPr>
      <t>巫溪县</t>
    </r>
    <r>
      <rPr>
        <sz val="11"/>
        <rFont val="Times New Roman"/>
        <charset val="134"/>
      </rPr>
      <t>2024</t>
    </r>
    <r>
      <rPr>
        <sz val="11"/>
        <rFont val="宋体"/>
        <charset val="134"/>
      </rPr>
      <t>年上磺镇核桃产业发展项目</t>
    </r>
  </si>
  <si>
    <r>
      <rPr>
        <sz val="11"/>
        <rFont val="宋体"/>
        <charset val="134"/>
      </rPr>
      <t>巫溪县上磺镇焦山等村</t>
    </r>
  </si>
  <si>
    <r>
      <rPr>
        <sz val="11"/>
        <rFont val="宋体"/>
        <charset val="134"/>
      </rPr>
      <t>核桃综合管护</t>
    </r>
    <r>
      <rPr>
        <sz val="11"/>
        <rFont val="Times New Roman"/>
        <charset val="134"/>
      </rPr>
      <t>500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25</t>
    </r>
    <r>
      <rPr>
        <sz val="11"/>
        <rFont val="宋体"/>
        <charset val="134"/>
      </rPr>
      <t>人（其中巩固脱贫人数</t>
    </r>
    <r>
      <rPr>
        <sz val="11"/>
        <rFont val="Times New Roman"/>
        <charset val="134"/>
      </rPr>
      <t>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</si>
  <si>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巫溪县</t>
    </r>
    <r>
      <rPr>
        <sz val="11"/>
        <rFont val="Times New Roman"/>
        <charset val="134"/>
      </rPr>
      <t>2024</t>
    </r>
    <r>
      <rPr>
        <sz val="11"/>
        <rFont val="宋体"/>
        <charset val="134"/>
      </rPr>
      <t>年塘坊镇核桃产业发展项目</t>
    </r>
  </si>
  <si>
    <r>
      <rPr>
        <sz val="11"/>
        <rFont val="宋体"/>
        <charset val="134"/>
      </rPr>
      <t>核桃综合管护</t>
    </r>
    <r>
      <rPr>
        <sz val="11"/>
        <rFont val="Times New Roman"/>
        <charset val="134"/>
      </rPr>
      <t>400</t>
    </r>
    <r>
      <rPr>
        <sz val="11"/>
        <rFont val="宋体"/>
        <charset val="134"/>
      </rPr>
      <t>亩</t>
    </r>
  </si>
  <si>
    <r>
      <rPr>
        <sz val="11"/>
        <rFont val="宋体"/>
        <charset val="134"/>
      </rPr>
      <t>巫溪县塘坊镇安乐村</t>
    </r>
  </si>
  <si>
    <r>
      <rPr>
        <sz val="11"/>
        <rFont val="宋体"/>
        <charset val="134"/>
      </rPr>
      <t>核桃综合管护</t>
    </r>
    <r>
      <rPr>
        <sz val="11"/>
        <rFont val="Times New Roman"/>
        <charset val="134"/>
      </rPr>
      <t>400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20</t>
    </r>
    <r>
      <rPr>
        <sz val="11"/>
        <rFont val="宋体"/>
        <charset val="134"/>
      </rPr>
      <t>人（其中巩固脱贫人数</t>
    </r>
    <r>
      <rPr>
        <sz val="11"/>
        <rFont val="Times New Roman"/>
        <charset val="134"/>
      </rPr>
      <t>4</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</si>
  <si>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400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20</t>
    </r>
    <r>
      <rPr>
        <sz val="11"/>
        <rFont val="宋体"/>
        <charset val="134"/>
      </rPr>
      <t>人（其中巩固脱贫人数</t>
    </r>
    <r>
      <rPr>
        <sz val="11"/>
        <rFont val="Times New Roman"/>
        <charset val="134"/>
      </rPr>
      <t>4</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</si>
  <si>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巫溪县</t>
    </r>
    <r>
      <rPr>
        <sz val="11"/>
        <rFont val="Times New Roman"/>
        <charset val="134"/>
      </rPr>
      <t>2024</t>
    </r>
    <r>
      <rPr>
        <sz val="11"/>
        <rFont val="宋体"/>
        <charset val="134"/>
      </rPr>
      <t>年徐家镇核桃产业发展项目</t>
    </r>
  </si>
  <si>
    <r>
      <rPr>
        <sz val="11"/>
        <rFont val="宋体"/>
        <charset val="134"/>
      </rPr>
      <t>巫溪县徐家镇安阳、龙花等村</t>
    </r>
  </si>
  <si>
    <r>
      <rPr>
        <sz val="11"/>
        <rFont val="宋体"/>
        <charset val="134"/>
      </rPr>
      <t>核桃综合管护</t>
    </r>
    <r>
      <rPr>
        <sz val="11"/>
        <rFont val="Times New Roman"/>
        <charset val="134"/>
      </rPr>
      <t>800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80</t>
    </r>
    <r>
      <rPr>
        <sz val="11"/>
        <rFont val="宋体"/>
        <charset val="134"/>
      </rPr>
      <t>人（其中巩固脱贫人数</t>
    </r>
    <r>
      <rPr>
        <sz val="11"/>
        <rFont val="Times New Roman"/>
        <charset val="134"/>
      </rPr>
      <t>16</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</si>
  <si>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800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80</t>
    </r>
    <r>
      <rPr>
        <sz val="11"/>
        <rFont val="宋体"/>
        <charset val="134"/>
      </rPr>
      <t>人（其中巩固脱贫人数</t>
    </r>
    <r>
      <rPr>
        <sz val="11"/>
        <rFont val="Times New Roman"/>
        <charset val="134"/>
      </rPr>
      <t>16</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</si>
  <si>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巫溪县</t>
    </r>
    <r>
      <rPr>
        <sz val="11"/>
        <rFont val="Times New Roman"/>
        <charset val="134"/>
      </rPr>
      <t>2024</t>
    </r>
    <r>
      <rPr>
        <sz val="11"/>
        <rFont val="宋体"/>
        <charset val="134"/>
      </rPr>
      <t>年土城镇核桃产业发展项目</t>
    </r>
  </si>
  <si>
    <r>
      <rPr>
        <sz val="11"/>
        <rFont val="宋体"/>
        <charset val="134"/>
      </rPr>
      <t>核桃综合管护</t>
    </r>
    <r>
      <rPr>
        <sz val="11"/>
        <rFont val="Times New Roman"/>
        <charset val="134"/>
      </rPr>
      <t>200</t>
    </r>
    <r>
      <rPr>
        <sz val="11"/>
        <rFont val="宋体"/>
        <charset val="134"/>
      </rPr>
      <t>亩</t>
    </r>
  </si>
  <si>
    <r>
      <rPr>
        <sz val="11"/>
        <rFont val="宋体"/>
        <charset val="134"/>
      </rPr>
      <t>巫溪县土城镇和平村</t>
    </r>
  </si>
  <si>
    <r>
      <rPr>
        <sz val="11"/>
        <rFont val="宋体"/>
        <charset val="134"/>
      </rPr>
      <t>核桃综合管护</t>
    </r>
    <r>
      <rPr>
        <sz val="11"/>
        <rFont val="Times New Roman"/>
        <charset val="134"/>
      </rPr>
      <t>200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20</t>
    </r>
    <r>
      <rPr>
        <sz val="11"/>
        <rFont val="宋体"/>
        <charset val="134"/>
      </rPr>
      <t>人（其中巩固脱贫人数</t>
    </r>
    <r>
      <rPr>
        <sz val="11"/>
        <rFont val="Times New Roman"/>
        <charset val="134"/>
      </rPr>
      <t>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</si>
  <si>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200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亩，受益人口</t>
    </r>
    <r>
      <rPr>
        <sz val="11"/>
        <rFont val="Times New Roman"/>
        <charset val="134"/>
      </rPr>
      <t>20</t>
    </r>
    <r>
      <rPr>
        <sz val="11"/>
        <rFont val="宋体"/>
        <charset val="134"/>
      </rPr>
      <t>人（其中巩固脱贫人数</t>
    </r>
    <r>
      <rPr>
        <sz val="11"/>
        <rFont val="Times New Roman"/>
        <charset val="134"/>
      </rPr>
      <t>5</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</si>
  <si>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巫溪县</t>
    </r>
    <r>
      <rPr>
        <sz val="11"/>
        <rFont val="Times New Roman"/>
        <charset val="134"/>
      </rPr>
      <t>2024</t>
    </r>
    <r>
      <rPr>
        <sz val="11"/>
        <rFont val="宋体"/>
        <charset val="134"/>
      </rPr>
      <t>年下堡镇核桃产业发展项目</t>
    </r>
  </si>
  <si>
    <r>
      <rPr>
        <sz val="11"/>
        <rFont val="宋体"/>
        <charset val="134"/>
      </rPr>
      <t>核桃综合管护</t>
    </r>
    <r>
      <rPr>
        <sz val="11"/>
        <rFont val="Times New Roman"/>
        <charset val="134"/>
      </rPr>
      <t>300</t>
    </r>
    <r>
      <rPr>
        <sz val="11"/>
        <rFont val="宋体"/>
        <charset val="134"/>
      </rPr>
      <t>亩。剥壳机</t>
    </r>
    <r>
      <rPr>
        <sz val="11"/>
        <rFont val="Times New Roman"/>
        <charset val="134"/>
      </rPr>
      <t>1</t>
    </r>
    <r>
      <rPr>
        <sz val="11"/>
        <rFont val="宋体"/>
        <charset val="134"/>
      </rPr>
      <t>台、晾晒设备</t>
    </r>
    <r>
      <rPr>
        <sz val="11"/>
        <rFont val="Times New Roman"/>
        <charset val="134"/>
      </rPr>
      <t>1</t>
    </r>
    <r>
      <rPr>
        <sz val="11"/>
        <rFont val="宋体"/>
        <charset val="134"/>
      </rPr>
      <t>套。</t>
    </r>
  </si>
  <si>
    <r>
      <rPr>
        <sz val="11"/>
        <rFont val="宋体"/>
        <charset val="134"/>
      </rPr>
      <t>巫溪县下堡镇金狮村</t>
    </r>
  </si>
  <si>
    <r>
      <rPr>
        <sz val="11"/>
        <rFont val="宋体"/>
        <charset val="134"/>
      </rPr>
      <t>核桃综合管护</t>
    </r>
    <r>
      <rPr>
        <sz val="11"/>
        <rFont val="Times New Roman"/>
        <charset val="134"/>
      </rPr>
      <t>300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亩，收受人口</t>
    </r>
    <r>
      <rPr>
        <sz val="11"/>
        <rFont val="Times New Roman"/>
        <charset val="134"/>
      </rPr>
      <t>15</t>
    </r>
    <r>
      <rPr>
        <sz val="11"/>
        <rFont val="宋体"/>
        <charset val="134"/>
      </rPr>
      <t>人（其中脱贫人口</t>
    </r>
    <r>
      <rPr>
        <sz val="11"/>
        <rFont val="Times New Roman"/>
        <charset val="134"/>
      </rPr>
      <t>3</t>
    </r>
    <r>
      <rPr>
        <sz val="11"/>
        <rFont val="宋体"/>
        <charset val="134"/>
      </rPr>
      <t>人），人均增收</t>
    </r>
    <r>
      <rPr>
        <sz val="11"/>
        <rFont val="Times New Roman"/>
        <charset val="134"/>
      </rPr>
      <t>500</t>
    </r>
    <r>
      <rPr>
        <sz val="11"/>
        <rFont val="宋体"/>
        <charset val="134"/>
      </rPr>
      <t>元以上，满意度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</si>
  <si>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300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亩，收受人口</t>
    </r>
    <r>
      <rPr>
        <sz val="11"/>
        <rFont val="Times New Roman"/>
        <charset val="134"/>
      </rPr>
      <t>15</t>
    </r>
    <r>
      <rPr>
        <sz val="11"/>
        <rFont val="宋体"/>
        <charset val="134"/>
      </rPr>
      <t>人（其中脱贫人口</t>
    </r>
    <r>
      <rPr>
        <sz val="11"/>
        <rFont val="Times New Roman"/>
        <charset val="134"/>
      </rPr>
      <t>3</t>
    </r>
    <r>
      <rPr>
        <sz val="11"/>
        <rFont val="宋体"/>
        <charset val="134"/>
      </rPr>
      <t>人），人均增收</t>
    </r>
    <r>
      <rPr>
        <sz val="11"/>
        <rFont val="Times New Roman"/>
        <charset val="134"/>
      </rPr>
      <t>500</t>
    </r>
    <r>
      <rPr>
        <sz val="11"/>
        <rFont val="宋体"/>
        <charset val="134"/>
      </rPr>
      <t>元以上，满意度</t>
    </r>
    <r>
      <rPr>
        <sz val="11"/>
        <rFont val="Times New Roman"/>
        <charset val="134"/>
      </rPr>
      <t>90%</t>
    </r>
    <r>
      <rPr>
        <sz val="11"/>
        <rFont val="宋体"/>
        <charset val="134"/>
      </rPr>
      <t>以上。</t>
    </r>
  </si>
  <si>
    <r>
      <rPr>
        <sz val="11"/>
        <rFont val="宋体"/>
        <charset val="134"/>
      </rPr>
      <t>核桃综合管护</t>
    </r>
    <r>
      <rPr>
        <sz val="11"/>
        <rFont val="Times New Roman"/>
        <charset val="134"/>
      </rPr>
      <t>300</t>
    </r>
    <r>
      <rPr>
        <sz val="11"/>
        <rFont val="宋体"/>
        <charset val="134"/>
      </rPr>
      <t>亩</t>
    </r>
  </si>
  <si>
    <r>
      <rPr>
        <sz val="11"/>
        <rFont val="宋体"/>
        <charset val="134"/>
      </rPr>
      <t>受益巩贫人口数</t>
    </r>
    <r>
      <rPr>
        <sz val="11"/>
        <rFont val="Times New Roman"/>
        <charset val="134"/>
      </rPr>
      <t>≥6</t>
    </r>
    <r>
      <rPr>
        <sz val="11"/>
        <rFont val="宋体"/>
        <charset val="134"/>
      </rPr>
      <t>人</t>
    </r>
  </si>
  <si>
    <r>
      <rPr>
        <sz val="11"/>
        <rFont val="宋体"/>
        <charset val="134"/>
      </rPr>
      <t>巫溪县</t>
    </r>
    <r>
      <rPr>
        <sz val="11"/>
        <rFont val="Times New Roman"/>
        <charset val="134"/>
      </rPr>
      <t>2024</t>
    </r>
    <r>
      <rPr>
        <sz val="11"/>
        <rFont val="宋体"/>
        <charset val="134"/>
      </rPr>
      <t>年天元乡核桃产业发展项目</t>
    </r>
  </si>
  <si>
    <r>
      <rPr>
        <sz val="11"/>
        <rFont val="宋体"/>
        <charset val="134"/>
      </rPr>
      <t>核桃综合管护</t>
    </r>
    <r>
      <rPr>
        <sz val="11"/>
        <rFont val="Times New Roman"/>
        <charset val="134"/>
      </rPr>
      <t>2000</t>
    </r>
    <r>
      <rPr>
        <sz val="11"/>
        <rFont val="宋体"/>
        <charset val="134"/>
      </rPr>
      <t>亩，剥壳机</t>
    </r>
    <r>
      <rPr>
        <sz val="11"/>
        <rFont val="Times New Roman"/>
        <charset val="134"/>
      </rPr>
      <t>2</t>
    </r>
    <r>
      <rPr>
        <sz val="11"/>
        <rFont val="宋体"/>
        <charset val="134"/>
      </rPr>
      <t>台</t>
    </r>
  </si>
  <si>
    <r>
      <rPr>
        <sz val="11"/>
        <rFont val="宋体"/>
        <charset val="134"/>
      </rPr>
      <t>巫溪县天元乡新华、吉龙、新田等村</t>
    </r>
  </si>
  <si>
    <r>
      <rPr>
        <sz val="11"/>
        <rFont val="宋体"/>
        <charset val="134"/>
      </rPr>
      <t>核桃综合管护</t>
    </r>
    <r>
      <rPr>
        <sz val="11"/>
        <rFont val="Times New Roman"/>
        <charset val="134"/>
      </rPr>
      <t>2000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亩，收受人口</t>
    </r>
    <r>
      <rPr>
        <sz val="11"/>
        <rFont val="Times New Roman"/>
        <charset val="134"/>
      </rPr>
      <t>100</t>
    </r>
    <r>
      <rPr>
        <sz val="11"/>
        <rFont val="宋体"/>
        <charset val="134"/>
      </rPr>
      <t>人（其中脱贫人口</t>
    </r>
    <r>
      <rPr>
        <sz val="11"/>
        <rFont val="Times New Roman"/>
        <charset val="134"/>
      </rPr>
      <t>20</t>
    </r>
    <r>
      <rPr>
        <sz val="11"/>
        <rFont val="宋体"/>
        <charset val="134"/>
      </rPr>
      <t>人），人均增收</t>
    </r>
    <r>
      <rPr>
        <sz val="11"/>
        <rFont val="Times New Roman"/>
        <charset val="134"/>
      </rPr>
      <t>500</t>
    </r>
    <r>
      <rPr>
        <sz val="11"/>
        <rFont val="宋体"/>
        <charset val="134"/>
      </rPr>
      <t>元以上，满意度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</si>
  <si>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2000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亩，收受人口</t>
    </r>
    <r>
      <rPr>
        <sz val="11"/>
        <rFont val="Times New Roman"/>
        <charset val="134"/>
      </rPr>
      <t>100</t>
    </r>
    <r>
      <rPr>
        <sz val="11"/>
        <rFont val="宋体"/>
        <charset val="134"/>
      </rPr>
      <t>人（其中脱贫人口</t>
    </r>
    <r>
      <rPr>
        <sz val="11"/>
        <rFont val="Times New Roman"/>
        <charset val="134"/>
      </rPr>
      <t>20</t>
    </r>
    <r>
      <rPr>
        <sz val="11"/>
        <rFont val="宋体"/>
        <charset val="134"/>
      </rPr>
      <t>人），人均增收</t>
    </r>
    <r>
      <rPr>
        <sz val="11"/>
        <rFont val="Times New Roman"/>
        <charset val="134"/>
      </rPr>
      <t>500</t>
    </r>
    <r>
      <rPr>
        <sz val="11"/>
        <rFont val="宋体"/>
        <charset val="134"/>
      </rPr>
      <t>元以上，满意度</t>
    </r>
    <r>
      <rPr>
        <sz val="11"/>
        <rFont val="Times New Roman"/>
        <charset val="134"/>
      </rPr>
      <t>90%</t>
    </r>
    <r>
      <rPr>
        <sz val="11"/>
        <rFont val="宋体"/>
        <charset val="134"/>
      </rPr>
      <t>以上。</t>
    </r>
  </si>
  <si>
    <r>
      <rPr>
        <sz val="11"/>
        <rFont val="宋体"/>
        <charset val="134"/>
      </rPr>
      <t>核桃综合管护</t>
    </r>
    <r>
      <rPr>
        <sz val="11"/>
        <rFont val="Times New Roman"/>
        <charset val="134"/>
      </rPr>
      <t>2000</t>
    </r>
    <r>
      <rPr>
        <sz val="11"/>
        <rFont val="宋体"/>
        <charset val="134"/>
      </rPr>
      <t>亩</t>
    </r>
  </si>
  <si>
    <r>
      <rPr>
        <sz val="11"/>
        <rFont val="宋体"/>
        <charset val="134"/>
      </rPr>
      <t>胡明生</t>
    </r>
  </si>
  <si>
    <r>
      <rPr>
        <sz val="11"/>
        <rFont val="宋体"/>
        <charset val="134"/>
      </rPr>
      <t>巫溪县</t>
    </r>
    <r>
      <rPr>
        <sz val="11"/>
        <rFont val="Times New Roman"/>
        <charset val="134"/>
      </rPr>
      <t>2024</t>
    </r>
    <r>
      <rPr>
        <sz val="11"/>
        <rFont val="宋体"/>
        <charset val="134"/>
      </rPr>
      <t>年中梁乡核桃产业发展项目</t>
    </r>
  </si>
  <si>
    <r>
      <rPr>
        <sz val="11"/>
        <rFont val="宋体"/>
        <charset val="134"/>
      </rPr>
      <t>管护核桃</t>
    </r>
    <r>
      <rPr>
        <sz val="11"/>
        <rFont val="Times New Roman"/>
        <charset val="134"/>
      </rPr>
      <t>1000</t>
    </r>
    <r>
      <rPr>
        <sz val="11"/>
        <rFont val="宋体"/>
        <charset val="134"/>
      </rPr>
      <t>亩</t>
    </r>
  </si>
  <si>
    <r>
      <rPr>
        <sz val="11"/>
        <rFont val="宋体"/>
        <charset val="134"/>
      </rPr>
      <t>巫溪县中梁乡石锣、双河、中梁、星溪等村</t>
    </r>
  </si>
  <si>
    <r>
      <rPr>
        <sz val="11"/>
        <rFont val="宋体"/>
        <charset val="134"/>
      </rPr>
      <t>核桃综合管护</t>
    </r>
    <r>
      <rPr>
        <sz val="11"/>
        <rFont val="Times New Roman"/>
        <charset val="134"/>
      </rPr>
      <t>1000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亩，收受人口</t>
    </r>
    <r>
      <rPr>
        <sz val="11"/>
        <rFont val="Times New Roman"/>
        <charset val="134"/>
      </rPr>
      <t>50</t>
    </r>
    <r>
      <rPr>
        <sz val="11"/>
        <rFont val="宋体"/>
        <charset val="134"/>
      </rPr>
      <t>人（其中脱贫人口</t>
    </r>
    <r>
      <rPr>
        <sz val="11"/>
        <rFont val="Times New Roman"/>
        <charset val="134"/>
      </rPr>
      <t>10</t>
    </r>
    <r>
      <rPr>
        <sz val="11"/>
        <rFont val="宋体"/>
        <charset val="134"/>
      </rPr>
      <t>人），人均增收</t>
    </r>
    <r>
      <rPr>
        <sz val="11"/>
        <rFont val="Times New Roman"/>
        <charset val="134"/>
      </rPr>
      <t>500</t>
    </r>
    <r>
      <rPr>
        <sz val="11"/>
        <rFont val="宋体"/>
        <charset val="134"/>
      </rPr>
      <t>元以上，满意度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</si>
  <si>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t>
    </r>
    <r>
      <rPr>
        <sz val="11"/>
        <rFont val="Times New Roman"/>
        <charset val="134"/>
      </rPr>
      <t>1000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t>
    </r>
    <r>
      <rPr>
        <sz val="11"/>
        <rFont val="Times New Roman"/>
        <charset val="134"/>
      </rPr>
      <t>250</t>
    </r>
    <r>
      <rPr>
        <sz val="11"/>
        <rFont val="宋体"/>
        <charset val="134"/>
      </rPr>
      <t>元</t>
    </r>
    <r>
      <rPr>
        <sz val="11"/>
        <rFont val="Times New Roman"/>
        <charset val="134"/>
      </rPr>
      <t>/</t>
    </r>
    <r>
      <rPr>
        <sz val="11"/>
        <rFont val="宋体"/>
        <charset val="134"/>
      </rPr>
      <t>亩，收受人口</t>
    </r>
    <r>
      <rPr>
        <sz val="11"/>
        <rFont val="Times New Roman"/>
        <charset val="134"/>
      </rPr>
      <t>50</t>
    </r>
    <r>
      <rPr>
        <sz val="11"/>
        <rFont val="宋体"/>
        <charset val="134"/>
      </rPr>
      <t>人（其中脱贫人口</t>
    </r>
    <r>
      <rPr>
        <sz val="11"/>
        <rFont val="Times New Roman"/>
        <charset val="134"/>
      </rPr>
      <t>10</t>
    </r>
    <r>
      <rPr>
        <sz val="11"/>
        <rFont val="宋体"/>
        <charset val="134"/>
      </rPr>
      <t>人），人均增收</t>
    </r>
    <r>
      <rPr>
        <sz val="11"/>
        <rFont val="Times New Roman"/>
        <charset val="134"/>
      </rPr>
      <t>500</t>
    </r>
    <r>
      <rPr>
        <sz val="11"/>
        <rFont val="宋体"/>
        <charset val="134"/>
      </rPr>
      <t>元以上，满意度</t>
    </r>
    <r>
      <rPr>
        <sz val="11"/>
        <rFont val="Times New Roman"/>
        <charset val="134"/>
      </rPr>
      <t>90%</t>
    </r>
    <r>
      <rPr>
        <sz val="11"/>
        <rFont val="宋体"/>
        <charset val="134"/>
      </rPr>
      <t>以上。</t>
    </r>
  </si>
  <si>
    <r>
      <rPr>
        <sz val="11"/>
        <rFont val="宋体"/>
        <charset val="134"/>
      </rPr>
      <t>巫溪县</t>
    </r>
    <r>
      <rPr>
        <sz val="11"/>
        <rFont val="Times New Roman"/>
        <charset val="134"/>
      </rPr>
      <t>2024</t>
    </r>
    <r>
      <rPr>
        <sz val="11"/>
        <rFont val="宋体"/>
        <charset val="134"/>
      </rPr>
      <t>年长桂乡核桃产业发展项目</t>
    </r>
  </si>
  <si>
    <r>
      <rPr>
        <sz val="11"/>
        <rFont val="宋体"/>
        <charset val="134"/>
      </rPr>
      <t>核桃综合管护</t>
    </r>
    <r>
      <rPr>
        <sz val="11"/>
        <rFont val="Times New Roman"/>
        <charset val="134"/>
      </rPr>
      <t>500</t>
    </r>
    <r>
      <rPr>
        <sz val="11"/>
        <rFont val="宋体"/>
        <charset val="134"/>
      </rPr>
      <t>亩，剥壳机</t>
    </r>
    <r>
      <rPr>
        <sz val="11"/>
        <rFont val="Times New Roman"/>
        <charset val="134"/>
      </rPr>
      <t>1</t>
    </r>
    <r>
      <rPr>
        <sz val="11"/>
        <rFont val="宋体"/>
        <charset val="134"/>
      </rPr>
      <t>台，晾晒设备</t>
    </r>
    <r>
      <rPr>
        <sz val="11"/>
        <rFont val="Times New Roman"/>
        <charset val="134"/>
      </rPr>
      <t>1</t>
    </r>
    <r>
      <rPr>
        <sz val="11"/>
        <rFont val="宋体"/>
        <charset val="134"/>
      </rPr>
      <t>套</t>
    </r>
  </si>
  <si>
    <r>
      <rPr>
        <sz val="11"/>
        <rFont val="宋体"/>
        <charset val="134"/>
      </rPr>
      <t>巫溪县长桂乡坪义等村</t>
    </r>
  </si>
  <si>
    <r>
      <rPr>
        <sz val="11"/>
        <rFont val="宋体"/>
        <charset val="134"/>
      </rPr>
      <t>巫溪县</t>
    </r>
    <r>
      <rPr>
        <sz val="11"/>
        <rFont val="Times New Roman"/>
        <charset val="134"/>
      </rPr>
      <t>2024</t>
    </r>
    <r>
      <rPr>
        <sz val="11"/>
        <rFont val="宋体"/>
        <charset val="134"/>
      </rPr>
      <t>年天星乡核桃产业发展项目</t>
    </r>
  </si>
  <si>
    <r>
      <rPr>
        <sz val="11"/>
        <rFont val="宋体"/>
        <charset val="134"/>
      </rPr>
      <t>核桃综合管护、高接换优</t>
    </r>
    <r>
      <rPr>
        <sz val="11"/>
        <rFont val="Times New Roman"/>
        <charset val="134"/>
      </rPr>
      <t>300</t>
    </r>
    <r>
      <rPr>
        <sz val="11"/>
        <rFont val="宋体"/>
        <charset val="134"/>
      </rPr>
      <t>亩</t>
    </r>
  </si>
  <si>
    <r>
      <rPr>
        <sz val="11"/>
        <rFont val="宋体"/>
        <charset val="134"/>
      </rPr>
      <t>核桃综合管护、高接换优</t>
    </r>
    <r>
      <rPr>
        <sz val="11"/>
        <rFont val="Times New Roman"/>
        <charset val="134"/>
      </rPr>
      <t>300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；综合管护、高接换优≦</t>
    </r>
    <r>
      <rPr>
        <sz val="11"/>
        <rFont val="Times New Roman"/>
        <charset val="134"/>
      </rPr>
      <t>500</t>
    </r>
    <r>
      <rPr>
        <sz val="11"/>
        <rFont val="宋体"/>
        <charset val="134"/>
      </rPr>
      <t>元</t>
    </r>
    <r>
      <rPr>
        <sz val="11"/>
        <rFont val="Times New Roman"/>
        <charset val="134"/>
      </rPr>
      <t>/</t>
    </r>
    <r>
      <rPr>
        <sz val="11"/>
        <rFont val="宋体"/>
        <charset val="134"/>
      </rPr>
      <t>亩，受益人口</t>
    </r>
    <r>
      <rPr>
        <sz val="11"/>
        <rFont val="Times New Roman"/>
        <charset val="134"/>
      </rPr>
      <t>15</t>
    </r>
    <r>
      <rPr>
        <sz val="11"/>
        <rFont val="宋体"/>
        <charset val="134"/>
      </rPr>
      <t>人（其中巩固脱贫人数</t>
    </r>
    <r>
      <rPr>
        <sz val="11"/>
        <rFont val="Times New Roman"/>
        <charset val="134"/>
      </rPr>
      <t>3</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</si>
  <si>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人参与项目实施过程中施工质量和资金使用的监督，核桃综合管护、高接换优</t>
    </r>
    <r>
      <rPr>
        <sz val="11"/>
        <rFont val="Times New Roman"/>
        <charset val="134"/>
      </rPr>
      <t>300</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；综合管护、高接换优≦</t>
    </r>
    <r>
      <rPr>
        <sz val="11"/>
        <rFont val="Times New Roman"/>
        <charset val="134"/>
      </rPr>
      <t>500</t>
    </r>
    <r>
      <rPr>
        <sz val="11"/>
        <rFont val="宋体"/>
        <charset val="134"/>
      </rPr>
      <t>元</t>
    </r>
    <r>
      <rPr>
        <sz val="11"/>
        <rFont val="Times New Roman"/>
        <charset val="134"/>
      </rPr>
      <t>/</t>
    </r>
    <r>
      <rPr>
        <sz val="11"/>
        <rFont val="宋体"/>
        <charset val="134"/>
      </rPr>
      <t>亩，受益人口</t>
    </r>
    <r>
      <rPr>
        <sz val="11"/>
        <rFont val="Times New Roman"/>
        <charset val="134"/>
      </rPr>
      <t>15</t>
    </r>
    <r>
      <rPr>
        <sz val="11"/>
        <rFont val="宋体"/>
        <charset val="134"/>
      </rPr>
      <t>人（其中巩固脱贫人数</t>
    </r>
    <r>
      <rPr>
        <sz val="11"/>
        <rFont val="Times New Roman"/>
        <charset val="134"/>
      </rPr>
      <t>3</t>
    </r>
    <r>
      <rPr>
        <sz val="11"/>
        <rFont val="宋体"/>
        <charset val="134"/>
      </rPr>
      <t>人以上），人均增收</t>
    </r>
    <r>
      <rPr>
        <sz val="11"/>
        <rFont val="Times New Roman"/>
        <charset val="134"/>
      </rPr>
      <t>500</t>
    </r>
    <r>
      <rPr>
        <sz val="11"/>
        <rFont val="宋体"/>
        <charset val="134"/>
      </rPr>
      <t>元，满意度</t>
    </r>
    <r>
      <rPr>
        <sz val="11"/>
        <rFont val="Times New Roman"/>
        <charset val="134"/>
      </rPr>
      <t>90%</t>
    </r>
    <r>
      <rPr>
        <sz val="11"/>
        <rFont val="宋体"/>
        <charset val="134"/>
      </rPr>
      <t>以上。</t>
    </r>
  </si>
  <si>
    <r>
      <rPr>
        <sz val="11"/>
        <rFont val="宋体"/>
        <charset val="134"/>
      </rPr>
      <t>综合管护≦</t>
    </r>
    <r>
      <rPr>
        <sz val="11"/>
        <rFont val="Times New Roman"/>
        <charset val="134"/>
      </rPr>
      <t>500</t>
    </r>
    <r>
      <rPr>
        <sz val="11"/>
        <rFont val="宋体"/>
        <charset val="134"/>
      </rPr>
      <t>元</t>
    </r>
    <r>
      <rPr>
        <sz val="11"/>
        <rFont val="Times New Roman"/>
        <charset val="134"/>
      </rPr>
      <t>/</t>
    </r>
    <r>
      <rPr>
        <sz val="11"/>
        <rFont val="宋体"/>
        <charset val="134"/>
      </rPr>
      <t>亩</t>
    </r>
  </si>
  <si>
    <r>
      <rPr>
        <sz val="11"/>
        <rFont val="宋体"/>
        <charset val="134"/>
      </rPr>
      <t>巫溪县</t>
    </r>
    <r>
      <rPr>
        <sz val="11"/>
        <rFont val="Times New Roman"/>
        <charset val="134"/>
      </rPr>
      <t>2024</t>
    </r>
    <r>
      <rPr>
        <sz val="11"/>
        <rFont val="宋体"/>
        <charset val="134"/>
      </rPr>
      <t>年猫儿背林场核桃技术试验示范基地建设项目</t>
    </r>
  </si>
  <si>
    <r>
      <rPr>
        <sz val="11"/>
        <rFont val="宋体"/>
        <charset val="134"/>
      </rPr>
      <t>核桃技术试验示范建设</t>
    </r>
    <r>
      <rPr>
        <sz val="11"/>
        <rFont val="Times New Roman"/>
        <charset val="134"/>
      </rPr>
      <t>185</t>
    </r>
    <r>
      <rPr>
        <sz val="11"/>
        <rFont val="宋体"/>
        <charset val="134"/>
      </rPr>
      <t>亩</t>
    </r>
  </si>
  <si>
    <r>
      <rPr>
        <sz val="11"/>
        <rFont val="宋体"/>
        <charset val="134"/>
      </rPr>
      <t>巫溪县猫儿背林场</t>
    </r>
  </si>
  <si>
    <r>
      <rPr>
        <sz val="11"/>
        <rFont val="宋体"/>
        <charset val="134"/>
      </rPr>
      <t>核桃技术试验示范</t>
    </r>
    <r>
      <rPr>
        <sz val="11"/>
        <rFont val="Times New Roman"/>
        <charset val="134"/>
      </rPr>
      <t>185</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，技术试验示范≦</t>
    </r>
    <r>
      <rPr>
        <sz val="11"/>
        <rFont val="Times New Roman"/>
        <charset val="134"/>
      </rPr>
      <t>20</t>
    </r>
    <r>
      <rPr>
        <sz val="11"/>
        <rFont val="宋体"/>
        <charset val="134"/>
      </rPr>
      <t>万元，满意度</t>
    </r>
    <r>
      <rPr>
        <sz val="11"/>
        <rFont val="Times New Roman"/>
        <charset val="134"/>
      </rPr>
      <t>90%</t>
    </r>
    <r>
      <rPr>
        <sz val="11"/>
        <rFont val="宋体"/>
        <charset val="134"/>
      </rPr>
      <t>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</si>
  <si>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人参与项目实施过程中施工质量和资金使用的监督，核桃技术试验示范</t>
    </r>
    <r>
      <rPr>
        <sz val="11"/>
        <rFont val="Times New Roman"/>
        <charset val="134"/>
      </rPr>
      <t>185</t>
    </r>
    <r>
      <rPr>
        <sz val="11"/>
        <rFont val="宋体"/>
        <charset val="134"/>
      </rPr>
      <t>亩，质量合格率</t>
    </r>
    <r>
      <rPr>
        <sz val="11"/>
        <rFont val="Times New Roman"/>
        <charset val="134"/>
      </rPr>
      <t>≥85%</t>
    </r>
    <r>
      <rPr>
        <sz val="11"/>
        <rFont val="宋体"/>
        <charset val="134"/>
      </rPr>
      <t>，当年任务完成率</t>
    </r>
    <r>
      <rPr>
        <sz val="11"/>
        <rFont val="Times New Roman"/>
        <charset val="134"/>
      </rPr>
      <t>100%</t>
    </r>
    <r>
      <rPr>
        <sz val="11"/>
        <rFont val="宋体"/>
        <charset val="134"/>
      </rPr>
      <t>，技术试验示范≦</t>
    </r>
    <r>
      <rPr>
        <sz val="11"/>
        <rFont val="Times New Roman"/>
        <charset val="134"/>
      </rPr>
      <t>20</t>
    </r>
    <r>
      <rPr>
        <sz val="11"/>
        <rFont val="宋体"/>
        <charset val="134"/>
      </rPr>
      <t>万元，满意度</t>
    </r>
    <r>
      <rPr>
        <sz val="11"/>
        <rFont val="Times New Roman"/>
        <charset val="134"/>
      </rPr>
      <t>90%</t>
    </r>
    <r>
      <rPr>
        <sz val="11"/>
        <rFont val="宋体"/>
        <charset val="134"/>
      </rPr>
      <t>以上。</t>
    </r>
  </si>
  <si>
    <r>
      <rPr>
        <sz val="11"/>
        <rFont val="宋体"/>
        <charset val="134"/>
      </rPr>
      <t>技术试验示范≦</t>
    </r>
    <r>
      <rPr>
        <sz val="11"/>
        <rFont val="Times New Roman"/>
        <charset val="134"/>
      </rPr>
      <t>20</t>
    </r>
    <r>
      <rPr>
        <sz val="11"/>
        <rFont val="宋体"/>
        <charset val="134"/>
      </rPr>
      <t>万元</t>
    </r>
  </si>
  <si>
    <r>
      <rPr>
        <sz val="11"/>
        <rFont val="宋体"/>
        <charset val="134"/>
      </rPr>
      <t>崔海军</t>
    </r>
  </si>
  <si>
    <r>
      <rPr>
        <sz val="11"/>
        <rFont val="宋体"/>
        <charset val="134"/>
      </rPr>
      <t>巫溪县</t>
    </r>
    <r>
      <rPr>
        <sz val="11"/>
        <rFont val="Times New Roman"/>
        <charset val="134"/>
      </rPr>
      <t>2024</t>
    </r>
    <r>
      <rPr>
        <sz val="11"/>
        <rFont val="宋体"/>
        <charset val="134"/>
      </rPr>
      <t>年通城镇核桃加工厂建设项目</t>
    </r>
  </si>
  <si>
    <r>
      <rPr>
        <sz val="11"/>
        <rFont val="宋体"/>
        <charset val="134"/>
      </rPr>
      <t>入股新引进核桃加工厂项目，建设厂房建筑面积不低于</t>
    </r>
    <r>
      <rPr>
        <sz val="11"/>
        <rFont val="Times New Roman"/>
        <charset val="134"/>
      </rPr>
      <t>800</t>
    </r>
    <r>
      <rPr>
        <sz val="11"/>
        <rFont val="宋体"/>
        <charset val="134"/>
      </rPr>
      <t>平方米的核桃加工厂及配套基础设施等。财政资金作为村集体入股资金新建厂房及配套设施，形成等额固定资产，产权归村集体所有。</t>
    </r>
  </si>
  <si>
    <r>
      <rPr>
        <sz val="11"/>
        <rFont val="宋体"/>
        <charset val="134"/>
      </rPr>
      <t>通过财政资金入股建设厂房建筑面积不低于</t>
    </r>
    <r>
      <rPr>
        <sz val="11"/>
        <rFont val="Times New Roman"/>
        <charset val="134"/>
      </rPr>
      <t>800</t>
    </r>
    <r>
      <rPr>
        <sz val="11"/>
        <rFont val="宋体"/>
        <charset val="134"/>
      </rPr>
      <t>平方米的核桃加工厂及配套基础设施等，项目建成后可增加村集体经济收入</t>
    </r>
    <r>
      <rPr>
        <sz val="11"/>
        <rFont val="Times New Roman"/>
        <charset val="134"/>
      </rPr>
      <t>2</t>
    </r>
    <r>
      <rPr>
        <sz val="11"/>
        <rFont val="宋体"/>
        <charset val="134"/>
      </rPr>
      <t>万元以上，带动农户务工收入</t>
    </r>
    <r>
      <rPr>
        <sz val="11"/>
        <rFont val="Times New Roman"/>
        <charset val="134"/>
      </rPr>
      <t>1000</t>
    </r>
    <r>
      <rPr>
        <sz val="11"/>
        <rFont val="宋体"/>
        <charset val="134"/>
      </rPr>
      <t>元以上，受益人口</t>
    </r>
    <r>
      <rPr>
        <sz val="11"/>
        <rFont val="Times New Roman"/>
        <charset val="134"/>
      </rPr>
      <t>50</t>
    </r>
    <r>
      <rPr>
        <sz val="11"/>
        <rFont val="宋体"/>
        <charset val="134"/>
      </rPr>
      <t>人，其中脱贫人口</t>
    </r>
    <r>
      <rPr>
        <sz val="11"/>
        <rFont val="Times New Roman"/>
        <charset val="134"/>
      </rPr>
      <t>12</t>
    </r>
    <r>
      <rPr>
        <sz val="11"/>
        <rFont val="宋体"/>
        <charset val="134"/>
      </rPr>
      <t>人。</t>
    </r>
  </si>
  <si>
    <r>
      <rPr>
        <sz val="11"/>
        <rFont val="Times New Roman"/>
        <charset val="134"/>
      </rPr>
      <t>15</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人参与项目实施过程中施工质量和资金使用的监督，通过财政资金入股建设厂房建筑面积不低于</t>
    </r>
    <r>
      <rPr>
        <sz val="11"/>
        <rFont val="Times New Roman"/>
        <charset val="134"/>
      </rPr>
      <t>800</t>
    </r>
    <r>
      <rPr>
        <sz val="11"/>
        <rFont val="宋体"/>
        <charset val="134"/>
      </rPr>
      <t>平方米的核桃加工厂及配套基础设施等，项目建成后可增加村集体经济收入</t>
    </r>
    <r>
      <rPr>
        <sz val="11"/>
        <rFont val="Times New Roman"/>
        <charset val="134"/>
      </rPr>
      <t>2</t>
    </r>
    <r>
      <rPr>
        <sz val="11"/>
        <rFont val="宋体"/>
        <charset val="134"/>
      </rPr>
      <t>万元以上，带动农户务工收入</t>
    </r>
    <r>
      <rPr>
        <sz val="11"/>
        <rFont val="Times New Roman"/>
        <charset val="134"/>
      </rPr>
      <t>1000</t>
    </r>
    <r>
      <rPr>
        <sz val="11"/>
        <rFont val="宋体"/>
        <charset val="134"/>
      </rPr>
      <t>元以上，受益人口</t>
    </r>
    <r>
      <rPr>
        <sz val="11"/>
        <rFont val="Times New Roman"/>
        <charset val="134"/>
      </rPr>
      <t>50</t>
    </r>
    <r>
      <rPr>
        <sz val="11"/>
        <rFont val="宋体"/>
        <charset val="134"/>
      </rPr>
      <t>人，其中脱贫人口</t>
    </r>
    <r>
      <rPr>
        <sz val="11"/>
        <rFont val="Times New Roman"/>
        <charset val="134"/>
      </rPr>
      <t>12</t>
    </r>
    <r>
      <rPr>
        <sz val="11"/>
        <rFont val="宋体"/>
        <charset val="134"/>
      </rPr>
      <t>人。</t>
    </r>
  </si>
  <si>
    <r>
      <rPr>
        <sz val="11"/>
        <rFont val="宋体"/>
        <charset val="134"/>
      </rPr>
      <t>建设核桃加工厂</t>
    </r>
    <r>
      <rPr>
        <sz val="11"/>
        <rFont val="Times New Roman"/>
        <charset val="134"/>
      </rPr>
      <t>800</t>
    </r>
    <r>
      <rPr>
        <sz val="11"/>
        <rFont val="宋体"/>
        <charset val="134"/>
      </rPr>
      <t>平方米</t>
    </r>
  </si>
  <si>
    <r>
      <rPr>
        <sz val="11"/>
        <rFont val="宋体"/>
        <charset val="134"/>
      </rPr>
      <t>厂房建设</t>
    </r>
    <r>
      <rPr>
        <sz val="11"/>
        <rFont val="Times New Roman"/>
        <charset val="134"/>
      </rPr>
      <t>3000</t>
    </r>
    <r>
      <rPr>
        <sz val="11"/>
        <rFont val="宋体"/>
        <charset val="134"/>
      </rPr>
      <t>元</t>
    </r>
    <r>
      <rPr>
        <sz val="11"/>
        <rFont val="Times New Roman"/>
        <charset val="134"/>
      </rPr>
      <t>/</t>
    </r>
    <r>
      <rPr>
        <sz val="11"/>
        <rFont val="宋体"/>
        <charset val="134"/>
      </rPr>
      <t>平方米，配套基础设施</t>
    </r>
    <r>
      <rPr>
        <sz val="11"/>
        <rFont val="Times New Roman"/>
        <charset val="134"/>
      </rPr>
      <t>10</t>
    </r>
    <r>
      <rPr>
        <sz val="11"/>
        <rFont val="宋体"/>
        <charset val="134"/>
      </rPr>
      <t>万元</t>
    </r>
  </si>
  <si>
    <r>
      <rPr>
        <sz val="11"/>
        <rFont val="宋体"/>
        <charset val="134"/>
      </rPr>
      <t>增加村集体经济收入</t>
    </r>
    <r>
      <rPr>
        <sz val="11"/>
        <rFont val="Times New Roman"/>
        <charset val="134"/>
      </rPr>
      <t>≥2</t>
    </r>
    <r>
      <rPr>
        <sz val="11"/>
        <rFont val="宋体"/>
        <charset val="134"/>
      </rPr>
      <t>万元，带动农户务工收入</t>
    </r>
    <r>
      <rPr>
        <sz val="11"/>
        <rFont val="Times New Roman"/>
        <charset val="134"/>
      </rPr>
      <t>≥1000</t>
    </r>
    <r>
      <rPr>
        <sz val="11"/>
        <rFont val="宋体"/>
        <charset val="134"/>
      </rPr>
      <t>元</t>
    </r>
  </si>
  <si>
    <r>
      <rPr>
        <sz val="11"/>
        <rFont val="宋体"/>
        <charset val="134"/>
      </rPr>
      <t>财政资金作为村集体入股资金新建厂房及配套设施，形成等额固定资产，产权归村集体所有。</t>
    </r>
    <r>
      <rPr>
        <sz val="11"/>
        <rFont val="Times New Roman"/>
        <charset val="134"/>
      </rPr>
      <t xml:space="preserve"> </t>
    </r>
  </si>
  <si>
    <r>
      <rPr>
        <sz val="11"/>
        <rFont val="宋体"/>
        <charset val="134"/>
      </rPr>
      <t>特色产业</t>
    </r>
    <r>
      <rPr>
        <sz val="11"/>
        <rFont val="Times New Roman"/>
        <charset val="134"/>
      </rPr>
      <t>-</t>
    </r>
    <r>
      <rPr>
        <sz val="11"/>
        <rFont val="宋体"/>
        <charset val="134"/>
      </rPr>
      <t>水果</t>
    </r>
  </si>
  <si>
    <r>
      <rPr>
        <sz val="11"/>
        <rFont val="宋体"/>
        <charset val="134"/>
      </rPr>
      <t>巫溪县蒲莲镇</t>
    </r>
    <r>
      <rPr>
        <sz val="11"/>
        <rFont val="Times New Roman"/>
        <charset val="134"/>
      </rPr>
      <t>2024</t>
    </r>
    <r>
      <rPr>
        <sz val="11"/>
        <rFont val="宋体"/>
        <charset val="134"/>
      </rPr>
      <t>年柑桔社会化服务项目</t>
    </r>
  </si>
  <si>
    <r>
      <rPr>
        <sz val="11"/>
        <rFont val="宋体"/>
        <charset val="134"/>
      </rPr>
      <t>开展柑桔社会化服务</t>
    </r>
    <r>
      <rPr>
        <sz val="11"/>
        <rFont val="Times New Roman"/>
        <charset val="134"/>
      </rPr>
      <t>3000</t>
    </r>
    <r>
      <rPr>
        <sz val="11"/>
        <rFont val="宋体"/>
        <charset val="134"/>
      </rPr>
      <t>亩。</t>
    </r>
  </si>
  <si>
    <r>
      <rPr>
        <sz val="11"/>
        <rFont val="宋体"/>
        <charset val="134"/>
      </rPr>
      <t>通过开展柑桔社会化服务</t>
    </r>
    <r>
      <rPr>
        <sz val="11"/>
        <rFont val="Times New Roman"/>
        <charset val="134"/>
      </rPr>
      <t>3000</t>
    </r>
    <r>
      <rPr>
        <sz val="11"/>
        <rFont val="宋体"/>
        <charset val="134"/>
      </rPr>
      <t>亩，达产达效后，可带动</t>
    </r>
    <r>
      <rPr>
        <sz val="11"/>
        <rFont val="Times New Roman"/>
        <charset val="134"/>
      </rPr>
      <t>400</t>
    </r>
    <r>
      <rPr>
        <sz val="11"/>
        <rFont val="宋体"/>
        <charset val="134"/>
      </rPr>
      <t>户</t>
    </r>
    <r>
      <rPr>
        <sz val="11"/>
        <rFont val="Times New Roman"/>
        <charset val="134"/>
      </rPr>
      <t>1500</t>
    </r>
    <r>
      <rPr>
        <sz val="11"/>
        <rFont val="宋体"/>
        <charset val="134"/>
      </rPr>
      <t>人，其中脱贫人口和监测对象</t>
    </r>
    <r>
      <rPr>
        <sz val="11"/>
        <rFont val="Times New Roman"/>
        <charset val="134"/>
      </rPr>
      <t>100</t>
    </r>
    <r>
      <rPr>
        <sz val="11"/>
        <rFont val="宋体"/>
        <charset val="134"/>
      </rPr>
      <t>户</t>
    </r>
    <r>
      <rPr>
        <sz val="11"/>
        <rFont val="Times New Roman"/>
        <charset val="134"/>
      </rPr>
      <t>450</t>
    </r>
    <r>
      <rPr>
        <sz val="11"/>
        <rFont val="宋体"/>
        <charset val="134"/>
      </rPr>
      <t>人发展柑桔产业，带动农户户均增收</t>
    </r>
    <r>
      <rPr>
        <sz val="11"/>
        <rFont val="Times New Roman"/>
        <charset val="134"/>
      </rPr>
      <t>200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</si>
  <si>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人参与项目实施过程中施工质量和资金使用的监督，通过开展柑桔社会化服务</t>
    </r>
    <r>
      <rPr>
        <sz val="11"/>
        <rFont val="Times New Roman"/>
        <charset val="134"/>
      </rPr>
      <t>3000</t>
    </r>
    <r>
      <rPr>
        <sz val="11"/>
        <rFont val="宋体"/>
        <charset val="134"/>
      </rPr>
      <t>亩，达产达效后，可带动</t>
    </r>
    <r>
      <rPr>
        <sz val="11"/>
        <rFont val="Times New Roman"/>
        <charset val="134"/>
      </rPr>
      <t>400</t>
    </r>
    <r>
      <rPr>
        <sz val="11"/>
        <rFont val="宋体"/>
        <charset val="134"/>
      </rPr>
      <t>户</t>
    </r>
    <r>
      <rPr>
        <sz val="11"/>
        <rFont val="Times New Roman"/>
        <charset val="134"/>
      </rPr>
      <t>1500</t>
    </r>
    <r>
      <rPr>
        <sz val="11"/>
        <rFont val="宋体"/>
        <charset val="134"/>
      </rPr>
      <t>人，其中脱贫人口和监测对象</t>
    </r>
    <r>
      <rPr>
        <sz val="11"/>
        <rFont val="Times New Roman"/>
        <charset val="134"/>
      </rPr>
      <t>100</t>
    </r>
    <r>
      <rPr>
        <sz val="11"/>
        <rFont val="宋体"/>
        <charset val="134"/>
      </rPr>
      <t>户</t>
    </r>
    <r>
      <rPr>
        <sz val="11"/>
        <rFont val="Times New Roman"/>
        <charset val="134"/>
      </rPr>
      <t>450</t>
    </r>
    <r>
      <rPr>
        <sz val="11"/>
        <rFont val="宋体"/>
        <charset val="134"/>
      </rPr>
      <t>人发展柑桔产业，带动农户户均增收</t>
    </r>
    <r>
      <rPr>
        <sz val="11"/>
        <rFont val="Times New Roman"/>
        <charset val="134"/>
      </rPr>
      <t>200</t>
    </r>
    <r>
      <rPr>
        <sz val="11"/>
        <rFont val="宋体"/>
        <charset val="134"/>
      </rPr>
      <t>元以上。</t>
    </r>
  </si>
  <si>
    <r>
      <rPr>
        <sz val="11"/>
        <rFont val="宋体"/>
        <charset val="134"/>
      </rPr>
      <t>柑桔社会化服务</t>
    </r>
    <r>
      <rPr>
        <sz val="11"/>
        <rFont val="Times New Roman"/>
        <charset val="134"/>
      </rPr>
      <t>3000</t>
    </r>
    <r>
      <rPr>
        <sz val="11"/>
        <rFont val="宋体"/>
        <charset val="134"/>
      </rPr>
      <t>亩。</t>
    </r>
  </si>
  <si>
    <r>
      <rPr>
        <sz val="11"/>
        <rFont val="宋体"/>
        <charset val="134"/>
      </rPr>
      <t>柑桔管护</t>
    </r>
    <r>
      <rPr>
        <sz val="11"/>
        <rFont val="Times New Roman"/>
        <charset val="134"/>
      </rPr>
      <t>200</t>
    </r>
    <r>
      <rPr>
        <sz val="11"/>
        <rFont val="宋体"/>
        <charset val="134"/>
      </rPr>
      <t>元</t>
    </r>
    <r>
      <rPr>
        <sz val="11"/>
        <rFont val="Times New Roman"/>
        <charset val="134"/>
      </rPr>
      <t>/</t>
    </r>
    <r>
      <rPr>
        <sz val="11"/>
        <rFont val="宋体"/>
        <charset val="134"/>
      </rPr>
      <t>亩</t>
    </r>
  </si>
  <si>
    <r>
      <rPr>
        <sz val="11"/>
        <rFont val="宋体"/>
        <charset val="134"/>
      </rPr>
      <t>带动农户户均增收</t>
    </r>
    <r>
      <rPr>
        <sz val="11"/>
        <rFont val="Times New Roman"/>
        <charset val="134"/>
      </rPr>
      <t>200</t>
    </r>
    <r>
      <rPr>
        <sz val="11"/>
        <rFont val="宋体"/>
        <charset val="134"/>
      </rPr>
      <t>元以上</t>
    </r>
  </si>
  <si>
    <r>
      <rPr>
        <sz val="11"/>
        <rFont val="宋体"/>
        <charset val="134"/>
      </rPr>
      <t>受益脱贫户人口数</t>
    </r>
    <r>
      <rPr>
        <sz val="11"/>
        <rFont val="Times New Roman"/>
        <charset val="134"/>
      </rPr>
      <t>≥450</t>
    </r>
    <r>
      <rPr>
        <sz val="11"/>
        <rFont val="宋体"/>
        <charset val="134"/>
      </rPr>
      <t>人</t>
    </r>
  </si>
  <si>
    <r>
      <rPr>
        <sz val="11"/>
        <rFont val="宋体"/>
        <charset val="134"/>
      </rPr>
      <t>任彩英</t>
    </r>
  </si>
  <si>
    <r>
      <rPr>
        <sz val="11"/>
        <rFont val="宋体"/>
        <charset val="134"/>
      </rPr>
      <t>巫溪县</t>
    </r>
    <r>
      <rPr>
        <sz val="11"/>
        <rFont val="Times New Roman"/>
        <charset val="134"/>
      </rPr>
      <t>2024</t>
    </r>
    <r>
      <rPr>
        <sz val="11"/>
        <rFont val="宋体"/>
        <charset val="134"/>
      </rPr>
      <t>年大河乡柑橘产业示范基地建设项目</t>
    </r>
  </si>
  <si>
    <r>
      <rPr>
        <sz val="11"/>
        <rFont val="宋体"/>
        <charset val="134"/>
      </rPr>
      <t>①柑橘管护面积</t>
    </r>
    <r>
      <rPr>
        <sz val="11"/>
        <rFont val="Times New Roman"/>
        <charset val="134"/>
      </rPr>
      <t>800</t>
    </r>
    <r>
      <rPr>
        <sz val="11"/>
        <rFont val="宋体"/>
        <charset val="134"/>
      </rPr>
      <t>亩，补植补造</t>
    </r>
    <r>
      <rPr>
        <sz val="11"/>
        <rFont val="Times New Roman"/>
        <charset val="134"/>
      </rPr>
      <t>300</t>
    </r>
    <r>
      <rPr>
        <sz val="11"/>
        <rFont val="宋体"/>
        <charset val="134"/>
      </rPr>
      <t>亩。②采购安装太阳能杀虫灯</t>
    </r>
    <r>
      <rPr>
        <sz val="11"/>
        <rFont val="Times New Roman"/>
        <charset val="134"/>
      </rPr>
      <t>120</t>
    </r>
    <r>
      <rPr>
        <sz val="11"/>
        <rFont val="宋体"/>
        <charset val="134"/>
      </rPr>
      <t>盏，污水泵</t>
    </r>
    <r>
      <rPr>
        <sz val="11"/>
        <rFont val="Times New Roman"/>
        <charset val="134"/>
      </rPr>
      <t>6</t>
    </r>
    <r>
      <rPr>
        <sz val="11"/>
        <rFont val="宋体"/>
        <charset val="134"/>
      </rPr>
      <t>台，旋耕机、高压喷雾器、电动修枝剪等设备</t>
    </r>
    <r>
      <rPr>
        <sz val="11"/>
        <rFont val="Times New Roman"/>
        <charset val="134"/>
      </rPr>
      <t>10</t>
    </r>
    <r>
      <rPr>
        <sz val="11"/>
        <rFont val="宋体"/>
        <charset val="134"/>
      </rPr>
      <t>套。③灌溉蓄水池</t>
    </r>
    <r>
      <rPr>
        <sz val="11"/>
        <rFont val="Times New Roman"/>
        <charset val="134"/>
      </rPr>
      <t>300</t>
    </r>
    <r>
      <rPr>
        <sz val="11"/>
        <rFont val="宋体"/>
        <charset val="134"/>
      </rPr>
      <t>立方米，配套灌溉管网。④硬化产业便道</t>
    </r>
    <r>
      <rPr>
        <sz val="11"/>
        <rFont val="Times New Roman"/>
        <charset val="134"/>
      </rPr>
      <t>1000</t>
    </r>
    <r>
      <rPr>
        <sz val="11"/>
        <rFont val="宋体"/>
        <charset val="134"/>
      </rPr>
      <t>米（宽</t>
    </r>
    <r>
      <rPr>
        <sz val="11"/>
        <rFont val="Times New Roman"/>
        <charset val="134"/>
      </rPr>
      <t>3.5</t>
    </r>
    <r>
      <rPr>
        <sz val="11"/>
        <rFont val="宋体"/>
        <charset val="134"/>
      </rPr>
      <t>米，厚</t>
    </r>
    <r>
      <rPr>
        <sz val="11"/>
        <rFont val="Times New Roman"/>
        <charset val="134"/>
      </rPr>
      <t>0.2</t>
    </r>
    <r>
      <rPr>
        <sz val="11"/>
        <rFont val="宋体"/>
        <charset val="134"/>
      </rPr>
      <t>米），新修并硬化产业耕作便道</t>
    </r>
    <r>
      <rPr>
        <sz val="11"/>
        <rFont val="Times New Roman"/>
        <charset val="134"/>
      </rPr>
      <t>4500</t>
    </r>
    <r>
      <rPr>
        <sz val="11"/>
        <rFont val="宋体"/>
        <charset val="134"/>
      </rPr>
      <t>米（宽</t>
    </r>
    <r>
      <rPr>
        <sz val="11"/>
        <rFont val="Times New Roman"/>
        <charset val="134"/>
      </rPr>
      <t>1.2</t>
    </r>
    <r>
      <rPr>
        <sz val="11"/>
        <rFont val="宋体"/>
        <charset val="134"/>
      </rPr>
      <t>米，厚</t>
    </r>
    <r>
      <rPr>
        <sz val="11"/>
        <rFont val="Times New Roman"/>
        <charset val="134"/>
      </rPr>
      <t>0.1</t>
    </r>
    <r>
      <rPr>
        <sz val="11"/>
        <rFont val="宋体"/>
        <charset val="134"/>
      </rPr>
      <t>米）。</t>
    </r>
  </si>
  <si>
    <r>
      <rPr>
        <sz val="11"/>
        <rFont val="宋体"/>
        <charset val="134"/>
      </rPr>
      <t>巫溪县大河乡瓦坪村、红火村、双村村</t>
    </r>
  </si>
  <si>
    <r>
      <rPr>
        <sz val="11"/>
        <rFont val="宋体"/>
        <charset val="134"/>
      </rPr>
      <t>通过柑橘管护</t>
    </r>
    <r>
      <rPr>
        <sz val="11"/>
        <rFont val="Times New Roman"/>
        <charset val="134"/>
      </rPr>
      <t>800</t>
    </r>
    <r>
      <rPr>
        <sz val="11"/>
        <rFont val="宋体"/>
        <charset val="134"/>
      </rPr>
      <t>亩，补植补助</t>
    </r>
    <r>
      <rPr>
        <sz val="11"/>
        <rFont val="Times New Roman"/>
        <charset val="134"/>
      </rPr>
      <t>300</t>
    </r>
    <r>
      <rPr>
        <sz val="11"/>
        <rFont val="宋体"/>
        <charset val="134"/>
      </rPr>
      <t>亩，安装太阳能杀虫灯</t>
    </r>
    <r>
      <rPr>
        <sz val="11"/>
        <rFont val="Times New Roman"/>
        <charset val="134"/>
      </rPr>
      <t>120</t>
    </r>
    <r>
      <rPr>
        <sz val="11"/>
        <rFont val="宋体"/>
        <charset val="134"/>
      </rPr>
      <t>盏，污水泵</t>
    </r>
    <r>
      <rPr>
        <sz val="11"/>
        <rFont val="Times New Roman"/>
        <charset val="134"/>
      </rPr>
      <t>6</t>
    </r>
    <r>
      <rPr>
        <sz val="11"/>
        <rFont val="宋体"/>
        <charset val="134"/>
      </rPr>
      <t>台，修枝剪等设备</t>
    </r>
    <r>
      <rPr>
        <sz val="11"/>
        <rFont val="Times New Roman"/>
        <charset val="134"/>
      </rPr>
      <t>10</t>
    </r>
    <r>
      <rPr>
        <sz val="11"/>
        <rFont val="宋体"/>
        <charset val="134"/>
      </rPr>
      <t>套，蓄水池</t>
    </r>
    <r>
      <rPr>
        <sz val="11"/>
        <rFont val="Times New Roman"/>
        <charset val="134"/>
      </rPr>
      <t>300</t>
    </r>
    <r>
      <rPr>
        <sz val="11"/>
        <rFont val="宋体"/>
        <charset val="134"/>
      </rPr>
      <t>立方米，产业便道</t>
    </r>
    <r>
      <rPr>
        <sz val="11"/>
        <rFont val="Times New Roman"/>
        <charset val="134"/>
      </rPr>
      <t>5500</t>
    </r>
    <r>
      <rPr>
        <sz val="11"/>
        <rFont val="宋体"/>
        <charset val="134"/>
      </rPr>
      <t>米建设，项目达产达效后，可带动农户</t>
    </r>
    <r>
      <rPr>
        <sz val="11"/>
        <rFont val="Times New Roman"/>
        <charset val="134"/>
      </rPr>
      <t>149</t>
    </r>
    <r>
      <rPr>
        <sz val="11"/>
        <rFont val="宋体"/>
        <charset val="134"/>
      </rPr>
      <t>户</t>
    </r>
    <r>
      <rPr>
        <sz val="11"/>
        <rFont val="Times New Roman"/>
        <charset val="134"/>
      </rPr>
      <t>437</t>
    </r>
    <r>
      <rPr>
        <sz val="11"/>
        <rFont val="宋体"/>
        <charset val="134"/>
      </rPr>
      <t>人，其中脱贫户</t>
    </r>
    <r>
      <rPr>
        <sz val="11"/>
        <rFont val="Times New Roman"/>
        <charset val="134"/>
      </rPr>
      <t>32</t>
    </r>
    <r>
      <rPr>
        <sz val="11"/>
        <rFont val="宋体"/>
        <charset val="134"/>
      </rPr>
      <t>户</t>
    </r>
    <r>
      <rPr>
        <sz val="11"/>
        <rFont val="Times New Roman"/>
        <charset val="134"/>
      </rPr>
      <t>112</t>
    </r>
    <r>
      <rPr>
        <sz val="11"/>
        <rFont val="宋体"/>
        <charset val="134"/>
      </rPr>
      <t>人发展柑橘产业，带动农户户均增收</t>
    </r>
    <r>
      <rPr>
        <sz val="11"/>
        <rFont val="Times New Roman"/>
        <charset val="134"/>
      </rPr>
      <t>500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</si>
  <si>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5</t>
    </r>
    <r>
      <rPr>
        <sz val="11"/>
        <rFont val="宋体"/>
        <charset val="134"/>
      </rPr>
      <t>人参与项目实施过程中施工质量和资金使用的监督，施工过程中群众可参与务工。通过柑橘管护</t>
    </r>
    <r>
      <rPr>
        <sz val="11"/>
        <rFont val="Times New Roman"/>
        <charset val="134"/>
      </rPr>
      <t>800</t>
    </r>
    <r>
      <rPr>
        <sz val="11"/>
        <rFont val="宋体"/>
        <charset val="134"/>
      </rPr>
      <t>亩，补植补助</t>
    </r>
    <r>
      <rPr>
        <sz val="11"/>
        <rFont val="Times New Roman"/>
        <charset val="134"/>
      </rPr>
      <t>300</t>
    </r>
    <r>
      <rPr>
        <sz val="11"/>
        <rFont val="宋体"/>
        <charset val="134"/>
      </rPr>
      <t>亩，安装太阳能杀虫灯</t>
    </r>
    <r>
      <rPr>
        <sz val="11"/>
        <rFont val="Times New Roman"/>
        <charset val="134"/>
      </rPr>
      <t>120</t>
    </r>
    <r>
      <rPr>
        <sz val="11"/>
        <rFont val="宋体"/>
        <charset val="134"/>
      </rPr>
      <t>盏，污水泵</t>
    </r>
    <r>
      <rPr>
        <sz val="11"/>
        <rFont val="Times New Roman"/>
        <charset val="134"/>
      </rPr>
      <t>6</t>
    </r>
    <r>
      <rPr>
        <sz val="11"/>
        <rFont val="宋体"/>
        <charset val="134"/>
      </rPr>
      <t>台，修枝剪等设备</t>
    </r>
    <r>
      <rPr>
        <sz val="11"/>
        <rFont val="Times New Roman"/>
        <charset val="134"/>
      </rPr>
      <t>10</t>
    </r>
    <r>
      <rPr>
        <sz val="11"/>
        <rFont val="宋体"/>
        <charset val="134"/>
      </rPr>
      <t>套，蓄水池</t>
    </r>
    <r>
      <rPr>
        <sz val="11"/>
        <rFont val="Times New Roman"/>
        <charset val="134"/>
      </rPr>
      <t>300</t>
    </r>
    <r>
      <rPr>
        <sz val="11"/>
        <rFont val="宋体"/>
        <charset val="134"/>
      </rPr>
      <t>立方米，产业便道</t>
    </r>
    <r>
      <rPr>
        <sz val="11"/>
        <rFont val="Times New Roman"/>
        <charset val="134"/>
      </rPr>
      <t>5500</t>
    </r>
    <r>
      <rPr>
        <sz val="11"/>
        <rFont val="宋体"/>
        <charset val="134"/>
      </rPr>
      <t>米建设，项目达产达效后，可带动农户</t>
    </r>
    <r>
      <rPr>
        <sz val="11"/>
        <rFont val="Times New Roman"/>
        <charset val="134"/>
      </rPr>
      <t>149</t>
    </r>
    <r>
      <rPr>
        <sz val="11"/>
        <rFont val="宋体"/>
        <charset val="134"/>
      </rPr>
      <t>户</t>
    </r>
    <r>
      <rPr>
        <sz val="11"/>
        <rFont val="Times New Roman"/>
        <charset val="134"/>
      </rPr>
      <t>437</t>
    </r>
    <r>
      <rPr>
        <sz val="11"/>
        <rFont val="宋体"/>
        <charset val="134"/>
      </rPr>
      <t>人，其中脱贫户</t>
    </r>
    <r>
      <rPr>
        <sz val="11"/>
        <rFont val="Times New Roman"/>
        <charset val="134"/>
      </rPr>
      <t>32</t>
    </r>
    <r>
      <rPr>
        <sz val="11"/>
        <rFont val="宋体"/>
        <charset val="134"/>
      </rPr>
      <t>户</t>
    </r>
    <r>
      <rPr>
        <sz val="11"/>
        <rFont val="Times New Roman"/>
        <charset val="134"/>
      </rPr>
      <t>112</t>
    </r>
    <r>
      <rPr>
        <sz val="11"/>
        <rFont val="宋体"/>
        <charset val="134"/>
      </rPr>
      <t>人发展柑橘产业，带动农户户均增收</t>
    </r>
    <r>
      <rPr>
        <sz val="11"/>
        <rFont val="Times New Roman"/>
        <charset val="134"/>
      </rPr>
      <t>500</t>
    </r>
    <r>
      <rPr>
        <sz val="11"/>
        <rFont val="宋体"/>
        <charset val="134"/>
      </rPr>
      <t>元以上。</t>
    </r>
  </si>
  <si>
    <r>
      <rPr>
        <sz val="11"/>
        <rFont val="宋体"/>
        <charset val="134"/>
      </rPr>
      <t>柑橘管护</t>
    </r>
    <r>
      <rPr>
        <sz val="11"/>
        <rFont val="Times New Roman"/>
        <charset val="134"/>
      </rPr>
      <t>800</t>
    </r>
    <r>
      <rPr>
        <sz val="11"/>
        <rFont val="宋体"/>
        <charset val="134"/>
      </rPr>
      <t>亩，补植补助</t>
    </r>
    <r>
      <rPr>
        <sz val="11"/>
        <rFont val="Times New Roman"/>
        <charset val="134"/>
      </rPr>
      <t>300</t>
    </r>
    <r>
      <rPr>
        <sz val="11"/>
        <rFont val="宋体"/>
        <charset val="134"/>
      </rPr>
      <t>亩，安装太阳能杀虫灯</t>
    </r>
    <r>
      <rPr>
        <sz val="11"/>
        <rFont val="Times New Roman"/>
        <charset val="134"/>
      </rPr>
      <t>120</t>
    </r>
    <r>
      <rPr>
        <sz val="11"/>
        <rFont val="宋体"/>
        <charset val="134"/>
      </rPr>
      <t>盏，污水泵</t>
    </r>
    <r>
      <rPr>
        <sz val="11"/>
        <rFont val="Times New Roman"/>
        <charset val="134"/>
      </rPr>
      <t>6</t>
    </r>
    <r>
      <rPr>
        <sz val="11"/>
        <rFont val="宋体"/>
        <charset val="134"/>
      </rPr>
      <t>台，修枝剪等设备</t>
    </r>
    <r>
      <rPr>
        <sz val="11"/>
        <rFont val="Times New Roman"/>
        <charset val="134"/>
      </rPr>
      <t>10</t>
    </r>
    <r>
      <rPr>
        <sz val="11"/>
        <rFont val="宋体"/>
        <charset val="134"/>
      </rPr>
      <t>套，蓄水池</t>
    </r>
    <r>
      <rPr>
        <sz val="11"/>
        <rFont val="Times New Roman"/>
        <charset val="134"/>
      </rPr>
      <t>300</t>
    </r>
    <r>
      <rPr>
        <sz val="11"/>
        <rFont val="宋体"/>
        <charset val="134"/>
      </rPr>
      <t>立方米，产业便道</t>
    </r>
    <r>
      <rPr>
        <sz val="11"/>
        <rFont val="Times New Roman"/>
        <charset val="134"/>
      </rPr>
      <t>3.5</t>
    </r>
    <r>
      <rPr>
        <sz val="11"/>
        <rFont val="宋体"/>
        <charset val="134"/>
      </rPr>
      <t>米宽</t>
    </r>
    <r>
      <rPr>
        <sz val="11"/>
        <rFont val="Times New Roman"/>
        <charset val="134"/>
      </rPr>
      <t>1000</t>
    </r>
    <r>
      <rPr>
        <sz val="11"/>
        <rFont val="宋体"/>
        <charset val="134"/>
      </rPr>
      <t>米，产业便道</t>
    </r>
    <r>
      <rPr>
        <sz val="11"/>
        <rFont val="Times New Roman"/>
        <charset val="134"/>
      </rPr>
      <t>1.2</t>
    </r>
    <r>
      <rPr>
        <sz val="11"/>
        <rFont val="宋体"/>
        <charset val="134"/>
      </rPr>
      <t>米宽</t>
    </r>
    <r>
      <rPr>
        <sz val="11"/>
        <rFont val="Times New Roman"/>
        <charset val="134"/>
      </rPr>
      <t>4500</t>
    </r>
    <r>
      <rPr>
        <sz val="11"/>
        <rFont val="宋体"/>
        <charset val="134"/>
      </rPr>
      <t>米</t>
    </r>
  </si>
  <si>
    <r>
      <rPr>
        <sz val="11"/>
        <rFont val="宋体"/>
        <charset val="134"/>
      </rPr>
      <t>柑橘管护</t>
    </r>
    <r>
      <rPr>
        <sz val="11"/>
        <rFont val="Times New Roman"/>
        <charset val="134"/>
      </rPr>
      <t>500</t>
    </r>
    <r>
      <rPr>
        <sz val="11"/>
        <rFont val="宋体"/>
        <charset val="134"/>
      </rPr>
      <t>元</t>
    </r>
    <r>
      <rPr>
        <sz val="11"/>
        <rFont val="Times New Roman"/>
        <charset val="134"/>
      </rPr>
      <t>/</t>
    </r>
    <r>
      <rPr>
        <sz val="11"/>
        <rFont val="宋体"/>
        <charset val="134"/>
      </rPr>
      <t>亩；产业便道</t>
    </r>
    <r>
      <rPr>
        <sz val="11"/>
        <rFont val="Times New Roman"/>
        <charset val="134"/>
      </rPr>
      <t>1.2</t>
    </r>
    <r>
      <rPr>
        <sz val="11"/>
        <rFont val="宋体"/>
        <charset val="134"/>
      </rPr>
      <t>米宽</t>
    </r>
    <r>
      <rPr>
        <sz val="11"/>
        <rFont val="Times New Roman"/>
        <charset val="134"/>
      </rPr>
      <t>12</t>
    </r>
    <r>
      <rPr>
        <sz val="11"/>
        <rFont val="宋体"/>
        <charset val="134"/>
      </rPr>
      <t>万元</t>
    </r>
    <r>
      <rPr>
        <sz val="11"/>
        <rFont val="Times New Roman"/>
        <charset val="134"/>
      </rPr>
      <t>/</t>
    </r>
    <r>
      <rPr>
        <sz val="11"/>
        <rFont val="宋体"/>
        <charset val="134"/>
      </rPr>
      <t>公里；产业便道</t>
    </r>
    <r>
      <rPr>
        <sz val="11"/>
        <rFont val="Times New Roman"/>
        <charset val="134"/>
      </rPr>
      <t>3.5</t>
    </r>
    <r>
      <rPr>
        <sz val="11"/>
        <rFont val="宋体"/>
        <charset val="134"/>
      </rPr>
      <t>米宽</t>
    </r>
    <r>
      <rPr>
        <sz val="11"/>
        <rFont val="Times New Roman"/>
        <charset val="134"/>
      </rPr>
      <t>45</t>
    </r>
    <r>
      <rPr>
        <sz val="11"/>
        <rFont val="宋体"/>
        <charset val="134"/>
      </rPr>
      <t>万元</t>
    </r>
    <r>
      <rPr>
        <sz val="11"/>
        <rFont val="Times New Roman"/>
        <charset val="134"/>
      </rPr>
      <t>/</t>
    </r>
    <r>
      <rPr>
        <sz val="11"/>
        <rFont val="宋体"/>
        <charset val="134"/>
      </rPr>
      <t>公里；太阳能杀虫灯</t>
    </r>
    <r>
      <rPr>
        <sz val="11"/>
        <rFont val="Times New Roman"/>
        <charset val="134"/>
      </rPr>
      <t>3000</t>
    </r>
    <r>
      <rPr>
        <sz val="11"/>
        <rFont val="宋体"/>
        <charset val="134"/>
      </rPr>
      <t>元</t>
    </r>
    <r>
      <rPr>
        <sz val="11"/>
        <rFont val="Times New Roman"/>
        <charset val="134"/>
      </rPr>
      <t>/</t>
    </r>
    <r>
      <rPr>
        <sz val="11"/>
        <rFont val="宋体"/>
        <charset val="134"/>
      </rPr>
      <t>盏；蓄水池</t>
    </r>
    <r>
      <rPr>
        <sz val="11"/>
        <rFont val="Times New Roman"/>
        <charset val="134"/>
      </rPr>
      <t>500</t>
    </r>
    <r>
      <rPr>
        <sz val="11"/>
        <rFont val="宋体"/>
        <charset val="134"/>
      </rPr>
      <t>元</t>
    </r>
    <r>
      <rPr>
        <sz val="11"/>
        <rFont val="Times New Roman"/>
        <charset val="134"/>
      </rPr>
      <t>/</t>
    </r>
    <r>
      <rPr>
        <sz val="11"/>
        <rFont val="宋体"/>
        <charset val="134"/>
      </rPr>
      <t>方</t>
    </r>
  </si>
  <si>
    <r>
      <rPr>
        <sz val="11"/>
        <rFont val="宋体"/>
        <charset val="134"/>
      </rPr>
      <t>带动农户户均增收</t>
    </r>
    <r>
      <rPr>
        <sz val="11"/>
        <rFont val="Times New Roman"/>
        <charset val="134"/>
      </rPr>
      <t>500</t>
    </r>
    <r>
      <rPr>
        <sz val="11"/>
        <rFont val="宋体"/>
        <charset val="134"/>
      </rPr>
      <t>元以上</t>
    </r>
  </si>
  <si>
    <r>
      <rPr>
        <sz val="11"/>
        <rFont val="宋体"/>
        <charset val="134"/>
      </rPr>
      <t>受益脱贫户人口数</t>
    </r>
    <r>
      <rPr>
        <sz val="11"/>
        <rFont val="Times New Roman"/>
        <charset val="134"/>
      </rPr>
      <t>≥112</t>
    </r>
    <r>
      <rPr>
        <sz val="11"/>
        <rFont val="宋体"/>
        <charset val="134"/>
      </rPr>
      <t>人</t>
    </r>
  </si>
  <si>
    <r>
      <rPr>
        <sz val="11"/>
        <rFont val="宋体"/>
        <charset val="134"/>
      </rPr>
      <t>巫溪县</t>
    </r>
    <r>
      <rPr>
        <sz val="11"/>
        <rFont val="Times New Roman"/>
        <charset val="134"/>
      </rPr>
      <t>2024</t>
    </r>
    <r>
      <rPr>
        <sz val="11"/>
        <rFont val="宋体"/>
        <charset val="134"/>
      </rPr>
      <t>年徐家镇枣树村青脆李配套设施建设项目</t>
    </r>
  </si>
  <si>
    <r>
      <rPr>
        <sz val="11"/>
        <rFont val="宋体"/>
        <charset val="134"/>
      </rPr>
      <t>建设水池子</t>
    </r>
    <r>
      <rPr>
        <sz val="11"/>
        <rFont val="Times New Roman"/>
        <charset val="134"/>
      </rPr>
      <t>20</t>
    </r>
    <r>
      <rPr>
        <sz val="11"/>
        <rFont val="宋体"/>
        <charset val="134"/>
      </rPr>
      <t>个</t>
    </r>
    <r>
      <rPr>
        <sz val="11"/>
        <rFont val="Times New Roman"/>
        <charset val="134"/>
      </rPr>
      <t>500</t>
    </r>
    <r>
      <rPr>
        <sz val="11"/>
        <rFont val="宋体"/>
        <charset val="134"/>
      </rPr>
      <t>方，安装直径</t>
    </r>
    <r>
      <rPr>
        <sz val="11"/>
        <rFont val="Times New Roman"/>
        <charset val="134"/>
      </rPr>
      <t>32</t>
    </r>
    <r>
      <rPr>
        <sz val="11"/>
        <rFont val="宋体"/>
        <charset val="134"/>
      </rPr>
      <t>的管网</t>
    </r>
    <r>
      <rPr>
        <sz val="11"/>
        <rFont val="Times New Roman"/>
        <charset val="134"/>
      </rPr>
      <t>9700</t>
    </r>
    <r>
      <rPr>
        <sz val="11"/>
        <rFont val="宋体"/>
        <charset val="134"/>
      </rPr>
      <t>米。</t>
    </r>
  </si>
  <si>
    <r>
      <rPr>
        <sz val="11"/>
        <rFont val="宋体"/>
        <charset val="134"/>
      </rPr>
      <t>巫溪县徐家镇枣树村</t>
    </r>
  </si>
  <si>
    <r>
      <rPr>
        <sz val="11"/>
        <rFont val="宋体"/>
        <charset val="134"/>
      </rPr>
      <t>通过建设水池子</t>
    </r>
    <r>
      <rPr>
        <sz val="11"/>
        <rFont val="Times New Roman"/>
        <charset val="134"/>
      </rPr>
      <t>20</t>
    </r>
    <r>
      <rPr>
        <sz val="11"/>
        <rFont val="宋体"/>
        <charset val="134"/>
      </rPr>
      <t>个</t>
    </r>
    <r>
      <rPr>
        <sz val="11"/>
        <rFont val="Times New Roman"/>
        <charset val="134"/>
      </rPr>
      <t>500</t>
    </r>
    <r>
      <rPr>
        <sz val="11"/>
        <rFont val="宋体"/>
        <charset val="134"/>
      </rPr>
      <t>方，安装直径</t>
    </r>
    <r>
      <rPr>
        <sz val="11"/>
        <rFont val="Times New Roman"/>
        <charset val="134"/>
      </rPr>
      <t>32</t>
    </r>
    <r>
      <rPr>
        <sz val="11"/>
        <rFont val="宋体"/>
        <charset val="134"/>
      </rPr>
      <t>个管网</t>
    </r>
    <r>
      <rPr>
        <sz val="11"/>
        <rFont val="Times New Roman"/>
        <charset val="134"/>
      </rPr>
      <t>9700</t>
    </r>
    <r>
      <rPr>
        <sz val="11"/>
        <rFont val="宋体"/>
        <charset val="134"/>
      </rPr>
      <t>米，</t>
    </r>
    <r>
      <rPr>
        <sz val="11"/>
        <rFont val="Times New Roman"/>
        <charset val="134"/>
      </rPr>
      <t xml:space="preserve"> </t>
    </r>
    <r>
      <rPr>
        <sz val="11"/>
        <rFont val="宋体"/>
        <charset val="134"/>
      </rPr>
      <t>可改善</t>
    </r>
    <r>
      <rPr>
        <sz val="11"/>
        <rFont val="Times New Roman"/>
        <charset val="134"/>
      </rPr>
      <t>500</t>
    </r>
    <r>
      <rPr>
        <sz val="11"/>
        <rFont val="宋体"/>
        <charset val="134"/>
      </rPr>
      <t>亩的李子基地缺水的问题，能让李子增收</t>
    </r>
    <r>
      <rPr>
        <sz val="11"/>
        <rFont val="Times New Roman"/>
        <charset val="134"/>
      </rPr>
      <t>300</t>
    </r>
    <r>
      <rPr>
        <sz val="11"/>
        <rFont val="宋体"/>
        <charset val="134"/>
      </rPr>
      <t>吨以上，受益总人口</t>
    </r>
    <r>
      <rPr>
        <sz val="11"/>
        <rFont val="Times New Roman"/>
        <charset val="134"/>
      </rPr>
      <t>100</t>
    </r>
    <r>
      <rPr>
        <sz val="11"/>
        <rFont val="宋体"/>
        <charset val="134"/>
      </rPr>
      <t>户</t>
    </r>
    <r>
      <rPr>
        <sz val="11"/>
        <rFont val="Times New Roman"/>
        <charset val="134"/>
      </rPr>
      <t>300</t>
    </r>
    <r>
      <rPr>
        <sz val="11"/>
        <rFont val="宋体"/>
        <charset val="134"/>
      </rPr>
      <t>人，其中脱贫人口和监测对象</t>
    </r>
    <r>
      <rPr>
        <sz val="11"/>
        <rFont val="Times New Roman"/>
        <charset val="134"/>
      </rPr>
      <t>40</t>
    </r>
    <r>
      <rPr>
        <sz val="11"/>
        <rFont val="宋体"/>
        <charset val="134"/>
      </rPr>
      <t>户</t>
    </r>
    <r>
      <rPr>
        <sz val="11"/>
        <rFont val="Times New Roman"/>
        <charset val="134"/>
      </rPr>
      <t>120</t>
    </r>
    <r>
      <rPr>
        <sz val="11"/>
        <rFont val="宋体"/>
        <charset val="134"/>
      </rPr>
      <t>人，带动农户户均增收</t>
    </r>
    <r>
      <rPr>
        <sz val="11"/>
        <rFont val="Times New Roman"/>
        <charset val="134"/>
      </rPr>
      <t>500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</si>
  <si>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人参与项目实施过程中施工质量和资金使用的监督，施工过程中群众可参与务工。通过建设水池子</t>
    </r>
    <r>
      <rPr>
        <sz val="11"/>
        <rFont val="Times New Roman"/>
        <charset val="134"/>
      </rPr>
      <t>20</t>
    </r>
    <r>
      <rPr>
        <sz val="11"/>
        <rFont val="宋体"/>
        <charset val="134"/>
      </rPr>
      <t>个</t>
    </r>
    <r>
      <rPr>
        <sz val="11"/>
        <rFont val="Times New Roman"/>
        <charset val="134"/>
      </rPr>
      <t>500</t>
    </r>
    <r>
      <rPr>
        <sz val="11"/>
        <rFont val="宋体"/>
        <charset val="134"/>
      </rPr>
      <t>方，安装直径</t>
    </r>
    <r>
      <rPr>
        <sz val="11"/>
        <rFont val="Times New Roman"/>
        <charset val="134"/>
      </rPr>
      <t>32</t>
    </r>
    <r>
      <rPr>
        <sz val="11"/>
        <rFont val="宋体"/>
        <charset val="134"/>
      </rPr>
      <t>个管网</t>
    </r>
    <r>
      <rPr>
        <sz val="11"/>
        <rFont val="Times New Roman"/>
        <charset val="134"/>
      </rPr>
      <t>9700</t>
    </r>
    <r>
      <rPr>
        <sz val="11"/>
        <rFont val="宋体"/>
        <charset val="134"/>
      </rPr>
      <t>米，</t>
    </r>
    <r>
      <rPr>
        <sz val="11"/>
        <rFont val="Times New Roman"/>
        <charset val="134"/>
      </rPr>
      <t xml:space="preserve"> </t>
    </r>
    <r>
      <rPr>
        <sz val="11"/>
        <rFont val="宋体"/>
        <charset val="134"/>
      </rPr>
      <t>可改善</t>
    </r>
    <r>
      <rPr>
        <sz val="11"/>
        <rFont val="Times New Roman"/>
        <charset val="134"/>
      </rPr>
      <t>500</t>
    </r>
    <r>
      <rPr>
        <sz val="11"/>
        <rFont val="宋体"/>
        <charset val="134"/>
      </rPr>
      <t>亩的李子基地缺水的问题，能让李子增收</t>
    </r>
    <r>
      <rPr>
        <sz val="11"/>
        <rFont val="Times New Roman"/>
        <charset val="134"/>
      </rPr>
      <t>300</t>
    </r>
    <r>
      <rPr>
        <sz val="11"/>
        <rFont val="宋体"/>
        <charset val="134"/>
      </rPr>
      <t>吨以上，受益总人口</t>
    </r>
    <r>
      <rPr>
        <sz val="11"/>
        <rFont val="Times New Roman"/>
        <charset val="134"/>
      </rPr>
      <t>100</t>
    </r>
    <r>
      <rPr>
        <sz val="11"/>
        <rFont val="宋体"/>
        <charset val="134"/>
      </rPr>
      <t>户</t>
    </r>
    <r>
      <rPr>
        <sz val="11"/>
        <rFont val="Times New Roman"/>
        <charset val="134"/>
      </rPr>
      <t>300</t>
    </r>
    <r>
      <rPr>
        <sz val="11"/>
        <rFont val="宋体"/>
        <charset val="134"/>
      </rPr>
      <t>人，其中脱贫人口和监测对象</t>
    </r>
    <r>
      <rPr>
        <sz val="11"/>
        <rFont val="Times New Roman"/>
        <charset val="134"/>
      </rPr>
      <t>40</t>
    </r>
    <r>
      <rPr>
        <sz val="11"/>
        <rFont val="宋体"/>
        <charset val="134"/>
      </rPr>
      <t>户</t>
    </r>
    <r>
      <rPr>
        <sz val="11"/>
        <rFont val="Times New Roman"/>
        <charset val="134"/>
      </rPr>
      <t>120</t>
    </r>
    <r>
      <rPr>
        <sz val="11"/>
        <rFont val="宋体"/>
        <charset val="134"/>
      </rPr>
      <t>人，带动农户户均增收</t>
    </r>
    <r>
      <rPr>
        <sz val="11"/>
        <rFont val="Times New Roman"/>
        <charset val="134"/>
      </rPr>
      <t>500</t>
    </r>
    <r>
      <rPr>
        <sz val="11"/>
        <rFont val="宋体"/>
        <charset val="134"/>
      </rPr>
      <t>元以上。</t>
    </r>
  </si>
  <si>
    <r>
      <rPr>
        <sz val="11"/>
        <rFont val="宋体"/>
        <charset val="134"/>
      </rPr>
      <t>新建水池子</t>
    </r>
    <r>
      <rPr>
        <sz val="11"/>
        <rFont val="Times New Roman"/>
        <charset val="134"/>
      </rPr>
      <t>20</t>
    </r>
    <r>
      <rPr>
        <sz val="11"/>
        <rFont val="宋体"/>
        <charset val="134"/>
      </rPr>
      <t>个</t>
    </r>
    <r>
      <rPr>
        <sz val="11"/>
        <rFont val="Times New Roman"/>
        <charset val="134"/>
      </rPr>
      <t>500</t>
    </r>
    <r>
      <rPr>
        <sz val="11"/>
        <rFont val="宋体"/>
        <charset val="134"/>
      </rPr>
      <t>方，安装直径</t>
    </r>
    <r>
      <rPr>
        <sz val="11"/>
        <rFont val="Times New Roman"/>
        <charset val="134"/>
      </rPr>
      <t>32</t>
    </r>
    <r>
      <rPr>
        <sz val="11"/>
        <rFont val="宋体"/>
        <charset val="134"/>
      </rPr>
      <t>的管网</t>
    </r>
    <r>
      <rPr>
        <sz val="11"/>
        <rFont val="Times New Roman"/>
        <charset val="134"/>
      </rPr>
      <t>9700</t>
    </r>
    <r>
      <rPr>
        <sz val="11"/>
        <rFont val="宋体"/>
        <charset val="134"/>
      </rPr>
      <t>米。</t>
    </r>
  </si>
  <si>
    <r>
      <rPr>
        <sz val="11"/>
        <rFont val="宋体"/>
        <charset val="134"/>
      </rPr>
      <t>水池子</t>
    </r>
    <r>
      <rPr>
        <sz val="11"/>
        <rFont val="Times New Roman"/>
        <charset val="134"/>
      </rPr>
      <t>1500</t>
    </r>
    <r>
      <rPr>
        <sz val="11"/>
        <rFont val="宋体"/>
        <charset val="134"/>
      </rPr>
      <t>元</t>
    </r>
    <r>
      <rPr>
        <sz val="11"/>
        <rFont val="Times New Roman"/>
        <charset val="134"/>
      </rPr>
      <t>/</t>
    </r>
    <r>
      <rPr>
        <sz val="11"/>
        <rFont val="宋体"/>
        <charset val="134"/>
      </rPr>
      <t>方，直径</t>
    </r>
    <r>
      <rPr>
        <sz val="11"/>
        <rFont val="Times New Roman"/>
        <charset val="134"/>
      </rPr>
      <t>32</t>
    </r>
    <r>
      <rPr>
        <sz val="11"/>
        <rFont val="宋体"/>
        <charset val="134"/>
      </rPr>
      <t>的管网</t>
    </r>
    <r>
      <rPr>
        <sz val="11"/>
        <rFont val="Times New Roman"/>
        <charset val="134"/>
      </rPr>
      <t>6</t>
    </r>
    <r>
      <rPr>
        <sz val="11"/>
        <rFont val="宋体"/>
        <charset val="134"/>
      </rPr>
      <t>元</t>
    </r>
    <r>
      <rPr>
        <sz val="11"/>
        <rFont val="Times New Roman"/>
        <charset val="134"/>
      </rPr>
      <t>/</t>
    </r>
    <r>
      <rPr>
        <sz val="11"/>
        <rFont val="宋体"/>
        <charset val="134"/>
      </rPr>
      <t>米</t>
    </r>
  </si>
  <si>
    <r>
      <rPr>
        <sz val="11"/>
        <rFont val="宋体"/>
        <charset val="134"/>
      </rPr>
      <t>受益总人口数</t>
    </r>
    <r>
      <rPr>
        <sz val="11"/>
        <rFont val="Times New Roman"/>
        <charset val="134"/>
      </rPr>
      <t>≥120</t>
    </r>
    <r>
      <rPr>
        <sz val="11"/>
        <rFont val="宋体"/>
        <charset val="134"/>
      </rPr>
      <t>人</t>
    </r>
  </si>
  <si>
    <r>
      <rPr>
        <sz val="11"/>
        <rFont val="宋体"/>
        <charset val="134"/>
      </rPr>
      <t>夏云龙</t>
    </r>
  </si>
  <si>
    <r>
      <rPr>
        <sz val="11"/>
        <rFont val="宋体"/>
        <charset val="134"/>
      </rPr>
      <t>巫溪县通城镇</t>
    </r>
    <r>
      <rPr>
        <sz val="11"/>
        <rFont val="Times New Roman"/>
        <charset val="134"/>
      </rPr>
      <t>2024</t>
    </r>
    <r>
      <rPr>
        <sz val="11"/>
        <rFont val="宋体"/>
        <charset val="134"/>
      </rPr>
      <t>年晚李产业发展项目</t>
    </r>
  </si>
  <si>
    <r>
      <rPr>
        <sz val="11"/>
        <rFont val="宋体"/>
        <charset val="134"/>
      </rPr>
      <t>建设标准化示范基地</t>
    </r>
    <r>
      <rPr>
        <sz val="11"/>
        <rFont val="Times New Roman"/>
        <charset val="134"/>
      </rPr>
      <t>5000</t>
    </r>
    <r>
      <rPr>
        <sz val="11"/>
        <rFont val="宋体"/>
        <charset val="134"/>
      </rPr>
      <t>亩，补植补造新品种晚李</t>
    </r>
    <r>
      <rPr>
        <sz val="11"/>
        <rFont val="Times New Roman"/>
        <charset val="134"/>
      </rPr>
      <t>300</t>
    </r>
    <r>
      <rPr>
        <sz val="11"/>
        <rFont val="宋体"/>
        <charset val="134"/>
      </rPr>
      <t>亩，品种改良</t>
    </r>
    <r>
      <rPr>
        <sz val="11"/>
        <rFont val="Times New Roman"/>
        <charset val="134"/>
      </rPr>
      <t>500</t>
    </r>
    <r>
      <rPr>
        <sz val="11"/>
        <rFont val="宋体"/>
        <charset val="134"/>
      </rPr>
      <t>亩；新建或维修灌溉水池</t>
    </r>
    <r>
      <rPr>
        <sz val="11"/>
        <rFont val="Times New Roman"/>
        <charset val="134"/>
      </rPr>
      <t>5000</t>
    </r>
    <r>
      <rPr>
        <sz val="11"/>
        <rFont val="宋体"/>
        <charset val="134"/>
      </rPr>
      <t>方；建设产业道路、避雨栽培、太阳能杀虫频振灯、山地机械等农业设施；果品加工作坊、技术体系建设等。</t>
    </r>
  </si>
  <si>
    <r>
      <rPr>
        <sz val="11"/>
        <rFont val="宋体"/>
        <charset val="134"/>
      </rPr>
      <t>巫溪县通城镇云台村、楼门村、长桂村、青梅村、清泉村、龙池村、长安村、长红村等村</t>
    </r>
  </si>
  <si>
    <r>
      <rPr>
        <sz val="11"/>
        <rFont val="宋体"/>
        <charset val="134"/>
      </rPr>
      <t>通过打造标准化示范基地</t>
    </r>
    <r>
      <rPr>
        <sz val="11"/>
        <rFont val="Times New Roman"/>
        <charset val="134"/>
      </rPr>
      <t>5000</t>
    </r>
    <r>
      <rPr>
        <sz val="11"/>
        <rFont val="宋体"/>
        <charset val="134"/>
      </rPr>
      <t>亩，补植补造新品种晚李</t>
    </r>
    <r>
      <rPr>
        <sz val="11"/>
        <rFont val="Times New Roman"/>
        <charset val="134"/>
      </rPr>
      <t>300</t>
    </r>
    <r>
      <rPr>
        <sz val="11"/>
        <rFont val="宋体"/>
        <charset val="134"/>
      </rPr>
      <t>亩，品种改良</t>
    </r>
    <r>
      <rPr>
        <sz val="11"/>
        <rFont val="Times New Roman"/>
        <charset val="134"/>
      </rPr>
      <t>500</t>
    </r>
    <r>
      <rPr>
        <sz val="11"/>
        <rFont val="宋体"/>
        <charset val="134"/>
      </rPr>
      <t>亩；新建或维修灌溉水池</t>
    </r>
    <r>
      <rPr>
        <sz val="11"/>
        <rFont val="Times New Roman"/>
        <charset val="134"/>
      </rPr>
      <t>5000</t>
    </r>
    <r>
      <rPr>
        <sz val="11"/>
        <rFont val="宋体"/>
        <charset val="134"/>
      </rPr>
      <t>方；建设产业道路、避雨栽培、太阳能杀虫频振灯、山地机械等农业设施；果品加工作坊、技术体系建设等，可对晚李品质进行升级提高晚李产量，同时减少运输成本。受益人口</t>
    </r>
    <r>
      <rPr>
        <sz val="11"/>
        <rFont val="Times New Roman"/>
        <charset val="134"/>
      </rPr>
      <t>800</t>
    </r>
    <r>
      <rPr>
        <sz val="11"/>
        <rFont val="宋体"/>
        <charset val="134"/>
      </rPr>
      <t>人，其中脱贫户</t>
    </r>
    <r>
      <rPr>
        <sz val="11"/>
        <rFont val="Times New Roman"/>
        <charset val="134"/>
      </rPr>
      <t>120</t>
    </r>
    <r>
      <rPr>
        <sz val="11"/>
        <rFont val="宋体"/>
        <charset val="134"/>
      </rPr>
      <t>人。</t>
    </r>
  </si>
  <si>
    <r>
      <rPr>
        <sz val="11"/>
        <rFont val="Times New Roman"/>
        <charset val="134"/>
      </rPr>
      <t>25</t>
    </r>
    <r>
      <rPr>
        <sz val="11"/>
        <rFont val="宋体"/>
        <charset val="134"/>
      </rPr>
      <t>人参与前期项目确定会议、决议，</t>
    </r>
    <r>
      <rPr>
        <sz val="11"/>
        <rFont val="Times New Roman"/>
        <charset val="134"/>
      </rPr>
      <t>25</t>
    </r>
    <r>
      <rPr>
        <sz val="11"/>
        <rFont val="宋体"/>
        <charset val="134"/>
      </rPr>
      <t>人参与入库项目的选择，</t>
    </r>
    <r>
      <rPr>
        <sz val="11"/>
        <rFont val="Times New Roman"/>
        <charset val="134"/>
      </rPr>
      <t>11</t>
    </r>
    <r>
      <rPr>
        <sz val="11"/>
        <rFont val="宋体"/>
        <charset val="134"/>
      </rPr>
      <t>人参与项目实施过程中施工质量和资金使用的监督；通过实施该项目，可对晚李品质进行升级提高晚李产量，同时减少运输成本。受益人口</t>
    </r>
    <r>
      <rPr>
        <sz val="11"/>
        <rFont val="Times New Roman"/>
        <charset val="134"/>
      </rPr>
      <t>800</t>
    </r>
    <r>
      <rPr>
        <sz val="11"/>
        <rFont val="宋体"/>
        <charset val="134"/>
      </rPr>
      <t>人，其中脱贫户</t>
    </r>
    <r>
      <rPr>
        <sz val="11"/>
        <rFont val="Times New Roman"/>
        <charset val="134"/>
      </rPr>
      <t>120</t>
    </r>
    <r>
      <rPr>
        <sz val="11"/>
        <rFont val="宋体"/>
        <charset val="134"/>
      </rPr>
      <t>人。</t>
    </r>
  </si>
  <si>
    <r>
      <rPr>
        <sz val="11"/>
        <rFont val="宋体"/>
        <charset val="134"/>
      </rPr>
      <t>晚李标准化示范基地</t>
    </r>
    <r>
      <rPr>
        <sz val="11"/>
        <rFont val="Times New Roman"/>
        <charset val="134"/>
      </rPr>
      <t>5000</t>
    </r>
    <r>
      <rPr>
        <sz val="11"/>
        <rFont val="宋体"/>
        <charset val="134"/>
      </rPr>
      <t>亩，补植补造新品种晚李</t>
    </r>
    <r>
      <rPr>
        <sz val="11"/>
        <rFont val="Times New Roman"/>
        <charset val="134"/>
      </rPr>
      <t>300</t>
    </r>
    <r>
      <rPr>
        <sz val="11"/>
        <rFont val="宋体"/>
        <charset val="134"/>
      </rPr>
      <t>亩，品种改良</t>
    </r>
    <r>
      <rPr>
        <sz val="11"/>
        <rFont val="Times New Roman"/>
        <charset val="134"/>
      </rPr>
      <t>500</t>
    </r>
    <r>
      <rPr>
        <sz val="11"/>
        <rFont val="宋体"/>
        <charset val="134"/>
      </rPr>
      <t>亩；新建或维修灌溉水池</t>
    </r>
    <r>
      <rPr>
        <sz val="11"/>
        <rFont val="Times New Roman"/>
        <charset val="134"/>
      </rPr>
      <t>5000</t>
    </r>
    <r>
      <rPr>
        <sz val="11"/>
        <rFont val="宋体"/>
        <charset val="134"/>
      </rPr>
      <t>立方米。</t>
    </r>
  </si>
  <si>
    <r>
      <rPr>
        <sz val="11"/>
        <rFont val="宋体"/>
        <charset val="134"/>
      </rPr>
      <t>标准化示范基地</t>
    </r>
    <r>
      <rPr>
        <sz val="11"/>
        <rFont val="Times New Roman"/>
        <charset val="134"/>
      </rPr>
      <t>1250</t>
    </r>
    <r>
      <rPr>
        <sz val="11"/>
        <rFont val="宋体"/>
        <charset val="134"/>
      </rPr>
      <t>元</t>
    </r>
    <r>
      <rPr>
        <sz val="11"/>
        <rFont val="Times New Roman"/>
        <charset val="134"/>
      </rPr>
      <t>/</t>
    </r>
    <r>
      <rPr>
        <sz val="11"/>
        <rFont val="宋体"/>
        <charset val="134"/>
      </rPr>
      <t>亩，补植补造新品种晚李</t>
    </r>
    <r>
      <rPr>
        <sz val="11"/>
        <rFont val="Times New Roman"/>
        <charset val="134"/>
      </rPr>
      <t>1500</t>
    </r>
    <r>
      <rPr>
        <sz val="11"/>
        <rFont val="宋体"/>
        <charset val="134"/>
      </rPr>
      <t>元</t>
    </r>
    <r>
      <rPr>
        <sz val="11"/>
        <rFont val="Times New Roman"/>
        <charset val="134"/>
      </rPr>
      <t>/</t>
    </r>
    <r>
      <rPr>
        <sz val="11"/>
        <rFont val="宋体"/>
        <charset val="134"/>
      </rPr>
      <t>亩，品种改良</t>
    </r>
    <r>
      <rPr>
        <sz val="11"/>
        <rFont val="Times New Roman"/>
        <charset val="134"/>
      </rPr>
      <t>3000</t>
    </r>
    <r>
      <rPr>
        <sz val="11"/>
        <rFont val="宋体"/>
        <charset val="134"/>
      </rPr>
      <t>元</t>
    </r>
    <r>
      <rPr>
        <sz val="11"/>
        <rFont val="Times New Roman"/>
        <charset val="134"/>
      </rPr>
      <t>/</t>
    </r>
    <r>
      <rPr>
        <sz val="11"/>
        <rFont val="宋体"/>
        <charset val="134"/>
      </rPr>
      <t>亩，灌溉水池</t>
    </r>
    <r>
      <rPr>
        <sz val="11"/>
        <rFont val="Times New Roman"/>
        <charset val="134"/>
      </rPr>
      <t>300</t>
    </r>
    <r>
      <rPr>
        <sz val="11"/>
        <rFont val="宋体"/>
        <charset val="134"/>
      </rPr>
      <t>元</t>
    </r>
    <r>
      <rPr>
        <sz val="11"/>
        <rFont val="Times New Roman"/>
        <charset val="134"/>
      </rPr>
      <t>/</t>
    </r>
    <r>
      <rPr>
        <sz val="11"/>
        <rFont val="宋体"/>
        <charset val="134"/>
      </rPr>
      <t>立方米，其他配套设施</t>
    </r>
    <r>
      <rPr>
        <sz val="11"/>
        <rFont val="Times New Roman"/>
        <charset val="134"/>
      </rPr>
      <t>30</t>
    </r>
    <r>
      <rPr>
        <sz val="11"/>
        <rFont val="宋体"/>
        <charset val="134"/>
      </rPr>
      <t>万元</t>
    </r>
  </si>
  <si>
    <r>
      <rPr>
        <sz val="11"/>
        <rFont val="宋体"/>
        <charset val="134"/>
      </rPr>
      <t>总产值</t>
    </r>
    <r>
      <rPr>
        <sz val="11"/>
        <rFont val="Times New Roman"/>
        <charset val="134"/>
      </rPr>
      <t>≥1500</t>
    </r>
    <r>
      <rPr>
        <sz val="11"/>
        <rFont val="宋体"/>
        <charset val="134"/>
      </rPr>
      <t>万元以上。</t>
    </r>
  </si>
  <si>
    <r>
      <rPr>
        <sz val="11"/>
        <rFont val="宋体"/>
        <charset val="134"/>
      </rPr>
      <t>受益脱贫人口数</t>
    </r>
    <r>
      <rPr>
        <sz val="11"/>
        <rFont val="Times New Roman"/>
        <charset val="134"/>
      </rPr>
      <t>≥55</t>
    </r>
    <r>
      <rPr>
        <sz val="11"/>
        <rFont val="宋体"/>
        <charset val="134"/>
      </rPr>
      <t>人</t>
    </r>
  </si>
  <si>
    <r>
      <rPr>
        <sz val="11"/>
        <rFont val="宋体"/>
        <charset val="134"/>
      </rPr>
      <t>特色产业</t>
    </r>
    <r>
      <rPr>
        <sz val="11"/>
        <rFont val="Times New Roman"/>
        <charset val="134"/>
      </rPr>
      <t>-</t>
    </r>
    <r>
      <rPr>
        <sz val="11"/>
        <rFont val="宋体"/>
        <charset val="134"/>
      </rPr>
      <t>烟叶产业</t>
    </r>
  </si>
  <si>
    <r>
      <rPr>
        <sz val="11"/>
        <rFont val="宋体"/>
        <charset val="134"/>
      </rPr>
      <t>巫溪县通城镇中兴村</t>
    </r>
    <r>
      <rPr>
        <sz val="11"/>
        <rFont val="Times New Roman"/>
        <charset val="134"/>
      </rPr>
      <t>2024</t>
    </r>
    <r>
      <rPr>
        <sz val="11"/>
        <rFont val="宋体"/>
        <charset val="134"/>
      </rPr>
      <t>年烟草产业发展烤房建设项目</t>
    </r>
  </si>
  <si>
    <r>
      <rPr>
        <sz val="11"/>
        <rFont val="宋体"/>
        <charset val="134"/>
      </rPr>
      <t>新建烤房</t>
    </r>
    <r>
      <rPr>
        <sz val="11"/>
        <rFont val="Times New Roman"/>
        <charset val="134"/>
      </rPr>
      <t>8</t>
    </r>
    <r>
      <rPr>
        <sz val="11"/>
        <rFont val="宋体"/>
        <charset val="134"/>
      </rPr>
      <t>座</t>
    </r>
  </si>
  <si>
    <r>
      <rPr>
        <sz val="11"/>
        <rFont val="宋体"/>
        <charset val="134"/>
      </rPr>
      <t>巫溪县通城镇中兴村</t>
    </r>
  </si>
  <si>
    <r>
      <rPr>
        <sz val="11"/>
        <rFont val="宋体"/>
        <charset val="134"/>
      </rPr>
      <t>通过新建烟叶板式移动集群烤房</t>
    </r>
    <r>
      <rPr>
        <sz val="11"/>
        <rFont val="Times New Roman"/>
        <charset val="134"/>
      </rPr>
      <t>8</t>
    </r>
    <r>
      <rPr>
        <sz val="11"/>
        <rFont val="宋体"/>
        <charset val="134"/>
      </rPr>
      <t>座，可解决</t>
    </r>
    <r>
      <rPr>
        <sz val="11"/>
        <rFont val="Times New Roman"/>
        <charset val="134"/>
      </rPr>
      <t>11</t>
    </r>
    <r>
      <rPr>
        <sz val="11"/>
        <rFont val="宋体"/>
        <charset val="134"/>
      </rPr>
      <t>个（其中脱贫人口</t>
    </r>
    <r>
      <rPr>
        <sz val="11"/>
        <rFont val="Times New Roman"/>
        <charset val="134"/>
      </rPr>
      <t>5</t>
    </r>
    <r>
      <rPr>
        <sz val="11"/>
        <rFont val="宋体"/>
        <charset val="134"/>
      </rPr>
      <t>人）以上临时务工人员临近就业，增加年务工收入</t>
    </r>
    <r>
      <rPr>
        <sz val="11"/>
        <rFont val="Times New Roman"/>
        <charset val="134"/>
      </rPr>
      <t>2000</t>
    </r>
    <r>
      <rPr>
        <sz val="11"/>
        <rFont val="宋体"/>
        <charset val="134"/>
      </rPr>
      <t>元</t>
    </r>
    <r>
      <rPr>
        <sz val="11"/>
        <rFont val="Times New Roman"/>
        <charset val="134"/>
      </rPr>
      <t>/</t>
    </r>
    <r>
      <rPr>
        <sz val="11"/>
        <rFont val="宋体"/>
        <charset val="134"/>
      </rPr>
      <t>人以上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</si>
  <si>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人参与项目实施过程中施工质量和资金使用的监督，通过新建烟叶板式移动集群烤房</t>
    </r>
    <r>
      <rPr>
        <sz val="11"/>
        <rFont val="Times New Roman"/>
        <charset val="134"/>
      </rPr>
      <t>8</t>
    </r>
    <r>
      <rPr>
        <sz val="11"/>
        <rFont val="宋体"/>
        <charset val="134"/>
      </rPr>
      <t>座，可解决</t>
    </r>
    <r>
      <rPr>
        <sz val="11"/>
        <rFont val="Times New Roman"/>
        <charset val="134"/>
      </rPr>
      <t>11</t>
    </r>
    <r>
      <rPr>
        <sz val="11"/>
        <rFont val="宋体"/>
        <charset val="134"/>
      </rPr>
      <t>个（其中脱贫人口</t>
    </r>
    <r>
      <rPr>
        <sz val="11"/>
        <rFont val="Times New Roman"/>
        <charset val="134"/>
      </rPr>
      <t>5</t>
    </r>
    <r>
      <rPr>
        <sz val="11"/>
        <rFont val="宋体"/>
        <charset val="134"/>
      </rPr>
      <t>人）以上临时务工人员临近就业，增加年务工收入</t>
    </r>
    <r>
      <rPr>
        <sz val="11"/>
        <rFont val="Times New Roman"/>
        <charset val="134"/>
      </rPr>
      <t>2000</t>
    </r>
    <r>
      <rPr>
        <sz val="11"/>
        <rFont val="宋体"/>
        <charset val="134"/>
      </rPr>
      <t>元</t>
    </r>
    <r>
      <rPr>
        <sz val="11"/>
        <rFont val="Times New Roman"/>
        <charset val="134"/>
      </rPr>
      <t>/</t>
    </r>
    <r>
      <rPr>
        <sz val="11"/>
        <rFont val="宋体"/>
        <charset val="134"/>
      </rPr>
      <t>人以上</t>
    </r>
  </si>
  <si>
    <r>
      <rPr>
        <sz val="11"/>
        <rFont val="宋体"/>
        <charset val="134"/>
      </rPr>
      <t>烤房</t>
    </r>
    <r>
      <rPr>
        <sz val="11"/>
        <rFont val="Times New Roman"/>
        <charset val="134"/>
      </rPr>
      <t>3.6</t>
    </r>
    <r>
      <rPr>
        <sz val="11"/>
        <rFont val="宋体"/>
        <charset val="134"/>
      </rPr>
      <t>万元</t>
    </r>
    <r>
      <rPr>
        <sz val="11"/>
        <rFont val="Times New Roman"/>
        <charset val="134"/>
      </rPr>
      <t>/</t>
    </r>
    <r>
      <rPr>
        <sz val="11"/>
        <rFont val="宋体"/>
        <charset val="134"/>
      </rPr>
      <t>座</t>
    </r>
  </si>
  <si>
    <r>
      <rPr>
        <sz val="11"/>
        <rFont val="宋体"/>
        <charset val="134"/>
      </rPr>
      <t>特色产业带动脱贫农户增加收入</t>
    </r>
    <r>
      <rPr>
        <sz val="11"/>
        <rFont val="Times New Roman"/>
        <charset val="134"/>
      </rPr>
      <t>≥4000</t>
    </r>
    <r>
      <rPr>
        <sz val="11"/>
        <rFont val="宋体"/>
        <charset val="134"/>
      </rPr>
      <t>元</t>
    </r>
  </si>
  <si>
    <r>
      <rPr>
        <sz val="11"/>
        <rFont val="宋体"/>
        <charset val="134"/>
      </rPr>
      <t>易兴林</t>
    </r>
  </si>
  <si>
    <r>
      <rPr>
        <sz val="11"/>
        <rFont val="宋体"/>
        <charset val="134"/>
      </rPr>
      <t>巫溪县通城镇长安村</t>
    </r>
    <r>
      <rPr>
        <sz val="11"/>
        <rFont val="Times New Roman"/>
        <charset val="134"/>
      </rPr>
      <t>2024</t>
    </r>
    <r>
      <rPr>
        <sz val="11"/>
        <rFont val="宋体"/>
        <charset val="134"/>
      </rPr>
      <t>年烟草产业发展烤房建设项目</t>
    </r>
  </si>
  <si>
    <r>
      <rPr>
        <sz val="11"/>
        <rFont val="宋体"/>
        <charset val="134"/>
      </rPr>
      <t>新建烟叶板式移动集群烤房</t>
    </r>
    <r>
      <rPr>
        <sz val="11"/>
        <rFont val="Times New Roman"/>
        <charset val="134"/>
      </rPr>
      <t>4</t>
    </r>
    <r>
      <rPr>
        <sz val="11"/>
        <rFont val="宋体"/>
        <charset val="134"/>
      </rPr>
      <t>座</t>
    </r>
  </si>
  <si>
    <r>
      <rPr>
        <sz val="11"/>
        <rFont val="宋体"/>
        <charset val="134"/>
      </rPr>
      <t>通过新建板式移动集群烤房</t>
    </r>
    <r>
      <rPr>
        <sz val="11"/>
        <rFont val="Times New Roman"/>
        <charset val="134"/>
      </rPr>
      <t>4</t>
    </r>
    <r>
      <rPr>
        <sz val="11"/>
        <rFont val="宋体"/>
        <charset val="134"/>
      </rPr>
      <t>座，能解决</t>
    </r>
    <r>
      <rPr>
        <sz val="11"/>
        <rFont val="Times New Roman"/>
        <charset val="134"/>
      </rPr>
      <t>4</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</si>
  <si>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4</t>
    </r>
    <r>
      <rPr>
        <sz val="11"/>
        <rFont val="宋体"/>
        <charset val="134"/>
      </rPr>
      <t>座，能解决</t>
    </r>
    <r>
      <rPr>
        <sz val="11"/>
        <rFont val="Times New Roman"/>
        <charset val="134"/>
      </rPr>
      <t>4</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</si>
  <si>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新建烤房</t>
    </r>
    <r>
      <rPr>
        <sz val="11"/>
        <rFont val="Times New Roman"/>
        <charset val="134"/>
      </rPr>
      <t>4</t>
    </r>
    <r>
      <rPr>
        <sz val="11"/>
        <rFont val="宋体"/>
        <charset val="134"/>
      </rPr>
      <t>座</t>
    </r>
  </si>
  <si>
    <r>
      <rPr>
        <sz val="11"/>
        <rFont val="宋体"/>
        <charset val="134"/>
      </rPr>
      <t>受益脱贫人口数</t>
    </r>
    <r>
      <rPr>
        <sz val="11"/>
        <rFont val="Times New Roman"/>
        <charset val="134"/>
      </rPr>
      <t>≥4</t>
    </r>
    <r>
      <rPr>
        <sz val="11"/>
        <rFont val="宋体"/>
        <charset val="134"/>
      </rPr>
      <t>人</t>
    </r>
  </si>
  <si>
    <r>
      <rPr>
        <sz val="11"/>
        <rFont val="宋体"/>
        <charset val="134"/>
      </rPr>
      <t>巫溪县通城镇通城村</t>
    </r>
    <r>
      <rPr>
        <sz val="11"/>
        <rFont val="Times New Roman"/>
        <charset val="134"/>
      </rPr>
      <t>2024</t>
    </r>
    <r>
      <rPr>
        <sz val="11"/>
        <rFont val="宋体"/>
        <charset val="134"/>
      </rPr>
      <t>年烟草产业发展烤房建设项目</t>
    </r>
  </si>
  <si>
    <r>
      <rPr>
        <sz val="11"/>
        <rFont val="宋体"/>
        <charset val="134"/>
      </rPr>
      <t>新建烟叶板式移动集群烤房</t>
    </r>
    <r>
      <rPr>
        <sz val="11"/>
        <rFont val="Times New Roman"/>
        <charset val="134"/>
      </rPr>
      <t>10</t>
    </r>
    <r>
      <rPr>
        <sz val="11"/>
        <rFont val="宋体"/>
        <charset val="134"/>
      </rPr>
      <t>座</t>
    </r>
  </si>
  <si>
    <r>
      <rPr>
        <sz val="11"/>
        <rFont val="宋体"/>
        <charset val="134"/>
      </rPr>
      <t>通过新建板式移动集群烤房</t>
    </r>
    <r>
      <rPr>
        <sz val="11"/>
        <rFont val="Times New Roman"/>
        <charset val="134"/>
      </rPr>
      <t>10</t>
    </r>
    <r>
      <rPr>
        <sz val="11"/>
        <rFont val="宋体"/>
        <charset val="134"/>
      </rPr>
      <t>座，能解决</t>
    </r>
    <r>
      <rPr>
        <sz val="11"/>
        <rFont val="Times New Roman"/>
        <charset val="134"/>
      </rPr>
      <t>19</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</si>
  <si>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10</t>
    </r>
    <r>
      <rPr>
        <sz val="11"/>
        <rFont val="宋体"/>
        <charset val="134"/>
      </rPr>
      <t>座，能解决</t>
    </r>
    <r>
      <rPr>
        <sz val="11"/>
        <rFont val="Times New Roman"/>
        <charset val="134"/>
      </rPr>
      <t>19</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</si>
  <si>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新建烤房</t>
    </r>
    <r>
      <rPr>
        <sz val="11"/>
        <rFont val="Times New Roman"/>
        <charset val="134"/>
      </rPr>
      <t>10</t>
    </r>
    <r>
      <rPr>
        <sz val="11"/>
        <rFont val="宋体"/>
        <charset val="134"/>
      </rPr>
      <t>座</t>
    </r>
  </si>
  <si>
    <r>
      <rPr>
        <sz val="11"/>
        <rFont val="宋体"/>
        <charset val="134"/>
      </rPr>
      <t>巫溪县双阳乡七龙村</t>
    </r>
    <r>
      <rPr>
        <sz val="11"/>
        <rFont val="Times New Roman"/>
        <charset val="134"/>
      </rPr>
      <t>2024</t>
    </r>
    <r>
      <rPr>
        <sz val="11"/>
        <rFont val="宋体"/>
        <charset val="134"/>
      </rPr>
      <t>年烟草产业发展烤房建设项目</t>
    </r>
  </si>
  <si>
    <r>
      <rPr>
        <sz val="11"/>
        <rFont val="宋体"/>
        <charset val="134"/>
      </rPr>
      <t>通过新建板式移动集群烤房</t>
    </r>
    <r>
      <rPr>
        <sz val="11"/>
        <rFont val="Times New Roman"/>
        <charset val="134"/>
      </rPr>
      <t>4</t>
    </r>
    <r>
      <rPr>
        <sz val="11"/>
        <rFont val="宋体"/>
        <charset val="134"/>
      </rPr>
      <t>座，能解决</t>
    </r>
    <r>
      <rPr>
        <sz val="11"/>
        <rFont val="Times New Roman"/>
        <charset val="134"/>
      </rPr>
      <t>8</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</si>
  <si>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4</t>
    </r>
    <r>
      <rPr>
        <sz val="11"/>
        <rFont val="宋体"/>
        <charset val="134"/>
      </rPr>
      <t>座，能解决</t>
    </r>
    <r>
      <rPr>
        <sz val="11"/>
        <rFont val="Times New Roman"/>
        <charset val="134"/>
      </rPr>
      <t>8</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</si>
  <si>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张超</t>
    </r>
  </si>
  <si>
    <r>
      <rPr>
        <sz val="11"/>
        <rFont val="宋体"/>
        <charset val="134"/>
      </rPr>
      <t>巫溪县兰英乡西安村</t>
    </r>
    <r>
      <rPr>
        <sz val="11"/>
        <rFont val="Times New Roman"/>
        <charset val="134"/>
      </rPr>
      <t>2024</t>
    </r>
    <r>
      <rPr>
        <sz val="11"/>
        <rFont val="宋体"/>
        <charset val="134"/>
      </rPr>
      <t>年烟草产业发展烤房建设项目</t>
    </r>
  </si>
  <si>
    <r>
      <rPr>
        <sz val="11"/>
        <rFont val="宋体"/>
        <charset val="134"/>
      </rPr>
      <t>新建烟叶板式移动集群烤房</t>
    </r>
    <r>
      <rPr>
        <sz val="11"/>
        <rFont val="Times New Roman"/>
        <charset val="134"/>
      </rPr>
      <t>6</t>
    </r>
    <r>
      <rPr>
        <sz val="11"/>
        <rFont val="宋体"/>
        <charset val="134"/>
      </rPr>
      <t>座</t>
    </r>
  </si>
  <si>
    <r>
      <rPr>
        <sz val="11"/>
        <rFont val="宋体"/>
        <charset val="134"/>
      </rPr>
      <t>巫溪县兰英乡西安村</t>
    </r>
  </si>
  <si>
    <r>
      <rPr>
        <sz val="11"/>
        <rFont val="宋体"/>
        <charset val="134"/>
      </rPr>
      <t>通过新建板式移动集群烤房</t>
    </r>
    <r>
      <rPr>
        <sz val="11"/>
        <rFont val="Times New Roman"/>
        <charset val="134"/>
      </rPr>
      <t>6</t>
    </r>
    <r>
      <rPr>
        <sz val="11"/>
        <rFont val="宋体"/>
        <charset val="134"/>
      </rPr>
      <t>座，能解决</t>
    </r>
    <r>
      <rPr>
        <sz val="11"/>
        <rFont val="Times New Roman"/>
        <charset val="134"/>
      </rPr>
      <t>16</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</si>
  <si>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6</t>
    </r>
    <r>
      <rPr>
        <sz val="11"/>
        <rFont val="宋体"/>
        <charset val="134"/>
      </rPr>
      <t>座，能解决</t>
    </r>
    <r>
      <rPr>
        <sz val="11"/>
        <rFont val="Times New Roman"/>
        <charset val="134"/>
      </rPr>
      <t>16</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</si>
  <si>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新建烤房</t>
    </r>
    <r>
      <rPr>
        <sz val="11"/>
        <rFont val="Times New Roman"/>
        <charset val="134"/>
      </rPr>
      <t>6</t>
    </r>
    <r>
      <rPr>
        <sz val="11"/>
        <rFont val="宋体"/>
        <charset val="134"/>
      </rPr>
      <t>座</t>
    </r>
  </si>
  <si>
    <r>
      <rPr>
        <sz val="11"/>
        <rFont val="宋体"/>
        <charset val="134"/>
      </rPr>
      <t>曾凡明</t>
    </r>
  </si>
  <si>
    <r>
      <rPr>
        <sz val="11"/>
        <rFont val="宋体"/>
        <charset val="134"/>
      </rPr>
      <t>巫溪县乌龙乡水浒村</t>
    </r>
    <r>
      <rPr>
        <sz val="11"/>
        <rFont val="Times New Roman"/>
        <charset val="134"/>
      </rPr>
      <t>2024</t>
    </r>
    <r>
      <rPr>
        <sz val="11"/>
        <rFont val="宋体"/>
        <charset val="134"/>
      </rPr>
      <t>年烟草产业发展烤房建设项目</t>
    </r>
  </si>
  <si>
    <r>
      <rPr>
        <sz val="11"/>
        <rFont val="宋体"/>
        <charset val="134"/>
      </rPr>
      <t>新建烟叶板式移动集群烤房</t>
    </r>
    <r>
      <rPr>
        <sz val="11"/>
        <rFont val="Times New Roman"/>
        <charset val="134"/>
      </rPr>
      <t>12</t>
    </r>
    <r>
      <rPr>
        <sz val="11"/>
        <rFont val="宋体"/>
        <charset val="134"/>
      </rPr>
      <t>座</t>
    </r>
  </si>
  <si>
    <r>
      <rPr>
        <sz val="11"/>
        <rFont val="宋体"/>
        <charset val="134"/>
      </rPr>
      <t>巫溪县乌龙乡水浒村</t>
    </r>
  </si>
  <si>
    <r>
      <rPr>
        <sz val="11"/>
        <rFont val="宋体"/>
        <charset val="134"/>
      </rPr>
      <t>通过新建板式移动集群烤房</t>
    </r>
    <r>
      <rPr>
        <sz val="11"/>
        <rFont val="Times New Roman"/>
        <charset val="134"/>
      </rPr>
      <t>12</t>
    </r>
    <r>
      <rPr>
        <sz val="11"/>
        <rFont val="宋体"/>
        <charset val="134"/>
      </rPr>
      <t>座，能解决</t>
    </r>
    <r>
      <rPr>
        <sz val="11"/>
        <rFont val="Times New Roman"/>
        <charset val="134"/>
      </rPr>
      <t>22</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</si>
  <si>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12</t>
    </r>
    <r>
      <rPr>
        <sz val="11"/>
        <rFont val="宋体"/>
        <charset val="134"/>
      </rPr>
      <t>座，能解决</t>
    </r>
    <r>
      <rPr>
        <sz val="11"/>
        <rFont val="Times New Roman"/>
        <charset val="134"/>
      </rPr>
      <t>22</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</si>
  <si>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新建烤房</t>
    </r>
    <r>
      <rPr>
        <sz val="11"/>
        <rFont val="Times New Roman"/>
        <charset val="134"/>
      </rPr>
      <t>12</t>
    </r>
    <r>
      <rPr>
        <sz val="11"/>
        <rFont val="宋体"/>
        <charset val="134"/>
      </rPr>
      <t>座</t>
    </r>
  </si>
  <si>
    <r>
      <rPr>
        <sz val="11"/>
        <rFont val="宋体"/>
        <charset val="134"/>
      </rPr>
      <t>曾毅</t>
    </r>
  </si>
  <si>
    <r>
      <rPr>
        <sz val="11"/>
        <rFont val="宋体"/>
        <charset val="134"/>
      </rPr>
      <t>巫溪县鱼鳞乡鱼东村</t>
    </r>
    <r>
      <rPr>
        <sz val="11"/>
        <rFont val="Times New Roman"/>
        <charset val="134"/>
      </rPr>
      <t>2024</t>
    </r>
    <r>
      <rPr>
        <sz val="11"/>
        <rFont val="宋体"/>
        <charset val="134"/>
      </rPr>
      <t>年烟草产业发展烤房建设项目</t>
    </r>
  </si>
  <si>
    <r>
      <rPr>
        <sz val="11"/>
        <rFont val="宋体"/>
        <charset val="134"/>
      </rPr>
      <t>通过新建板式移动集群烤房</t>
    </r>
    <r>
      <rPr>
        <sz val="11"/>
        <rFont val="Times New Roman"/>
        <charset val="134"/>
      </rPr>
      <t>6</t>
    </r>
    <r>
      <rPr>
        <sz val="11"/>
        <rFont val="宋体"/>
        <charset val="134"/>
      </rPr>
      <t>座，能解决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</si>
  <si>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6</t>
    </r>
    <r>
      <rPr>
        <sz val="11"/>
        <rFont val="宋体"/>
        <charset val="134"/>
      </rPr>
      <t>座，能解决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</si>
  <si>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受益脱贫人口数</t>
    </r>
    <r>
      <rPr>
        <sz val="11"/>
        <rFont val="Times New Roman"/>
        <charset val="134"/>
      </rPr>
      <t>≥14</t>
    </r>
    <r>
      <rPr>
        <sz val="11"/>
        <rFont val="宋体"/>
        <charset val="134"/>
      </rPr>
      <t>人</t>
    </r>
  </si>
  <si>
    <r>
      <rPr>
        <sz val="11"/>
        <rFont val="宋体"/>
        <charset val="134"/>
      </rPr>
      <t>巫溪县鱼鳞乡长仗村</t>
    </r>
    <r>
      <rPr>
        <sz val="11"/>
        <rFont val="Times New Roman"/>
        <charset val="134"/>
      </rPr>
      <t>2024</t>
    </r>
    <r>
      <rPr>
        <sz val="11"/>
        <rFont val="宋体"/>
        <charset val="134"/>
      </rPr>
      <t>年烟草产业发展烤房建设项目</t>
    </r>
  </si>
  <si>
    <r>
      <rPr>
        <sz val="11"/>
        <rFont val="宋体"/>
        <charset val="134"/>
      </rPr>
      <t>巫溪县鱼鳞乡长仗村</t>
    </r>
  </si>
  <si>
    <r>
      <rPr>
        <sz val="11"/>
        <rFont val="宋体"/>
        <charset val="134"/>
      </rPr>
      <t>通过新建板式移动集群烤房</t>
    </r>
    <r>
      <rPr>
        <sz val="11"/>
        <rFont val="Times New Roman"/>
        <charset val="134"/>
      </rPr>
      <t>6</t>
    </r>
    <r>
      <rPr>
        <sz val="11"/>
        <rFont val="宋体"/>
        <charset val="134"/>
      </rPr>
      <t>座，能解决</t>
    </r>
    <r>
      <rPr>
        <sz val="11"/>
        <rFont val="Times New Roman"/>
        <charset val="134"/>
      </rPr>
      <t>22</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</si>
  <si>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6</t>
    </r>
    <r>
      <rPr>
        <sz val="11"/>
        <rFont val="宋体"/>
        <charset val="134"/>
      </rPr>
      <t>座，能解决</t>
    </r>
    <r>
      <rPr>
        <sz val="11"/>
        <rFont val="Times New Roman"/>
        <charset val="134"/>
      </rPr>
      <t>22</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</si>
  <si>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巫溪县下堡镇金狮村</t>
    </r>
    <r>
      <rPr>
        <sz val="11"/>
        <rFont val="Times New Roman"/>
        <charset val="134"/>
      </rPr>
      <t>2024</t>
    </r>
    <r>
      <rPr>
        <sz val="11"/>
        <rFont val="宋体"/>
        <charset val="134"/>
      </rPr>
      <t>年烟草产业发展烤房建设项目</t>
    </r>
  </si>
  <si>
    <r>
      <rPr>
        <sz val="11"/>
        <rFont val="宋体"/>
        <charset val="134"/>
      </rPr>
      <t>谌友燕</t>
    </r>
  </si>
  <si>
    <r>
      <rPr>
        <sz val="11"/>
        <rFont val="宋体"/>
        <charset val="134"/>
      </rPr>
      <t>巫溪县宁厂镇邓家村</t>
    </r>
    <r>
      <rPr>
        <sz val="11"/>
        <rFont val="Times New Roman"/>
        <charset val="134"/>
      </rPr>
      <t>2024</t>
    </r>
    <r>
      <rPr>
        <sz val="11"/>
        <rFont val="宋体"/>
        <charset val="134"/>
      </rPr>
      <t>年烟草产业发展烤房建设项目</t>
    </r>
  </si>
  <si>
    <r>
      <rPr>
        <sz val="11"/>
        <rFont val="宋体"/>
        <charset val="134"/>
      </rPr>
      <t>新建烟叶板式移动集群烤房</t>
    </r>
    <r>
      <rPr>
        <sz val="11"/>
        <rFont val="Times New Roman"/>
        <charset val="134"/>
      </rPr>
      <t>8</t>
    </r>
    <r>
      <rPr>
        <sz val="11"/>
        <rFont val="宋体"/>
        <charset val="134"/>
      </rPr>
      <t>座</t>
    </r>
  </si>
  <si>
    <r>
      <rPr>
        <sz val="11"/>
        <rFont val="宋体"/>
        <charset val="134"/>
      </rPr>
      <t>通过新建板式移动集群烤房</t>
    </r>
    <r>
      <rPr>
        <sz val="11"/>
        <rFont val="Times New Roman"/>
        <charset val="134"/>
      </rPr>
      <t>8</t>
    </r>
    <r>
      <rPr>
        <sz val="11"/>
        <rFont val="宋体"/>
        <charset val="134"/>
      </rPr>
      <t>座，能解决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</si>
  <si>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8</t>
    </r>
    <r>
      <rPr>
        <sz val="11"/>
        <rFont val="宋体"/>
        <charset val="134"/>
      </rPr>
      <t>座，能解决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</si>
  <si>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张家荣</t>
    </r>
  </si>
  <si>
    <r>
      <rPr>
        <sz val="11"/>
        <rFont val="宋体"/>
        <charset val="134"/>
      </rPr>
      <t>巫溪县白鹿镇大干村</t>
    </r>
    <r>
      <rPr>
        <sz val="11"/>
        <rFont val="Times New Roman"/>
        <charset val="134"/>
      </rPr>
      <t>2024</t>
    </r>
    <r>
      <rPr>
        <sz val="11"/>
        <rFont val="宋体"/>
        <charset val="134"/>
      </rPr>
      <t>年烟草产业发展烤房建设项目</t>
    </r>
  </si>
  <si>
    <r>
      <rPr>
        <sz val="11"/>
        <rFont val="宋体"/>
        <charset val="134"/>
      </rPr>
      <t>巫溪县白鹿镇大干村</t>
    </r>
  </si>
  <si>
    <r>
      <rPr>
        <sz val="11"/>
        <rFont val="宋体"/>
        <charset val="134"/>
      </rPr>
      <t>张必松</t>
    </r>
  </si>
  <si>
    <r>
      <rPr>
        <sz val="11"/>
        <rFont val="宋体"/>
        <charset val="134"/>
      </rPr>
      <t>巫溪县白鹿镇香树村</t>
    </r>
    <r>
      <rPr>
        <sz val="11"/>
        <rFont val="Times New Roman"/>
        <charset val="134"/>
      </rPr>
      <t>2024</t>
    </r>
    <r>
      <rPr>
        <sz val="11"/>
        <rFont val="宋体"/>
        <charset val="134"/>
      </rPr>
      <t>年烟草产业发展烤房建设项目</t>
    </r>
  </si>
  <si>
    <r>
      <rPr>
        <sz val="11"/>
        <rFont val="宋体"/>
        <charset val="134"/>
      </rPr>
      <t>巫溪县白鹿镇香树村</t>
    </r>
  </si>
  <si>
    <r>
      <rPr>
        <sz val="11"/>
        <rFont val="宋体"/>
        <charset val="134"/>
      </rPr>
      <t>巫溪县白鹿镇燕子村</t>
    </r>
    <r>
      <rPr>
        <sz val="11"/>
        <rFont val="Times New Roman"/>
        <charset val="134"/>
      </rPr>
      <t>2024</t>
    </r>
    <r>
      <rPr>
        <sz val="11"/>
        <rFont val="宋体"/>
        <charset val="134"/>
      </rPr>
      <t>年烟草产业发展烤房建设项目</t>
    </r>
  </si>
  <si>
    <r>
      <rPr>
        <sz val="11"/>
        <rFont val="宋体"/>
        <charset val="134"/>
      </rPr>
      <t>巫溪县白鹿镇燕子村</t>
    </r>
  </si>
  <si>
    <r>
      <rPr>
        <sz val="11"/>
        <rFont val="宋体"/>
        <charset val="134"/>
      </rPr>
      <t>巫溪县中梁乡石坪村</t>
    </r>
    <r>
      <rPr>
        <sz val="11"/>
        <rFont val="Times New Roman"/>
        <charset val="134"/>
      </rPr>
      <t>2024</t>
    </r>
    <r>
      <rPr>
        <sz val="11"/>
        <rFont val="宋体"/>
        <charset val="134"/>
      </rPr>
      <t>年烟草产业发展烤房建设项目</t>
    </r>
  </si>
  <si>
    <r>
      <rPr>
        <sz val="11"/>
        <rFont val="宋体"/>
        <charset val="134"/>
      </rPr>
      <t>夏忠魁</t>
    </r>
  </si>
  <si>
    <r>
      <rPr>
        <sz val="11"/>
        <rFont val="宋体"/>
        <charset val="134"/>
      </rPr>
      <t>巫溪县中梁乡星溪村</t>
    </r>
    <r>
      <rPr>
        <sz val="11"/>
        <rFont val="Times New Roman"/>
        <charset val="134"/>
      </rPr>
      <t>2024</t>
    </r>
    <r>
      <rPr>
        <sz val="11"/>
        <rFont val="宋体"/>
        <charset val="134"/>
      </rPr>
      <t>年烟草产业发展烤房建设项目</t>
    </r>
  </si>
  <si>
    <r>
      <rPr>
        <sz val="11"/>
        <rFont val="宋体"/>
        <charset val="134"/>
      </rPr>
      <t>通过新建板式移动集群烤房</t>
    </r>
    <r>
      <rPr>
        <sz val="11"/>
        <rFont val="Times New Roman"/>
        <charset val="134"/>
      </rPr>
      <t>12</t>
    </r>
    <r>
      <rPr>
        <sz val="11"/>
        <rFont val="宋体"/>
        <charset val="134"/>
      </rPr>
      <t>座，能解决</t>
    </r>
    <r>
      <rPr>
        <sz val="11"/>
        <rFont val="Times New Roman"/>
        <charset val="134"/>
      </rPr>
      <t>20</t>
    </r>
    <r>
      <rPr>
        <sz val="11"/>
        <rFont val="宋体"/>
        <charset val="134"/>
      </rPr>
      <t>个以上临时务工人员临近就业，户均增收</t>
    </r>
    <r>
      <rPr>
        <sz val="11"/>
        <rFont val="Times New Roman"/>
        <charset val="134"/>
      </rPr>
      <t>4000</t>
    </r>
    <r>
      <rPr>
        <sz val="11"/>
        <rFont val="宋体"/>
        <charset val="134"/>
      </rPr>
      <t>元。</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</si>
  <si>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12</t>
    </r>
    <r>
      <rPr>
        <sz val="11"/>
        <rFont val="宋体"/>
        <charset val="134"/>
      </rPr>
      <t>座，能解决</t>
    </r>
    <r>
      <rPr>
        <sz val="11"/>
        <rFont val="Times New Roman"/>
        <charset val="134"/>
      </rPr>
      <t>20</t>
    </r>
    <r>
      <rPr>
        <sz val="11"/>
        <rFont val="宋体"/>
        <charset val="134"/>
      </rPr>
      <t>个以上临时务工人员临近就业，户均增收</t>
    </r>
    <r>
      <rPr>
        <sz val="11"/>
        <rFont val="Times New Roman"/>
        <charset val="134"/>
      </rPr>
      <t>4000</t>
    </r>
    <r>
      <rPr>
        <sz val="11"/>
        <rFont val="宋体"/>
        <charset val="134"/>
      </rPr>
      <t>元。</t>
    </r>
  </si>
  <si>
    <r>
      <rPr>
        <sz val="11"/>
        <rFont val="宋体"/>
        <charset val="134"/>
      </rPr>
      <t>巫溪县中梁乡中梁村</t>
    </r>
    <r>
      <rPr>
        <sz val="11"/>
        <rFont val="Times New Roman"/>
        <charset val="134"/>
      </rPr>
      <t>2024</t>
    </r>
    <r>
      <rPr>
        <sz val="11"/>
        <rFont val="宋体"/>
        <charset val="134"/>
      </rPr>
      <t>年烟草产业发展烤房建设项目</t>
    </r>
  </si>
  <si>
    <r>
      <rPr>
        <sz val="11"/>
        <rFont val="宋体"/>
        <charset val="134"/>
      </rPr>
      <t>新建烟叶单建烤房</t>
    </r>
    <r>
      <rPr>
        <sz val="11"/>
        <rFont val="Times New Roman"/>
        <charset val="134"/>
      </rPr>
      <t>1</t>
    </r>
    <r>
      <rPr>
        <sz val="11"/>
        <rFont val="宋体"/>
        <charset val="134"/>
      </rPr>
      <t>座</t>
    </r>
  </si>
  <si>
    <r>
      <rPr>
        <sz val="11"/>
        <rFont val="宋体"/>
        <charset val="134"/>
      </rPr>
      <t>巫溪县中梁乡中梁村</t>
    </r>
  </si>
  <si>
    <r>
      <rPr>
        <sz val="11"/>
        <rFont val="宋体"/>
        <charset val="134"/>
      </rPr>
      <t>通过新建板式移动集群烤房</t>
    </r>
    <r>
      <rPr>
        <sz val="11"/>
        <rFont val="Times New Roman"/>
        <charset val="134"/>
      </rPr>
      <t>1</t>
    </r>
    <r>
      <rPr>
        <sz val="11"/>
        <rFont val="宋体"/>
        <charset val="134"/>
      </rPr>
      <t>座，能解决</t>
    </r>
    <r>
      <rPr>
        <sz val="11"/>
        <rFont val="Times New Roman"/>
        <charset val="134"/>
      </rPr>
      <t>3</t>
    </r>
    <r>
      <rPr>
        <sz val="11"/>
        <rFont val="宋体"/>
        <charset val="134"/>
      </rPr>
      <t>个以上临时务工人员临近就业，户均增收</t>
    </r>
    <r>
      <rPr>
        <sz val="11"/>
        <rFont val="Times New Roman"/>
        <charset val="134"/>
      </rPr>
      <t>4000</t>
    </r>
    <r>
      <rPr>
        <sz val="11"/>
        <rFont val="宋体"/>
        <charset val="134"/>
      </rPr>
      <t>元</t>
    </r>
    <r>
      <rPr>
        <sz val="11"/>
        <rFont val="Times New Roman"/>
        <charset val="134"/>
      </rPr>
      <t>.</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</si>
  <si>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1</t>
    </r>
    <r>
      <rPr>
        <sz val="11"/>
        <rFont val="宋体"/>
        <charset val="134"/>
      </rPr>
      <t>座，能解决</t>
    </r>
    <r>
      <rPr>
        <sz val="11"/>
        <rFont val="Times New Roman"/>
        <charset val="134"/>
      </rPr>
      <t>3</t>
    </r>
    <r>
      <rPr>
        <sz val="11"/>
        <rFont val="宋体"/>
        <charset val="134"/>
      </rPr>
      <t>个以上临时务工人员临近就业，户均增收</t>
    </r>
    <r>
      <rPr>
        <sz val="11"/>
        <rFont val="Times New Roman"/>
        <charset val="134"/>
      </rPr>
      <t>4000</t>
    </r>
    <r>
      <rPr>
        <sz val="11"/>
        <rFont val="宋体"/>
        <charset val="134"/>
      </rPr>
      <t>元</t>
    </r>
    <r>
      <rPr>
        <sz val="11"/>
        <rFont val="Times New Roman"/>
        <charset val="134"/>
      </rPr>
      <t>.</t>
    </r>
  </si>
  <si>
    <r>
      <rPr>
        <sz val="11"/>
        <rFont val="宋体"/>
        <charset val="134"/>
      </rPr>
      <t>新建烤房</t>
    </r>
    <r>
      <rPr>
        <sz val="11"/>
        <rFont val="Times New Roman"/>
        <charset val="134"/>
      </rPr>
      <t>1</t>
    </r>
    <r>
      <rPr>
        <sz val="11"/>
        <rFont val="宋体"/>
        <charset val="134"/>
      </rPr>
      <t>座</t>
    </r>
  </si>
  <si>
    <r>
      <rPr>
        <sz val="11"/>
        <rFont val="宋体"/>
        <charset val="134"/>
      </rPr>
      <t>巫溪县长桂乡金桂村</t>
    </r>
    <r>
      <rPr>
        <sz val="11"/>
        <rFont val="Times New Roman"/>
        <charset val="134"/>
      </rPr>
      <t>2024</t>
    </r>
    <r>
      <rPr>
        <sz val="11"/>
        <rFont val="宋体"/>
        <charset val="134"/>
      </rPr>
      <t>年烟草产业发展烤房建设项目</t>
    </r>
  </si>
  <si>
    <r>
      <rPr>
        <sz val="11"/>
        <rFont val="宋体"/>
        <charset val="134"/>
      </rPr>
      <t>巫溪县长桂乡金桂村</t>
    </r>
  </si>
  <si>
    <r>
      <rPr>
        <sz val="11"/>
        <rFont val="宋体"/>
        <charset val="134"/>
      </rPr>
      <t>陈光华</t>
    </r>
  </si>
  <si>
    <r>
      <rPr>
        <sz val="11"/>
        <rFont val="宋体"/>
        <charset val="134"/>
      </rPr>
      <t>巫溪县天星乡生基村</t>
    </r>
    <r>
      <rPr>
        <sz val="11"/>
        <rFont val="Times New Roman"/>
        <charset val="134"/>
      </rPr>
      <t>2024</t>
    </r>
    <r>
      <rPr>
        <sz val="11"/>
        <rFont val="宋体"/>
        <charset val="134"/>
      </rPr>
      <t>年烟草产业发展烤房建设项目</t>
    </r>
  </si>
  <si>
    <r>
      <rPr>
        <sz val="11"/>
        <rFont val="宋体"/>
        <charset val="134"/>
      </rPr>
      <t>巫溪县天星乡生基村</t>
    </r>
  </si>
  <si>
    <r>
      <rPr>
        <sz val="11"/>
        <rFont val="宋体"/>
        <charset val="134"/>
      </rPr>
      <t>巫溪县天星乡西流村</t>
    </r>
    <r>
      <rPr>
        <sz val="11"/>
        <rFont val="Times New Roman"/>
        <charset val="134"/>
      </rPr>
      <t>2024</t>
    </r>
    <r>
      <rPr>
        <sz val="11"/>
        <rFont val="宋体"/>
        <charset val="134"/>
      </rPr>
      <t>年烟草产业发展烤房建设项目</t>
    </r>
  </si>
  <si>
    <r>
      <rPr>
        <sz val="11"/>
        <rFont val="宋体"/>
        <charset val="134"/>
      </rPr>
      <t>通过新建板式移动集群烤房</t>
    </r>
    <r>
      <rPr>
        <sz val="11"/>
        <rFont val="Times New Roman"/>
        <charset val="134"/>
      </rPr>
      <t>6</t>
    </r>
    <r>
      <rPr>
        <sz val="11"/>
        <rFont val="宋体"/>
        <charset val="134"/>
      </rPr>
      <t>座，能解决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</si>
  <si>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人参与项目实施过程中施工质量和资金使用的监督，通过新建板式移动集群烤房</t>
    </r>
    <r>
      <rPr>
        <sz val="11"/>
        <rFont val="Times New Roman"/>
        <charset val="134"/>
      </rPr>
      <t>6</t>
    </r>
    <r>
      <rPr>
        <sz val="11"/>
        <rFont val="宋体"/>
        <charset val="134"/>
      </rPr>
      <t>座，可实现产业增收</t>
    </r>
    <r>
      <rPr>
        <sz val="11"/>
        <rFont val="Times New Roman"/>
        <charset val="134"/>
      </rPr>
      <t>30</t>
    </r>
    <r>
      <rPr>
        <sz val="11"/>
        <rFont val="宋体"/>
        <charset val="134"/>
      </rPr>
      <t>万元，能解决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元，产业发展可持续</t>
    </r>
    <r>
      <rPr>
        <sz val="11"/>
        <rFont val="Times New Roman"/>
        <charset val="134"/>
      </rPr>
      <t>5</t>
    </r>
    <r>
      <rPr>
        <sz val="11"/>
        <rFont val="宋体"/>
        <charset val="134"/>
      </rPr>
      <t>年。</t>
    </r>
  </si>
  <si>
    <r>
      <rPr>
        <sz val="11"/>
        <rFont val="宋体"/>
        <charset val="134"/>
      </rPr>
      <t>通过新建板式移动集群烤房</t>
    </r>
    <r>
      <rPr>
        <sz val="11"/>
        <rFont val="Times New Roman"/>
        <charset val="134"/>
      </rPr>
      <t>6</t>
    </r>
    <r>
      <rPr>
        <sz val="11"/>
        <rFont val="宋体"/>
        <charset val="134"/>
      </rPr>
      <t>座，可实现产业增收</t>
    </r>
    <r>
      <rPr>
        <sz val="11"/>
        <rFont val="Times New Roman"/>
        <charset val="134"/>
      </rPr>
      <t>30</t>
    </r>
    <r>
      <rPr>
        <sz val="11"/>
        <rFont val="宋体"/>
        <charset val="134"/>
      </rPr>
      <t>万元，能解决</t>
    </r>
    <r>
      <rPr>
        <sz val="11"/>
        <rFont val="Times New Roman"/>
        <charset val="134"/>
      </rPr>
      <t>14</t>
    </r>
    <r>
      <rPr>
        <sz val="11"/>
        <rFont val="宋体"/>
        <charset val="134"/>
      </rPr>
      <t>个以上临时务工人员临近就业，户均增收</t>
    </r>
    <r>
      <rPr>
        <sz val="11"/>
        <rFont val="Times New Roman"/>
        <charset val="134"/>
      </rPr>
      <t>4000</t>
    </r>
    <r>
      <rPr>
        <sz val="11"/>
        <rFont val="宋体"/>
        <charset val="134"/>
      </rPr>
      <t>元，产业发展可持续</t>
    </r>
    <r>
      <rPr>
        <sz val="11"/>
        <rFont val="Times New Roman"/>
        <charset val="134"/>
      </rPr>
      <t>5</t>
    </r>
    <r>
      <rPr>
        <sz val="11"/>
        <rFont val="宋体"/>
        <charset val="134"/>
      </rPr>
      <t>年。</t>
    </r>
  </si>
  <si>
    <r>
      <rPr>
        <sz val="11"/>
        <rFont val="宋体"/>
        <charset val="134"/>
      </rPr>
      <t>巫溪县</t>
    </r>
    <r>
      <rPr>
        <sz val="11"/>
        <rFont val="Times New Roman"/>
        <charset val="134"/>
      </rPr>
      <t>2024</t>
    </r>
    <r>
      <rPr>
        <sz val="11"/>
        <rFont val="宋体"/>
        <charset val="134"/>
      </rPr>
      <t>年古路镇龙泉村烟草产业发展烤房建设项目</t>
    </r>
  </si>
  <si>
    <r>
      <rPr>
        <sz val="11"/>
        <rFont val="宋体"/>
        <charset val="134"/>
      </rPr>
      <t>新建板式移动集群烤房</t>
    </r>
    <r>
      <rPr>
        <sz val="11"/>
        <rFont val="Times New Roman"/>
        <charset val="134"/>
      </rPr>
      <t>6</t>
    </r>
    <r>
      <rPr>
        <sz val="11"/>
        <rFont val="宋体"/>
        <charset val="134"/>
      </rPr>
      <t>座</t>
    </r>
  </si>
  <si>
    <r>
      <rPr>
        <sz val="11"/>
        <rFont val="宋体"/>
        <charset val="134"/>
      </rPr>
      <t>巫溪县古路镇龙泉村彭家槽</t>
    </r>
  </si>
  <si>
    <r>
      <rPr>
        <sz val="11"/>
        <rFont val="宋体"/>
        <charset val="134"/>
      </rPr>
      <t>通过新建板式移动集群烤房</t>
    </r>
    <r>
      <rPr>
        <sz val="11"/>
        <rFont val="Times New Roman"/>
        <charset val="134"/>
      </rPr>
      <t>6</t>
    </r>
    <r>
      <rPr>
        <sz val="11"/>
        <rFont val="宋体"/>
        <charset val="134"/>
      </rPr>
      <t>座，可实现产业增收</t>
    </r>
    <r>
      <rPr>
        <sz val="11"/>
        <rFont val="Times New Roman"/>
        <charset val="134"/>
      </rPr>
      <t>30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</si>
  <si>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6</t>
    </r>
    <r>
      <rPr>
        <sz val="11"/>
        <rFont val="宋体"/>
        <charset val="134"/>
      </rPr>
      <t>座板式移动集群烤房，项目建成后，可实现产业增收</t>
    </r>
    <r>
      <rPr>
        <sz val="11"/>
        <rFont val="Times New Roman"/>
        <charset val="134"/>
      </rPr>
      <t>30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</si>
  <si>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新建板式移动集群烟叶烤房</t>
    </r>
    <r>
      <rPr>
        <sz val="11"/>
        <rFont val="Times New Roman"/>
        <charset val="134"/>
      </rPr>
      <t>6</t>
    </r>
    <r>
      <rPr>
        <sz val="11"/>
        <rFont val="宋体"/>
        <charset val="134"/>
      </rPr>
      <t>座</t>
    </r>
  </si>
  <si>
    <r>
      <rPr>
        <sz val="11"/>
        <rFont val="宋体"/>
        <charset val="134"/>
      </rPr>
      <t>江平</t>
    </r>
  </si>
  <si>
    <r>
      <rPr>
        <sz val="11"/>
        <rFont val="宋体"/>
        <charset val="134"/>
      </rPr>
      <t>巫溪县</t>
    </r>
    <r>
      <rPr>
        <sz val="11"/>
        <rFont val="Times New Roman"/>
        <charset val="134"/>
      </rPr>
      <t>2024</t>
    </r>
    <r>
      <rPr>
        <sz val="11"/>
        <rFont val="宋体"/>
        <charset val="134"/>
      </rPr>
      <t>年古路镇金鱼村烟草产业发展烤房建设项目</t>
    </r>
  </si>
  <si>
    <r>
      <rPr>
        <sz val="11"/>
        <rFont val="宋体"/>
        <charset val="134"/>
      </rPr>
      <t>新建板式移动集群烤房</t>
    </r>
    <r>
      <rPr>
        <sz val="11"/>
        <rFont val="Times New Roman"/>
        <charset val="134"/>
      </rPr>
      <t>2</t>
    </r>
    <r>
      <rPr>
        <sz val="11"/>
        <rFont val="宋体"/>
        <charset val="134"/>
      </rPr>
      <t>座</t>
    </r>
  </si>
  <si>
    <r>
      <rPr>
        <sz val="11"/>
        <rFont val="宋体"/>
        <charset val="134"/>
      </rPr>
      <t>巫溪县古路镇金鱼村马王口</t>
    </r>
  </si>
  <si>
    <r>
      <rPr>
        <sz val="11"/>
        <rFont val="宋体"/>
        <charset val="134"/>
      </rPr>
      <t>通过新建板式移动集群烤房</t>
    </r>
    <r>
      <rPr>
        <sz val="11"/>
        <rFont val="Times New Roman"/>
        <charset val="134"/>
      </rPr>
      <t>2</t>
    </r>
    <r>
      <rPr>
        <sz val="11"/>
        <rFont val="宋体"/>
        <charset val="134"/>
      </rPr>
      <t>座，可实现产业增收</t>
    </r>
    <r>
      <rPr>
        <sz val="11"/>
        <rFont val="Times New Roman"/>
        <charset val="134"/>
      </rPr>
      <t>10</t>
    </r>
    <r>
      <rPr>
        <sz val="11"/>
        <rFont val="宋体"/>
        <charset val="134"/>
      </rPr>
      <t>万元，能解决</t>
    </r>
    <r>
      <rPr>
        <sz val="11"/>
        <rFont val="Times New Roman"/>
        <charset val="134"/>
      </rPr>
      <t>6</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2</t>
    </r>
    <r>
      <rPr>
        <sz val="11"/>
        <rFont val="宋体"/>
        <charset val="134"/>
      </rPr>
      <t>人，户均增收</t>
    </r>
    <r>
      <rPr>
        <sz val="11"/>
        <rFont val="Times New Roman"/>
        <charset val="134"/>
      </rPr>
      <t>0.4</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</si>
  <si>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6</t>
    </r>
    <r>
      <rPr>
        <sz val="11"/>
        <rFont val="宋体"/>
        <charset val="134"/>
      </rPr>
      <t>座板式移动集群烤房，项目建成后，可实现产业增收</t>
    </r>
    <r>
      <rPr>
        <sz val="11"/>
        <rFont val="Times New Roman"/>
        <charset val="134"/>
      </rPr>
      <t>10</t>
    </r>
    <r>
      <rPr>
        <sz val="11"/>
        <rFont val="宋体"/>
        <charset val="134"/>
      </rPr>
      <t>万元，能解决</t>
    </r>
    <r>
      <rPr>
        <sz val="11"/>
        <rFont val="Times New Roman"/>
        <charset val="134"/>
      </rPr>
      <t>6</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2</t>
    </r>
    <r>
      <rPr>
        <sz val="11"/>
        <rFont val="宋体"/>
        <charset val="134"/>
      </rPr>
      <t>人，户均增收</t>
    </r>
    <r>
      <rPr>
        <sz val="11"/>
        <rFont val="Times New Roman"/>
        <charset val="134"/>
      </rPr>
      <t>0.4</t>
    </r>
    <r>
      <rPr>
        <sz val="11"/>
        <rFont val="宋体"/>
        <charset val="134"/>
      </rPr>
      <t>万元，产业发展可持续至少</t>
    </r>
    <r>
      <rPr>
        <sz val="11"/>
        <rFont val="Times New Roman"/>
        <charset val="134"/>
      </rPr>
      <t>5</t>
    </r>
    <r>
      <rPr>
        <sz val="11"/>
        <rFont val="宋体"/>
        <charset val="134"/>
      </rPr>
      <t>年时间。</t>
    </r>
  </si>
  <si>
    <r>
      <rPr>
        <sz val="11"/>
        <rFont val="宋体"/>
        <charset val="134"/>
      </rPr>
      <t>新建板式移动集群烟叶烤房</t>
    </r>
    <r>
      <rPr>
        <sz val="11"/>
        <rFont val="Times New Roman"/>
        <charset val="134"/>
      </rPr>
      <t>2</t>
    </r>
    <r>
      <rPr>
        <sz val="11"/>
        <rFont val="宋体"/>
        <charset val="134"/>
      </rPr>
      <t>座</t>
    </r>
  </si>
  <si>
    <r>
      <rPr>
        <sz val="11"/>
        <rFont val="宋体"/>
        <charset val="134"/>
      </rPr>
      <t>受益脱贫人口数</t>
    </r>
    <r>
      <rPr>
        <sz val="11"/>
        <rFont val="Times New Roman"/>
        <charset val="134"/>
      </rPr>
      <t>≥2</t>
    </r>
    <r>
      <rPr>
        <sz val="11"/>
        <rFont val="宋体"/>
        <charset val="134"/>
      </rPr>
      <t>人</t>
    </r>
  </si>
  <si>
    <r>
      <rPr>
        <sz val="11"/>
        <rFont val="宋体"/>
        <charset val="134"/>
      </rPr>
      <t>巫溪县</t>
    </r>
    <r>
      <rPr>
        <sz val="11"/>
        <rFont val="Times New Roman"/>
        <charset val="134"/>
      </rPr>
      <t>2024</t>
    </r>
    <r>
      <rPr>
        <sz val="11"/>
        <rFont val="宋体"/>
        <charset val="134"/>
      </rPr>
      <t>年峰灵镇双树村烟草产业发展烤房建设项目</t>
    </r>
  </si>
  <si>
    <r>
      <rPr>
        <sz val="11"/>
        <rFont val="宋体"/>
        <charset val="134"/>
      </rPr>
      <t>新建板式移动集群烤房</t>
    </r>
    <r>
      <rPr>
        <sz val="11"/>
        <rFont val="Times New Roman"/>
        <charset val="134"/>
      </rPr>
      <t>12</t>
    </r>
    <r>
      <rPr>
        <sz val="11"/>
        <rFont val="宋体"/>
        <charset val="134"/>
      </rPr>
      <t>座</t>
    </r>
  </si>
  <si>
    <r>
      <rPr>
        <sz val="11"/>
        <rFont val="宋体"/>
        <charset val="134"/>
      </rPr>
      <t>巫溪县峰灵镇双树村茶厂</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</si>
  <si>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25</t>
    </r>
    <r>
      <rPr>
        <sz val="11"/>
        <rFont val="宋体"/>
        <charset val="134"/>
      </rPr>
      <t>个以上临时务工人员临近就业，其中脱贫户</t>
    </r>
    <r>
      <rPr>
        <sz val="11"/>
        <rFont val="Times New Roman"/>
        <charset val="134"/>
      </rPr>
      <t>3</t>
    </r>
    <r>
      <rPr>
        <sz val="11"/>
        <rFont val="宋体"/>
        <charset val="134"/>
      </rPr>
      <t>户</t>
    </r>
    <r>
      <rPr>
        <sz val="11"/>
        <rFont val="Times New Roman"/>
        <charset val="134"/>
      </rPr>
      <t>9</t>
    </r>
    <r>
      <rPr>
        <sz val="11"/>
        <rFont val="宋体"/>
        <charset val="134"/>
      </rPr>
      <t>人，户均增收</t>
    </r>
    <r>
      <rPr>
        <sz val="11"/>
        <rFont val="Times New Roman"/>
        <charset val="134"/>
      </rPr>
      <t>0.5</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</si>
  <si>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户参与此项目立项和实施过程中管理和监督，通过新建</t>
    </r>
    <r>
      <rPr>
        <sz val="11"/>
        <rFont val="Times New Roman"/>
        <charset val="134"/>
      </rPr>
      <t>12</t>
    </r>
    <r>
      <rPr>
        <sz val="11"/>
        <rFont val="宋体"/>
        <charset val="134"/>
      </rPr>
      <t>座板式移动集群烤房，项目建成后，可实现产业增收</t>
    </r>
    <r>
      <rPr>
        <sz val="11"/>
        <rFont val="Times New Roman"/>
        <charset val="134"/>
      </rPr>
      <t>30</t>
    </r>
    <r>
      <rPr>
        <sz val="11"/>
        <rFont val="宋体"/>
        <charset val="134"/>
      </rPr>
      <t>万元，能解决</t>
    </r>
    <r>
      <rPr>
        <sz val="11"/>
        <rFont val="Times New Roman"/>
        <charset val="134"/>
      </rPr>
      <t>25</t>
    </r>
    <r>
      <rPr>
        <sz val="11"/>
        <rFont val="宋体"/>
        <charset val="134"/>
      </rPr>
      <t>个以上临时务工人员临近就业，其中脱贫户</t>
    </r>
    <r>
      <rPr>
        <sz val="11"/>
        <rFont val="Times New Roman"/>
        <charset val="134"/>
      </rPr>
      <t>3</t>
    </r>
    <r>
      <rPr>
        <sz val="11"/>
        <rFont val="宋体"/>
        <charset val="134"/>
      </rPr>
      <t>户</t>
    </r>
    <r>
      <rPr>
        <sz val="11"/>
        <rFont val="Times New Roman"/>
        <charset val="134"/>
      </rPr>
      <t>9</t>
    </r>
    <r>
      <rPr>
        <sz val="11"/>
        <rFont val="宋体"/>
        <charset val="134"/>
      </rPr>
      <t>人，户均增收</t>
    </r>
    <r>
      <rPr>
        <sz val="11"/>
        <rFont val="Times New Roman"/>
        <charset val="134"/>
      </rPr>
      <t>0.5</t>
    </r>
    <r>
      <rPr>
        <sz val="11"/>
        <rFont val="宋体"/>
        <charset val="134"/>
      </rPr>
      <t>万元，产业发展可持续至少</t>
    </r>
    <r>
      <rPr>
        <sz val="11"/>
        <rFont val="Times New Roman"/>
        <charset val="134"/>
      </rPr>
      <t>5</t>
    </r>
    <r>
      <rPr>
        <sz val="11"/>
        <rFont val="宋体"/>
        <charset val="134"/>
      </rPr>
      <t>年时间。</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</si>
  <si>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25</t>
    </r>
    <r>
      <rPr>
        <sz val="11"/>
        <rFont val="宋体"/>
        <charset val="134"/>
      </rPr>
      <t>个以上临时务工人员临近就业，其中脱贫户</t>
    </r>
    <r>
      <rPr>
        <sz val="11"/>
        <rFont val="Times New Roman"/>
        <charset val="134"/>
      </rPr>
      <t>3</t>
    </r>
    <r>
      <rPr>
        <sz val="11"/>
        <rFont val="宋体"/>
        <charset val="134"/>
      </rPr>
      <t>户</t>
    </r>
    <r>
      <rPr>
        <sz val="11"/>
        <rFont val="Times New Roman"/>
        <charset val="134"/>
      </rPr>
      <t>9</t>
    </r>
    <r>
      <rPr>
        <sz val="11"/>
        <rFont val="宋体"/>
        <charset val="134"/>
      </rPr>
      <t>人，户均增收</t>
    </r>
    <r>
      <rPr>
        <sz val="11"/>
        <rFont val="Times New Roman"/>
        <charset val="134"/>
      </rPr>
      <t>0.5</t>
    </r>
    <r>
      <rPr>
        <sz val="11"/>
        <rFont val="宋体"/>
        <charset val="134"/>
      </rPr>
      <t>万元，产业发展可持续</t>
    </r>
    <r>
      <rPr>
        <sz val="11"/>
        <rFont val="Times New Roman"/>
        <charset val="134"/>
      </rPr>
      <t>5</t>
    </r>
    <r>
      <rPr>
        <sz val="11"/>
        <rFont val="宋体"/>
        <charset val="134"/>
      </rPr>
      <t>年。</t>
    </r>
  </si>
  <si>
    <r>
      <rPr>
        <sz val="11"/>
        <rFont val="宋体"/>
        <charset val="134"/>
      </rPr>
      <t>新建板式移动集群烟叶烤房</t>
    </r>
    <r>
      <rPr>
        <sz val="11"/>
        <rFont val="Times New Roman"/>
        <charset val="134"/>
      </rPr>
      <t>12</t>
    </r>
    <r>
      <rPr>
        <sz val="11"/>
        <rFont val="宋体"/>
        <charset val="134"/>
      </rPr>
      <t>座</t>
    </r>
  </si>
  <si>
    <r>
      <rPr>
        <sz val="11"/>
        <rFont val="宋体"/>
        <charset val="134"/>
      </rPr>
      <t>特色产业带动脱贫农户增加收入</t>
    </r>
    <r>
      <rPr>
        <sz val="11"/>
        <rFont val="Times New Roman"/>
        <charset val="134"/>
      </rPr>
      <t>≥5000</t>
    </r>
    <r>
      <rPr>
        <sz val="11"/>
        <rFont val="宋体"/>
        <charset val="134"/>
      </rPr>
      <t>元</t>
    </r>
  </si>
  <si>
    <r>
      <rPr>
        <sz val="11"/>
        <rFont val="宋体"/>
        <charset val="134"/>
      </rPr>
      <t>受益脱贫人口数</t>
    </r>
    <r>
      <rPr>
        <sz val="11"/>
        <rFont val="Times New Roman"/>
        <charset val="134"/>
      </rPr>
      <t>≥9</t>
    </r>
    <r>
      <rPr>
        <sz val="11"/>
        <rFont val="宋体"/>
        <charset val="134"/>
      </rPr>
      <t>人</t>
    </r>
  </si>
  <si>
    <r>
      <rPr>
        <sz val="11"/>
        <rFont val="宋体"/>
        <charset val="134"/>
      </rPr>
      <t>陈涛斌</t>
    </r>
  </si>
  <si>
    <r>
      <rPr>
        <sz val="11"/>
        <rFont val="宋体"/>
        <charset val="134"/>
      </rPr>
      <t>巫溪县</t>
    </r>
    <r>
      <rPr>
        <sz val="11"/>
        <rFont val="Times New Roman"/>
        <charset val="134"/>
      </rPr>
      <t>2024</t>
    </r>
    <r>
      <rPr>
        <sz val="11"/>
        <rFont val="宋体"/>
        <charset val="134"/>
      </rPr>
      <t>年上磺镇梨坪村烟草产业发展烤房建设项目</t>
    </r>
  </si>
  <si>
    <r>
      <rPr>
        <sz val="11"/>
        <rFont val="宋体"/>
        <charset val="134"/>
      </rPr>
      <t>巫溪县上磺镇梨坪村梨坪</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</si>
  <si>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22</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0.7</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</si>
  <si>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12</t>
    </r>
    <r>
      <rPr>
        <sz val="11"/>
        <rFont val="宋体"/>
        <charset val="134"/>
      </rPr>
      <t>座板式移动集群烤房，项目建成后，可实现产业增收</t>
    </r>
    <r>
      <rPr>
        <sz val="11"/>
        <rFont val="Times New Roman"/>
        <charset val="134"/>
      </rPr>
      <t>60</t>
    </r>
    <r>
      <rPr>
        <sz val="11"/>
        <rFont val="宋体"/>
        <charset val="134"/>
      </rPr>
      <t>万元，能解决</t>
    </r>
    <r>
      <rPr>
        <sz val="11"/>
        <rFont val="Times New Roman"/>
        <charset val="134"/>
      </rPr>
      <t>22</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0.7</t>
    </r>
    <r>
      <rPr>
        <sz val="11"/>
        <rFont val="宋体"/>
        <charset val="134"/>
      </rPr>
      <t>万元，产业发展可持续至少</t>
    </r>
    <r>
      <rPr>
        <sz val="11"/>
        <rFont val="Times New Roman"/>
        <charset val="134"/>
      </rPr>
      <t>5</t>
    </r>
    <r>
      <rPr>
        <sz val="11"/>
        <rFont val="宋体"/>
        <charset val="134"/>
      </rPr>
      <t>年时间。</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</si>
  <si>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22</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0.7</t>
    </r>
    <r>
      <rPr>
        <sz val="11"/>
        <rFont val="宋体"/>
        <charset val="134"/>
      </rPr>
      <t>万元，产业发展可持续</t>
    </r>
    <r>
      <rPr>
        <sz val="11"/>
        <rFont val="Times New Roman"/>
        <charset val="134"/>
      </rPr>
      <t>5</t>
    </r>
    <r>
      <rPr>
        <sz val="11"/>
        <rFont val="宋体"/>
        <charset val="134"/>
      </rPr>
      <t>年。</t>
    </r>
  </si>
  <si>
    <r>
      <rPr>
        <sz val="11"/>
        <rFont val="宋体"/>
        <charset val="134"/>
      </rPr>
      <t>特色产业带动脱贫农户增加收入</t>
    </r>
    <r>
      <rPr>
        <sz val="11"/>
        <rFont val="Times New Roman"/>
        <charset val="134"/>
      </rPr>
      <t>≥7000</t>
    </r>
    <r>
      <rPr>
        <sz val="11"/>
        <rFont val="宋体"/>
        <charset val="134"/>
      </rPr>
      <t>元</t>
    </r>
  </si>
  <si>
    <r>
      <rPr>
        <sz val="11"/>
        <rFont val="宋体"/>
        <charset val="134"/>
      </rPr>
      <t>苏忠奎</t>
    </r>
  </si>
  <si>
    <r>
      <rPr>
        <sz val="11"/>
        <rFont val="宋体"/>
        <charset val="134"/>
      </rPr>
      <t>巫溪县</t>
    </r>
    <r>
      <rPr>
        <sz val="11"/>
        <rFont val="Times New Roman"/>
        <charset val="134"/>
      </rPr>
      <t>2024</t>
    </r>
    <r>
      <rPr>
        <sz val="11"/>
        <rFont val="宋体"/>
        <charset val="134"/>
      </rPr>
      <t>年上磺镇严家村烟草产业发展烤房建设项目</t>
    </r>
  </si>
  <si>
    <r>
      <rPr>
        <sz val="11"/>
        <rFont val="宋体"/>
        <charset val="134"/>
      </rPr>
      <t>新建板式移动集群烤房</t>
    </r>
    <r>
      <rPr>
        <sz val="11"/>
        <rFont val="Times New Roman"/>
        <charset val="134"/>
      </rPr>
      <t>10</t>
    </r>
    <r>
      <rPr>
        <sz val="11"/>
        <rFont val="宋体"/>
        <charset val="134"/>
      </rPr>
      <t>座</t>
    </r>
  </si>
  <si>
    <r>
      <rPr>
        <sz val="11"/>
        <rFont val="宋体"/>
        <charset val="134"/>
      </rPr>
      <t>巫溪县上磺镇严家村长槽</t>
    </r>
  </si>
  <si>
    <r>
      <rPr>
        <sz val="11"/>
        <rFont val="宋体"/>
        <charset val="134"/>
      </rPr>
      <t>通过新建板式移动集群烤房</t>
    </r>
    <r>
      <rPr>
        <sz val="11"/>
        <rFont val="Times New Roman"/>
        <charset val="134"/>
      </rPr>
      <t>10</t>
    </r>
    <r>
      <rPr>
        <sz val="11"/>
        <rFont val="宋体"/>
        <charset val="134"/>
      </rPr>
      <t>座，可实现产业增收</t>
    </r>
    <r>
      <rPr>
        <sz val="11"/>
        <rFont val="Times New Roman"/>
        <charset val="134"/>
      </rPr>
      <t>50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0.4</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</si>
  <si>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户参与此项目立项和实施过程中管理和监督，通过新建</t>
    </r>
    <r>
      <rPr>
        <sz val="11"/>
        <rFont val="Times New Roman"/>
        <charset val="134"/>
      </rPr>
      <t>10</t>
    </r>
    <r>
      <rPr>
        <sz val="11"/>
        <rFont val="宋体"/>
        <charset val="134"/>
      </rPr>
      <t>座板式移动集群烤房，项目建成后，可实现产业增收</t>
    </r>
    <r>
      <rPr>
        <sz val="11"/>
        <rFont val="Times New Roman"/>
        <charset val="134"/>
      </rPr>
      <t>50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0.4</t>
    </r>
    <r>
      <rPr>
        <sz val="11"/>
        <rFont val="宋体"/>
        <charset val="134"/>
      </rPr>
      <t>万元，产业发展可持续至少</t>
    </r>
    <r>
      <rPr>
        <sz val="11"/>
        <rFont val="Times New Roman"/>
        <charset val="134"/>
      </rPr>
      <t>5</t>
    </r>
    <r>
      <rPr>
        <sz val="11"/>
        <rFont val="宋体"/>
        <charset val="134"/>
      </rPr>
      <t>年时间。</t>
    </r>
  </si>
  <si>
    <r>
      <rPr>
        <sz val="11"/>
        <rFont val="宋体"/>
        <charset val="134"/>
      </rPr>
      <t>新建板式移动集群烟叶烤房</t>
    </r>
    <r>
      <rPr>
        <sz val="11"/>
        <rFont val="Times New Roman"/>
        <charset val="134"/>
      </rPr>
      <t>10</t>
    </r>
    <r>
      <rPr>
        <sz val="11"/>
        <rFont val="宋体"/>
        <charset val="134"/>
      </rPr>
      <t>座</t>
    </r>
  </si>
  <si>
    <r>
      <rPr>
        <sz val="11"/>
        <rFont val="宋体"/>
        <charset val="134"/>
      </rPr>
      <t>巫溪县</t>
    </r>
    <r>
      <rPr>
        <sz val="11"/>
        <rFont val="Times New Roman"/>
        <charset val="134"/>
      </rPr>
      <t>2024</t>
    </r>
    <r>
      <rPr>
        <sz val="11"/>
        <rFont val="宋体"/>
        <charset val="134"/>
      </rPr>
      <t>年文峰镇燕岭村烟草产业发展烤房建设项目</t>
    </r>
  </si>
  <si>
    <r>
      <rPr>
        <sz val="11"/>
        <rFont val="宋体"/>
        <charset val="134"/>
      </rPr>
      <t>巫溪县文峰镇燕岭村大中岭</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</si>
  <si>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26</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</si>
  <si>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12</t>
    </r>
    <r>
      <rPr>
        <sz val="11"/>
        <rFont val="宋体"/>
        <charset val="134"/>
      </rPr>
      <t>座板式移动集群烤房，项目建成后，可实现产业增收</t>
    </r>
    <r>
      <rPr>
        <sz val="11"/>
        <rFont val="Times New Roman"/>
        <charset val="134"/>
      </rPr>
      <t>60</t>
    </r>
    <r>
      <rPr>
        <sz val="11"/>
        <rFont val="宋体"/>
        <charset val="134"/>
      </rPr>
      <t>万元，能解决</t>
    </r>
    <r>
      <rPr>
        <sz val="11"/>
        <rFont val="Times New Roman"/>
        <charset val="134"/>
      </rPr>
      <t>6</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</si>
  <si>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特色产业带动脱贫农户增加收入</t>
    </r>
    <r>
      <rPr>
        <sz val="11"/>
        <rFont val="Times New Roman"/>
        <charset val="134"/>
      </rPr>
      <t>≥6000</t>
    </r>
    <r>
      <rPr>
        <sz val="11"/>
        <rFont val="宋体"/>
        <charset val="134"/>
      </rPr>
      <t>元</t>
    </r>
  </si>
  <si>
    <r>
      <rPr>
        <sz val="11"/>
        <rFont val="宋体"/>
        <charset val="134"/>
      </rPr>
      <t>姚清</t>
    </r>
  </si>
  <si>
    <r>
      <rPr>
        <sz val="11"/>
        <rFont val="宋体"/>
        <charset val="134"/>
      </rPr>
      <t>巫溪县</t>
    </r>
    <r>
      <rPr>
        <sz val="11"/>
        <rFont val="Times New Roman"/>
        <charset val="134"/>
      </rPr>
      <t>2024</t>
    </r>
    <r>
      <rPr>
        <sz val="11"/>
        <rFont val="宋体"/>
        <charset val="134"/>
      </rPr>
      <t>年文峰镇金盆村烟草产业发展烤房建设项目</t>
    </r>
  </si>
  <si>
    <r>
      <rPr>
        <sz val="11"/>
        <rFont val="宋体"/>
        <charset val="134"/>
      </rPr>
      <t>新建板式移动集群烤房</t>
    </r>
    <r>
      <rPr>
        <sz val="11"/>
        <rFont val="Times New Roman"/>
        <charset val="134"/>
      </rPr>
      <t>16</t>
    </r>
    <r>
      <rPr>
        <sz val="11"/>
        <rFont val="宋体"/>
        <charset val="134"/>
      </rPr>
      <t>座</t>
    </r>
  </si>
  <si>
    <r>
      <rPr>
        <sz val="11"/>
        <rFont val="宋体"/>
        <charset val="134"/>
      </rPr>
      <t>巫溪县文峰镇金盆村古家坪</t>
    </r>
  </si>
  <si>
    <r>
      <rPr>
        <sz val="11"/>
        <rFont val="宋体"/>
        <charset val="134"/>
      </rPr>
      <t>通过新建板式移动集群烤房</t>
    </r>
    <r>
      <rPr>
        <sz val="11"/>
        <rFont val="Times New Roman"/>
        <charset val="134"/>
      </rPr>
      <t>16</t>
    </r>
    <r>
      <rPr>
        <sz val="11"/>
        <rFont val="宋体"/>
        <charset val="134"/>
      </rPr>
      <t>座，可实现产业增收</t>
    </r>
    <r>
      <rPr>
        <sz val="11"/>
        <rFont val="Times New Roman"/>
        <charset val="134"/>
      </rPr>
      <t>80</t>
    </r>
    <r>
      <rPr>
        <sz val="11"/>
        <rFont val="宋体"/>
        <charset val="134"/>
      </rPr>
      <t>万元，能解决</t>
    </r>
    <r>
      <rPr>
        <sz val="11"/>
        <rFont val="Times New Roman"/>
        <charset val="134"/>
      </rPr>
      <t>55</t>
    </r>
    <r>
      <rPr>
        <sz val="11"/>
        <rFont val="宋体"/>
        <charset val="134"/>
      </rPr>
      <t>个以上临时务工人员临近就业，其中脱贫户</t>
    </r>
    <r>
      <rPr>
        <sz val="11"/>
        <rFont val="Times New Roman"/>
        <charset val="134"/>
      </rPr>
      <t>4</t>
    </r>
    <r>
      <rPr>
        <sz val="11"/>
        <rFont val="宋体"/>
        <charset val="134"/>
      </rPr>
      <t>户</t>
    </r>
    <r>
      <rPr>
        <sz val="11"/>
        <rFont val="Times New Roman"/>
        <charset val="134"/>
      </rPr>
      <t>11</t>
    </r>
    <r>
      <rPr>
        <sz val="11"/>
        <rFont val="宋体"/>
        <charset val="134"/>
      </rPr>
      <t>人，户均增收</t>
    </r>
    <r>
      <rPr>
        <sz val="11"/>
        <rFont val="Times New Roman"/>
        <charset val="134"/>
      </rPr>
      <t>0.7</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</si>
  <si>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16</t>
    </r>
    <r>
      <rPr>
        <sz val="11"/>
        <rFont val="宋体"/>
        <charset val="134"/>
      </rPr>
      <t>座板式移动集群烤房，项目建成后，可实现产业增收</t>
    </r>
    <r>
      <rPr>
        <sz val="11"/>
        <rFont val="Times New Roman"/>
        <charset val="134"/>
      </rPr>
      <t>80</t>
    </r>
    <r>
      <rPr>
        <sz val="11"/>
        <rFont val="宋体"/>
        <charset val="134"/>
      </rPr>
      <t>万元，能解决</t>
    </r>
    <r>
      <rPr>
        <sz val="11"/>
        <rFont val="Times New Roman"/>
        <charset val="134"/>
      </rPr>
      <t>55</t>
    </r>
    <r>
      <rPr>
        <sz val="11"/>
        <rFont val="宋体"/>
        <charset val="134"/>
      </rPr>
      <t>个以上临时务工人员临近就业，其中脱贫户</t>
    </r>
    <r>
      <rPr>
        <sz val="11"/>
        <rFont val="Times New Roman"/>
        <charset val="134"/>
      </rPr>
      <t>4</t>
    </r>
    <r>
      <rPr>
        <sz val="11"/>
        <rFont val="宋体"/>
        <charset val="134"/>
      </rPr>
      <t>户</t>
    </r>
    <r>
      <rPr>
        <sz val="11"/>
        <rFont val="Times New Roman"/>
        <charset val="134"/>
      </rPr>
      <t>11</t>
    </r>
    <r>
      <rPr>
        <sz val="11"/>
        <rFont val="宋体"/>
        <charset val="134"/>
      </rPr>
      <t>人，户均增收</t>
    </r>
    <r>
      <rPr>
        <sz val="11"/>
        <rFont val="Times New Roman"/>
        <charset val="134"/>
      </rPr>
      <t>0.7</t>
    </r>
    <r>
      <rPr>
        <sz val="11"/>
        <rFont val="宋体"/>
        <charset val="134"/>
      </rPr>
      <t>万元，产业发展可持续至少</t>
    </r>
    <r>
      <rPr>
        <sz val="11"/>
        <rFont val="Times New Roman"/>
        <charset val="134"/>
      </rPr>
      <t>5</t>
    </r>
    <r>
      <rPr>
        <sz val="11"/>
        <rFont val="宋体"/>
        <charset val="134"/>
      </rPr>
      <t>年时间。</t>
    </r>
  </si>
  <si>
    <r>
      <rPr>
        <sz val="11"/>
        <rFont val="宋体"/>
        <charset val="134"/>
      </rPr>
      <t>通过新建板式移动集群烤房</t>
    </r>
    <r>
      <rPr>
        <sz val="11"/>
        <rFont val="Times New Roman"/>
        <charset val="134"/>
      </rPr>
      <t>16</t>
    </r>
    <r>
      <rPr>
        <sz val="11"/>
        <rFont val="宋体"/>
        <charset val="134"/>
      </rPr>
      <t>座，可实现产业增收</t>
    </r>
    <r>
      <rPr>
        <sz val="11"/>
        <rFont val="Times New Roman"/>
        <charset val="134"/>
      </rPr>
      <t>80</t>
    </r>
    <r>
      <rPr>
        <sz val="11"/>
        <rFont val="宋体"/>
        <charset val="134"/>
      </rPr>
      <t>万元，能解决</t>
    </r>
    <r>
      <rPr>
        <sz val="11"/>
        <rFont val="Times New Roman"/>
        <charset val="134"/>
      </rPr>
      <t>55</t>
    </r>
    <r>
      <rPr>
        <sz val="11"/>
        <rFont val="宋体"/>
        <charset val="134"/>
      </rPr>
      <t>个以上临时务工人员临近就业，其中脱贫户</t>
    </r>
    <r>
      <rPr>
        <sz val="11"/>
        <rFont val="Times New Roman"/>
        <charset val="134"/>
      </rPr>
      <t>4</t>
    </r>
    <r>
      <rPr>
        <sz val="11"/>
        <rFont val="宋体"/>
        <charset val="134"/>
      </rPr>
      <t>户</t>
    </r>
    <r>
      <rPr>
        <sz val="11"/>
        <rFont val="Times New Roman"/>
        <charset val="134"/>
      </rPr>
      <t>11</t>
    </r>
    <r>
      <rPr>
        <sz val="11"/>
        <rFont val="宋体"/>
        <charset val="134"/>
      </rPr>
      <t>人，户均增收</t>
    </r>
    <r>
      <rPr>
        <sz val="11"/>
        <rFont val="Times New Roman"/>
        <charset val="134"/>
      </rPr>
      <t>0.7</t>
    </r>
    <r>
      <rPr>
        <sz val="11"/>
        <rFont val="宋体"/>
        <charset val="134"/>
      </rPr>
      <t>万元，产业发展可持续</t>
    </r>
    <r>
      <rPr>
        <sz val="11"/>
        <rFont val="Times New Roman"/>
        <charset val="134"/>
      </rPr>
      <t>5</t>
    </r>
    <r>
      <rPr>
        <sz val="11"/>
        <rFont val="宋体"/>
        <charset val="134"/>
      </rPr>
      <t>年。</t>
    </r>
  </si>
  <si>
    <r>
      <rPr>
        <sz val="11"/>
        <rFont val="宋体"/>
        <charset val="134"/>
      </rPr>
      <t>新建板式移动集群烟叶烤房</t>
    </r>
    <r>
      <rPr>
        <sz val="11"/>
        <rFont val="Times New Roman"/>
        <charset val="134"/>
      </rPr>
      <t>16</t>
    </r>
    <r>
      <rPr>
        <sz val="11"/>
        <rFont val="宋体"/>
        <charset val="134"/>
      </rPr>
      <t>座</t>
    </r>
  </si>
  <si>
    <r>
      <rPr>
        <sz val="11"/>
        <rFont val="宋体"/>
        <charset val="134"/>
      </rPr>
      <t>受益脱贫人口数</t>
    </r>
    <r>
      <rPr>
        <sz val="11"/>
        <rFont val="Times New Roman"/>
        <charset val="134"/>
      </rPr>
      <t>≥11</t>
    </r>
    <r>
      <rPr>
        <sz val="11"/>
        <rFont val="宋体"/>
        <charset val="134"/>
      </rPr>
      <t>人</t>
    </r>
  </si>
  <si>
    <r>
      <rPr>
        <sz val="11"/>
        <rFont val="宋体"/>
        <charset val="134"/>
      </rPr>
      <t>巫溪县</t>
    </r>
    <r>
      <rPr>
        <sz val="11"/>
        <rFont val="Times New Roman"/>
        <charset val="134"/>
      </rPr>
      <t>2024</t>
    </r>
    <r>
      <rPr>
        <sz val="11"/>
        <rFont val="宋体"/>
        <charset val="134"/>
      </rPr>
      <t>年胜利乡堑场村烟草产业发展烤房建设项目</t>
    </r>
  </si>
  <si>
    <r>
      <rPr>
        <sz val="11"/>
        <rFont val="宋体"/>
        <charset val="134"/>
      </rPr>
      <t>巫溪县胜利乡堑场村邬家屋场、杨家屋场</t>
    </r>
  </si>
  <si>
    <r>
      <rPr>
        <sz val="11"/>
        <rFont val="宋体"/>
        <charset val="134"/>
      </rPr>
      <t>通过新建板式移动集群烤房</t>
    </r>
    <r>
      <rPr>
        <sz val="11"/>
        <rFont val="Times New Roman"/>
        <charset val="134"/>
      </rPr>
      <t>10</t>
    </r>
    <r>
      <rPr>
        <sz val="11"/>
        <rFont val="宋体"/>
        <charset val="134"/>
      </rPr>
      <t>座，可实现产业增收</t>
    </r>
    <r>
      <rPr>
        <sz val="11"/>
        <rFont val="Times New Roman"/>
        <charset val="134"/>
      </rPr>
      <t>50</t>
    </r>
    <r>
      <rPr>
        <sz val="11"/>
        <rFont val="宋体"/>
        <charset val="134"/>
      </rPr>
      <t>万元，能解决</t>
    </r>
    <r>
      <rPr>
        <sz val="11"/>
        <rFont val="Times New Roman"/>
        <charset val="134"/>
      </rPr>
      <t>25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</si>
  <si>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10</t>
    </r>
    <r>
      <rPr>
        <sz val="11"/>
        <rFont val="宋体"/>
        <charset val="134"/>
      </rPr>
      <t>座板式移动集群烤房，项目建成后，可实现产业增收</t>
    </r>
    <r>
      <rPr>
        <sz val="11"/>
        <rFont val="Times New Roman"/>
        <charset val="134"/>
      </rPr>
      <t>50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</si>
  <si>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通过新建板式移动集群烤房</t>
    </r>
    <r>
      <rPr>
        <sz val="11"/>
        <rFont val="Times New Roman"/>
        <charset val="134"/>
      </rPr>
      <t>10</t>
    </r>
    <r>
      <rPr>
        <sz val="11"/>
        <rFont val="宋体"/>
        <charset val="134"/>
      </rPr>
      <t>座，可实现产业增收</t>
    </r>
    <r>
      <rPr>
        <sz val="11"/>
        <rFont val="Times New Roman"/>
        <charset val="134"/>
      </rPr>
      <t>50</t>
    </r>
    <r>
      <rPr>
        <sz val="11"/>
        <rFont val="宋体"/>
        <charset val="134"/>
      </rPr>
      <t>万元，能解决</t>
    </r>
    <r>
      <rPr>
        <sz val="11"/>
        <rFont val="Times New Roman"/>
        <charset val="134"/>
      </rPr>
      <t>25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</si>
  <si>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宋体"/>
        <charset val="134"/>
      </rPr>
      <t>巫溪县</t>
    </r>
    <r>
      <rPr>
        <sz val="11"/>
        <rFont val="Times New Roman"/>
        <charset val="134"/>
      </rPr>
      <t>2024</t>
    </r>
    <r>
      <rPr>
        <sz val="11"/>
        <rFont val="宋体"/>
        <charset val="134"/>
      </rPr>
      <t>年胜利乡洪仙村烟草产业发展烤房建设项目</t>
    </r>
  </si>
  <si>
    <r>
      <rPr>
        <sz val="11"/>
        <rFont val="宋体"/>
        <charset val="134"/>
      </rPr>
      <t>巫溪县胜利乡洪仙村向家湾</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</si>
  <si>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28</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0.5</t>
    </r>
    <r>
      <rPr>
        <sz val="11"/>
        <rFont val="宋体"/>
        <charset val="134"/>
      </rPr>
      <t>万元，产业发展可持续</t>
    </r>
    <r>
      <rPr>
        <sz val="11"/>
        <rFont val="Times New Roman"/>
        <charset val="134"/>
      </rPr>
      <t>5</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</si>
  <si>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户参与此项目立项和实施过程中管理和监督，通过新建</t>
    </r>
    <r>
      <rPr>
        <sz val="11"/>
        <rFont val="Times New Roman"/>
        <charset val="134"/>
      </rPr>
      <t>6</t>
    </r>
    <r>
      <rPr>
        <sz val="11"/>
        <rFont val="宋体"/>
        <charset val="134"/>
      </rPr>
      <t>座板式移动集群烤房，项目建成后，可实现产业增收</t>
    </r>
    <r>
      <rPr>
        <sz val="11"/>
        <rFont val="Times New Roman"/>
        <charset val="134"/>
      </rPr>
      <t>60</t>
    </r>
    <r>
      <rPr>
        <sz val="11"/>
        <rFont val="宋体"/>
        <charset val="134"/>
      </rPr>
      <t>万元，能解决</t>
    </r>
    <r>
      <rPr>
        <sz val="11"/>
        <rFont val="Times New Roman"/>
        <charset val="134"/>
      </rPr>
      <t>28</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0.5</t>
    </r>
    <r>
      <rPr>
        <sz val="11"/>
        <rFont val="宋体"/>
        <charset val="134"/>
      </rPr>
      <t>万元，产业发展可持续至少</t>
    </r>
    <r>
      <rPr>
        <sz val="11"/>
        <rFont val="Times New Roman"/>
        <charset val="134"/>
      </rPr>
      <t>5</t>
    </r>
    <r>
      <rPr>
        <sz val="11"/>
        <rFont val="宋体"/>
        <charset val="134"/>
      </rPr>
      <t>年时间。</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</si>
  <si>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28</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0.5</t>
    </r>
    <r>
      <rPr>
        <sz val="11"/>
        <rFont val="宋体"/>
        <charset val="134"/>
      </rPr>
      <t>万元，产业发展可持续</t>
    </r>
    <r>
      <rPr>
        <sz val="11"/>
        <rFont val="Times New Roman"/>
        <charset val="134"/>
      </rPr>
      <t>5</t>
    </r>
    <r>
      <rPr>
        <sz val="11"/>
        <rFont val="宋体"/>
        <charset val="134"/>
      </rPr>
      <t>年。</t>
    </r>
  </si>
  <si>
    <r>
      <rPr>
        <sz val="11"/>
        <rFont val="宋体"/>
        <charset val="134"/>
      </rPr>
      <t>巫溪县</t>
    </r>
    <r>
      <rPr>
        <sz val="11"/>
        <rFont val="Times New Roman"/>
        <charset val="134"/>
      </rPr>
      <t>2024</t>
    </r>
    <r>
      <rPr>
        <sz val="11"/>
        <rFont val="宋体"/>
        <charset val="134"/>
      </rPr>
      <t>年朝阳镇玉皇村烟草产业发展烤房建设项目</t>
    </r>
  </si>
  <si>
    <r>
      <rPr>
        <sz val="11"/>
        <rFont val="宋体"/>
        <charset val="134"/>
      </rPr>
      <t>巫溪县朝阳镇玉皇村骆家</t>
    </r>
  </si>
  <si>
    <r>
      <rPr>
        <sz val="11"/>
        <rFont val="宋体"/>
        <charset val="134"/>
      </rPr>
      <t>通过新建板式移动集群烤房</t>
    </r>
    <r>
      <rPr>
        <sz val="11"/>
        <rFont val="Times New Roman"/>
        <charset val="134"/>
      </rPr>
      <t>6</t>
    </r>
    <r>
      <rPr>
        <sz val="11"/>
        <rFont val="宋体"/>
        <charset val="134"/>
      </rPr>
      <t>座，可实现产业增收</t>
    </r>
    <r>
      <rPr>
        <sz val="11"/>
        <rFont val="Times New Roman"/>
        <charset val="134"/>
      </rPr>
      <t>30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</si>
  <si>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Times New Roman"/>
        <charset val="134"/>
      </rP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6</t>
    </r>
    <r>
      <rPr>
        <sz val="11"/>
        <rFont val="宋体"/>
        <charset val="134"/>
      </rPr>
      <t>座板式移动集群烤房，项目建成后，可实现产业增收</t>
    </r>
    <r>
      <rPr>
        <sz val="11"/>
        <rFont val="Times New Roman"/>
        <charset val="134"/>
      </rPr>
      <t>30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</si>
  <si>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田耀渐</t>
    </r>
  </si>
  <si>
    <r>
      <rPr>
        <sz val="11"/>
        <rFont val="宋体"/>
        <charset val="134"/>
      </rPr>
      <t>巫溪县</t>
    </r>
    <r>
      <rPr>
        <sz val="11"/>
        <rFont val="Times New Roman"/>
        <charset val="134"/>
      </rPr>
      <t>2024</t>
    </r>
    <r>
      <rPr>
        <sz val="11"/>
        <rFont val="宋体"/>
        <charset val="134"/>
      </rPr>
      <t>年尖山镇川山村烟草产业发展烤房建设项目</t>
    </r>
  </si>
  <si>
    <r>
      <rPr>
        <sz val="11"/>
        <rFont val="宋体"/>
        <charset val="134"/>
      </rPr>
      <t>巫溪县尖山镇川山村安坪、罗家屋场</t>
    </r>
  </si>
  <si>
    <r>
      <rPr>
        <sz val="11"/>
        <rFont val="宋体"/>
        <charset val="134"/>
      </rPr>
      <t>通过新建板式移动集群烤房</t>
    </r>
    <r>
      <rPr>
        <sz val="11"/>
        <rFont val="Times New Roman"/>
        <charset val="134"/>
      </rPr>
      <t>12</t>
    </r>
    <r>
      <rPr>
        <sz val="11"/>
        <rFont val="宋体"/>
        <charset val="134"/>
      </rPr>
      <t>座，可实现产业增收</t>
    </r>
    <r>
      <rPr>
        <sz val="11"/>
        <rFont val="Times New Roman"/>
        <charset val="134"/>
      </rPr>
      <t>60</t>
    </r>
    <r>
      <rPr>
        <sz val="11"/>
        <rFont val="宋体"/>
        <charset val="134"/>
      </rPr>
      <t>万元，能解决</t>
    </r>
    <r>
      <rPr>
        <sz val="11"/>
        <rFont val="Times New Roman"/>
        <charset val="134"/>
      </rPr>
      <t>27</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0.7</t>
    </r>
    <r>
      <rPr>
        <sz val="11"/>
        <rFont val="宋体"/>
        <charset val="134"/>
      </rPr>
      <t>万元，产业发展可持续</t>
    </r>
    <r>
      <rPr>
        <sz val="11"/>
        <rFont val="Times New Roman"/>
        <charset val="134"/>
      </rPr>
      <t>5</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</si>
  <si>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12</t>
    </r>
    <r>
      <rPr>
        <sz val="11"/>
        <rFont val="宋体"/>
        <charset val="134"/>
      </rPr>
      <t>座板式移动集群烤房，项目建成后，可实现产业增收</t>
    </r>
    <r>
      <rPr>
        <sz val="11"/>
        <rFont val="Times New Roman"/>
        <charset val="134"/>
      </rPr>
      <t>30</t>
    </r>
    <r>
      <rPr>
        <sz val="11"/>
        <rFont val="宋体"/>
        <charset val="134"/>
      </rPr>
      <t>万元，能解决</t>
    </r>
    <r>
      <rPr>
        <sz val="11"/>
        <rFont val="Times New Roman"/>
        <charset val="134"/>
      </rPr>
      <t>27</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0.7</t>
    </r>
    <r>
      <rPr>
        <sz val="11"/>
        <rFont val="宋体"/>
        <charset val="134"/>
      </rPr>
      <t>万元，产业发展可持续至少</t>
    </r>
    <r>
      <rPr>
        <sz val="11"/>
        <rFont val="Times New Roman"/>
        <charset val="134"/>
      </rPr>
      <t>5</t>
    </r>
    <r>
      <rPr>
        <sz val="11"/>
        <rFont val="宋体"/>
        <charset val="134"/>
      </rPr>
      <t>年时间。</t>
    </r>
  </si>
  <si>
    <r>
      <rPr>
        <sz val="11"/>
        <rFont val="宋体"/>
        <charset val="134"/>
      </rPr>
      <t>向智勇</t>
    </r>
  </si>
  <si>
    <r>
      <rPr>
        <sz val="11"/>
        <rFont val="宋体"/>
        <charset val="134"/>
      </rPr>
      <t>巫溪县</t>
    </r>
    <r>
      <rPr>
        <sz val="11"/>
        <rFont val="Times New Roman"/>
        <charset val="134"/>
      </rPr>
      <t>2024</t>
    </r>
    <r>
      <rPr>
        <sz val="11"/>
        <rFont val="宋体"/>
        <charset val="134"/>
      </rPr>
      <t>年尖山镇白云村烟草产业发展烤房建设项目</t>
    </r>
  </si>
  <si>
    <r>
      <rPr>
        <sz val="11"/>
        <rFont val="宋体"/>
        <charset val="134"/>
      </rPr>
      <t>巫溪县尖山镇白云村向家屋场</t>
    </r>
  </si>
  <si>
    <r>
      <rPr>
        <sz val="11"/>
        <rFont val="宋体"/>
        <charset val="134"/>
      </rPr>
      <t>通过新建板式移动集群烤房</t>
    </r>
    <r>
      <rPr>
        <sz val="11"/>
        <rFont val="Times New Roman"/>
        <charset val="134"/>
      </rPr>
      <t>2</t>
    </r>
    <r>
      <rPr>
        <sz val="11"/>
        <rFont val="宋体"/>
        <charset val="134"/>
      </rPr>
      <t>座，可实现产业增收</t>
    </r>
    <r>
      <rPr>
        <sz val="11"/>
        <rFont val="Times New Roman"/>
        <charset val="134"/>
      </rPr>
      <t>10</t>
    </r>
    <r>
      <rPr>
        <sz val="11"/>
        <rFont val="宋体"/>
        <charset val="134"/>
      </rPr>
      <t>万元，能解决</t>
    </r>
    <r>
      <rPr>
        <sz val="11"/>
        <rFont val="Times New Roman"/>
        <charset val="134"/>
      </rPr>
      <t>8</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0.4</t>
    </r>
    <r>
      <rPr>
        <sz val="11"/>
        <rFont val="宋体"/>
        <charset val="134"/>
      </rPr>
      <t>万元，产业发展可持续</t>
    </r>
    <r>
      <rPr>
        <sz val="11"/>
        <rFont val="Times New Roman"/>
        <charset val="134"/>
      </rPr>
      <t>5</t>
    </r>
    <r>
      <rPr>
        <sz val="11"/>
        <rFont val="宋体"/>
        <charset val="134"/>
      </rPr>
      <t>年。</t>
    </r>
  </si>
  <si>
    <r>
      <rPr>
        <sz val="11"/>
        <rFont val="Times New Roman"/>
        <charset val="134"/>
      </rP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2</t>
    </r>
    <r>
      <rPr>
        <sz val="11"/>
        <rFont val="宋体"/>
        <charset val="134"/>
      </rPr>
      <t>座板式移动集群烤房，项目建成后，可实现产业增收</t>
    </r>
    <r>
      <rPr>
        <sz val="11"/>
        <rFont val="Times New Roman"/>
        <charset val="134"/>
      </rPr>
      <t>10</t>
    </r>
    <r>
      <rPr>
        <sz val="11"/>
        <rFont val="宋体"/>
        <charset val="134"/>
      </rPr>
      <t>万元，能解决</t>
    </r>
    <r>
      <rPr>
        <sz val="11"/>
        <rFont val="Times New Roman"/>
        <charset val="134"/>
      </rPr>
      <t>8</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0.4</t>
    </r>
    <r>
      <rPr>
        <sz val="11"/>
        <rFont val="宋体"/>
        <charset val="134"/>
      </rPr>
      <t>万元，产业发展可持续至少</t>
    </r>
    <r>
      <rPr>
        <sz val="11"/>
        <rFont val="Times New Roman"/>
        <charset val="134"/>
      </rPr>
      <t>5</t>
    </r>
    <r>
      <rPr>
        <sz val="11"/>
        <rFont val="宋体"/>
        <charset val="134"/>
      </rPr>
      <t>年时间。</t>
    </r>
  </si>
  <si>
    <r>
      <rPr>
        <sz val="11"/>
        <rFont val="宋体"/>
        <charset val="134"/>
      </rPr>
      <t>巫溪县</t>
    </r>
    <r>
      <rPr>
        <sz val="11"/>
        <rFont val="Times New Roman"/>
        <charset val="134"/>
      </rPr>
      <t>2024</t>
    </r>
    <r>
      <rPr>
        <sz val="11"/>
        <rFont val="宋体"/>
        <charset val="134"/>
      </rPr>
      <t>年尖山镇尖山村烟草产业发展烤房建设项目</t>
    </r>
  </si>
  <si>
    <r>
      <rPr>
        <sz val="11"/>
        <rFont val="宋体"/>
        <charset val="134"/>
      </rPr>
      <t>新建板式移动集群烤房</t>
    </r>
    <r>
      <rPr>
        <sz val="11"/>
        <rFont val="Times New Roman"/>
        <charset val="134"/>
      </rPr>
      <t>4</t>
    </r>
    <r>
      <rPr>
        <sz val="11"/>
        <rFont val="宋体"/>
        <charset val="134"/>
      </rPr>
      <t>座</t>
    </r>
  </si>
  <si>
    <r>
      <rPr>
        <sz val="11"/>
        <rFont val="宋体"/>
        <charset val="134"/>
      </rPr>
      <t>巫溪县尖山镇尖山村三股水</t>
    </r>
  </si>
  <si>
    <r>
      <rPr>
        <sz val="11"/>
        <rFont val="宋体"/>
        <charset val="134"/>
      </rPr>
      <t>通过新建板式移动集群烤房</t>
    </r>
    <r>
      <rPr>
        <sz val="11"/>
        <rFont val="Times New Roman"/>
        <charset val="134"/>
      </rPr>
      <t>4</t>
    </r>
    <r>
      <rPr>
        <sz val="11"/>
        <rFont val="宋体"/>
        <charset val="134"/>
      </rPr>
      <t>座，可实现产业增收</t>
    </r>
    <r>
      <rPr>
        <sz val="11"/>
        <rFont val="Times New Roman"/>
        <charset val="134"/>
      </rPr>
      <t>20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</si>
  <si>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4</t>
    </r>
    <r>
      <rPr>
        <sz val="11"/>
        <rFont val="宋体"/>
        <charset val="134"/>
      </rPr>
      <t>座板式移动集群烤房，项目建成后，可实现产业增收</t>
    </r>
    <r>
      <rPr>
        <sz val="11"/>
        <rFont val="Times New Roman"/>
        <charset val="134"/>
      </rPr>
      <t>20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</si>
  <si>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通过新建板式移动集群烤房</t>
    </r>
    <r>
      <rPr>
        <sz val="11"/>
        <rFont val="Times New Roman"/>
        <charset val="134"/>
      </rPr>
      <t>4</t>
    </r>
    <r>
      <rPr>
        <sz val="11"/>
        <rFont val="宋体"/>
        <charset val="134"/>
      </rPr>
      <t>座，可实现产业增收</t>
    </r>
    <r>
      <rPr>
        <sz val="11"/>
        <rFont val="Times New Roman"/>
        <charset val="134"/>
      </rPr>
      <t>20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</si>
  <si>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宋体"/>
        <charset val="134"/>
      </rPr>
      <t>新建板式移动集群烟叶烤房</t>
    </r>
    <r>
      <rPr>
        <sz val="11"/>
        <rFont val="Times New Roman"/>
        <charset val="134"/>
      </rPr>
      <t>4</t>
    </r>
    <r>
      <rPr>
        <sz val="11"/>
        <rFont val="宋体"/>
        <charset val="134"/>
      </rPr>
      <t>座</t>
    </r>
  </si>
  <si>
    <r>
      <rPr>
        <sz val="11"/>
        <rFont val="宋体"/>
        <charset val="134"/>
      </rPr>
      <t>巫溪县</t>
    </r>
    <r>
      <rPr>
        <sz val="11"/>
        <rFont val="Times New Roman"/>
        <charset val="134"/>
      </rPr>
      <t>2024</t>
    </r>
    <r>
      <rPr>
        <sz val="11"/>
        <rFont val="宋体"/>
        <charset val="134"/>
      </rPr>
      <t>年田坝镇上鹿村烟草产业发展烤房建设项目</t>
    </r>
  </si>
  <si>
    <r>
      <rPr>
        <sz val="11"/>
        <rFont val="宋体"/>
        <charset val="134"/>
      </rPr>
      <t>巫溪县田坝镇上鹿村上坪</t>
    </r>
  </si>
  <si>
    <r>
      <rPr>
        <sz val="11"/>
        <rFont val="Times New Roman"/>
        <charset val="134"/>
      </rP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6</t>
    </r>
    <r>
      <rPr>
        <sz val="11"/>
        <rFont val="宋体"/>
        <charset val="134"/>
      </rPr>
      <t>座板式移动集群烤房，项目建成后，可实现产业增收</t>
    </r>
    <r>
      <rPr>
        <sz val="11"/>
        <rFont val="Times New Roman"/>
        <charset val="134"/>
      </rPr>
      <t>30</t>
    </r>
    <r>
      <rPr>
        <sz val="11"/>
        <rFont val="宋体"/>
        <charset val="134"/>
      </rPr>
      <t>万元，能解决</t>
    </r>
    <r>
      <rPr>
        <sz val="11"/>
        <rFont val="Times New Roman"/>
        <charset val="134"/>
      </rPr>
      <t>15</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</si>
  <si>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余海成</t>
    </r>
  </si>
  <si>
    <r>
      <rPr>
        <sz val="11"/>
        <rFont val="宋体"/>
        <charset val="134"/>
      </rPr>
      <t>巫溪县</t>
    </r>
    <r>
      <rPr>
        <sz val="11"/>
        <rFont val="Times New Roman"/>
        <charset val="134"/>
      </rPr>
      <t>2024</t>
    </r>
    <r>
      <rPr>
        <sz val="11"/>
        <rFont val="宋体"/>
        <charset val="134"/>
      </rPr>
      <t>年田坝镇岩湾村烟草产业发展烤房建设项目</t>
    </r>
  </si>
  <si>
    <r>
      <rPr>
        <sz val="11"/>
        <rFont val="宋体"/>
        <charset val="134"/>
      </rPr>
      <t>巫溪县田坝镇岩湾村廖家湾</t>
    </r>
  </si>
  <si>
    <r>
      <rPr>
        <sz val="11"/>
        <rFont val="宋体"/>
        <charset val="134"/>
      </rPr>
      <t>通过新建板式移动集群烤房</t>
    </r>
    <r>
      <rPr>
        <sz val="11"/>
        <rFont val="Times New Roman"/>
        <charset val="134"/>
      </rPr>
      <t>4</t>
    </r>
    <r>
      <rPr>
        <sz val="11"/>
        <rFont val="宋体"/>
        <charset val="134"/>
      </rPr>
      <t>座，可实现产业增收</t>
    </r>
    <r>
      <rPr>
        <sz val="11"/>
        <rFont val="Times New Roman"/>
        <charset val="134"/>
      </rPr>
      <t>20</t>
    </r>
    <r>
      <rPr>
        <sz val="11"/>
        <rFont val="宋体"/>
        <charset val="134"/>
      </rPr>
      <t>万元，能解决</t>
    </r>
    <r>
      <rPr>
        <sz val="11"/>
        <rFont val="Times New Roman"/>
        <charset val="134"/>
      </rPr>
      <t>12</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0.4</t>
    </r>
    <r>
      <rPr>
        <sz val="11"/>
        <rFont val="宋体"/>
        <charset val="134"/>
      </rPr>
      <t>万元，产业发展可持续</t>
    </r>
    <r>
      <rPr>
        <sz val="11"/>
        <rFont val="Times New Roman"/>
        <charset val="134"/>
      </rPr>
      <t>5</t>
    </r>
    <r>
      <rPr>
        <sz val="11"/>
        <rFont val="宋体"/>
        <charset val="134"/>
      </rPr>
      <t>年。</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</si>
  <si>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2</t>
    </r>
    <r>
      <rPr>
        <sz val="11"/>
        <rFont val="宋体"/>
        <charset val="134"/>
      </rPr>
      <t>户参与此项目立项和实施过程中管理和监督，通过新建</t>
    </r>
    <r>
      <rPr>
        <sz val="11"/>
        <rFont val="Times New Roman"/>
        <charset val="134"/>
      </rPr>
      <t>6</t>
    </r>
    <r>
      <rPr>
        <sz val="11"/>
        <rFont val="宋体"/>
        <charset val="134"/>
      </rPr>
      <t>座板式移动集群烤房，项目建成后，可实现产业增收</t>
    </r>
    <r>
      <rPr>
        <sz val="11"/>
        <rFont val="Times New Roman"/>
        <charset val="134"/>
      </rPr>
      <t>20</t>
    </r>
    <r>
      <rPr>
        <sz val="11"/>
        <rFont val="宋体"/>
        <charset val="134"/>
      </rPr>
      <t>万元，能解决</t>
    </r>
    <r>
      <rPr>
        <sz val="11"/>
        <rFont val="Times New Roman"/>
        <charset val="134"/>
      </rPr>
      <t>12</t>
    </r>
    <r>
      <rPr>
        <sz val="11"/>
        <rFont val="宋体"/>
        <charset val="134"/>
      </rPr>
      <t>个以上临时务工人员临近就业，其中脱贫户</t>
    </r>
    <r>
      <rPr>
        <sz val="11"/>
        <rFont val="Times New Roman"/>
        <charset val="134"/>
      </rPr>
      <t>2</t>
    </r>
    <r>
      <rPr>
        <sz val="11"/>
        <rFont val="宋体"/>
        <charset val="134"/>
      </rPr>
      <t>户</t>
    </r>
    <r>
      <rPr>
        <sz val="11"/>
        <rFont val="Times New Roman"/>
        <charset val="134"/>
      </rPr>
      <t>6</t>
    </r>
    <r>
      <rPr>
        <sz val="11"/>
        <rFont val="宋体"/>
        <charset val="134"/>
      </rPr>
      <t>人，户均增收</t>
    </r>
    <r>
      <rPr>
        <sz val="11"/>
        <rFont val="Times New Roman"/>
        <charset val="134"/>
      </rPr>
      <t>0.4</t>
    </r>
    <r>
      <rPr>
        <sz val="11"/>
        <rFont val="宋体"/>
        <charset val="134"/>
      </rPr>
      <t>万元，产业发展可持续至少</t>
    </r>
    <r>
      <rPr>
        <sz val="11"/>
        <rFont val="Times New Roman"/>
        <charset val="134"/>
      </rPr>
      <t>5</t>
    </r>
    <r>
      <rPr>
        <sz val="11"/>
        <rFont val="宋体"/>
        <charset val="134"/>
      </rPr>
      <t>年时间。</t>
    </r>
  </si>
  <si>
    <r>
      <rPr>
        <sz val="11"/>
        <rFont val="宋体"/>
        <charset val="134"/>
      </rPr>
      <t>巫溪县</t>
    </r>
    <r>
      <rPr>
        <sz val="11"/>
        <rFont val="Times New Roman"/>
        <charset val="134"/>
      </rPr>
      <t>2024</t>
    </r>
    <r>
      <rPr>
        <sz val="11"/>
        <rFont val="宋体"/>
        <charset val="134"/>
      </rPr>
      <t>年田坝镇黄草村烟草产业发展烤房建设项目</t>
    </r>
  </si>
  <si>
    <r>
      <rPr>
        <sz val="11"/>
        <rFont val="宋体"/>
        <charset val="134"/>
      </rPr>
      <t>巫溪县田坝镇黄草村廖家湾</t>
    </r>
  </si>
  <si>
    <r>
      <rPr>
        <sz val="11"/>
        <rFont val="宋体"/>
        <charset val="134"/>
      </rPr>
      <t>通过新建板式移动集群烤房</t>
    </r>
    <r>
      <rPr>
        <sz val="11"/>
        <rFont val="Times New Roman"/>
        <charset val="134"/>
      </rPr>
      <t>2</t>
    </r>
    <r>
      <rPr>
        <sz val="11"/>
        <rFont val="宋体"/>
        <charset val="134"/>
      </rPr>
      <t>座，可实现产业增收</t>
    </r>
    <r>
      <rPr>
        <sz val="11"/>
        <rFont val="Times New Roman"/>
        <charset val="134"/>
      </rPr>
      <t>10</t>
    </r>
    <r>
      <rPr>
        <sz val="11"/>
        <rFont val="宋体"/>
        <charset val="134"/>
      </rPr>
      <t>万元，能解决</t>
    </r>
    <r>
      <rPr>
        <sz val="11"/>
        <rFont val="Times New Roman"/>
        <charset val="134"/>
      </rPr>
      <t>7</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t>
    </r>
    <r>
      <rPr>
        <sz val="11"/>
        <rFont val="Times New Roman"/>
        <charset val="134"/>
      </rPr>
      <t>5</t>
    </r>
    <r>
      <rPr>
        <sz val="11"/>
        <rFont val="宋体"/>
        <charset val="134"/>
      </rPr>
      <t>年。</t>
    </r>
  </si>
  <si>
    <r>
      <rPr>
        <sz val="11"/>
        <rFont val="Times New Roman"/>
        <charset val="134"/>
      </rPr>
      <t>6</t>
    </r>
    <r>
      <rPr>
        <sz val="11"/>
        <rFont val="宋体"/>
        <charset val="134"/>
      </rPr>
      <t>人参与前期项目确定会议、决议，</t>
    </r>
    <r>
      <rPr>
        <sz val="11"/>
        <rFont val="Times New Roman"/>
        <charset val="134"/>
      </rPr>
      <t>6</t>
    </r>
    <r>
      <rPr>
        <sz val="11"/>
        <rFont val="宋体"/>
        <charset val="134"/>
      </rPr>
      <t>人参与入库项目的选择，</t>
    </r>
    <r>
      <rPr>
        <sz val="11"/>
        <rFont val="Times New Roman"/>
        <charset val="134"/>
      </rPr>
      <t>1</t>
    </r>
    <r>
      <rPr>
        <sz val="11"/>
        <rFont val="宋体"/>
        <charset val="134"/>
      </rPr>
      <t>户参与此项目立项和实施过程中管理和监督，通过新建</t>
    </r>
    <r>
      <rPr>
        <sz val="11"/>
        <rFont val="Times New Roman"/>
        <charset val="134"/>
      </rPr>
      <t>2</t>
    </r>
    <r>
      <rPr>
        <sz val="11"/>
        <rFont val="宋体"/>
        <charset val="134"/>
      </rPr>
      <t>座板式移动集群烤房，项目建成后，可实现产业增收</t>
    </r>
    <r>
      <rPr>
        <sz val="11"/>
        <rFont val="Times New Roman"/>
        <charset val="134"/>
      </rPr>
      <t>10</t>
    </r>
    <r>
      <rPr>
        <sz val="11"/>
        <rFont val="宋体"/>
        <charset val="134"/>
      </rPr>
      <t>万元，能解决</t>
    </r>
    <r>
      <rPr>
        <sz val="11"/>
        <rFont val="Times New Roman"/>
        <charset val="134"/>
      </rPr>
      <t>7</t>
    </r>
    <r>
      <rPr>
        <sz val="11"/>
        <rFont val="宋体"/>
        <charset val="134"/>
      </rPr>
      <t>个以上临时务工人员临近就业，其中脱贫户</t>
    </r>
    <r>
      <rPr>
        <sz val="11"/>
        <rFont val="Times New Roman"/>
        <charset val="134"/>
      </rPr>
      <t>1</t>
    </r>
    <r>
      <rPr>
        <sz val="11"/>
        <rFont val="宋体"/>
        <charset val="134"/>
      </rPr>
      <t>户</t>
    </r>
    <r>
      <rPr>
        <sz val="11"/>
        <rFont val="Times New Roman"/>
        <charset val="134"/>
      </rPr>
      <t>3</t>
    </r>
    <r>
      <rPr>
        <sz val="11"/>
        <rFont val="宋体"/>
        <charset val="134"/>
      </rPr>
      <t>人，户均增收</t>
    </r>
    <r>
      <rPr>
        <sz val="11"/>
        <rFont val="Times New Roman"/>
        <charset val="134"/>
      </rPr>
      <t>0.6</t>
    </r>
    <r>
      <rPr>
        <sz val="11"/>
        <rFont val="宋体"/>
        <charset val="134"/>
      </rPr>
      <t>万元，产业发展可持续至少</t>
    </r>
    <r>
      <rPr>
        <sz val="11"/>
        <rFont val="Times New Roman"/>
        <charset val="134"/>
      </rPr>
      <t>5</t>
    </r>
    <r>
      <rPr>
        <sz val="11"/>
        <rFont val="宋体"/>
        <charset val="134"/>
      </rPr>
      <t>年时间。</t>
    </r>
  </si>
  <si>
    <r>
      <rPr>
        <sz val="11"/>
        <rFont val="宋体"/>
        <charset val="134"/>
      </rPr>
      <t>巫溪县通城镇</t>
    </r>
    <r>
      <rPr>
        <sz val="11"/>
        <rFont val="Times New Roman"/>
        <charset val="134"/>
      </rPr>
      <t>2024</t>
    </r>
    <r>
      <rPr>
        <sz val="11"/>
        <rFont val="宋体"/>
        <charset val="134"/>
      </rPr>
      <t>年辣椒产业发展项目</t>
    </r>
  </si>
  <si>
    <r>
      <rPr>
        <sz val="11"/>
        <rFont val="宋体"/>
        <charset val="134"/>
      </rPr>
      <t>全镇发展辣椒种植基地</t>
    </r>
    <r>
      <rPr>
        <sz val="11"/>
        <rFont val="Times New Roman"/>
        <charset val="134"/>
      </rPr>
      <t>1500</t>
    </r>
    <r>
      <rPr>
        <sz val="11"/>
        <rFont val="宋体"/>
        <charset val="134"/>
      </rPr>
      <t>亩，通过</t>
    </r>
    <r>
      <rPr>
        <sz val="11"/>
        <rFont val="Times New Roman"/>
        <charset val="134"/>
      </rPr>
      <t>“</t>
    </r>
    <r>
      <rPr>
        <sz val="11"/>
        <rFont val="宋体"/>
        <charset val="134"/>
      </rPr>
      <t>公司</t>
    </r>
    <r>
      <rPr>
        <sz val="11"/>
        <rFont val="Times New Roman"/>
        <charset val="134"/>
      </rPr>
      <t>+</t>
    </r>
    <r>
      <rPr>
        <sz val="11"/>
        <rFont val="宋体"/>
        <charset val="134"/>
      </rPr>
      <t>村集体经济</t>
    </r>
    <r>
      <rPr>
        <sz val="11"/>
        <rFont val="Times New Roman"/>
        <charset val="134"/>
      </rPr>
      <t>+</t>
    </r>
    <r>
      <rPr>
        <sz val="11"/>
        <rFont val="宋体"/>
        <charset val="134"/>
      </rPr>
      <t>农户</t>
    </r>
    <r>
      <rPr>
        <sz val="11"/>
        <rFont val="Times New Roman"/>
        <charset val="134"/>
      </rPr>
      <t>”</t>
    </r>
    <r>
      <rPr>
        <sz val="11"/>
        <rFont val="宋体"/>
        <charset val="134"/>
      </rPr>
      <t>等运行模式，对辣椒种植户（农户、大户、企业）按照每亩</t>
    </r>
    <r>
      <rPr>
        <sz val="11"/>
        <rFont val="Times New Roman"/>
        <charset val="134"/>
      </rPr>
      <t xml:space="preserve"> 300</t>
    </r>
    <r>
      <rPr>
        <sz val="11"/>
        <rFont val="宋体"/>
        <charset val="134"/>
      </rPr>
      <t>元的标准补助，主要用于生产环节的农药、种苗、肥料及统防统治等。</t>
    </r>
  </si>
  <si>
    <r>
      <rPr>
        <sz val="11"/>
        <rFont val="宋体"/>
        <charset val="134"/>
      </rPr>
      <t>巫溪县通城镇通城村、清泉村、长安村、玉泉村、青梅村等村</t>
    </r>
  </si>
  <si>
    <r>
      <rPr>
        <sz val="11"/>
        <rFont val="宋体"/>
        <charset val="134"/>
      </rPr>
      <t>通过全镇发展辣椒种植基地</t>
    </r>
    <r>
      <rPr>
        <sz val="11"/>
        <rFont val="Times New Roman"/>
        <charset val="134"/>
      </rPr>
      <t>1500</t>
    </r>
    <r>
      <rPr>
        <sz val="11"/>
        <rFont val="宋体"/>
        <charset val="134"/>
      </rPr>
      <t>亩，通过</t>
    </r>
    <r>
      <rPr>
        <sz val="11"/>
        <rFont val="Times New Roman"/>
        <charset val="134"/>
      </rPr>
      <t>“</t>
    </r>
    <r>
      <rPr>
        <sz val="11"/>
        <rFont val="宋体"/>
        <charset val="134"/>
      </rPr>
      <t>公司</t>
    </r>
    <r>
      <rPr>
        <sz val="11"/>
        <rFont val="Times New Roman"/>
        <charset val="134"/>
      </rPr>
      <t>+</t>
    </r>
    <r>
      <rPr>
        <sz val="11"/>
        <rFont val="宋体"/>
        <charset val="134"/>
      </rPr>
      <t>村集体经济</t>
    </r>
    <r>
      <rPr>
        <sz val="11"/>
        <rFont val="Times New Roman"/>
        <charset val="134"/>
      </rPr>
      <t>+</t>
    </r>
    <r>
      <rPr>
        <sz val="11"/>
        <rFont val="宋体"/>
        <charset val="134"/>
      </rPr>
      <t>农户</t>
    </r>
    <r>
      <rPr>
        <sz val="11"/>
        <rFont val="Times New Roman"/>
        <charset val="134"/>
      </rPr>
      <t>”</t>
    </r>
    <r>
      <rPr>
        <sz val="11"/>
        <rFont val="宋体"/>
        <charset val="134"/>
      </rPr>
      <t>等运行模式，对辣椒种植户（农户、大户、企业）按照每亩</t>
    </r>
    <r>
      <rPr>
        <sz val="11"/>
        <rFont val="Times New Roman"/>
        <charset val="134"/>
      </rPr>
      <t xml:space="preserve"> 300</t>
    </r>
    <r>
      <rPr>
        <sz val="11"/>
        <rFont val="宋体"/>
        <charset val="134"/>
      </rPr>
      <t>元的标准补助，主要用于生产环节的农药、种苗、肥料及统防统治等。实施该项目采用</t>
    </r>
    <r>
      <rPr>
        <sz val="11"/>
        <rFont val="Times New Roman"/>
        <charset val="134"/>
      </rPr>
      <t>”</t>
    </r>
    <r>
      <rPr>
        <sz val="11"/>
        <rFont val="宋体"/>
        <charset val="134"/>
      </rPr>
      <t>企业＋合作社＋农户</t>
    </r>
    <r>
      <rPr>
        <sz val="11"/>
        <rFont val="Times New Roman"/>
        <charset val="134"/>
      </rPr>
      <t>“</t>
    </r>
    <r>
      <rPr>
        <sz val="11"/>
        <rFont val="宋体"/>
        <charset val="134"/>
      </rPr>
      <t>的利益联结模式，企业与农户签订收购协议，户均增收</t>
    </r>
    <r>
      <rPr>
        <sz val="11"/>
        <rFont val="Times New Roman"/>
        <charset val="134"/>
      </rPr>
      <t>1000</t>
    </r>
    <r>
      <rPr>
        <sz val="11"/>
        <rFont val="宋体"/>
        <charset val="134"/>
      </rPr>
      <t>元；受益人口</t>
    </r>
    <r>
      <rPr>
        <sz val="11"/>
        <rFont val="Times New Roman"/>
        <charset val="134"/>
      </rPr>
      <t>150</t>
    </r>
    <r>
      <rPr>
        <sz val="11"/>
        <rFont val="宋体"/>
        <charset val="134"/>
      </rPr>
      <t>人，其中脱贫户</t>
    </r>
    <r>
      <rPr>
        <sz val="11"/>
        <rFont val="Times New Roman"/>
        <charset val="134"/>
      </rPr>
      <t>15</t>
    </r>
    <r>
      <rPr>
        <sz val="11"/>
        <rFont val="宋体"/>
        <charset val="134"/>
      </rPr>
      <t>人。</t>
    </r>
  </si>
  <si>
    <r>
      <rPr>
        <sz val="11"/>
        <rFont val="Times New Roman"/>
        <charset val="134"/>
      </rPr>
      <t>18</t>
    </r>
    <r>
      <rPr>
        <sz val="11"/>
        <rFont val="宋体"/>
        <charset val="134"/>
      </rPr>
      <t>人参与前期项目确定会议、决议，</t>
    </r>
    <r>
      <rPr>
        <sz val="11"/>
        <rFont val="Times New Roman"/>
        <charset val="134"/>
      </rPr>
      <t>18</t>
    </r>
    <r>
      <rPr>
        <sz val="11"/>
        <rFont val="宋体"/>
        <charset val="134"/>
      </rPr>
      <t>人参与入库项目的选择，</t>
    </r>
    <r>
      <rPr>
        <sz val="11"/>
        <rFont val="Times New Roman"/>
        <charset val="134"/>
      </rPr>
      <t>5</t>
    </r>
    <r>
      <rPr>
        <sz val="11"/>
        <rFont val="宋体"/>
        <charset val="134"/>
      </rPr>
      <t>人参与项目实施过程中施工质量和资金使用的监督；实施该项目采用</t>
    </r>
    <r>
      <rPr>
        <sz val="11"/>
        <rFont val="Times New Roman"/>
        <charset val="134"/>
      </rPr>
      <t>”</t>
    </r>
    <r>
      <rPr>
        <sz val="11"/>
        <rFont val="宋体"/>
        <charset val="134"/>
      </rPr>
      <t>企业＋合作社＋农户</t>
    </r>
    <r>
      <rPr>
        <sz val="11"/>
        <rFont val="Times New Roman"/>
        <charset val="134"/>
      </rPr>
      <t>“</t>
    </r>
    <r>
      <rPr>
        <sz val="11"/>
        <rFont val="宋体"/>
        <charset val="134"/>
      </rPr>
      <t>的利益联结模式，企业与农户签订收购协议，户均增收</t>
    </r>
    <r>
      <rPr>
        <sz val="11"/>
        <rFont val="Times New Roman"/>
        <charset val="134"/>
      </rPr>
      <t>1000</t>
    </r>
    <r>
      <rPr>
        <sz val="11"/>
        <rFont val="宋体"/>
        <charset val="134"/>
      </rPr>
      <t>元；受益人口</t>
    </r>
    <r>
      <rPr>
        <sz val="11"/>
        <rFont val="Times New Roman"/>
        <charset val="134"/>
      </rPr>
      <t>150</t>
    </r>
    <r>
      <rPr>
        <sz val="11"/>
        <rFont val="宋体"/>
        <charset val="134"/>
      </rPr>
      <t>人，其中脱贫户</t>
    </r>
    <r>
      <rPr>
        <sz val="11"/>
        <rFont val="Times New Roman"/>
        <charset val="134"/>
      </rPr>
      <t>15</t>
    </r>
    <r>
      <rPr>
        <sz val="11"/>
        <rFont val="宋体"/>
        <charset val="134"/>
      </rPr>
      <t>人。</t>
    </r>
  </si>
  <si>
    <r>
      <rPr>
        <sz val="11"/>
        <rFont val="宋体"/>
        <charset val="134"/>
      </rPr>
      <t>辣椒种植基地</t>
    </r>
    <r>
      <rPr>
        <sz val="11"/>
        <rFont val="Times New Roman"/>
        <charset val="134"/>
      </rPr>
      <t>1500</t>
    </r>
    <r>
      <rPr>
        <sz val="11"/>
        <rFont val="宋体"/>
        <charset val="134"/>
      </rPr>
      <t>亩</t>
    </r>
  </si>
  <si>
    <r>
      <rPr>
        <sz val="11"/>
        <rFont val="宋体"/>
        <charset val="134"/>
      </rPr>
      <t>补助标准</t>
    </r>
    <r>
      <rPr>
        <sz val="11"/>
        <rFont val="Times New Roman"/>
        <charset val="134"/>
      </rPr>
      <t>300</t>
    </r>
    <r>
      <rPr>
        <sz val="11"/>
        <rFont val="宋体"/>
        <charset val="134"/>
      </rPr>
      <t>元</t>
    </r>
    <r>
      <rPr>
        <sz val="11"/>
        <rFont val="Times New Roman"/>
        <charset val="134"/>
      </rPr>
      <t>/</t>
    </r>
    <r>
      <rPr>
        <sz val="11"/>
        <rFont val="宋体"/>
        <charset val="134"/>
      </rPr>
      <t>亩</t>
    </r>
  </si>
  <si>
    <r>
      <rPr>
        <sz val="11"/>
        <rFont val="宋体"/>
        <charset val="134"/>
      </rPr>
      <t>村集体养殖，销售，直接增加村集体收入。</t>
    </r>
  </si>
  <si>
    <r>
      <rPr>
        <sz val="11"/>
        <rFont val="宋体"/>
        <charset val="134"/>
      </rPr>
      <t>巫溪县通城镇</t>
    </r>
    <r>
      <rPr>
        <sz val="11"/>
        <rFont val="Times New Roman"/>
        <charset val="134"/>
      </rPr>
      <t>2024</t>
    </r>
    <r>
      <rPr>
        <sz val="11"/>
        <rFont val="宋体"/>
        <charset val="134"/>
      </rPr>
      <t>年食用菌产业发展项目</t>
    </r>
  </si>
  <si>
    <r>
      <rPr>
        <sz val="11"/>
        <rFont val="宋体"/>
        <charset val="134"/>
      </rPr>
      <t>建设食用菌大棚</t>
    </r>
    <r>
      <rPr>
        <sz val="11"/>
        <rFont val="Times New Roman"/>
        <charset val="134"/>
      </rPr>
      <t>10000m²</t>
    </r>
    <r>
      <rPr>
        <sz val="11"/>
        <rFont val="宋体"/>
        <charset val="134"/>
      </rPr>
      <t>，含菇架、喷淋等设备，建设</t>
    </r>
    <r>
      <rPr>
        <sz val="11"/>
        <rFont val="Times New Roman"/>
        <charset val="134"/>
      </rPr>
      <t>400m²</t>
    </r>
    <r>
      <rPr>
        <sz val="11"/>
        <rFont val="宋体"/>
        <charset val="134"/>
      </rPr>
      <t>菌棒加工场及生产线</t>
    </r>
    <r>
      <rPr>
        <sz val="11"/>
        <rFont val="Times New Roman"/>
        <charset val="134"/>
      </rPr>
      <t>1</t>
    </r>
    <r>
      <rPr>
        <sz val="11"/>
        <rFont val="宋体"/>
        <charset val="134"/>
      </rPr>
      <t>条等。</t>
    </r>
  </si>
  <si>
    <r>
      <rPr>
        <sz val="11"/>
        <rFont val="宋体"/>
        <charset val="134"/>
      </rPr>
      <t>巫溪县通城镇通城村、中兴村等村</t>
    </r>
  </si>
  <si>
    <r>
      <rPr>
        <sz val="11"/>
        <rFont val="宋体"/>
        <charset val="134"/>
      </rPr>
      <t>通过建设食用菌大棚</t>
    </r>
    <r>
      <rPr>
        <sz val="11"/>
        <rFont val="Times New Roman"/>
        <charset val="134"/>
      </rPr>
      <t>10000 m²</t>
    </r>
    <r>
      <rPr>
        <sz val="11"/>
        <rFont val="宋体"/>
        <charset val="134"/>
      </rPr>
      <t>，含菇架、喷淋等设备，建设</t>
    </r>
    <r>
      <rPr>
        <sz val="11"/>
        <rFont val="Times New Roman"/>
        <charset val="134"/>
      </rPr>
      <t>400m²</t>
    </r>
    <r>
      <rPr>
        <sz val="11"/>
        <rFont val="宋体"/>
        <charset val="134"/>
      </rPr>
      <t>菌棒加工场及生产线一条等。项目建成后可增加村集体经济收入</t>
    </r>
    <r>
      <rPr>
        <sz val="11"/>
        <rFont val="Times New Roman"/>
        <charset val="134"/>
      </rPr>
      <t>1.5</t>
    </r>
    <r>
      <rPr>
        <sz val="11"/>
        <rFont val="宋体"/>
        <charset val="134"/>
      </rPr>
      <t>万元以上，受益人口</t>
    </r>
    <r>
      <rPr>
        <sz val="11"/>
        <rFont val="Times New Roman"/>
        <charset val="134"/>
      </rPr>
      <t>450</t>
    </r>
    <r>
      <rPr>
        <sz val="11"/>
        <rFont val="宋体"/>
        <charset val="134"/>
      </rPr>
      <t>人，其中脱贫人口</t>
    </r>
    <r>
      <rPr>
        <sz val="11"/>
        <rFont val="Times New Roman"/>
        <charset val="134"/>
      </rPr>
      <t>80</t>
    </r>
    <r>
      <rPr>
        <sz val="11"/>
        <rFont val="宋体"/>
        <charset val="134"/>
      </rPr>
      <t>人。</t>
    </r>
  </si>
  <si>
    <r>
      <rPr>
        <sz val="11"/>
        <rFont val="Times New Roman"/>
        <charset val="134"/>
      </rPr>
      <t>25</t>
    </r>
    <r>
      <rPr>
        <sz val="11"/>
        <rFont val="宋体"/>
        <charset val="134"/>
      </rPr>
      <t>人参与前期项目确定会议、决议，</t>
    </r>
    <r>
      <rPr>
        <sz val="11"/>
        <rFont val="Times New Roman"/>
        <charset val="134"/>
      </rPr>
      <t>25</t>
    </r>
    <r>
      <rPr>
        <sz val="11"/>
        <rFont val="宋体"/>
        <charset val="134"/>
      </rPr>
      <t>人参与入库项目的选择，</t>
    </r>
    <r>
      <rPr>
        <sz val="11"/>
        <rFont val="Times New Roman"/>
        <charset val="134"/>
      </rPr>
      <t>11</t>
    </r>
    <r>
      <rPr>
        <sz val="11"/>
        <rFont val="宋体"/>
        <charset val="134"/>
      </rPr>
      <t>人参与项目实施过程中施工质量和资金使用的监督；财政资金作为村集体入股资金新建大棚及厂房，形成等额固定资产，产权归村集体所有。建设食用菌大棚</t>
    </r>
    <r>
      <rPr>
        <sz val="11"/>
        <rFont val="Times New Roman"/>
        <charset val="134"/>
      </rPr>
      <t>10000 m²</t>
    </r>
    <r>
      <rPr>
        <sz val="11"/>
        <rFont val="宋体"/>
        <charset val="134"/>
      </rPr>
      <t>，含菇架、喷淋等设备，建设</t>
    </r>
    <r>
      <rPr>
        <sz val="11"/>
        <rFont val="Times New Roman"/>
        <charset val="134"/>
      </rPr>
      <t>400m²</t>
    </r>
    <r>
      <rPr>
        <sz val="11"/>
        <rFont val="宋体"/>
        <charset val="134"/>
      </rPr>
      <t>菌棒加工场及生产线一条等。</t>
    </r>
  </si>
  <si>
    <r>
      <rPr>
        <sz val="11"/>
        <rFont val="宋体"/>
        <charset val="134"/>
      </rPr>
      <t>新建食用菌大棚</t>
    </r>
    <r>
      <rPr>
        <sz val="11"/>
        <rFont val="Times New Roman"/>
        <charset val="134"/>
      </rPr>
      <t>10000</t>
    </r>
    <r>
      <rPr>
        <sz val="11"/>
        <rFont val="宋体"/>
        <charset val="134"/>
      </rPr>
      <t>平方米；新建菌棒加工场</t>
    </r>
    <r>
      <rPr>
        <sz val="11"/>
        <rFont val="Times New Roman"/>
        <charset val="134"/>
      </rPr>
      <t>400</t>
    </r>
    <r>
      <rPr>
        <sz val="11"/>
        <rFont val="宋体"/>
        <charset val="134"/>
      </rPr>
      <t>平方米，菌棒加工生产线</t>
    </r>
    <r>
      <rPr>
        <sz val="11"/>
        <rFont val="Times New Roman"/>
        <charset val="134"/>
      </rPr>
      <t>1</t>
    </r>
    <r>
      <rPr>
        <sz val="11"/>
        <rFont val="宋体"/>
        <charset val="134"/>
      </rPr>
      <t>条。</t>
    </r>
  </si>
  <si>
    <r>
      <rPr>
        <sz val="11"/>
        <rFont val="宋体"/>
        <charset val="134"/>
      </rPr>
      <t>食用菌大棚</t>
    </r>
    <r>
      <rPr>
        <sz val="11"/>
        <rFont val="Times New Roman"/>
        <charset val="134"/>
      </rPr>
      <t>300</t>
    </r>
    <r>
      <rPr>
        <sz val="11"/>
        <rFont val="宋体"/>
        <charset val="134"/>
      </rPr>
      <t>元</t>
    </r>
    <r>
      <rPr>
        <sz val="11"/>
        <rFont val="Times New Roman"/>
        <charset val="134"/>
      </rPr>
      <t>/</t>
    </r>
    <r>
      <rPr>
        <sz val="11"/>
        <rFont val="宋体"/>
        <charset val="134"/>
      </rPr>
      <t>㎡，建设菌棒加工场</t>
    </r>
    <r>
      <rPr>
        <sz val="11"/>
        <rFont val="Times New Roman"/>
        <charset val="134"/>
      </rPr>
      <t>2500</t>
    </r>
    <r>
      <rPr>
        <sz val="11"/>
        <rFont val="宋体"/>
        <charset val="134"/>
      </rPr>
      <t>元</t>
    </r>
    <r>
      <rPr>
        <sz val="11"/>
        <rFont val="Times New Roman"/>
        <charset val="134"/>
      </rPr>
      <t>/</t>
    </r>
    <r>
      <rPr>
        <sz val="11"/>
        <rFont val="宋体"/>
        <charset val="134"/>
      </rPr>
      <t>㎡</t>
    </r>
  </si>
  <si>
    <r>
      <rPr>
        <sz val="11"/>
        <rFont val="宋体"/>
        <charset val="134"/>
      </rPr>
      <t>增加村集体经济收入</t>
    </r>
    <r>
      <rPr>
        <sz val="11"/>
        <rFont val="Times New Roman"/>
        <charset val="134"/>
      </rPr>
      <t>≥1.5</t>
    </r>
    <r>
      <rPr>
        <sz val="11"/>
        <rFont val="宋体"/>
        <charset val="134"/>
      </rPr>
      <t>万元</t>
    </r>
  </si>
  <si>
    <r>
      <rPr>
        <sz val="11"/>
        <rFont val="宋体"/>
        <charset val="134"/>
      </rPr>
      <t>财政资金作为村集体入股资金新建大棚及厂房，形成等额固定资产，产权归村集体所有。</t>
    </r>
  </si>
  <si>
    <r>
      <rPr>
        <sz val="11"/>
        <rFont val="宋体"/>
        <charset val="134"/>
      </rPr>
      <t>巫溪县通城镇</t>
    </r>
    <r>
      <rPr>
        <sz val="11"/>
        <rFont val="Times New Roman"/>
        <charset val="134"/>
      </rPr>
      <t>2024</t>
    </r>
    <r>
      <rPr>
        <sz val="11"/>
        <rFont val="宋体"/>
        <charset val="134"/>
      </rPr>
      <t>年烟叶产业发展项目</t>
    </r>
  </si>
  <si>
    <r>
      <rPr>
        <sz val="11"/>
        <rFont val="宋体"/>
        <charset val="134"/>
      </rPr>
      <t>新打造标准化烟叶示范基地</t>
    </r>
    <r>
      <rPr>
        <sz val="11"/>
        <rFont val="Times New Roman"/>
        <charset val="134"/>
      </rPr>
      <t>1000</t>
    </r>
    <r>
      <rPr>
        <sz val="11"/>
        <rFont val="宋体"/>
        <charset val="134"/>
      </rPr>
      <t>亩；新修</t>
    </r>
    <r>
      <rPr>
        <sz val="11"/>
        <rFont val="Times New Roman"/>
        <charset val="134"/>
      </rPr>
      <t>2.5</t>
    </r>
    <r>
      <rPr>
        <sz val="11"/>
        <rFont val="宋体"/>
        <charset val="134"/>
      </rPr>
      <t>米宽产业路</t>
    </r>
    <r>
      <rPr>
        <sz val="11"/>
        <rFont val="Times New Roman"/>
        <charset val="134"/>
      </rPr>
      <t>9</t>
    </r>
    <r>
      <rPr>
        <sz val="11"/>
        <rFont val="宋体"/>
        <charset val="134"/>
      </rPr>
      <t>公里、沟渠</t>
    </r>
    <r>
      <rPr>
        <sz val="11"/>
        <rFont val="Times New Roman"/>
        <charset val="134"/>
      </rPr>
      <t>5</t>
    </r>
    <r>
      <rPr>
        <sz val="11"/>
        <rFont val="宋体"/>
        <charset val="134"/>
      </rPr>
      <t>公里；维修或新建</t>
    </r>
    <r>
      <rPr>
        <sz val="11"/>
        <rFont val="Times New Roman"/>
        <charset val="134"/>
      </rPr>
      <t>5</t>
    </r>
    <r>
      <rPr>
        <sz val="11"/>
        <rFont val="宋体"/>
        <charset val="134"/>
      </rPr>
      <t>口（</t>
    </r>
    <r>
      <rPr>
        <sz val="11"/>
        <rFont val="Times New Roman"/>
        <charset val="134"/>
      </rPr>
      <t>2500</t>
    </r>
    <r>
      <rPr>
        <sz val="11"/>
        <rFont val="宋体"/>
        <charset val="134"/>
      </rPr>
      <t>方）灌溉水池及配套管网等</t>
    </r>
    <r>
      <rPr>
        <sz val="11"/>
        <rFont val="Times New Roman"/>
        <charset val="134"/>
      </rPr>
      <t>.</t>
    </r>
  </si>
  <si>
    <r>
      <rPr>
        <sz val="11"/>
        <rFont val="宋体"/>
        <charset val="134"/>
      </rPr>
      <t>巫溪县通城镇清泉村、青梅村、中兴村、长红村、玉泉村等村</t>
    </r>
  </si>
  <si>
    <r>
      <rPr>
        <sz val="11"/>
        <rFont val="宋体"/>
        <charset val="134"/>
      </rPr>
      <t>通过新打造标准化烟叶示范基地</t>
    </r>
    <r>
      <rPr>
        <sz val="11"/>
        <rFont val="Times New Roman"/>
        <charset val="134"/>
      </rPr>
      <t>1000</t>
    </r>
    <r>
      <rPr>
        <sz val="11"/>
        <rFont val="宋体"/>
        <charset val="134"/>
      </rPr>
      <t>亩；新修</t>
    </r>
    <r>
      <rPr>
        <sz val="11"/>
        <rFont val="Times New Roman"/>
        <charset val="134"/>
      </rPr>
      <t>2.5</t>
    </r>
    <r>
      <rPr>
        <sz val="11"/>
        <rFont val="宋体"/>
        <charset val="134"/>
      </rPr>
      <t>米宽产业路</t>
    </r>
    <r>
      <rPr>
        <sz val="11"/>
        <rFont val="Times New Roman"/>
        <charset val="134"/>
      </rPr>
      <t>9</t>
    </r>
    <r>
      <rPr>
        <sz val="11"/>
        <rFont val="宋体"/>
        <charset val="134"/>
      </rPr>
      <t>公里、沟渠</t>
    </r>
    <r>
      <rPr>
        <sz val="11"/>
        <rFont val="Times New Roman"/>
        <charset val="134"/>
      </rPr>
      <t>5</t>
    </r>
    <r>
      <rPr>
        <sz val="11"/>
        <rFont val="宋体"/>
        <charset val="134"/>
      </rPr>
      <t>公里；维修或新建</t>
    </r>
    <r>
      <rPr>
        <sz val="11"/>
        <rFont val="Times New Roman"/>
        <charset val="134"/>
      </rPr>
      <t>5</t>
    </r>
    <r>
      <rPr>
        <sz val="11"/>
        <rFont val="宋体"/>
        <charset val="134"/>
      </rPr>
      <t>口（</t>
    </r>
    <r>
      <rPr>
        <sz val="11"/>
        <rFont val="Times New Roman"/>
        <charset val="134"/>
      </rPr>
      <t>2500</t>
    </r>
    <r>
      <rPr>
        <sz val="11"/>
        <rFont val="宋体"/>
        <charset val="134"/>
      </rPr>
      <t>方）灌溉水池及配套管网等。项目实施可提高烟叶产量及产质，增加农户收入</t>
    </r>
    <r>
      <rPr>
        <sz val="11"/>
        <rFont val="Times New Roman"/>
        <charset val="134"/>
      </rPr>
      <t>1000</t>
    </r>
    <r>
      <rPr>
        <sz val="11"/>
        <rFont val="宋体"/>
        <charset val="134"/>
      </rPr>
      <t>元以上，受益人口</t>
    </r>
    <r>
      <rPr>
        <sz val="11"/>
        <rFont val="Times New Roman"/>
        <charset val="134"/>
      </rPr>
      <t>300</t>
    </r>
    <r>
      <rPr>
        <sz val="11"/>
        <rFont val="宋体"/>
        <charset val="134"/>
      </rPr>
      <t>人（其中脱贫人口</t>
    </r>
    <r>
      <rPr>
        <sz val="11"/>
        <rFont val="Times New Roman"/>
        <charset val="134"/>
      </rPr>
      <t>60</t>
    </r>
    <r>
      <rPr>
        <sz val="11"/>
        <rFont val="宋体"/>
        <charset val="134"/>
      </rPr>
      <t>人）。</t>
    </r>
  </si>
  <si>
    <r>
      <rPr>
        <sz val="11"/>
        <rFont val="Times New Roman"/>
        <charset val="134"/>
      </rPr>
      <t>25</t>
    </r>
    <r>
      <rPr>
        <sz val="11"/>
        <rFont val="宋体"/>
        <charset val="134"/>
      </rPr>
      <t>人参与前期项目确定会议、决议，</t>
    </r>
    <r>
      <rPr>
        <sz val="11"/>
        <rFont val="Times New Roman"/>
        <charset val="134"/>
      </rPr>
      <t>25</t>
    </r>
    <r>
      <rPr>
        <sz val="11"/>
        <rFont val="宋体"/>
        <charset val="134"/>
      </rPr>
      <t>人参与入库项目的选择，</t>
    </r>
    <r>
      <rPr>
        <sz val="11"/>
        <rFont val="Times New Roman"/>
        <charset val="134"/>
      </rPr>
      <t>11</t>
    </r>
    <r>
      <rPr>
        <sz val="11"/>
        <rFont val="宋体"/>
        <charset val="134"/>
      </rPr>
      <t>人参与项目实施过程中施工质量和资金使用的监督；通过新打造标准化烟叶示范基地</t>
    </r>
    <r>
      <rPr>
        <sz val="11"/>
        <rFont val="Times New Roman"/>
        <charset val="134"/>
      </rPr>
      <t>1000</t>
    </r>
    <r>
      <rPr>
        <sz val="11"/>
        <rFont val="宋体"/>
        <charset val="134"/>
      </rPr>
      <t>亩；新修</t>
    </r>
    <r>
      <rPr>
        <sz val="11"/>
        <rFont val="Times New Roman"/>
        <charset val="134"/>
      </rPr>
      <t>2.5</t>
    </r>
    <r>
      <rPr>
        <sz val="11"/>
        <rFont val="宋体"/>
        <charset val="134"/>
      </rPr>
      <t>米宽产业路</t>
    </r>
    <r>
      <rPr>
        <sz val="11"/>
        <rFont val="Times New Roman"/>
        <charset val="134"/>
      </rPr>
      <t>9</t>
    </r>
    <r>
      <rPr>
        <sz val="11"/>
        <rFont val="宋体"/>
        <charset val="134"/>
      </rPr>
      <t>公里、沟渠</t>
    </r>
    <r>
      <rPr>
        <sz val="11"/>
        <rFont val="Times New Roman"/>
        <charset val="134"/>
      </rPr>
      <t>5</t>
    </r>
    <r>
      <rPr>
        <sz val="11"/>
        <rFont val="宋体"/>
        <charset val="134"/>
      </rPr>
      <t>公里；维修或新建</t>
    </r>
    <r>
      <rPr>
        <sz val="11"/>
        <rFont val="Times New Roman"/>
        <charset val="134"/>
      </rPr>
      <t>5</t>
    </r>
    <r>
      <rPr>
        <sz val="11"/>
        <rFont val="宋体"/>
        <charset val="134"/>
      </rPr>
      <t>口（</t>
    </r>
    <r>
      <rPr>
        <sz val="11"/>
        <rFont val="Times New Roman"/>
        <charset val="134"/>
      </rPr>
      <t>2500</t>
    </r>
    <r>
      <rPr>
        <sz val="11"/>
        <rFont val="宋体"/>
        <charset val="134"/>
      </rPr>
      <t>方）灌溉水池及配套管网等。项目实施可提高烟叶产量及产质，增加农户收入</t>
    </r>
    <r>
      <rPr>
        <sz val="11"/>
        <rFont val="Times New Roman"/>
        <charset val="134"/>
      </rPr>
      <t>1000</t>
    </r>
    <r>
      <rPr>
        <sz val="11"/>
        <rFont val="宋体"/>
        <charset val="134"/>
      </rPr>
      <t>元以上，受益人口</t>
    </r>
    <r>
      <rPr>
        <sz val="11"/>
        <rFont val="Times New Roman"/>
        <charset val="134"/>
      </rPr>
      <t>300</t>
    </r>
    <r>
      <rPr>
        <sz val="11"/>
        <rFont val="宋体"/>
        <charset val="134"/>
      </rPr>
      <t>人（其中脱贫人口</t>
    </r>
    <r>
      <rPr>
        <sz val="11"/>
        <rFont val="Times New Roman"/>
        <charset val="134"/>
      </rPr>
      <t>60</t>
    </r>
    <r>
      <rPr>
        <sz val="11"/>
        <rFont val="宋体"/>
        <charset val="134"/>
      </rPr>
      <t>人）。</t>
    </r>
  </si>
  <si>
    <r>
      <rPr>
        <sz val="11"/>
        <rFont val="宋体"/>
        <charset val="134"/>
      </rPr>
      <t>新建烟叶示范基地</t>
    </r>
    <r>
      <rPr>
        <sz val="11"/>
        <rFont val="Times New Roman"/>
        <charset val="134"/>
      </rPr>
      <t>1000</t>
    </r>
    <r>
      <rPr>
        <sz val="11"/>
        <rFont val="宋体"/>
        <charset val="134"/>
      </rPr>
      <t>亩；新修</t>
    </r>
    <r>
      <rPr>
        <sz val="11"/>
        <rFont val="Times New Roman"/>
        <charset val="134"/>
      </rPr>
      <t>2.5</t>
    </r>
    <r>
      <rPr>
        <sz val="11"/>
        <rFont val="宋体"/>
        <charset val="134"/>
      </rPr>
      <t>米宽产业路</t>
    </r>
    <r>
      <rPr>
        <sz val="11"/>
        <rFont val="Times New Roman"/>
        <charset val="134"/>
      </rPr>
      <t>9</t>
    </r>
    <r>
      <rPr>
        <sz val="11"/>
        <rFont val="宋体"/>
        <charset val="134"/>
      </rPr>
      <t>公里、新修沟渠</t>
    </r>
    <r>
      <rPr>
        <sz val="11"/>
        <rFont val="Times New Roman"/>
        <charset val="134"/>
      </rPr>
      <t>5</t>
    </r>
    <r>
      <rPr>
        <sz val="11"/>
        <rFont val="宋体"/>
        <charset val="134"/>
      </rPr>
      <t>公里；维修或新建灌溉水池</t>
    </r>
    <r>
      <rPr>
        <sz val="11"/>
        <rFont val="Times New Roman"/>
        <charset val="134"/>
      </rPr>
      <t>2500</t>
    </r>
    <r>
      <rPr>
        <sz val="11"/>
        <rFont val="宋体"/>
        <charset val="134"/>
      </rPr>
      <t>立方米。</t>
    </r>
  </si>
  <si>
    <r>
      <rPr>
        <sz val="11"/>
        <rFont val="宋体"/>
        <charset val="134"/>
      </rPr>
      <t>标准化烟叶示范基地</t>
    </r>
    <r>
      <rPr>
        <sz val="11"/>
        <rFont val="Times New Roman"/>
        <charset val="134"/>
      </rPr>
      <t>1240</t>
    </r>
    <r>
      <rPr>
        <sz val="11"/>
        <rFont val="宋体"/>
        <charset val="134"/>
      </rPr>
      <t>元</t>
    </r>
    <r>
      <rPr>
        <sz val="11"/>
        <rFont val="Times New Roman"/>
        <charset val="134"/>
      </rPr>
      <t>/</t>
    </r>
    <r>
      <rPr>
        <sz val="11"/>
        <rFont val="宋体"/>
        <charset val="134"/>
      </rPr>
      <t>亩，新修</t>
    </r>
    <r>
      <rPr>
        <sz val="11"/>
        <rFont val="Times New Roman"/>
        <charset val="134"/>
      </rPr>
      <t>2.5</t>
    </r>
    <r>
      <rPr>
        <sz val="11"/>
        <rFont val="宋体"/>
        <charset val="134"/>
      </rPr>
      <t>米宽产业路</t>
    </r>
    <r>
      <rPr>
        <sz val="11"/>
        <rFont val="Times New Roman"/>
        <charset val="134"/>
      </rPr>
      <t>40</t>
    </r>
    <r>
      <rPr>
        <sz val="11"/>
        <rFont val="宋体"/>
        <charset val="134"/>
      </rPr>
      <t>万元</t>
    </r>
    <r>
      <rPr>
        <sz val="11"/>
        <rFont val="Times New Roman"/>
        <charset val="134"/>
      </rPr>
      <t>/</t>
    </r>
    <r>
      <rPr>
        <sz val="11"/>
        <rFont val="宋体"/>
        <charset val="134"/>
      </rPr>
      <t>公里，沟渠</t>
    </r>
    <r>
      <rPr>
        <sz val="11"/>
        <rFont val="Times New Roman"/>
        <charset val="134"/>
      </rPr>
      <t>18</t>
    </r>
    <r>
      <rPr>
        <sz val="11"/>
        <rFont val="宋体"/>
        <charset val="134"/>
      </rPr>
      <t>万元</t>
    </r>
    <r>
      <rPr>
        <sz val="11"/>
        <rFont val="Times New Roman"/>
        <charset val="134"/>
      </rPr>
      <t>/</t>
    </r>
    <r>
      <rPr>
        <sz val="11"/>
        <rFont val="宋体"/>
        <charset val="134"/>
      </rPr>
      <t>公里，灌溉水池</t>
    </r>
    <r>
      <rPr>
        <sz val="11"/>
        <rFont val="Times New Roman"/>
        <charset val="134"/>
      </rPr>
      <t>300</t>
    </r>
    <r>
      <rPr>
        <sz val="11"/>
        <rFont val="宋体"/>
        <charset val="134"/>
      </rPr>
      <t>元</t>
    </r>
    <r>
      <rPr>
        <sz val="11"/>
        <rFont val="Times New Roman"/>
        <charset val="134"/>
      </rPr>
      <t>/</t>
    </r>
    <r>
      <rPr>
        <sz val="11"/>
        <rFont val="宋体"/>
        <charset val="134"/>
      </rPr>
      <t>立方米，配套管网</t>
    </r>
    <r>
      <rPr>
        <sz val="11"/>
        <rFont val="Times New Roman"/>
        <charset val="134"/>
      </rPr>
      <t>10</t>
    </r>
    <r>
      <rPr>
        <sz val="11"/>
        <rFont val="宋体"/>
        <charset val="134"/>
      </rPr>
      <t>元</t>
    </r>
    <r>
      <rPr>
        <sz val="11"/>
        <rFont val="Times New Roman"/>
        <charset val="134"/>
      </rPr>
      <t>/</t>
    </r>
    <r>
      <rPr>
        <sz val="11"/>
        <rFont val="宋体"/>
        <charset val="134"/>
      </rPr>
      <t>米</t>
    </r>
  </si>
  <si>
    <r>
      <rPr>
        <sz val="11"/>
        <rFont val="宋体"/>
        <charset val="134"/>
      </rPr>
      <t>增加农户收入</t>
    </r>
    <r>
      <rPr>
        <sz val="11"/>
        <rFont val="Times New Roman"/>
        <charset val="134"/>
      </rPr>
      <t>≥1000</t>
    </r>
    <r>
      <rPr>
        <sz val="11"/>
        <rFont val="宋体"/>
        <charset val="134"/>
      </rPr>
      <t>元</t>
    </r>
  </si>
  <si>
    <r>
      <rPr>
        <sz val="11"/>
        <rFont val="宋体"/>
        <charset val="134"/>
      </rPr>
      <t>受益脱贫人口数</t>
    </r>
    <r>
      <rPr>
        <sz val="11"/>
        <rFont val="Times New Roman"/>
        <charset val="134"/>
      </rPr>
      <t>≥60</t>
    </r>
    <r>
      <rPr>
        <sz val="11"/>
        <rFont val="宋体"/>
        <charset val="134"/>
      </rPr>
      <t>人</t>
    </r>
  </si>
  <si>
    <r>
      <rPr>
        <sz val="11"/>
        <rFont val="宋体"/>
        <charset val="134"/>
      </rPr>
      <t>特色产业</t>
    </r>
    <r>
      <rPr>
        <sz val="11"/>
        <rFont val="Times New Roman"/>
        <charset val="134"/>
      </rPr>
      <t>-</t>
    </r>
    <r>
      <rPr>
        <sz val="11"/>
        <rFont val="宋体"/>
        <charset val="134"/>
      </rPr>
      <t>消费帮扶</t>
    </r>
  </si>
  <si>
    <r>
      <rPr>
        <sz val="11"/>
        <rFont val="宋体"/>
        <charset val="134"/>
      </rPr>
      <t>巫溪县尖山镇</t>
    </r>
    <r>
      <rPr>
        <sz val="11"/>
        <rFont val="Times New Roman"/>
        <charset val="134"/>
      </rPr>
      <t>2024</t>
    </r>
    <r>
      <rPr>
        <sz val="11"/>
        <rFont val="宋体"/>
        <charset val="134"/>
      </rPr>
      <t>为农服务中心建设项目</t>
    </r>
  </si>
  <si>
    <r>
      <rPr>
        <sz val="11"/>
        <rFont val="宋体"/>
        <charset val="134"/>
      </rPr>
      <t>新建仓储及厂房</t>
    </r>
    <r>
      <rPr>
        <sz val="11"/>
        <rFont val="Times New Roman"/>
        <charset val="134"/>
      </rPr>
      <t>480</t>
    </r>
    <r>
      <rPr>
        <sz val="11"/>
        <rFont val="宋体"/>
        <charset val="134"/>
      </rPr>
      <t>㎡；农资测土配肥设备</t>
    </r>
    <r>
      <rPr>
        <sz val="11"/>
        <rFont val="Times New Roman"/>
        <charset val="134"/>
      </rPr>
      <t>1</t>
    </r>
    <r>
      <rPr>
        <sz val="11"/>
        <rFont val="宋体"/>
        <charset val="134"/>
      </rPr>
      <t>套；农用无人机</t>
    </r>
    <r>
      <rPr>
        <sz val="11"/>
        <rFont val="Times New Roman"/>
        <charset val="134"/>
      </rPr>
      <t>4</t>
    </r>
    <r>
      <rPr>
        <sz val="11"/>
        <rFont val="宋体"/>
        <charset val="134"/>
      </rPr>
      <t>台、机耕机播设备</t>
    </r>
    <r>
      <rPr>
        <sz val="11"/>
        <rFont val="Times New Roman"/>
        <charset val="134"/>
      </rPr>
      <t>2</t>
    </r>
    <r>
      <rPr>
        <sz val="11"/>
        <rFont val="宋体"/>
        <charset val="134"/>
      </rPr>
      <t>套；蔬菜初加工设备生产线</t>
    </r>
    <r>
      <rPr>
        <sz val="11"/>
        <rFont val="Times New Roman"/>
        <charset val="134"/>
      </rPr>
      <t>1</t>
    </r>
    <r>
      <rPr>
        <sz val="11"/>
        <rFont val="宋体"/>
        <charset val="134"/>
      </rPr>
      <t>条。</t>
    </r>
  </si>
  <si>
    <r>
      <rPr>
        <sz val="11"/>
        <rFont val="宋体"/>
        <charset val="134"/>
      </rPr>
      <t>通过新建仓储及厂房</t>
    </r>
    <r>
      <rPr>
        <sz val="11"/>
        <rFont val="Times New Roman"/>
        <charset val="134"/>
      </rPr>
      <t>480</t>
    </r>
    <r>
      <rPr>
        <sz val="11"/>
        <rFont val="宋体"/>
        <charset val="134"/>
      </rPr>
      <t>㎡建设，农资测土配肥设备</t>
    </r>
    <r>
      <rPr>
        <sz val="11"/>
        <rFont val="Times New Roman"/>
        <charset val="134"/>
      </rPr>
      <t>1</t>
    </r>
    <r>
      <rPr>
        <sz val="11"/>
        <rFont val="宋体"/>
        <charset val="134"/>
      </rPr>
      <t>套；农用无人机</t>
    </r>
    <r>
      <rPr>
        <sz val="11"/>
        <rFont val="Times New Roman"/>
        <charset val="134"/>
      </rPr>
      <t>4</t>
    </r>
    <r>
      <rPr>
        <sz val="11"/>
        <rFont val="宋体"/>
        <charset val="134"/>
      </rPr>
      <t>台、机耕机播设备</t>
    </r>
    <r>
      <rPr>
        <sz val="11"/>
        <rFont val="Times New Roman"/>
        <charset val="134"/>
      </rPr>
      <t>2</t>
    </r>
    <r>
      <rPr>
        <sz val="11"/>
        <rFont val="宋体"/>
        <charset val="134"/>
      </rPr>
      <t>套；蔬菜初加工设备生产线</t>
    </r>
    <r>
      <rPr>
        <sz val="11"/>
        <rFont val="Times New Roman"/>
        <charset val="134"/>
      </rPr>
      <t>1</t>
    </r>
    <r>
      <rPr>
        <sz val="11"/>
        <rFont val="宋体"/>
        <charset val="134"/>
      </rPr>
      <t>条，可带动</t>
    </r>
    <r>
      <rPr>
        <sz val="11"/>
        <rFont val="Times New Roman"/>
        <charset val="134"/>
      </rPr>
      <t>500</t>
    </r>
    <r>
      <rPr>
        <sz val="11"/>
        <rFont val="宋体"/>
        <charset val="134"/>
      </rPr>
      <t>人其中脱贫人口</t>
    </r>
    <r>
      <rPr>
        <sz val="11"/>
        <rFont val="Times New Roman"/>
        <charset val="134"/>
      </rPr>
      <t>100</t>
    </r>
    <r>
      <rPr>
        <sz val="11"/>
        <rFont val="宋体"/>
        <charset val="134"/>
      </rPr>
      <t>人户均增收</t>
    </r>
    <r>
      <rPr>
        <sz val="11"/>
        <rFont val="Times New Roman"/>
        <charset val="134"/>
      </rPr>
      <t>500</t>
    </r>
    <r>
      <rPr>
        <sz val="11"/>
        <rFont val="宋体"/>
        <charset val="134"/>
      </rPr>
      <t>元以上，项目实施中可吸纳</t>
    </r>
    <r>
      <rPr>
        <sz val="11"/>
        <rFont val="Times New Roman"/>
        <charset val="134"/>
      </rPr>
      <t>20</t>
    </r>
    <r>
      <rPr>
        <sz val="11"/>
        <rFont val="宋体"/>
        <charset val="134"/>
      </rPr>
      <t>人临时务工，其中脱贫（监测）人口</t>
    </r>
    <r>
      <rPr>
        <sz val="11"/>
        <rFont val="Times New Roman"/>
        <charset val="134"/>
      </rPr>
      <t>15</t>
    </r>
    <r>
      <rPr>
        <sz val="11"/>
        <rFont val="宋体"/>
        <charset val="134"/>
      </rPr>
      <t>人，务工收入</t>
    </r>
    <r>
      <rPr>
        <sz val="11"/>
        <rFont val="Times New Roman"/>
        <charset val="134"/>
      </rPr>
      <t>1500</t>
    </r>
    <r>
      <rPr>
        <sz val="11"/>
        <rFont val="宋体"/>
        <charset val="134"/>
      </rPr>
      <t>元</t>
    </r>
    <r>
      <rPr>
        <sz val="11"/>
        <rFont val="Times New Roman"/>
        <charset val="134"/>
      </rPr>
      <t>/</t>
    </r>
    <r>
      <rPr>
        <sz val="11"/>
        <rFont val="宋体"/>
        <charset val="134"/>
      </rPr>
      <t>人。</t>
    </r>
  </si>
  <si>
    <r>
      <rPr>
        <sz val="11"/>
        <rFont val="Times New Roman"/>
        <charset val="134"/>
      </rPr>
      <t>21</t>
    </r>
    <r>
      <rPr>
        <sz val="11"/>
        <rFont val="宋体"/>
        <charset val="134"/>
      </rPr>
      <t>人参与前期项目确定会议、决议，</t>
    </r>
    <r>
      <rPr>
        <sz val="11"/>
        <rFont val="Times New Roman"/>
        <charset val="134"/>
      </rPr>
      <t>21</t>
    </r>
    <r>
      <rPr>
        <sz val="11"/>
        <rFont val="宋体"/>
        <charset val="134"/>
      </rPr>
      <t>人参与入库项目的选择，</t>
    </r>
    <r>
      <rPr>
        <sz val="11"/>
        <rFont val="Times New Roman"/>
        <charset val="134"/>
      </rPr>
      <t>5</t>
    </r>
    <r>
      <rPr>
        <sz val="11"/>
        <rFont val="宋体"/>
        <charset val="134"/>
      </rPr>
      <t>人参与资金使用的监督，通过新建仓储及厂房</t>
    </r>
    <r>
      <rPr>
        <sz val="11"/>
        <rFont val="Times New Roman"/>
        <charset val="134"/>
      </rPr>
      <t>480</t>
    </r>
    <r>
      <rPr>
        <sz val="11"/>
        <rFont val="宋体"/>
        <charset val="134"/>
      </rPr>
      <t>㎡建设，农资测土配肥设备</t>
    </r>
    <r>
      <rPr>
        <sz val="11"/>
        <rFont val="Times New Roman"/>
        <charset val="134"/>
      </rPr>
      <t>1</t>
    </r>
    <r>
      <rPr>
        <sz val="11"/>
        <rFont val="宋体"/>
        <charset val="134"/>
      </rPr>
      <t>套；农用无人机</t>
    </r>
    <r>
      <rPr>
        <sz val="11"/>
        <rFont val="Times New Roman"/>
        <charset val="134"/>
      </rPr>
      <t>4</t>
    </r>
    <r>
      <rPr>
        <sz val="11"/>
        <rFont val="宋体"/>
        <charset val="134"/>
      </rPr>
      <t>台、机耕机播设备</t>
    </r>
    <r>
      <rPr>
        <sz val="11"/>
        <rFont val="Times New Roman"/>
        <charset val="134"/>
      </rPr>
      <t>2</t>
    </r>
    <r>
      <rPr>
        <sz val="11"/>
        <rFont val="宋体"/>
        <charset val="134"/>
      </rPr>
      <t>套；蔬菜初加工设备生产线</t>
    </r>
    <r>
      <rPr>
        <sz val="11"/>
        <rFont val="Times New Roman"/>
        <charset val="134"/>
      </rPr>
      <t>1</t>
    </r>
    <r>
      <rPr>
        <sz val="11"/>
        <rFont val="宋体"/>
        <charset val="134"/>
      </rPr>
      <t>条，可带动</t>
    </r>
    <r>
      <rPr>
        <sz val="11"/>
        <rFont val="Times New Roman"/>
        <charset val="134"/>
      </rPr>
      <t>500</t>
    </r>
    <r>
      <rPr>
        <sz val="11"/>
        <rFont val="宋体"/>
        <charset val="134"/>
      </rPr>
      <t>人其中脱贫人口</t>
    </r>
    <r>
      <rPr>
        <sz val="11"/>
        <rFont val="Times New Roman"/>
        <charset val="134"/>
      </rPr>
      <t>100</t>
    </r>
    <r>
      <rPr>
        <sz val="11"/>
        <rFont val="宋体"/>
        <charset val="134"/>
      </rPr>
      <t>人户均增收</t>
    </r>
    <r>
      <rPr>
        <sz val="11"/>
        <rFont val="Times New Roman"/>
        <charset val="134"/>
      </rPr>
      <t>500</t>
    </r>
    <r>
      <rPr>
        <sz val="11"/>
        <rFont val="宋体"/>
        <charset val="134"/>
      </rPr>
      <t>元以上，项目实施中可吸纳</t>
    </r>
    <r>
      <rPr>
        <sz val="11"/>
        <rFont val="Times New Roman"/>
        <charset val="134"/>
      </rPr>
      <t>20</t>
    </r>
    <r>
      <rPr>
        <sz val="11"/>
        <rFont val="宋体"/>
        <charset val="134"/>
      </rPr>
      <t>人临时务工，其中脱贫（监测）人口</t>
    </r>
    <r>
      <rPr>
        <sz val="11"/>
        <rFont val="Times New Roman"/>
        <charset val="134"/>
      </rPr>
      <t>15</t>
    </r>
    <r>
      <rPr>
        <sz val="11"/>
        <rFont val="宋体"/>
        <charset val="134"/>
      </rPr>
      <t>人，务工收入</t>
    </r>
    <r>
      <rPr>
        <sz val="11"/>
        <rFont val="Times New Roman"/>
        <charset val="134"/>
      </rPr>
      <t>1500</t>
    </r>
    <r>
      <rPr>
        <sz val="11"/>
        <rFont val="宋体"/>
        <charset val="134"/>
      </rPr>
      <t>元</t>
    </r>
    <r>
      <rPr>
        <sz val="11"/>
        <rFont val="Times New Roman"/>
        <charset val="134"/>
      </rPr>
      <t>/</t>
    </r>
    <r>
      <rPr>
        <sz val="11"/>
        <rFont val="宋体"/>
        <charset val="134"/>
      </rPr>
      <t>人。</t>
    </r>
  </si>
  <si>
    <r>
      <rPr>
        <sz val="11"/>
        <rFont val="Times New Roman"/>
        <charset val="134"/>
      </rPr>
      <t>1</t>
    </r>
    <r>
      <rPr>
        <sz val="11"/>
        <rFont val="宋体"/>
        <charset val="134"/>
      </rPr>
      <t>、新建仓储及厂房</t>
    </r>
    <r>
      <rPr>
        <sz val="11"/>
        <rFont val="Times New Roman"/>
        <charset val="134"/>
      </rPr>
      <t>480</t>
    </r>
    <r>
      <rPr>
        <sz val="11"/>
        <rFont val="宋体"/>
        <charset val="134"/>
      </rPr>
      <t>㎡；</t>
    </r>
    <r>
      <rPr>
        <sz val="11"/>
        <rFont val="Times New Roman"/>
        <charset val="134"/>
      </rPr>
      <t>2</t>
    </r>
    <r>
      <rPr>
        <sz val="11"/>
        <rFont val="宋体"/>
        <charset val="134"/>
      </rPr>
      <t>、农资测土配肥设备</t>
    </r>
    <r>
      <rPr>
        <sz val="11"/>
        <rFont val="Times New Roman"/>
        <charset val="134"/>
      </rPr>
      <t>1</t>
    </r>
    <r>
      <rPr>
        <sz val="11"/>
        <rFont val="宋体"/>
        <charset val="134"/>
      </rPr>
      <t>套；</t>
    </r>
    <r>
      <rPr>
        <sz val="11"/>
        <rFont val="Times New Roman"/>
        <charset val="134"/>
      </rPr>
      <t>3</t>
    </r>
    <r>
      <rPr>
        <sz val="11"/>
        <rFont val="宋体"/>
        <charset val="134"/>
      </rPr>
      <t>、农用无人机</t>
    </r>
    <r>
      <rPr>
        <sz val="11"/>
        <rFont val="Times New Roman"/>
        <charset val="134"/>
      </rPr>
      <t>4</t>
    </r>
    <r>
      <rPr>
        <sz val="11"/>
        <rFont val="宋体"/>
        <charset val="134"/>
      </rPr>
      <t>台、机耕机播设备</t>
    </r>
    <r>
      <rPr>
        <sz val="11"/>
        <rFont val="Times New Roman"/>
        <charset val="134"/>
      </rPr>
      <t>2</t>
    </r>
    <r>
      <rPr>
        <sz val="11"/>
        <rFont val="宋体"/>
        <charset val="134"/>
      </rPr>
      <t>套；</t>
    </r>
    <r>
      <rPr>
        <sz val="11"/>
        <rFont val="Times New Roman"/>
        <charset val="134"/>
      </rPr>
      <t>4</t>
    </r>
    <r>
      <rPr>
        <sz val="11"/>
        <rFont val="宋体"/>
        <charset val="134"/>
      </rPr>
      <t>、蔬菜初加工设备生产线</t>
    </r>
    <r>
      <rPr>
        <sz val="11"/>
        <rFont val="Times New Roman"/>
        <charset val="134"/>
      </rPr>
      <t>1</t>
    </r>
    <r>
      <rPr>
        <sz val="11"/>
        <rFont val="宋体"/>
        <charset val="134"/>
      </rPr>
      <t>条；</t>
    </r>
  </si>
  <si>
    <r>
      <rPr>
        <sz val="11"/>
        <rFont val="宋体"/>
        <charset val="134"/>
      </rPr>
      <t>建测土配方中心及农资储存中心</t>
    </r>
    <r>
      <rPr>
        <sz val="11"/>
        <rFont val="Times New Roman"/>
        <charset val="134"/>
      </rPr>
      <t>1200</t>
    </r>
    <r>
      <rPr>
        <sz val="11"/>
        <rFont val="宋体"/>
        <charset val="134"/>
      </rPr>
      <t>元</t>
    </r>
    <r>
      <rPr>
        <sz val="11"/>
        <rFont val="Times New Roman"/>
        <charset val="134"/>
      </rPr>
      <t>/</t>
    </r>
    <r>
      <rPr>
        <sz val="11"/>
        <rFont val="宋体"/>
        <charset val="134"/>
      </rPr>
      <t>㎡；设施设备</t>
    </r>
    <r>
      <rPr>
        <sz val="11"/>
        <rFont val="Times New Roman"/>
        <charset val="134"/>
      </rPr>
      <t>1</t>
    </r>
    <r>
      <rPr>
        <sz val="11"/>
        <rFont val="宋体"/>
        <charset val="134"/>
      </rPr>
      <t>万元</t>
    </r>
    <r>
      <rPr>
        <sz val="11"/>
        <rFont val="Times New Roman"/>
        <charset val="134"/>
      </rPr>
      <t>/</t>
    </r>
    <r>
      <rPr>
        <sz val="11"/>
        <rFont val="宋体"/>
        <charset val="134"/>
      </rPr>
      <t>套</t>
    </r>
  </si>
  <si>
    <r>
      <rPr>
        <sz val="11"/>
        <rFont val="宋体"/>
        <charset val="134"/>
      </rPr>
      <t>带动脱贫户户均增收</t>
    </r>
    <r>
      <rPr>
        <sz val="11"/>
        <rFont val="Times New Roman"/>
        <charset val="134"/>
      </rPr>
      <t>500</t>
    </r>
    <r>
      <rPr>
        <sz val="11"/>
        <rFont val="宋体"/>
        <charset val="134"/>
      </rPr>
      <t>元以上</t>
    </r>
  </si>
  <si>
    <r>
      <rPr>
        <sz val="11"/>
        <rFont val="宋体"/>
        <charset val="134"/>
      </rPr>
      <t>受益脱贫户人口数</t>
    </r>
    <r>
      <rPr>
        <sz val="11"/>
        <rFont val="Times New Roman"/>
        <charset val="134"/>
      </rPr>
      <t>≥100</t>
    </r>
    <r>
      <rPr>
        <sz val="11"/>
        <rFont val="宋体"/>
        <charset val="134"/>
      </rPr>
      <t>人</t>
    </r>
  </si>
  <si>
    <r>
      <rPr>
        <sz val="11"/>
        <rFont val="宋体"/>
        <charset val="134"/>
      </rPr>
      <t>李文灿</t>
    </r>
  </si>
  <si>
    <r>
      <rPr>
        <sz val="11"/>
        <rFont val="宋体"/>
        <charset val="134"/>
      </rPr>
      <t>删除，指标无法量化</t>
    </r>
  </si>
  <si>
    <r>
      <rPr>
        <sz val="11"/>
        <rFont val="宋体"/>
        <charset val="134"/>
      </rPr>
      <t>巫溪县</t>
    </r>
    <r>
      <rPr>
        <sz val="11"/>
        <rFont val="Times New Roman"/>
        <charset val="134"/>
      </rPr>
      <t>2024</t>
    </r>
    <r>
      <rPr>
        <sz val="11"/>
        <rFont val="宋体"/>
        <charset val="134"/>
      </rPr>
      <t>年消费帮扶</t>
    </r>
    <r>
      <rPr>
        <sz val="11"/>
        <rFont val="Times New Roman"/>
        <charset val="134"/>
      </rPr>
      <t>-</t>
    </r>
    <r>
      <rPr>
        <sz val="11"/>
        <rFont val="宋体"/>
        <charset val="134"/>
      </rPr>
      <t>物流补贴项目</t>
    </r>
  </si>
  <si>
    <r>
      <rPr>
        <sz val="11"/>
        <rFont val="宋体"/>
        <charset val="134"/>
      </rPr>
      <t>市场建设和农村物流</t>
    </r>
  </si>
  <si>
    <r>
      <rPr>
        <sz val="11"/>
        <rFont val="宋体"/>
        <charset val="134"/>
      </rPr>
      <t>巫溪农产品销售到县外（不含山东）经营主体的物流补贴，按经营主体运输农产品到县外实际发生运输费或物流费用按最高不超过</t>
    </r>
    <r>
      <rPr>
        <sz val="11"/>
        <rFont val="Times New Roman"/>
        <charset val="134"/>
      </rPr>
      <t>30%</t>
    </r>
    <r>
      <rPr>
        <sz val="11"/>
        <rFont val="宋体"/>
        <charset val="134"/>
      </rPr>
      <t>给予一次性补贴。</t>
    </r>
  </si>
  <si>
    <r>
      <rPr>
        <sz val="11"/>
        <rFont val="宋体"/>
        <charset val="134"/>
      </rPr>
      <t>通过通过对农产品销售到县外经营主体的物流补贴，可实现年销售额</t>
    </r>
    <r>
      <rPr>
        <sz val="11"/>
        <rFont val="Times New Roman"/>
        <charset val="134"/>
      </rPr>
      <t>1000</t>
    </r>
    <r>
      <rPr>
        <sz val="11"/>
        <rFont val="宋体"/>
        <charset val="134"/>
      </rPr>
      <t>万元以上；带动农户</t>
    </r>
    <r>
      <rPr>
        <sz val="11"/>
        <rFont val="Times New Roman"/>
        <charset val="134"/>
      </rPr>
      <t>500</t>
    </r>
    <r>
      <rPr>
        <sz val="11"/>
        <rFont val="宋体"/>
        <charset val="134"/>
      </rPr>
      <t>户年增收</t>
    </r>
    <r>
      <rPr>
        <sz val="11"/>
        <rFont val="Times New Roman"/>
        <charset val="134"/>
      </rPr>
      <t>500</t>
    </r>
    <r>
      <rPr>
        <sz val="11"/>
        <rFont val="宋体"/>
        <charset val="134"/>
      </rPr>
      <t>元以上，其中巩固脱贫户</t>
    </r>
    <r>
      <rPr>
        <sz val="11"/>
        <rFont val="Times New Roman"/>
        <charset val="134"/>
      </rPr>
      <t>200</t>
    </r>
    <r>
      <rPr>
        <sz val="11"/>
        <rFont val="宋体"/>
        <charset val="134"/>
      </rPr>
      <t>户户均年增收</t>
    </r>
    <r>
      <rPr>
        <sz val="11"/>
        <rFont val="Times New Roman"/>
        <charset val="134"/>
      </rPr>
      <t>600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</si>
  <si>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人参与项目实施过程中资金使用监督。通过对农产品销售到县外经营主体的物流补贴，可实现年销售额</t>
    </r>
    <r>
      <rPr>
        <sz val="11"/>
        <rFont val="Times New Roman"/>
        <charset val="134"/>
      </rPr>
      <t>1000</t>
    </r>
    <r>
      <rPr>
        <sz val="11"/>
        <rFont val="宋体"/>
        <charset val="134"/>
      </rPr>
      <t>万元以上；带动农户</t>
    </r>
    <r>
      <rPr>
        <sz val="11"/>
        <rFont val="Times New Roman"/>
        <charset val="134"/>
      </rPr>
      <t>500</t>
    </r>
    <r>
      <rPr>
        <sz val="11"/>
        <rFont val="宋体"/>
        <charset val="134"/>
      </rPr>
      <t>户年增收</t>
    </r>
    <r>
      <rPr>
        <sz val="11"/>
        <rFont val="Times New Roman"/>
        <charset val="134"/>
      </rPr>
      <t>500</t>
    </r>
    <r>
      <rPr>
        <sz val="11"/>
        <rFont val="宋体"/>
        <charset val="134"/>
      </rPr>
      <t>元以上，其中巩固脱贫户</t>
    </r>
    <r>
      <rPr>
        <sz val="11"/>
        <rFont val="Times New Roman"/>
        <charset val="134"/>
      </rPr>
      <t>200</t>
    </r>
    <r>
      <rPr>
        <sz val="11"/>
        <rFont val="宋体"/>
        <charset val="134"/>
      </rPr>
      <t>户户均年增收</t>
    </r>
    <r>
      <rPr>
        <sz val="11"/>
        <rFont val="Times New Roman"/>
        <charset val="134"/>
      </rPr>
      <t>600</t>
    </r>
    <r>
      <rPr>
        <sz val="11"/>
        <rFont val="宋体"/>
        <charset val="134"/>
      </rPr>
      <t>元以上。</t>
    </r>
  </si>
  <si>
    <r>
      <rPr>
        <sz val="11"/>
        <rFont val="宋体"/>
        <charset val="134"/>
      </rPr>
      <t>补助带贫效益好，销售总额高的企业、合作社</t>
    </r>
    <r>
      <rPr>
        <sz val="11"/>
        <rFont val="Times New Roman"/>
        <charset val="134"/>
      </rPr>
      <t>20</t>
    </r>
    <r>
      <rPr>
        <sz val="11"/>
        <rFont val="宋体"/>
        <charset val="134"/>
      </rPr>
      <t>家以上</t>
    </r>
  </si>
  <si>
    <r>
      <rPr>
        <sz val="11"/>
        <rFont val="宋体"/>
        <charset val="134"/>
      </rPr>
      <t>项目建设成本</t>
    </r>
    <r>
      <rPr>
        <sz val="11"/>
        <rFont val="Times New Roman"/>
        <charset val="134"/>
      </rPr>
      <t>≤150</t>
    </r>
    <r>
      <rPr>
        <sz val="11"/>
        <rFont val="宋体"/>
        <charset val="134"/>
      </rPr>
      <t>万元</t>
    </r>
  </si>
  <si>
    <r>
      <rPr>
        <sz val="11"/>
        <rFont val="宋体"/>
        <charset val="134"/>
      </rPr>
      <t>受益脱贫户数</t>
    </r>
    <r>
      <rPr>
        <sz val="11"/>
        <rFont val="Times New Roman"/>
        <charset val="134"/>
      </rPr>
      <t>≥500</t>
    </r>
    <r>
      <rPr>
        <sz val="11"/>
        <rFont val="宋体"/>
        <charset val="134"/>
      </rPr>
      <t>人</t>
    </r>
  </si>
  <si>
    <r>
      <rPr>
        <sz val="11"/>
        <rFont val="宋体"/>
        <charset val="134"/>
      </rPr>
      <t>李耀权</t>
    </r>
  </si>
  <si>
    <r>
      <rPr>
        <sz val="11"/>
        <rFont val="宋体"/>
        <charset val="134"/>
      </rPr>
      <t>巫溪县</t>
    </r>
    <r>
      <rPr>
        <sz val="11"/>
        <rFont val="Times New Roman"/>
        <charset val="134"/>
      </rPr>
      <t>2024</t>
    </r>
    <r>
      <rPr>
        <sz val="11"/>
        <rFont val="宋体"/>
        <charset val="134"/>
      </rPr>
      <t>年消费帮扶</t>
    </r>
    <r>
      <rPr>
        <sz val="11"/>
        <rFont val="Times New Roman"/>
        <charset val="134"/>
      </rPr>
      <t>-</t>
    </r>
    <r>
      <rPr>
        <sz val="11"/>
        <rFont val="宋体"/>
        <charset val="134"/>
      </rPr>
      <t>农特产品推介</t>
    </r>
  </si>
  <si>
    <r>
      <rPr>
        <sz val="11"/>
        <rFont val="宋体"/>
        <charset val="134"/>
      </rPr>
      <t>拓展销售市场，组织、参加开展农产品促销活动</t>
    </r>
    <r>
      <rPr>
        <sz val="11"/>
        <rFont val="Times New Roman"/>
        <charset val="134"/>
      </rPr>
      <t>5</t>
    </r>
    <r>
      <rPr>
        <sz val="11"/>
        <rFont val="宋体"/>
        <charset val="134"/>
      </rPr>
      <t>次以上（经营主体参加各种产销对接、农产品展销活动，给予一次性补贴）</t>
    </r>
  </si>
  <si>
    <r>
      <rPr>
        <sz val="11"/>
        <rFont val="宋体"/>
        <charset val="134"/>
      </rPr>
      <t>通过拓展销售市场，组织、参加开展农产品促销活动</t>
    </r>
    <r>
      <rPr>
        <sz val="11"/>
        <rFont val="Times New Roman"/>
        <charset val="134"/>
      </rPr>
      <t>5</t>
    </r>
    <r>
      <rPr>
        <sz val="11"/>
        <rFont val="宋体"/>
        <charset val="134"/>
      </rPr>
      <t>次以上（经营主体参加各种产销对接、农产品展销活动，给予一次性补贴），可实现年增收</t>
    </r>
    <r>
      <rPr>
        <sz val="11"/>
        <rFont val="Times New Roman"/>
        <charset val="134"/>
      </rPr>
      <t>10</t>
    </r>
    <r>
      <rPr>
        <sz val="11"/>
        <rFont val="宋体"/>
        <charset val="134"/>
      </rPr>
      <t>万元以上；带动农户</t>
    </r>
    <r>
      <rPr>
        <sz val="11"/>
        <rFont val="Times New Roman"/>
        <charset val="134"/>
      </rPr>
      <t>200</t>
    </r>
    <r>
      <rPr>
        <sz val="11"/>
        <rFont val="宋体"/>
        <charset val="134"/>
      </rPr>
      <t>户，其中巩固脱贫户</t>
    </r>
    <r>
      <rPr>
        <sz val="11"/>
        <rFont val="Times New Roman"/>
        <charset val="134"/>
      </rPr>
      <t>100</t>
    </r>
    <r>
      <rPr>
        <sz val="11"/>
        <rFont val="宋体"/>
        <charset val="134"/>
      </rPr>
      <t>户，年户均增收</t>
    </r>
    <r>
      <rPr>
        <sz val="11"/>
        <rFont val="Times New Roman"/>
        <charset val="134"/>
      </rPr>
      <t>500</t>
    </r>
    <r>
      <rPr>
        <sz val="11"/>
        <rFont val="宋体"/>
        <charset val="134"/>
      </rPr>
      <t>元以上。</t>
    </r>
  </si>
  <si>
    <r>
      <rPr>
        <sz val="11"/>
        <rFont val="Times New Roman"/>
        <charset val="134"/>
      </rPr>
      <t>5</t>
    </r>
    <r>
      <rPr>
        <sz val="11"/>
        <rFont val="宋体"/>
        <charset val="134"/>
      </rPr>
      <t>人参与前期项目确定会议、决议，</t>
    </r>
    <r>
      <rPr>
        <sz val="11"/>
        <rFont val="Times New Roman"/>
        <charset val="134"/>
      </rPr>
      <t>5</t>
    </r>
    <r>
      <rPr>
        <sz val="11"/>
        <rFont val="宋体"/>
        <charset val="134"/>
      </rPr>
      <t>人参与入库项目的选择，通过拓展销售市场，组织、参加开展农产品促销活动</t>
    </r>
    <r>
      <rPr>
        <sz val="11"/>
        <rFont val="Times New Roman"/>
        <charset val="134"/>
      </rPr>
      <t>5</t>
    </r>
    <r>
      <rPr>
        <sz val="11"/>
        <rFont val="宋体"/>
        <charset val="134"/>
      </rPr>
      <t>次以上（经营主体参加各种产销对接、农产品展销活动，给予一次性补贴），可实现年增收</t>
    </r>
    <r>
      <rPr>
        <sz val="11"/>
        <rFont val="Times New Roman"/>
        <charset val="134"/>
      </rPr>
      <t>10</t>
    </r>
    <r>
      <rPr>
        <sz val="11"/>
        <rFont val="宋体"/>
        <charset val="134"/>
      </rPr>
      <t>万元以上；带动农户</t>
    </r>
    <r>
      <rPr>
        <sz val="11"/>
        <rFont val="Times New Roman"/>
        <charset val="134"/>
      </rPr>
      <t>200</t>
    </r>
    <r>
      <rPr>
        <sz val="11"/>
        <rFont val="宋体"/>
        <charset val="134"/>
      </rPr>
      <t>户，其中巩固脱贫户</t>
    </r>
    <r>
      <rPr>
        <sz val="11"/>
        <rFont val="Times New Roman"/>
        <charset val="134"/>
      </rPr>
      <t>100</t>
    </r>
    <r>
      <rPr>
        <sz val="11"/>
        <rFont val="宋体"/>
        <charset val="134"/>
      </rPr>
      <t>户，年户均增收</t>
    </r>
    <r>
      <rPr>
        <sz val="11"/>
        <rFont val="Times New Roman"/>
        <charset val="134"/>
      </rPr>
      <t>500</t>
    </r>
    <r>
      <rPr>
        <sz val="11"/>
        <rFont val="宋体"/>
        <charset val="134"/>
      </rPr>
      <t>元以上。</t>
    </r>
  </si>
  <si>
    <r>
      <rPr>
        <sz val="11"/>
        <rFont val="宋体"/>
        <charset val="134"/>
      </rPr>
      <t>参加产品推介活动</t>
    </r>
    <r>
      <rPr>
        <sz val="11"/>
        <rFont val="Times New Roman"/>
        <charset val="134"/>
      </rPr>
      <t>5</t>
    </r>
    <r>
      <rPr>
        <sz val="11"/>
        <rFont val="宋体"/>
        <charset val="134"/>
      </rPr>
      <t>次以上</t>
    </r>
  </si>
  <si>
    <r>
      <rPr>
        <sz val="11"/>
        <rFont val="宋体"/>
        <charset val="134"/>
      </rPr>
      <t>项目建设成本</t>
    </r>
    <r>
      <rPr>
        <sz val="11"/>
        <rFont val="Times New Roman"/>
        <charset val="134"/>
      </rPr>
      <t>≤30</t>
    </r>
    <r>
      <rPr>
        <sz val="11"/>
        <rFont val="宋体"/>
        <charset val="134"/>
      </rPr>
      <t>万元</t>
    </r>
  </si>
  <si>
    <r>
      <rPr>
        <sz val="11"/>
        <rFont val="宋体"/>
        <charset val="134"/>
      </rPr>
      <t>消费帮扶代销产品获得收入</t>
    </r>
    <r>
      <rPr>
        <sz val="11"/>
        <rFont val="Times New Roman"/>
        <charset val="134"/>
      </rPr>
      <t>≥500</t>
    </r>
    <r>
      <rPr>
        <sz val="11"/>
        <rFont val="宋体"/>
        <charset val="134"/>
      </rPr>
      <t>元</t>
    </r>
  </si>
  <si>
    <r>
      <rPr>
        <sz val="11"/>
        <rFont val="宋体"/>
        <charset val="134"/>
      </rPr>
      <t>受益脱贫户数</t>
    </r>
    <r>
      <rPr>
        <sz val="11"/>
        <rFont val="Times New Roman"/>
        <charset val="134"/>
      </rPr>
      <t>≥100</t>
    </r>
    <r>
      <rPr>
        <sz val="11"/>
        <rFont val="宋体"/>
        <charset val="134"/>
      </rPr>
      <t>户</t>
    </r>
  </si>
  <si>
    <r>
      <rPr>
        <sz val="11"/>
        <rFont val="宋体"/>
        <charset val="134"/>
      </rPr>
      <t>特色产业</t>
    </r>
    <r>
      <rPr>
        <sz val="11"/>
        <rFont val="Times New Roman"/>
        <charset val="134"/>
      </rPr>
      <t>-</t>
    </r>
    <r>
      <rPr>
        <sz val="11"/>
        <rFont val="宋体"/>
        <charset val="134"/>
      </rPr>
      <t>产业融合贴息</t>
    </r>
  </si>
  <si>
    <r>
      <rPr>
        <sz val="11"/>
        <rFont val="宋体"/>
        <charset val="134"/>
      </rPr>
      <t>巫溪县</t>
    </r>
    <r>
      <rPr>
        <sz val="11"/>
        <rFont val="Times New Roman"/>
        <charset val="134"/>
      </rPr>
      <t>2024</t>
    </r>
    <r>
      <rPr>
        <sz val="11"/>
        <rFont val="宋体"/>
        <charset val="134"/>
      </rPr>
      <t>年一二三产业融合贷款贴息建设项目</t>
    </r>
  </si>
  <si>
    <r>
      <rPr>
        <sz val="11"/>
        <rFont val="宋体"/>
        <charset val="134"/>
      </rPr>
      <t>新型经营主体贷款贴息</t>
    </r>
  </si>
  <si>
    <r>
      <rPr>
        <sz val="11"/>
        <rFont val="宋体"/>
        <charset val="134"/>
      </rPr>
      <t>一二三产业融合贷款贴息，以市农业担保公司提供的贷款名单为准，按银行贷款</t>
    </r>
    <r>
      <rPr>
        <sz val="11"/>
        <rFont val="Times New Roman"/>
        <charset val="134"/>
      </rPr>
      <t>2024</t>
    </r>
    <r>
      <rPr>
        <sz val="11"/>
        <rFont val="宋体"/>
        <charset val="134"/>
      </rPr>
      <t>年基准利率（具体以</t>
    </r>
    <r>
      <rPr>
        <sz val="11"/>
        <rFont val="Times New Roman"/>
        <charset val="134"/>
      </rPr>
      <t>2024</t>
    </r>
    <r>
      <rPr>
        <sz val="11"/>
        <rFont val="宋体"/>
        <charset val="134"/>
      </rPr>
      <t>年</t>
    </r>
    <r>
      <rPr>
        <sz val="11"/>
        <rFont val="Times New Roman"/>
        <charset val="134"/>
      </rPr>
      <t>1</t>
    </r>
    <r>
      <rPr>
        <sz val="11"/>
        <rFont val="宋体"/>
        <charset val="134"/>
      </rPr>
      <t>月一年期贷款基础利率</t>
    </r>
    <r>
      <rPr>
        <sz val="11"/>
        <rFont val="Times New Roman"/>
        <charset val="134"/>
      </rPr>
      <t>LPR</t>
    </r>
    <r>
      <rPr>
        <sz val="11"/>
        <rFont val="宋体"/>
        <charset val="134"/>
      </rPr>
      <t>为准）</t>
    </r>
    <r>
      <rPr>
        <sz val="11"/>
        <rFont val="Times New Roman"/>
        <charset val="134"/>
      </rPr>
      <t>50%</t>
    </r>
    <r>
      <rPr>
        <sz val="11"/>
        <rFont val="宋体"/>
        <charset val="134"/>
      </rPr>
      <t>给予贴息。</t>
    </r>
  </si>
  <si>
    <r>
      <rPr>
        <sz val="11"/>
        <rFont val="宋体"/>
        <charset val="134"/>
      </rPr>
      <t>项目建成后，通过贴息降低</t>
    </r>
    <r>
      <rPr>
        <sz val="11"/>
        <rFont val="Times New Roman"/>
        <charset val="134"/>
      </rPr>
      <t>100</t>
    </r>
    <r>
      <rPr>
        <sz val="11"/>
        <rFont val="宋体"/>
        <charset val="134"/>
      </rPr>
      <t>户企业融资成本，鼓进一步励企业带动农户增收，可带动</t>
    </r>
    <r>
      <rPr>
        <sz val="11"/>
        <rFont val="Times New Roman"/>
        <charset val="134"/>
      </rPr>
      <t>200</t>
    </r>
    <r>
      <rPr>
        <sz val="11"/>
        <rFont val="宋体"/>
        <charset val="134"/>
      </rPr>
      <t>户农户增收，其中脱贫户</t>
    </r>
    <r>
      <rPr>
        <sz val="11"/>
        <rFont val="Times New Roman"/>
        <charset val="134"/>
      </rPr>
      <t>50</t>
    </r>
    <r>
      <rPr>
        <sz val="11"/>
        <rFont val="宋体"/>
        <charset val="134"/>
      </rPr>
      <t>户。</t>
    </r>
  </si>
  <si>
    <r>
      <rPr>
        <sz val="11"/>
        <rFont val="Times New Roman"/>
        <charset val="134"/>
      </rPr>
      <t>12</t>
    </r>
    <r>
      <rPr>
        <sz val="11"/>
        <rFont val="宋体"/>
        <charset val="134"/>
      </rPr>
      <t>人参与前期项目确定会议、决议，</t>
    </r>
    <r>
      <rPr>
        <sz val="11"/>
        <rFont val="Times New Roman"/>
        <charset val="134"/>
      </rPr>
      <t>6</t>
    </r>
    <r>
      <rPr>
        <sz val="11"/>
        <rFont val="宋体"/>
        <charset val="134"/>
      </rPr>
      <t>人参与入库项目选择，</t>
    </r>
    <r>
      <rPr>
        <sz val="11"/>
        <rFont val="Times New Roman"/>
        <charset val="134"/>
      </rPr>
      <t>2</t>
    </r>
    <r>
      <rPr>
        <sz val="11"/>
        <rFont val="宋体"/>
        <charset val="134"/>
      </rPr>
      <t>人参与项目实施过程中监督。项目建成后，通过贴息降低</t>
    </r>
    <r>
      <rPr>
        <sz val="11"/>
        <rFont val="Times New Roman"/>
        <charset val="134"/>
      </rPr>
      <t>100</t>
    </r>
    <r>
      <rPr>
        <sz val="11"/>
        <rFont val="宋体"/>
        <charset val="134"/>
      </rPr>
      <t>户企业融资成本，鼓励企业带动农户增收，可带动</t>
    </r>
    <r>
      <rPr>
        <sz val="11"/>
        <rFont val="Times New Roman"/>
        <charset val="134"/>
      </rPr>
      <t>200</t>
    </r>
    <r>
      <rPr>
        <sz val="11"/>
        <rFont val="宋体"/>
        <charset val="134"/>
      </rPr>
      <t>户农户增收，其中脱贫户</t>
    </r>
    <r>
      <rPr>
        <sz val="11"/>
        <rFont val="Times New Roman"/>
        <charset val="134"/>
      </rPr>
      <t>50</t>
    </r>
    <r>
      <rPr>
        <sz val="11"/>
        <rFont val="宋体"/>
        <charset val="134"/>
      </rPr>
      <t>户。</t>
    </r>
  </si>
  <si>
    <r>
      <rPr>
        <sz val="11"/>
        <rFont val="宋体"/>
        <charset val="134"/>
      </rPr>
      <t>通过贴息降低</t>
    </r>
    <r>
      <rPr>
        <sz val="11"/>
        <rFont val="Times New Roman"/>
        <charset val="134"/>
      </rPr>
      <t>100</t>
    </r>
    <r>
      <rPr>
        <sz val="11"/>
        <rFont val="宋体"/>
        <charset val="134"/>
      </rPr>
      <t>户企业融资成本，鼓进一步励企业带动农户增收，可带动</t>
    </r>
    <r>
      <rPr>
        <sz val="11"/>
        <rFont val="Times New Roman"/>
        <charset val="134"/>
      </rPr>
      <t>200</t>
    </r>
    <r>
      <rPr>
        <sz val="11"/>
        <rFont val="宋体"/>
        <charset val="134"/>
      </rPr>
      <t>户农户增收，其中脱贫户</t>
    </r>
    <r>
      <rPr>
        <sz val="11"/>
        <rFont val="Times New Roman"/>
        <charset val="134"/>
      </rPr>
      <t>50</t>
    </r>
    <r>
      <rPr>
        <sz val="11"/>
        <rFont val="宋体"/>
        <charset val="134"/>
      </rPr>
      <t>户。</t>
    </r>
  </si>
  <si>
    <r>
      <rPr>
        <sz val="11"/>
        <rFont val="宋体"/>
        <charset val="134"/>
      </rPr>
      <t>降低融资成本企业</t>
    </r>
    <r>
      <rPr>
        <sz val="11"/>
        <rFont val="Times New Roman"/>
        <charset val="134"/>
      </rPr>
      <t>100</t>
    </r>
    <r>
      <rPr>
        <sz val="11"/>
        <rFont val="宋体"/>
        <charset val="134"/>
      </rPr>
      <t>家</t>
    </r>
  </si>
  <si>
    <r>
      <rPr>
        <sz val="11"/>
        <rFont val="宋体"/>
        <charset val="134"/>
      </rPr>
      <t>项目完工及时率</t>
    </r>
    <r>
      <rPr>
        <sz val="11"/>
        <rFont val="Times New Roman"/>
        <charset val="134"/>
      </rPr>
      <t>100%</t>
    </r>
    <r>
      <rPr>
        <sz val="11"/>
        <rFont val="宋体"/>
        <charset val="134"/>
      </rPr>
      <t>，补助资金使用及时率</t>
    </r>
    <r>
      <rPr>
        <sz val="11"/>
        <rFont val="Times New Roman"/>
        <charset val="134"/>
      </rPr>
      <t>100%</t>
    </r>
  </si>
  <si>
    <r>
      <rPr>
        <sz val="11"/>
        <rFont val="宋体"/>
        <charset val="134"/>
      </rPr>
      <t>具体以</t>
    </r>
    <r>
      <rPr>
        <sz val="11"/>
        <rFont val="Times New Roman"/>
        <charset val="134"/>
      </rPr>
      <t>2024</t>
    </r>
    <r>
      <rPr>
        <sz val="11"/>
        <rFont val="宋体"/>
        <charset val="134"/>
      </rPr>
      <t>年</t>
    </r>
    <r>
      <rPr>
        <sz val="11"/>
        <rFont val="Times New Roman"/>
        <charset val="134"/>
      </rPr>
      <t>1</t>
    </r>
    <r>
      <rPr>
        <sz val="11"/>
        <rFont val="宋体"/>
        <charset val="134"/>
      </rPr>
      <t>月一年期贷款基础利率</t>
    </r>
    <r>
      <rPr>
        <sz val="11"/>
        <rFont val="Times New Roman"/>
        <charset val="134"/>
      </rPr>
      <t>LPR</t>
    </r>
    <r>
      <rPr>
        <sz val="11"/>
        <rFont val="宋体"/>
        <charset val="134"/>
      </rPr>
      <t>为准的</t>
    </r>
    <r>
      <rPr>
        <sz val="11"/>
        <rFont val="Times New Roman"/>
        <charset val="134"/>
      </rPr>
      <t>50%</t>
    </r>
    <r>
      <rPr>
        <sz val="11"/>
        <rFont val="宋体"/>
        <charset val="134"/>
      </rPr>
      <t>给予贴息。</t>
    </r>
  </si>
  <si>
    <r>
      <rPr>
        <sz val="11"/>
        <rFont val="宋体"/>
        <charset val="134"/>
      </rPr>
      <t>降低农业生产成本</t>
    </r>
    <r>
      <rPr>
        <sz val="11"/>
        <rFont val="Times New Roman"/>
        <charset val="134"/>
      </rPr>
      <t>≥250</t>
    </r>
    <r>
      <rPr>
        <sz val="11"/>
        <rFont val="宋体"/>
        <charset val="134"/>
      </rPr>
      <t>万元</t>
    </r>
  </si>
  <si>
    <r>
      <rPr>
        <sz val="11"/>
        <rFont val="宋体"/>
        <charset val="134"/>
      </rPr>
      <t>受益脱贫户数</t>
    </r>
    <r>
      <rPr>
        <sz val="11"/>
        <rFont val="Times New Roman"/>
        <charset val="134"/>
      </rPr>
      <t>≥50</t>
    </r>
    <r>
      <rPr>
        <sz val="11"/>
        <rFont val="宋体"/>
        <charset val="134"/>
      </rPr>
      <t>户</t>
    </r>
  </si>
  <si>
    <r>
      <rPr>
        <sz val="11"/>
        <rFont val="宋体"/>
        <charset val="134"/>
      </rPr>
      <t>余长江</t>
    </r>
  </si>
  <si>
    <r>
      <rPr>
        <sz val="11"/>
        <rFont val="宋体"/>
        <charset val="134"/>
      </rPr>
      <t>特色产业</t>
    </r>
    <r>
      <rPr>
        <sz val="11"/>
        <rFont val="Times New Roman"/>
        <charset val="134"/>
      </rPr>
      <t>-</t>
    </r>
    <r>
      <rPr>
        <sz val="11"/>
        <rFont val="宋体"/>
        <charset val="134"/>
      </rPr>
      <t>村集体经济</t>
    </r>
  </si>
  <si>
    <r>
      <rPr>
        <sz val="11"/>
        <rFont val="宋体"/>
        <charset val="134"/>
      </rPr>
      <t>巫溪县峰灵镇</t>
    </r>
    <r>
      <rPr>
        <sz val="11"/>
        <rFont val="Times New Roman"/>
        <charset val="134"/>
      </rPr>
      <t>2023</t>
    </r>
    <r>
      <rPr>
        <sz val="11"/>
        <rFont val="宋体"/>
        <charset val="134"/>
      </rPr>
      <t>年枣园村桃李果园建设项目</t>
    </r>
    <r>
      <rPr>
        <sz val="11"/>
        <rFont val="Times New Roman"/>
        <charset val="134"/>
      </rPr>
      <t>(</t>
    </r>
    <r>
      <rPr>
        <sz val="11"/>
        <rFont val="宋体"/>
        <charset val="134"/>
      </rPr>
      <t>枣园村集体经济固定分红项目</t>
    </r>
    <r>
      <rPr>
        <sz val="11"/>
        <rFont val="Times New Roman"/>
        <charset val="134"/>
      </rPr>
      <t>)</t>
    </r>
  </si>
  <si>
    <r>
      <rPr>
        <sz val="11"/>
        <rFont val="宋体"/>
        <charset val="134"/>
      </rPr>
      <t>①新建养殖围网</t>
    </r>
    <r>
      <rPr>
        <sz val="11"/>
        <rFont val="Times New Roman"/>
        <charset val="134"/>
      </rPr>
      <t>2000</t>
    </r>
    <r>
      <rPr>
        <sz val="11"/>
        <rFont val="宋体"/>
        <charset val="134"/>
      </rPr>
      <t>米；②新建简易可移动养殖鸡棚</t>
    </r>
    <r>
      <rPr>
        <sz val="11"/>
        <rFont val="Times New Roman"/>
        <charset val="134"/>
      </rPr>
      <t>400</t>
    </r>
    <r>
      <rPr>
        <sz val="11"/>
        <rFont val="宋体"/>
        <charset val="134"/>
      </rPr>
      <t>㎡，散养土鸡</t>
    </r>
    <r>
      <rPr>
        <sz val="11"/>
        <rFont val="Times New Roman"/>
        <charset val="134"/>
      </rPr>
      <t>3000</t>
    </r>
    <r>
      <rPr>
        <sz val="11"/>
        <rFont val="宋体"/>
        <charset val="134"/>
      </rPr>
      <t>只；③泥结碎石道路路面整理及碾压</t>
    </r>
    <r>
      <rPr>
        <sz val="11"/>
        <rFont val="Times New Roman"/>
        <charset val="134"/>
      </rPr>
      <t>2</t>
    </r>
    <r>
      <rPr>
        <sz val="11"/>
        <rFont val="宋体"/>
        <charset val="134"/>
      </rPr>
      <t>公里；④园内新修田间生产道路</t>
    </r>
    <r>
      <rPr>
        <sz val="11"/>
        <rFont val="Times New Roman"/>
        <charset val="134"/>
      </rPr>
      <t>0.53</t>
    </r>
    <r>
      <rPr>
        <sz val="11"/>
        <rFont val="宋体"/>
        <charset val="134"/>
      </rPr>
      <t>公里，路宽</t>
    </r>
    <r>
      <rPr>
        <sz val="11"/>
        <rFont val="Times New Roman"/>
        <charset val="134"/>
      </rPr>
      <t>3</t>
    </r>
    <r>
      <rPr>
        <sz val="11"/>
        <rFont val="宋体"/>
        <charset val="134"/>
      </rPr>
      <t>米，设</t>
    </r>
    <r>
      <rPr>
        <sz val="11"/>
        <rFont val="Times New Roman"/>
        <charset val="134"/>
      </rPr>
      <t>2</t>
    </r>
    <r>
      <rPr>
        <sz val="11"/>
        <rFont val="宋体"/>
        <charset val="134"/>
      </rPr>
      <t>个错车道，铺碎石</t>
    </r>
    <r>
      <rPr>
        <sz val="11"/>
        <rFont val="Times New Roman"/>
        <charset val="134"/>
      </rPr>
      <t>2</t>
    </r>
    <r>
      <rPr>
        <sz val="11"/>
        <rFont val="宋体"/>
        <charset val="134"/>
      </rPr>
      <t>公分，石头衬砌坎高</t>
    </r>
    <r>
      <rPr>
        <sz val="11"/>
        <rFont val="Times New Roman"/>
        <charset val="134"/>
      </rPr>
      <t>0.6</t>
    </r>
    <r>
      <rPr>
        <sz val="11"/>
        <rFont val="宋体"/>
        <charset val="134"/>
      </rPr>
      <t>米</t>
    </r>
    <r>
      <rPr>
        <sz val="11"/>
        <rFont val="Times New Roman"/>
        <charset val="134"/>
      </rPr>
      <t>0.53</t>
    </r>
    <r>
      <rPr>
        <sz val="11"/>
        <rFont val="宋体"/>
        <charset val="134"/>
      </rPr>
      <t>公里，无边沟；⑤沿主干道新建果园灌溉蓄水池</t>
    </r>
    <r>
      <rPr>
        <sz val="11"/>
        <rFont val="Times New Roman"/>
        <charset val="134"/>
      </rPr>
      <t>9</t>
    </r>
    <r>
      <rPr>
        <sz val="11"/>
        <rFont val="宋体"/>
        <charset val="134"/>
      </rPr>
      <t>个约</t>
    </r>
    <r>
      <rPr>
        <sz val="11"/>
        <rFont val="Times New Roman"/>
        <charset val="134"/>
      </rPr>
      <t>600</t>
    </r>
    <r>
      <rPr>
        <sz val="11"/>
        <rFont val="宋体"/>
        <charset val="134"/>
      </rPr>
      <t>方（其中灌浆</t>
    </r>
    <r>
      <rPr>
        <sz val="11"/>
        <rFont val="Times New Roman"/>
        <charset val="134"/>
      </rPr>
      <t>4</t>
    </r>
    <r>
      <rPr>
        <sz val="11"/>
        <rFont val="宋体"/>
        <charset val="134"/>
      </rPr>
      <t>个约</t>
    </r>
    <r>
      <rPr>
        <sz val="11"/>
        <rFont val="Times New Roman"/>
        <charset val="134"/>
      </rPr>
      <t>450</t>
    </r>
    <r>
      <rPr>
        <sz val="11"/>
        <rFont val="宋体"/>
        <charset val="134"/>
      </rPr>
      <t>方）</t>
    </r>
    <r>
      <rPr>
        <sz val="11"/>
        <rFont val="Times New Roman"/>
        <charset val="134"/>
      </rPr>
      <t xml:space="preserve"> </t>
    </r>
    <r>
      <rPr>
        <sz val="11"/>
        <rFont val="宋体"/>
        <charset val="134"/>
      </rPr>
      <t>。</t>
    </r>
  </si>
  <si>
    <r>
      <rPr>
        <sz val="11"/>
        <rFont val="宋体"/>
        <charset val="134"/>
      </rPr>
      <t>巫溪县峰灵镇枣园村</t>
    </r>
  </si>
  <si>
    <r>
      <rPr>
        <sz val="11"/>
        <rFont val="宋体"/>
        <charset val="134"/>
      </rPr>
      <t>通过新建养殖围网</t>
    </r>
    <r>
      <rPr>
        <sz val="11"/>
        <rFont val="Times New Roman"/>
        <charset val="134"/>
      </rPr>
      <t>2000</t>
    </r>
    <r>
      <rPr>
        <sz val="11"/>
        <rFont val="宋体"/>
        <charset val="134"/>
      </rPr>
      <t>米；新建简易可移动养殖鸡棚</t>
    </r>
    <r>
      <rPr>
        <sz val="11"/>
        <rFont val="Times New Roman"/>
        <charset val="134"/>
      </rPr>
      <t>400</t>
    </r>
    <r>
      <rPr>
        <sz val="11"/>
        <rFont val="宋体"/>
        <charset val="134"/>
      </rPr>
      <t>㎡，散养土鸡</t>
    </r>
    <r>
      <rPr>
        <sz val="11"/>
        <rFont val="Times New Roman"/>
        <charset val="134"/>
      </rPr>
      <t>3000</t>
    </r>
    <r>
      <rPr>
        <sz val="11"/>
        <rFont val="宋体"/>
        <charset val="134"/>
      </rPr>
      <t>只等；项目实施后，可新增就业岗位</t>
    </r>
    <r>
      <rPr>
        <sz val="11"/>
        <rFont val="Times New Roman"/>
        <charset val="134"/>
      </rPr>
      <t>20</t>
    </r>
    <r>
      <rPr>
        <sz val="11"/>
        <rFont val="宋体"/>
        <charset val="134"/>
      </rPr>
      <t>个，推动枣园村产业发展，实现枣园村集体经济定额分红</t>
    </r>
    <r>
      <rPr>
        <sz val="11"/>
        <rFont val="Times New Roman"/>
        <charset val="134"/>
      </rPr>
      <t>2</t>
    </r>
    <r>
      <rPr>
        <sz val="11"/>
        <rFont val="宋体"/>
        <charset val="134"/>
      </rPr>
      <t>万元，带动约</t>
    </r>
    <r>
      <rPr>
        <sz val="11"/>
        <rFont val="Times New Roman"/>
        <charset val="134"/>
      </rPr>
      <t>80</t>
    </r>
    <r>
      <rPr>
        <sz val="11"/>
        <rFont val="宋体"/>
        <charset val="134"/>
      </rPr>
      <t>余户农户发展产业（其中：脱贫户及监测对象</t>
    </r>
    <r>
      <rPr>
        <sz val="11"/>
        <rFont val="Times New Roman"/>
        <charset val="134"/>
      </rPr>
      <t>15</t>
    </r>
    <r>
      <rPr>
        <sz val="11"/>
        <rFont val="宋体"/>
        <charset val="134"/>
      </rPr>
      <t>户</t>
    </r>
    <r>
      <rPr>
        <sz val="11"/>
        <rFont val="Times New Roman"/>
        <charset val="134"/>
      </rPr>
      <t>52</t>
    </r>
    <r>
      <rPr>
        <sz val="11"/>
        <rFont val="宋体"/>
        <charset val="134"/>
      </rPr>
      <t>人），依靠山林地租、就地务工等方式实现增收</t>
    </r>
    <r>
      <rPr>
        <sz val="11"/>
        <rFont val="Times New Roman"/>
        <charset val="134"/>
      </rPr>
      <t>3000</t>
    </r>
    <r>
      <rPr>
        <sz val="11"/>
        <rFont val="宋体"/>
        <charset val="134"/>
      </rPr>
      <t>元以上。</t>
    </r>
  </si>
  <si>
    <r>
      <rPr>
        <sz val="11"/>
        <rFont val="Times New Roman"/>
        <charset val="134"/>
      </rPr>
      <t>23</t>
    </r>
    <r>
      <rPr>
        <sz val="11"/>
        <rFont val="宋体"/>
        <charset val="134"/>
      </rPr>
      <t>人参与前期项目确定会议、决议，</t>
    </r>
    <r>
      <rPr>
        <sz val="11"/>
        <rFont val="Times New Roman"/>
        <charset val="134"/>
      </rPr>
      <t>23</t>
    </r>
    <r>
      <rPr>
        <sz val="11"/>
        <rFont val="宋体"/>
        <charset val="134"/>
      </rPr>
      <t>人参与入库项目的选择，</t>
    </r>
    <r>
      <rPr>
        <sz val="11"/>
        <rFont val="Times New Roman"/>
        <charset val="134"/>
      </rPr>
      <t>5</t>
    </r>
    <r>
      <rPr>
        <sz val="11"/>
        <rFont val="宋体"/>
        <charset val="134"/>
      </rPr>
      <t>人参与资金使用的监督，通过新建养殖围网</t>
    </r>
    <r>
      <rPr>
        <sz val="11"/>
        <rFont val="Times New Roman"/>
        <charset val="134"/>
      </rPr>
      <t>2000</t>
    </r>
    <r>
      <rPr>
        <sz val="11"/>
        <rFont val="宋体"/>
        <charset val="134"/>
      </rPr>
      <t>米；新建简易可移动养殖鸡棚</t>
    </r>
    <r>
      <rPr>
        <sz val="11"/>
        <rFont val="Times New Roman"/>
        <charset val="134"/>
      </rPr>
      <t>400</t>
    </r>
    <r>
      <rPr>
        <sz val="11"/>
        <rFont val="宋体"/>
        <charset val="134"/>
      </rPr>
      <t>㎡，散养土鸡</t>
    </r>
    <r>
      <rPr>
        <sz val="11"/>
        <rFont val="Times New Roman"/>
        <charset val="134"/>
      </rPr>
      <t>3000</t>
    </r>
    <r>
      <rPr>
        <sz val="11"/>
        <rFont val="宋体"/>
        <charset val="134"/>
      </rPr>
      <t>只；泥结碎石道路</t>
    </r>
    <r>
      <rPr>
        <sz val="11"/>
        <rFont val="Times New Roman"/>
        <charset val="134"/>
      </rPr>
      <t>2</t>
    </r>
    <r>
      <rPr>
        <sz val="11"/>
        <rFont val="宋体"/>
        <charset val="134"/>
      </rPr>
      <t>公里；新修田间生产道路</t>
    </r>
    <r>
      <rPr>
        <sz val="11"/>
        <rFont val="Times New Roman"/>
        <charset val="134"/>
      </rPr>
      <t>0.53</t>
    </r>
    <r>
      <rPr>
        <sz val="11"/>
        <rFont val="宋体"/>
        <charset val="134"/>
      </rPr>
      <t>公里；新建灌溉蓄水池</t>
    </r>
    <r>
      <rPr>
        <sz val="11"/>
        <rFont val="Times New Roman"/>
        <charset val="134"/>
      </rPr>
      <t>9</t>
    </r>
    <r>
      <rPr>
        <sz val="11"/>
        <rFont val="宋体"/>
        <charset val="134"/>
      </rPr>
      <t>个约</t>
    </r>
    <r>
      <rPr>
        <sz val="11"/>
        <rFont val="Times New Roman"/>
        <charset val="134"/>
      </rPr>
      <t>600</t>
    </r>
    <r>
      <rPr>
        <sz val="11"/>
        <rFont val="宋体"/>
        <charset val="134"/>
      </rPr>
      <t>方；项目实施后，可新增就业岗位</t>
    </r>
    <r>
      <rPr>
        <sz val="11"/>
        <rFont val="Times New Roman"/>
        <charset val="134"/>
      </rPr>
      <t>20</t>
    </r>
    <r>
      <rPr>
        <sz val="11"/>
        <rFont val="宋体"/>
        <charset val="134"/>
      </rPr>
      <t>个，推动枣园村产业发展，实现枣园村集体经济定额分红</t>
    </r>
    <r>
      <rPr>
        <sz val="11"/>
        <rFont val="Times New Roman"/>
        <charset val="134"/>
      </rPr>
      <t>2</t>
    </r>
    <r>
      <rPr>
        <sz val="11"/>
        <rFont val="宋体"/>
        <charset val="134"/>
      </rPr>
      <t>万元，带动约</t>
    </r>
    <r>
      <rPr>
        <sz val="11"/>
        <rFont val="Times New Roman"/>
        <charset val="134"/>
      </rPr>
      <t>80</t>
    </r>
    <r>
      <rPr>
        <sz val="11"/>
        <rFont val="宋体"/>
        <charset val="134"/>
      </rPr>
      <t>余户农户发展产业（其中：脱贫户及监测对象</t>
    </r>
    <r>
      <rPr>
        <sz val="11"/>
        <rFont val="Times New Roman"/>
        <charset val="134"/>
      </rPr>
      <t>15</t>
    </r>
    <r>
      <rPr>
        <sz val="11"/>
        <rFont val="宋体"/>
        <charset val="134"/>
      </rPr>
      <t>户</t>
    </r>
    <r>
      <rPr>
        <sz val="11"/>
        <rFont val="Times New Roman"/>
        <charset val="134"/>
      </rPr>
      <t>52</t>
    </r>
    <r>
      <rPr>
        <sz val="11"/>
        <rFont val="宋体"/>
        <charset val="134"/>
      </rPr>
      <t>人），依靠山林地租、就地务工等方式实现增收</t>
    </r>
    <r>
      <rPr>
        <sz val="11"/>
        <rFont val="Times New Roman"/>
        <charset val="134"/>
      </rPr>
      <t>3000</t>
    </r>
    <r>
      <rPr>
        <sz val="11"/>
        <rFont val="宋体"/>
        <charset val="134"/>
      </rPr>
      <t>元以上。</t>
    </r>
  </si>
  <si>
    <r>
      <rPr>
        <sz val="11"/>
        <rFont val="宋体"/>
        <charset val="134"/>
      </rPr>
      <t>通过新建养殖围网</t>
    </r>
    <r>
      <rPr>
        <sz val="11"/>
        <rFont val="Times New Roman"/>
        <charset val="134"/>
      </rPr>
      <t>2000</t>
    </r>
    <r>
      <rPr>
        <sz val="11"/>
        <rFont val="宋体"/>
        <charset val="134"/>
      </rPr>
      <t>米；新建简易可移动养殖鸡棚</t>
    </r>
    <r>
      <rPr>
        <sz val="11"/>
        <rFont val="Times New Roman"/>
        <charset val="134"/>
      </rPr>
      <t>400</t>
    </r>
    <r>
      <rPr>
        <sz val="11"/>
        <rFont val="宋体"/>
        <charset val="134"/>
      </rPr>
      <t>㎡，散养土鸡</t>
    </r>
    <r>
      <rPr>
        <sz val="11"/>
        <rFont val="Times New Roman"/>
        <charset val="134"/>
      </rPr>
      <t>3000</t>
    </r>
    <r>
      <rPr>
        <sz val="11"/>
        <rFont val="宋体"/>
        <charset val="134"/>
      </rPr>
      <t>只；泥结碎石道路</t>
    </r>
    <r>
      <rPr>
        <sz val="11"/>
        <rFont val="Times New Roman"/>
        <charset val="134"/>
      </rPr>
      <t>2</t>
    </r>
    <r>
      <rPr>
        <sz val="11"/>
        <rFont val="宋体"/>
        <charset val="134"/>
      </rPr>
      <t>公里；新修田间生产道路</t>
    </r>
    <r>
      <rPr>
        <sz val="11"/>
        <rFont val="Times New Roman"/>
        <charset val="134"/>
      </rPr>
      <t>0.53</t>
    </r>
    <r>
      <rPr>
        <sz val="11"/>
        <rFont val="宋体"/>
        <charset val="134"/>
      </rPr>
      <t>公里；新建灌溉蓄水池</t>
    </r>
    <r>
      <rPr>
        <sz val="11"/>
        <rFont val="Times New Roman"/>
        <charset val="134"/>
      </rPr>
      <t>9</t>
    </r>
    <r>
      <rPr>
        <sz val="11"/>
        <rFont val="宋体"/>
        <charset val="134"/>
      </rPr>
      <t>个约</t>
    </r>
    <r>
      <rPr>
        <sz val="11"/>
        <rFont val="Times New Roman"/>
        <charset val="134"/>
      </rPr>
      <t>600</t>
    </r>
    <r>
      <rPr>
        <sz val="11"/>
        <rFont val="宋体"/>
        <charset val="134"/>
      </rPr>
      <t>方；项目实施后，可新增就业岗位</t>
    </r>
    <r>
      <rPr>
        <sz val="11"/>
        <rFont val="Times New Roman"/>
        <charset val="134"/>
      </rPr>
      <t>20</t>
    </r>
    <r>
      <rPr>
        <sz val="11"/>
        <rFont val="宋体"/>
        <charset val="134"/>
      </rPr>
      <t>个，推动枣园村产业发展，实现枣园村集体经济定额分红</t>
    </r>
    <r>
      <rPr>
        <sz val="11"/>
        <rFont val="Times New Roman"/>
        <charset val="134"/>
      </rPr>
      <t>2</t>
    </r>
    <r>
      <rPr>
        <sz val="11"/>
        <rFont val="宋体"/>
        <charset val="134"/>
      </rPr>
      <t>万元，带动约</t>
    </r>
    <r>
      <rPr>
        <sz val="11"/>
        <rFont val="Times New Roman"/>
        <charset val="134"/>
      </rPr>
      <t>80</t>
    </r>
    <r>
      <rPr>
        <sz val="11"/>
        <rFont val="宋体"/>
        <charset val="134"/>
      </rPr>
      <t>余户农户发展产业（其中：脱贫户及监测对象</t>
    </r>
    <r>
      <rPr>
        <sz val="11"/>
        <rFont val="Times New Roman"/>
        <charset val="134"/>
      </rPr>
      <t>15</t>
    </r>
    <r>
      <rPr>
        <sz val="11"/>
        <rFont val="宋体"/>
        <charset val="134"/>
      </rPr>
      <t>户</t>
    </r>
    <r>
      <rPr>
        <sz val="11"/>
        <rFont val="Times New Roman"/>
        <charset val="134"/>
      </rPr>
      <t>52</t>
    </r>
    <r>
      <rPr>
        <sz val="11"/>
        <rFont val="宋体"/>
        <charset val="134"/>
      </rPr>
      <t>人），依靠山林地租、就地务工等方式实现增收</t>
    </r>
    <r>
      <rPr>
        <sz val="11"/>
        <rFont val="Times New Roman"/>
        <charset val="134"/>
      </rPr>
      <t>3000</t>
    </r>
    <r>
      <rPr>
        <sz val="11"/>
        <rFont val="宋体"/>
        <charset val="134"/>
      </rPr>
      <t>元以上。</t>
    </r>
  </si>
  <si>
    <r>
      <rPr>
        <sz val="11"/>
        <rFont val="宋体"/>
        <charset val="134"/>
      </rPr>
      <t>新建养殖围网</t>
    </r>
    <r>
      <rPr>
        <sz val="11"/>
        <rFont val="Times New Roman"/>
        <charset val="134"/>
      </rPr>
      <t>2000</t>
    </r>
    <r>
      <rPr>
        <sz val="11"/>
        <rFont val="宋体"/>
        <charset val="134"/>
      </rPr>
      <t>米；新建简易可移动养殖鸡棚</t>
    </r>
    <r>
      <rPr>
        <sz val="11"/>
        <rFont val="Times New Roman"/>
        <charset val="134"/>
      </rPr>
      <t>500</t>
    </r>
    <r>
      <rPr>
        <sz val="11"/>
        <rFont val="宋体"/>
        <charset val="134"/>
      </rPr>
      <t>㎡，散养土鸡</t>
    </r>
    <r>
      <rPr>
        <sz val="11"/>
        <rFont val="Times New Roman"/>
        <charset val="134"/>
      </rPr>
      <t>3000</t>
    </r>
    <r>
      <rPr>
        <sz val="11"/>
        <rFont val="宋体"/>
        <charset val="134"/>
      </rPr>
      <t>只；碾压泥结碎石道路路面</t>
    </r>
    <r>
      <rPr>
        <sz val="11"/>
        <rFont val="Times New Roman"/>
        <charset val="134"/>
      </rPr>
      <t>2</t>
    </r>
    <r>
      <rPr>
        <sz val="11"/>
        <rFont val="宋体"/>
        <charset val="134"/>
      </rPr>
      <t>公里；园内新修田间生产道路</t>
    </r>
    <r>
      <rPr>
        <sz val="11"/>
        <rFont val="Times New Roman"/>
        <charset val="134"/>
      </rPr>
      <t>0.5</t>
    </r>
    <r>
      <rPr>
        <sz val="11"/>
        <rFont val="宋体"/>
        <charset val="134"/>
      </rPr>
      <t>公里，设</t>
    </r>
    <r>
      <rPr>
        <sz val="11"/>
        <rFont val="Times New Roman"/>
        <charset val="134"/>
      </rPr>
      <t>2</t>
    </r>
    <r>
      <rPr>
        <sz val="11"/>
        <rFont val="宋体"/>
        <charset val="134"/>
      </rPr>
      <t>个错车道，石头衬砌坎高</t>
    </r>
    <r>
      <rPr>
        <sz val="11"/>
        <rFont val="Times New Roman"/>
        <charset val="134"/>
      </rPr>
      <t>0.6</t>
    </r>
    <r>
      <rPr>
        <sz val="11"/>
        <rFont val="宋体"/>
        <charset val="134"/>
      </rPr>
      <t>米</t>
    </r>
    <r>
      <rPr>
        <sz val="11"/>
        <rFont val="Times New Roman"/>
        <charset val="134"/>
      </rPr>
      <t>0.53</t>
    </r>
    <r>
      <rPr>
        <sz val="11"/>
        <rFont val="宋体"/>
        <charset val="134"/>
      </rPr>
      <t>公里；沿主干道新建果园灌溉蓄水池</t>
    </r>
    <r>
      <rPr>
        <sz val="11"/>
        <rFont val="Times New Roman"/>
        <charset val="134"/>
      </rPr>
      <t>9</t>
    </r>
    <r>
      <rPr>
        <sz val="11"/>
        <rFont val="宋体"/>
        <charset val="134"/>
      </rPr>
      <t>个</t>
    </r>
    <r>
      <rPr>
        <sz val="11"/>
        <rFont val="Times New Roman"/>
        <charset val="134"/>
      </rPr>
      <t>600</t>
    </r>
    <r>
      <rPr>
        <sz val="11"/>
        <rFont val="宋体"/>
        <charset val="134"/>
      </rPr>
      <t>方。</t>
    </r>
  </si>
  <si>
    <r>
      <rPr>
        <sz val="11"/>
        <rFont val="宋体"/>
        <charset val="134"/>
      </rPr>
      <t>新建养殖围网</t>
    </r>
    <r>
      <rPr>
        <sz val="11"/>
        <rFont val="Times New Roman"/>
        <charset val="134"/>
      </rPr>
      <t>2000</t>
    </r>
    <r>
      <rPr>
        <sz val="11"/>
        <rFont val="宋体"/>
        <charset val="134"/>
      </rPr>
      <t>米</t>
    </r>
    <r>
      <rPr>
        <sz val="11"/>
        <rFont val="Times New Roman"/>
        <charset val="134"/>
      </rPr>
      <t>10</t>
    </r>
    <r>
      <rPr>
        <sz val="11"/>
        <rFont val="宋体"/>
        <charset val="134"/>
      </rPr>
      <t>万；新建简易可移动养殖鸡棚</t>
    </r>
    <r>
      <rPr>
        <sz val="11"/>
        <rFont val="Times New Roman"/>
        <charset val="134"/>
      </rPr>
      <t>400</t>
    </r>
    <r>
      <rPr>
        <sz val="11"/>
        <rFont val="宋体"/>
        <charset val="134"/>
      </rPr>
      <t>㎡，散养土鸡</t>
    </r>
    <r>
      <rPr>
        <sz val="11"/>
        <rFont val="Times New Roman"/>
        <charset val="134"/>
      </rPr>
      <t>3000</t>
    </r>
    <r>
      <rPr>
        <sz val="11"/>
        <rFont val="宋体"/>
        <charset val="134"/>
      </rPr>
      <t>只</t>
    </r>
    <r>
      <rPr>
        <sz val="11"/>
        <rFont val="Times New Roman"/>
        <charset val="134"/>
      </rPr>
      <t>7</t>
    </r>
    <r>
      <rPr>
        <sz val="11"/>
        <rFont val="宋体"/>
        <charset val="134"/>
      </rPr>
      <t>万；泥结碎石道路路面整理碾压</t>
    </r>
    <r>
      <rPr>
        <sz val="11"/>
        <rFont val="Times New Roman"/>
        <charset val="134"/>
      </rPr>
      <t>2</t>
    </r>
    <r>
      <rPr>
        <sz val="11"/>
        <rFont val="宋体"/>
        <charset val="134"/>
      </rPr>
      <t>公里</t>
    </r>
    <r>
      <rPr>
        <sz val="11"/>
        <rFont val="Times New Roman"/>
        <charset val="134"/>
      </rPr>
      <t>5</t>
    </r>
    <r>
      <rPr>
        <sz val="11"/>
        <rFont val="宋体"/>
        <charset val="134"/>
      </rPr>
      <t>万；园内新修田间生产道路</t>
    </r>
    <r>
      <rPr>
        <sz val="11"/>
        <rFont val="Times New Roman"/>
        <charset val="134"/>
      </rPr>
      <t>0.5</t>
    </r>
    <r>
      <rPr>
        <sz val="11"/>
        <rFont val="宋体"/>
        <charset val="134"/>
      </rPr>
      <t>公里、碎石铺路、衬砌边坎</t>
    </r>
    <r>
      <rPr>
        <sz val="11"/>
        <rFont val="Times New Roman"/>
        <charset val="134"/>
      </rPr>
      <t>30</t>
    </r>
    <r>
      <rPr>
        <sz val="11"/>
        <rFont val="宋体"/>
        <charset val="134"/>
      </rPr>
      <t>万；沿主干道新建果园灌溉蓄水池</t>
    </r>
    <r>
      <rPr>
        <sz val="11"/>
        <rFont val="Times New Roman"/>
        <charset val="134"/>
      </rPr>
      <t>9</t>
    </r>
    <r>
      <rPr>
        <sz val="11"/>
        <rFont val="宋体"/>
        <charset val="134"/>
      </rPr>
      <t>个</t>
    </r>
    <r>
      <rPr>
        <sz val="11"/>
        <rFont val="Times New Roman"/>
        <charset val="134"/>
      </rPr>
      <t>600</t>
    </r>
    <r>
      <rPr>
        <sz val="11"/>
        <rFont val="宋体"/>
        <charset val="134"/>
      </rPr>
      <t>方</t>
    </r>
    <r>
      <rPr>
        <sz val="11"/>
        <rFont val="Times New Roman"/>
        <charset val="134"/>
      </rPr>
      <t>50</t>
    </r>
    <r>
      <rPr>
        <sz val="11"/>
        <rFont val="宋体"/>
        <charset val="134"/>
      </rPr>
      <t>万</t>
    </r>
    <r>
      <rPr>
        <sz val="11"/>
        <rFont val="Times New Roman"/>
        <charset val="134"/>
      </rPr>
      <t xml:space="preserve"> </t>
    </r>
    <r>
      <rPr>
        <sz val="11"/>
        <rFont val="宋体"/>
        <charset val="134"/>
      </rPr>
      <t>；总计</t>
    </r>
    <r>
      <rPr>
        <sz val="11"/>
        <rFont val="Times New Roman"/>
        <charset val="134"/>
      </rPr>
      <t>102</t>
    </r>
    <r>
      <rPr>
        <sz val="11"/>
        <rFont val="宋体"/>
        <charset val="134"/>
      </rPr>
      <t>万。</t>
    </r>
  </si>
  <si>
    <r>
      <rPr>
        <sz val="11"/>
        <rFont val="宋体"/>
        <charset val="134"/>
      </rPr>
      <t>特色产业带动增加脱贫人口收入（总收入）</t>
    </r>
    <r>
      <rPr>
        <sz val="11"/>
        <rFont val="Times New Roman"/>
        <charset val="134"/>
      </rPr>
      <t>≥30</t>
    </r>
    <r>
      <rPr>
        <sz val="11"/>
        <rFont val="宋体"/>
        <charset val="134"/>
      </rPr>
      <t>万元</t>
    </r>
  </si>
  <si>
    <r>
      <rPr>
        <sz val="11"/>
        <rFont val="宋体"/>
        <charset val="134"/>
      </rPr>
      <t>受益脱贫人口及监测对象数</t>
    </r>
    <r>
      <rPr>
        <sz val="11"/>
        <rFont val="Times New Roman"/>
        <charset val="134"/>
      </rPr>
      <t>≥52</t>
    </r>
    <r>
      <rPr>
        <sz val="11"/>
        <rFont val="宋体"/>
        <charset val="134"/>
      </rPr>
      <t>人</t>
    </r>
  </si>
  <si>
    <r>
      <rPr>
        <sz val="11"/>
        <rFont val="宋体"/>
        <charset val="134"/>
      </rPr>
      <t>巫溪县峰灵镇</t>
    </r>
    <r>
      <rPr>
        <sz val="11"/>
        <rFont val="Times New Roman"/>
        <charset val="134"/>
      </rPr>
      <t>2024</t>
    </r>
    <r>
      <rPr>
        <sz val="11"/>
        <rFont val="宋体"/>
        <charset val="134"/>
      </rPr>
      <t>年枣园村生态果园建设项目</t>
    </r>
    <r>
      <rPr>
        <sz val="11"/>
        <rFont val="Times New Roman"/>
        <charset val="134"/>
      </rPr>
      <t>(</t>
    </r>
    <r>
      <rPr>
        <sz val="11"/>
        <rFont val="宋体"/>
        <charset val="134"/>
      </rPr>
      <t>枣园村集体经济固定分红项目</t>
    </r>
    <r>
      <rPr>
        <sz val="11"/>
        <rFont val="Times New Roman"/>
        <charset val="134"/>
      </rPr>
      <t>)</t>
    </r>
  </si>
  <si>
    <r>
      <rPr>
        <sz val="11"/>
        <rFont val="宋体"/>
        <charset val="134"/>
      </rPr>
      <t>①散养大宁河鸡</t>
    </r>
    <r>
      <rPr>
        <sz val="11"/>
        <rFont val="Times New Roman"/>
        <charset val="134"/>
      </rPr>
      <t>2000</t>
    </r>
    <r>
      <rPr>
        <sz val="11"/>
        <rFont val="宋体"/>
        <charset val="134"/>
      </rPr>
      <t>只；②园内新修田间生产道路</t>
    </r>
    <r>
      <rPr>
        <sz val="11"/>
        <rFont val="Times New Roman"/>
        <charset val="134"/>
      </rPr>
      <t>0.6</t>
    </r>
    <r>
      <rPr>
        <sz val="11"/>
        <rFont val="宋体"/>
        <charset val="134"/>
      </rPr>
      <t>公里，路宽</t>
    </r>
    <r>
      <rPr>
        <sz val="11"/>
        <rFont val="Times New Roman"/>
        <charset val="134"/>
      </rPr>
      <t>2.5</t>
    </r>
    <r>
      <rPr>
        <sz val="11"/>
        <rFont val="宋体"/>
        <charset val="134"/>
      </rPr>
      <t>米，设</t>
    </r>
    <r>
      <rPr>
        <sz val="11"/>
        <rFont val="Times New Roman"/>
        <charset val="134"/>
      </rPr>
      <t xml:space="preserve">2 </t>
    </r>
    <r>
      <rPr>
        <sz val="11"/>
        <rFont val="宋体"/>
        <charset val="134"/>
      </rPr>
      <t>个错车道，铺碎石</t>
    </r>
    <r>
      <rPr>
        <sz val="11"/>
        <rFont val="Times New Roman"/>
        <charset val="134"/>
      </rPr>
      <t>2</t>
    </r>
    <r>
      <rPr>
        <sz val="11"/>
        <rFont val="宋体"/>
        <charset val="134"/>
      </rPr>
      <t>公分，石头衬砌坎高</t>
    </r>
    <r>
      <rPr>
        <sz val="11"/>
        <rFont val="Times New Roman"/>
        <charset val="134"/>
      </rPr>
      <t>60</t>
    </r>
    <r>
      <rPr>
        <sz val="11"/>
        <rFont val="宋体"/>
        <charset val="134"/>
      </rPr>
      <t>公分</t>
    </r>
    <r>
      <rPr>
        <sz val="11"/>
        <rFont val="Times New Roman"/>
        <charset val="134"/>
      </rPr>
      <t>0.6</t>
    </r>
    <r>
      <rPr>
        <sz val="11"/>
        <rFont val="宋体"/>
        <charset val="134"/>
      </rPr>
      <t>公里，无边沟；③新建果园灌溉蓄水池</t>
    </r>
    <r>
      <rPr>
        <sz val="11"/>
        <rFont val="Times New Roman"/>
        <charset val="134"/>
      </rPr>
      <t>2</t>
    </r>
    <r>
      <rPr>
        <sz val="11"/>
        <rFont val="宋体"/>
        <charset val="134"/>
      </rPr>
      <t>个</t>
    </r>
    <r>
      <rPr>
        <sz val="11"/>
        <rFont val="Times New Roman"/>
        <charset val="134"/>
      </rPr>
      <t>1000</t>
    </r>
    <r>
      <rPr>
        <sz val="11"/>
        <rFont val="宋体"/>
        <charset val="134"/>
      </rPr>
      <t>方（灌浆）；④新建苹果、玉露香梨、柱状梨示范园共</t>
    </r>
    <r>
      <rPr>
        <sz val="11"/>
        <rFont val="Times New Roman"/>
        <charset val="134"/>
      </rPr>
      <t>100</t>
    </r>
    <r>
      <rPr>
        <sz val="11"/>
        <rFont val="宋体"/>
        <charset val="134"/>
      </rPr>
      <t>亩；⑤桃李果园管护</t>
    </r>
    <r>
      <rPr>
        <sz val="11"/>
        <rFont val="Times New Roman"/>
        <charset val="134"/>
      </rPr>
      <t>80</t>
    </r>
    <r>
      <rPr>
        <sz val="11"/>
        <rFont val="宋体"/>
        <charset val="134"/>
      </rPr>
      <t>亩⑥新修田间特色生态人行便道</t>
    </r>
    <r>
      <rPr>
        <sz val="11"/>
        <rFont val="Times New Roman"/>
        <charset val="134"/>
      </rPr>
      <t>1000</t>
    </r>
    <r>
      <rPr>
        <sz val="11"/>
        <rFont val="宋体"/>
        <charset val="134"/>
      </rPr>
      <t>米</t>
    </r>
  </si>
  <si>
    <r>
      <rPr>
        <sz val="11"/>
        <rFont val="宋体"/>
        <charset val="134"/>
      </rPr>
      <t>通过散养大宁河鸡</t>
    </r>
    <r>
      <rPr>
        <sz val="11"/>
        <rFont val="Times New Roman"/>
        <charset val="134"/>
      </rPr>
      <t>2000</t>
    </r>
    <r>
      <rPr>
        <sz val="11"/>
        <rFont val="宋体"/>
        <charset val="134"/>
      </rPr>
      <t>只；新修田间生产道路</t>
    </r>
    <r>
      <rPr>
        <sz val="11"/>
        <rFont val="Times New Roman"/>
        <charset val="134"/>
      </rPr>
      <t>0.6</t>
    </r>
    <r>
      <rPr>
        <sz val="11"/>
        <rFont val="宋体"/>
        <charset val="134"/>
      </rPr>
      <t>公里；新建果园灌溉蓄水池</t>
    </r>
    <r>
      <rPr>
        <sz val="11"/>
        <rFont val="Times New Roman"/>
        <charset val="134"/>
      </rPr>
      <t>2</t>
    </r>
    <r>
      <rPr>
        <sz val="11"/>
        <rFont val="宋体"/>
        <charset val="134"/>
      </rPr>
      <t>个</t>
    </r>
    <r>
      <rPr>
        <sz val="11"/>
        <rFont val="Times New Roman"/>
        <charset val="134"/>
      </rPr>
      <t>1000</t>
    </r>
    <r>
      <rPr>
        <sz val="11"/>
        <rFont val="宋体"/>
        <charset val="134"/>
      </rPr>
      <t>方；新建苹果、玉露香梨、柱状梨示范园共</t>
    </r>
    <r>
      <rPr>
        <sz val="11"/>
        <rFont val="Times New Roman"/>
        <charset val="134"/>
      </rPr>
      <t>100</t>
    </r>
    <r>
      <rPr>
        <sz val="11"/>
        <rFont val="宋体"/>
        <charset val="134"/>
      </rPr>
      <t>亩；桃李果园管护</t>
    </r>
    <r>
      <rPr>
        <sz val="11"/>
        <rFont val="Times New Roman"/>
        <charset val="134"/>
      </rPr>
      <t>80</t>
    </r>
    <r>
      <rPr>
        <sz val="11"/>
        <rFont val="宋体"/>
        <charset val="134"/>
      </rPr>
      <t>亩；新修田间特色生态人行便道</t>
    </r>
    <r>
      <rPr>
        <sz val="11"/>
        <rFont val="Times New Roman"/>
        <charset val="134"/>
      </rPr>
      <t>1000</t>
    </r>
    <r>
      <rPr>
        <sz val="11"/>
        <rFont val="宋体"/>
        <charset val="134"/>
      </rPr>
      <t>米；项目实施后，可新增就业岗位</t>
    </r>
    <r>
      <rPr>
        <sz val="11"/>
        <rFont val="Times New Roman"/>
        <charset val="134"/>
      </rPr>
      <t>20</t>
    </r>
    <r>
      <rPr>
        <sz val="11"/>
        <rFont val="宋体"/>
        <charset val="134"/>
      </rPr>
      <t>个，推进农村产业发展，带动约</t>
    </r>
    <r>
      <rPr>
        <sz val="11"/>
        <rFont val="Times New Roman"/>
        <charset val="134"/>
      </rPr>
      <t>80</t>
    </r>
    <r>
      <rPr>
        <sz val="11"/>
        <rFont val="宋体"/>
        <charset val="134"/>
      </rPr>
      <t>户农户（其中：脱贫户及监测对象</t>
    </r>
    <r>
      <rPr>
        <sz val="11"/>
        <rFont val="Times New Roman"/>
        <charset val="134"/>
      </rPr>
      <t>14</t>
    </r>
    <r>
      <rPr>
        <sz val="11"/>
        <rFont val="宋体"/>
        <charset val="134"/>
      </rPr>
      <t>户</t>
    </r>
    <r>
      <rPr>
        <sz val="11"/>
        <rFont val="Times New Roman"/>
        <charset val="134"/>
      </rPr>
      <t>45</t>
    </r>
    <r>
      <rPr>
        <sz val="11"/>
        <rFont val="宋体"/>
        <charset val="134"/>
      </rPr>
      <t>人）通过土地山林出租、就地务工等方式增收</t>
    </r>
    <r>
      <rPr>
        <sz val="11"/>
        <rFont val="Times New Roman"/>
        <charset val="134"/>
      </rPr>
      <t>4000</t>
    </r>
    <r>
      <rPr>
        <sz val="11"/>
        <rFont val="宋体"/>
        <charset val="134"/>
      </rPr>
      <t>元以上。</t>
    </r>
  </si>
  <si>
    <r>
      <rPr>
        <sz val="11"/>
        <rFont val="Times New Roman"/>
        <charset val="134"/>
      </rPr>
      <t>21</t>
    </r>
    <r>
      <rPr>
        <sz val="11"/>
        <rFont val="宋体"/>
        <charset val="134"/>
      </rPr>
      <t>人参与前期项目确定会议、决议，</t>
    </r>
    <r>
      <rPr>
        <sz val="11"/>
        <rFont val="Times New Roman"/>
        <charset val="134"/>
      </rPr>
      <t>21</t>
    </r>
    <r>
      <rPr>
        <sz val="11"/>
        <rFont val="宋体"/>
        <charset val="134"/>
      </rPr>
      <t>人参与入库项目的选择，</t>
    </r>
    <r>
      <rPr>
        <sz val="11"/>
        <rFont val="Times New Roman"/>
        <charset val="134"/>
      </rPr>
      <t>5</t>
    </r>
    <r>
      <rPr>
        <sz val="11"/>
        <rFont val="宋体"/>
        <charset val="134"/>
      </rPr>
      <t>人参与资金使用的监督，通过散养大宁河鸡</t>
    </r>
    <r>
      <rPr>
        <sz val="11"/>
        <rFont val="Times New Roman"/>
        <charset val="134"/>
      </rPr>
      <t>2000</t>
    </r>
    <r>
      <rPr>
        <sz val="11"/>
        <rFont val="宋体"/>
        <charset val="134"/>
      </rPr>
      <t>只；新修田间生产道路</t>
    </r>
    <r>
      <rPr>
        <sz val="11"/>
        <rFont val="Times New Roman"/>
        <charset val="134"/>
      </rPr>
      <t>0.6</t>
    </r>
    <r>
      <rPr>
        <sz val="11"/>
        <rFont val="宋体"/>
        <charset val="134"/>
      </rPr>
      <t>公里；新建果园灌溉蓄水池</t>
    </r>
    <r>
      <rPr>
        <sz val="11"/>
        <rFont val="Times New Roman"/>
        <charset val="134"/>
      </rPr>
      <t>2</t>
    </r>
    <r>
      <rPr>
        <sz val="11"/>
        <rFont val="宋体"/>
        <charset val="134"/>
      </rPr>
      <t>个</t>
    </r>
    <r>
      <rPr>
        <sz val="11"/>
        <rFont val="Times New Roman"/>
        <charset val="134"/>
      </rPr>
      <t>1000</t>
    </r>
    <r>
      <rPr>
        <sz val="11"/>
        <rFont val="宋体"/>
        <charset val="134"/>
      </rPr>
      <t>方；新建苹果、玉露香梨、柱状梨示范园共</t>
    </r>
    <r>
      <rPr>
        <sz val="11"/>
        <rFont val="Times New Roman"/>
        <charset val="134"/>
      </rPr>
      <t>100</t>
    </r>
    <r>
      <rPr>
        <sz val="11"/>
        <rFont val="宋体"/>
        <charset val="134"/>
      </rPr>
      <t>亩；桃李果园管护</t>
    </r>
    <r>
      <rPr>
        <sz val="11"/>
        <rFont val="Times New Roman"/>
        <charset val="134"/>
      </rPr>
      <t>80</t>
    </r>
    <r>
      <rPr>
        <sz val="11"/>
        <rFont val="宋体"/>
        <charset val="134"/>
      </rPr>
      <t>亩；新修田间特色生态人行便道</t>
    </r>
    <r>
      <rPr>
        <sz val="11"/>
        <rFont val="Times New Roman"/>
        <charset val="134"/>
      </rPr>
      <t>1000</t>
    </r>
    <r>
      <rPr>
        <sz val="11"/>
        <rFont val="宋体"/>
        <charset val="134"/>
      </rPr>
      <t>米；项目实施后，可新增就业岗位</t>
    </r>
    <r>
      <rPr>
        <sz val="11"/>
        <rFont val="Times New Roman"/>
        <charset val="134"/>
      </rPr>
      <t>20</t>
    </r>
    <r>
      <rPr>
        <sz val="11"/>
        <rFont val="宋体"/>
        <charset val="134"/>
      </rPr>
      <t>个，推进农村产业发展，带动约</t>
    </r>
    <r>
      <rPr>
        <sz val="11"/>
        <rFont val="Times New Roman"/>
        <charset val="134"/>
      </rPr>
      <t>80</t>
    </r>
    <r>
      <rPr>
        <sz val="11"/>
        <rFont val="宋体"/>
        <charset val="134"/>
      </rPr>
      <t>户农户（其中：脱贫户及监测对象</t>
    </r>
    <r>
      <rPr>
        <sz val="11"/>
        <rFont val="Times New Roman"/>
        <charset val="134"/>
      </rPr>
      <t>14</t>
    </r>
    <r>
      <rPr>
        <sz val="11"/>
        <rFont val="宋体"/>
        <charset val="134"/>
      </rPr>
      <t>户</t>
    </r>
    <r>
      <rPr>
        <sz val="11"/>
        <rFont val="Times New Roman"/>
        <charset val="134"/>
      </rPr>
      <t>45</t>
    </r>
    <r>
      <rPr>
        <sz val="11"/>
        <rFont val="宋体"/>
        <charset val="134"/>
      </rPr>
      <t>人）通过土地山林出租、就地务工等方式增收</t>
    </r>
    <r>
      <rPr>
        <sz val="11"/>
        <rFont val="Times New Roman"/>
        <charset val="134"/>
      </rPr>
      <t>4000</t>
    </r>
    <r>
      <rPr>
        <sz val="11"/>
        <rFont val="宋体"/>
        <charset val="134"/>
      </rPr>
      <t>元以上。</t>
    </r>
  </si>
  <si>
    <r>
      <rPr>
        <sz val="11"/>
        <rFont val="宋体"/>
        <charset val="134"/>
      </rPr>
      <t>散养大宁河鸡</t>
    </r>
    <r>
      <rPr>
        <sz val="11"/>
        <rFont val="Times New Roman"/>
        <charset val="134"/>
      </rPr>
      <t>2000</t>
    </r>
    <r>
      <rPr>
        <sz val="11"/>
        <rFont val="宋体"/>
        <charset val="134"/>
      </rPr>
      <t>只；新修田间生产道路</t>
    </r>
    <r>
      <rPr>
        <sz val="11"/>
        <rFont val="Times New Roman"/>
        <charset val="134"/>
      </rPr>
      <t>0.6</t>
    </r>
    <r>
      <rPr>
        <sz val="11"/>
        <rFont val="宋体"/>
        <charset val="134"/>
      </rPr>
      <t>公里，设</t>
    </r>
    <r>
      <rPr>
        <sz val="11"/>
        <rFont val="Times New Roman"/>
        <charset val="134"/>
      </rPr>
      <t xml:space="preserve">2 </t>
    </r>
    <r>
      <rPr>
        <sz val="11"/>
        <rFont val="宋体"/>
        <charset val="134"/>
      </rPr>
      <t>个错车道，石头衬砌坎高</t>
    </r>
    <r>
      <rPr>
        <sz val="11"/>
        <rFont val="Times New Roman"/>
        <charset val="134"/>
      </rPr>
      <t>60</t>
    </r>
    <r>
      <rPr>
        <sz val="11"/>
        <rFont val="宋体"/>
        <charset val="134"/>
      </rPr>
      <t>公分</t>
    </r>
    <r>
      <rPr>
        <sz val="11"/>
        <rFont val="Times New Roman"/>
        <charset val="134"/>
      </rPr>
      <t>0.6</t>
    </r>
    <r>
      <rPr>
        <sz val="11"/>
        <rFont val="宋体"/>
        <charset val="134"/>
      </rPr>
      <t>公里；新建果园灌溉蓄水池</t>
    </r>
    <r>
      <rPr>
        <sz val="11"/>
        <rFont val="Times New Roman"/>
        <charset val="134"/>
      </rPr>
      <t>2</t>
    </r>
    <r>
      <rPr>
        <sz val="11"/>
        <rFont val="宋体"/>
        <charset val="134"/>
      </rPr>
      <t>个</t>
    </r>
    <r>
      <rPr>
        <sz val="11"/>
        <rFont val="Times New Roman"/>
        <charset val="134"/>
      </rPr>
      <t>1000</t>
    </r>
    <r>
      <rPr>
        <sz val="11"/>
        <rFont val="宋体"/>
        <charset val="134"/>
      </rPr>
      <t>方（灌浆）；新建苹果、玉露香梨、柱状梨示范园共</t>
    </r>
    <r>
      <rPr>
        <sz val="11"/>
        <rFont val="Times New Roman"/>
        <charset val="134"/>
      </rPr>
      <t>100</t>
    </r>
    <r>
      <rPr>
        <sz val="11"/>
        <rFont val="宋体"/>
        <charset val="134"/>
      </rPr>
      <t>亩；桃李果园管护</t>
    </r>
    <r>
      <rPr>
        <sz val="11"/>
        <rFont val="Times New Roman"/>
        <charset val="134"/>
      </rPr>
      <t>80</t>
    </r>
    <r>
      <rPr>
        <sz val="11"/>
        <rFont val="宋体"/>
        <charset val="134"/>
      </rPr>
      <t>亩新修田间特色生态人行便道</t>
    </r>
    <r>
      <rPr>
        <sz val="11"/>
        <rFont val="Times New Roman"/>
        <charset val="134"/>
      </rPr>
      <t>1000</t>
    </r>
    <r>
      <rPr>
        <sz val="11"/>
        <rFont val="宋体"/>
        <charset val="134"/>
      </rPr>
      <t>米</t>
    </r>
  </si>
  <si>
    <r>
      <rPr>
        <sz val="11"/>
        <rFont val="宋体"/>
        <charset val="134"/>
      </rPr>
      <t>①散养大宁河鸡</t>
    </r>
    <r>
      <rPr>
        <sz val="11"/>
        <rFont val="Times New Roman"/>
        <charset val="134"/>
      </rPr>
      <t>2000</t>
    </r>
    <r>
      <rPr>
        <sz val="11"/>
        <rFont val="宋体"/>
        <charset val="134"/>
      </rPr>
      <t>只</t>
    </r>
    <r>
      <rPr>
        <sz val="11"/>
        <rFont val="Times New Roman"/>
        <charset val="134"/>
      </rPr>
      <t>[</t>
    </r>
    <r>
      <rPr>
        <sz val="11"/>
        <rFont val="宋体"/>
        <charset val="134"/>
      </rPr>
      <t>预算</t>
    </r>
    <r>
      <rPr>
        <sz val="11"/>
        <rFont val="Times New Roman"/>
        <charset val="134"/>
      </rPr>
      <t>5</t>
    </r>
    <r>
      <rPr>
        <sz val="11"/>
        <rFont val="宋体"/>
        <charset val="134"/>
      </rPr>
      <t>万</t>
    </r>
    <r>
      <rPr>
        <sz val="11"/>
        <rFont val="Times New Roman"/>
        <charset val="134"/>
      </rPr>
      <t>]</t>
    </r>
    <r>
      <rPr>
        <sz val="11"/>
        <rFont val="宋体"/>
        <charset val="134"/>
      </rPr>
      <t>；②园内新修田间生产道路</t>
    </r>
    <r>
      <rPr>
        <sz val="11"/>
        <rFont val="Times New Roman"/>
        <charset val="134"/>
      </rPr>
      <t>0.6</t>
    </r>
    <r>
      <rPr>
        <sz val="11"/>
        <rFont val="宋体"/>
        <charset val="134"/>
      </rPr>
      <t>公里，路宽</t>
    </r>
    <r>
      <rPr>
        <sz val="11"/>
        <rFont val="Times New Roman"/>
        <charset val="134"/>
      </rPr>
      <t>2.5</t>
    </r>
    <r>
      <rPr>
        <sz val="11"/>
        <rFont val="宋体"/>
        <charset val="134"/>
      </rPr>
      <t>米，设</t>
    </r>
    <r>
      <rPr>
        <sz val="11"/>
        <rFont val="Times New Roman"/>
        <charset val="134"/>
      </rPr>
      <t xml:space="preserve">2 </t>
    </r>
    <r>
      <rPr>
        <sz val="11"/>
        <rFont val="宋体"/>
        <charset val="134"/>
      </rPr>
      <t>个错车道，铺碎石</t>
    </r>
    <r>
      <rPr>
        <sz val="11"/>
        <rFont val="Times New Roman"/>
        <charset val="134"/>
      </rPr>
      <t>2</t>
    </r>
    <r>
      <rPr>
        <sz val="11"/>
        <rFont val="宋体"/>
        <charset val="134"/>
      </rPr>
      <t>公分，石头衬砌坎高</t>
    </r>
    <r>
      <rPr>
        <sz val="11"/>
        <rFont val="Times New Roman"/>
        <charset val="134"/>
      </rPr>
      <t>60</t>
    </r>
    <r>
      <rPr>
        <sz val="11"/>
        <rFont val="宋体"/>
        <charset val="134"/>
      </rPr>
      <t>公分</t>
    </r>
    <r>
      <rPr>
        <sz val="11"/>
        <rFont val="Times New Roman"/>
        <charset val="134"/>
      </rPr>
      <t>0.5</t>
    </r>
    <r>
      <rPr>
        <sz val="11"/>
        <rFont val="宋体"/>
        <charset val="134"/>
      </rPr>
      <t>公里，无边沟</t>
    </r>
    <r>
      <rPr>
        <sz val="11"/>
        <rFont val="Times New Roman"/>
        <charset val="134"/>
      </rPr>
      <t>[</t>
    </r>
    <r>
      <rPr>
        <sz val="11"/>
        <rFont val="宋体"/>
        <charset val="134"/>
      </rPr>
      <t>预算</t>
    </r>
    <r>
      <rPr>
        <sz val="11"/>
        <rFont val="Times New Roman"/>
        <charset val="134"/>
      </rPr>
      <t>30</t>
    </r>
    <r>
      <rPr>
        <sz val="11"/>
        <rFont val="宋体"/>
        <charset val="134"/>
      </rPr>
      <t>万</t>
    </r>
    <r>
      <rPr>
        <sz val="11"/>
        <rFont val="Times New Roman"/>
        <charset val="134"/>
      </rPr>
      <t>]</t>
    </r>
    <r>
      <rPr>
        <sz val="11"/>
        <rFont val="宋体"/>
        <charset val="134"/>
      </rPr>
      <t>；③新建果园灌溉蓄水池</t>
    </r>
    <r>
      <rPr>
        <sz val="11"/>
        <rFont val="Times New Roman"/>
        <charset val="134"/>
      </rPr>
      <t>2</t>
    </r>
    <r>
      <rPr>
        <sz val="11"/>
        <rFont val="宋体"/>
        <charset val="134"/>
      </rPr>
      <t>个</t>
    </r>
    <r>
      <rPr>
        <sz val="11"/>
        <rFont val="Times New Roman"/>
        <charset val="134"/>
      </rPr>
      <t>1000</t>
    </r>
    <r>
      <rPr>
        <sz val="11"/>
        <rFont val="宋体"/>
        <charset val="134"/>
      </rPr>
      <t>方（灌浆）</t>
    </r>
    <r>
      <rPr>
        <sz val="11"/>
        <rFont val="Times New Roman"/>
        <charset val="134"/>
      </rPr>
      <t>[</t>
    </r>
    <r>
      <rPr>
        <sz val="11"/>
        <rFont val="宋体"/>
        <charset val="134"/>
      </rPr>
      <t>预算</t>
    </r>
    <r>
      <rPr>
        <sz val="11"/>
        <rFont val="Times New Roman"/>
        <charset val="134"/>
      </rPr>
      <t>80</t>
    </r>
    <r>
      <rPr>
        <sz val="11"/>
        <rFont val="宋体"/>
        <charset val="134"/>
      </rPr>
      <t>万</t>
    </r>
    <r>
      <rPr>
        <sz val="11"/>
        <rFont val="Times New Roman"/>
        <charset val="134"/>
      </rPr>
      <t>]</t>
    </r>
    <r>
      <rPr>
        <sz val="11"/>
        <rFont val="宋体"/>
        <charset val="134"/>
      </rPr>
      <t>；④新建苹果、玉露香梨、柱状梨示范园共</t>
    </r>
    <r>
      <rPr>
        <sz val="11"/>
        <rFont val="Times New Roman"/>
        <charset val="134"/>
      </rPr>
      <t>100</t>
    </r>
    <r>
      <rPr>
        <sz val="11"/>
        <rFont val="宋体"/>
        <charset val="134"/>
      </rPr>
      <t>亩</t>
    </r>
    <r>
      <rPr>
        <sz val="11"/>
        <rFont val="Times New Roman"/>
        <charset val="134"/>
      </rPr>
      <t>[</t>
    </r>
    <r>
      <rPr>
        <sz val="11"/>
        <rFont val="宋体"/>
        <charset val="134"/>
      </rPr>
      <t>预算</t>
    </r>
    <r>
      <rPr>
        <sz val="11"/>
        <rFont val="Times New Roman"/>
        <charset val="134"/>
      </rPr>
      <t>40</t>
    </r>
    <r>
      <rPr>
        <sz val="11"/>
        <rFont val="宋体"/>
        <charset val="134"/>
      </rPr>
      <t>万</t>
    </r>
    <r>
      <rPr>
        <sz val="11"/>
        <rFont val="Times New Roman"/>
        <charset val="134"/>
      </rPr>
      <t>]</t>
    </r>
    <r>
      <rPr>
        <sz val="11"/>
        <rFont val="宋体"/>
        <charset val="134"/>
      </rPr>
      <t>；⑤桃李果园管护</t>
    </r>
    <r>
      <rPr>
        <sz val="11"/>
        <rFont val="Times New Roman"/>
        <charset val="134"/>
      </rPr>
      <t>80</t>
    </r>
    <r>
      <rPr>
        <sz val="11"/>
        <rFont val="宋体"/>
        <charset val="134"/>
      </rPr>
      <t>亩</t>
    </r>
    <r>
      <rPr>
        <sz val="11"/>
        <rFont val="Times New Roman"/>
        <charset val="134"/>
      </rPr>
      <t>[</t>
    </r>
    <r>
      <rPr>
        <sz val="11"/>
        <rFont val="宋体"/>
        <charset val="134"/>
      </rPr>
      <t>预算</t>
    </r>
    <r>
      <rPr>
        <sz val="11"/>
        <rFont val="Times New Roman"/>
        <charset val="134"/>
      </rPr>
      <t>8</t>
    </r>
    <r>
      <rPr>
        <sz val="11"/>
        <rFont val="宋体"/>
        <charset val="134"/>
      </rPr>
      <t>万</t>
    </r>
    <r>
      <rPr>
        <sz val="11"/>
        <rFont val="Times New Roman"/>
        <charset val="134"/>
      </rPr>
      <t>]</t>
    </r>
    <r>
      <rPr>
        <sz val="11"/>
        <rFont val="宋体"/>
        <charset val="134"/>
      </rPr>
      <t>⑥新修田间特色生态人行便道</t>
    </r>
    <r>
      <rPr>
        <sz val="11"/>
        <rFont val="Times New Roman"/>
        <charset val="134"/>
      </rPr>
      <t>1000</t>
    </r>
    <r>
      <rPr>
        <sz val="11"/>
        <rFont val="宋体"/>
        <charset val="134"/>
      </rPr>
      <t>米</t>
    </r>
    <r>
      <rPr>
        <sz val="11"/>
        <rFont val="Times New Roman"/>
        <charset val="134"/>
      </rPr>
      <t>[</t>
    </r>
    <r>
      <rPr>
        <sz val="11"/>
        <rFont val="宋体"/>
        <charset val="134"/>
      </rPr>
      <t>预算</t>
    </r>
    <r>
      <rPr>
        <sz val="11"/>
        <rFont val="Times New Roman"/>
        <charset val="134"/>
      </rPr>
      <t>8</t>
    </r>
    <r>
      <rPr>
        <sz val="11"/>
        <rFont val="宋体"/>
        <charset val="134"/>
      </rPr>
      <t>万</t>
    </r>
    <r>
      <rPr>
        <sz val="11"/>
        <rFont val="Times New Roman"/>
        <charset val="134"/>
      </rPr>
      <t>][</t>
    </r>
    <r>
      <rPr>
        <sz val="11"/>
        <rFont val="宋体"/>
        <charset val="134"/>
      </rPr>
      <t>预算总计</t>
    </r>
    <r>
      <rPr>
        <sz val="11"/>
        <rFont val="Times New Roman"/>
        <charset val="134"/>
      </rPr>
      <t>171</t>
    </r>
    <r>
      <rPr>
        <sz val="11"/>
        <rFont val="宋体"/>
        <charset val="134"/>
      </rPr>
      <t>万</t>
    </r>
    <r>
      <rPr>
        <sz val="11"/>
        <rFont val="Times New Roman"/>
        <charset val="134"/>
      </rPr>
      <t>]</t>
    </r>
  </si>
  <si>
    <r>
      <rPr>
        <sz val="11"/>
        <rFont val="宋体"/>
        <charset val="134"/>
      </rPr>
      <t>特色产业带动增加脱贫人口收入（总收入）</t>
    </r>
    <r>
      <rPr>
        <sz val="11"/>
        <rFont val="Times New Roman"/>
        <charset val="134"/>
      </rPr>
      <t>≥40</t>
    </r>
    <r>
      <rPr>
        <sz val="11"/>
        <rFont val="宋体"/>
        <charset val="134"/>
      </rPr>
      <t>万元</t>
    </r>
  </si>
  <si>
    <r>
      <rPr>
        <sz val="11"/>
        <rFont val="宋体"/>
        <charset val="134"/>
      </rPr>
      <t>受益脱贫人口及监测对象数</t>
    </r>
    <r>
      <rPr>
        <sz val="11"/>
        <rFont val="Times New Roman"/>
        <charset val="134"/>
      </rPr>
      <t>≥45</t>
    </r>
    <r>
      <rPr>
        <sz val="11"/>
        <rFont val="宋体"/>
        <charset val="134"/>
      </rPr>
      <t>人</t>
    </r>
  </si>
  <si>
    <r>
      <rPr>
        <sz val="11"/>
        <rFont val="宋体"/>
        <charset val="134"/>
      </rPr>
      <t>巫溪县</t>
    </r>
    <r>
      <rPr>
        <sz val="11"/>
        <rFont val="Times New Roman"/>
        <charset val="134"/>
      </rPr>
      <t>2024</t>
    </r>
    <r>
      <rPr>
        <sz val="11"/>
        <rFont val="宋体"/>
        <charset val="134"/>
      </rPr>
      <t>年村集体经济产业发展项目</t>
    </r>
  </si>
  <si>
    <r>
      <rPr>
        <sz val="11"/>
        <rFont val="宋体"/>
        <charset val="134"/>
      </rPr>
      <t>支持</t>
    </r>
    <r>
      <rPr>
        <sz val="11"/>
        <rFont val="Times New Roman"/>
        <charset val="134"/>
      </rPr>
      <t>30</t>
    </r>
    <r>
      <rPr>
        <sz val="11"/>
        <rFont val="宋体"/>
        <charset val="134"/>
      </rPr>
      <t>个村集体经济组织发展壮大村集体经济，补助标准</t>
    </r>
    <r>
      <rPr>
        <sz val="11"/>
        <rFont val="Times New Roman"/>
        <charset val="134"/>
      </rPr>
      <t>70</t>
    </r>
    <r>
      <rPr>
        <sz val="11"/>
        <rFont val="宋体"/>
        <charset val="134"/>
      </rPr>
      <t>万元</t>
    </r>
    <r>
      <rPr>
        <sz val="11"/>
        <rFont val="Times New Roman"/>
        <charset val="134"/>
      </rPr>
      <t>/</t>
    </r>
    <r>
      <rPr>
        <sz val="11"/>
        <rFont val="宋体"/>
        <charset val="134"/>
      </rPr>
      <t>村</t>
    </r>
  </si>
  <si>
    <r>
      <rPr>
        <sz val="11"/>
        <rFont val="宋体"/>
        <charset val="134"/>
      </rPr>
      <t>通过支持</t>
    </r>
    <r>
      <rPr>
        <sz val="11"/>
        <rFont val="Times New Roman"/>
        <charset val="134"/>
      </rPr>
      <t>30</t>
    </r>
    <r>
      <rPr>
        <sz val="11"/>
        <rFont val="宋体"/>
        <charset val="134"/>
      </rPr>
      <t>个村发展新型农村集体经济，实现每村年集体经济收益达</t>
    </r>
    <r>
      <rPr>
        <sz val="11"/>
        <rFont val="Times New Roman"/>
        <charset val="134"/>
      </rPr>
      <t>10</t>
    </r>
    <r>
      <rPr>
        <sz val="11"/>
        <rFont val="宋体"/>
        <charset val="134"/>
      </rPr>
      <t>万元以上，受益农户</t>
    </r>
    <r>
      <rPr>
        <sz val="11"/>
        <rFont val="Times New Roman"/>
        <charset val="134"/>
      </rPr>
      <t>10000</t>
    </r>
    <r>
      <rPr>
        <sz val="11"/>
        <rFont val="宋体"/>
        <charset val="134"/>
      </rPr>
      <t>人，其中脱贫户</t>
    </r>
    <r>
      <rPr>
        <sz val="11"/>
        <rFont val="Times New Roman"/>
        <charset val="134"/>
      </rPr>
      <t>1000</t>
    </r>
    <r>
      <rPr>
        <sz val="11"/>
        <rFont val="宋体"/>
        <charset val="134"/>
      </rPr>
      <t>人。</t>
    </r>
  </si>
  <si>
    <r>
      <rPr>
        <sz val="11"/>
        <rFont val="Times New Roman"/>
        <charset val="134"/>
      </rPr>
      <t>21</t>
    </r>
    <r>
      <rPr>
        <sz val="11"/>
        <rFont val="宋体"/>
        <charset val="134"/>
      </rPr>
      <t>人参与前期项目确定会议、决议，</t>
    </r>
    <r>
      <rPr>
        <sz val="11"/>
        <rFont val="Times New Roman"/>
        <charset val="134"/>
      </rPr>
      <t>21</t>
    </r>
    <r>
      <rPr>
        <sz val="11"/>
        <rFont val="宋体"/>
        <charset val="134"/>
      </rPr>
      <t>人参与入库项目的选择，</t>
    </r>
    <r>
      <rPr>
        <sz val="11"/>
        <rFont val="Times New Roman"/>
        <charset val="134"/>
      </rPr>
      <t>5</t>
    </r>
    <r>
      <rPr>
        <sz val="11"/>
        <rFont val="宋体"/>
        <charset val="134"/>
      </rPr>
      <t>人参与资金使用的监督，通过支持</t>
    </r>
    <r>
      <rPr>
        <sz val="11"/>
        <rFont val="Times New Roman"/>
        <charset val="134"/>
      </rPr>
      <t>30</t>
    </r>
    <r>
      <rPr>
        <sz val="11"/>
        <rFont val="宋体"/>
        <charset val="134"/>
      </rPr>
      <t>个村发展新型农村集体经济，实现每村年集体经济收益达</t>
    </r>
    <r>
      <rPr>
        <sz val="11"/>
        <rFont val="Times New Roman"/>
        <charset val="134"/>
      </rPr>
      <t>10</t>
    </r>
    <r>
      <rPr>
        <sz val="11"/>
        <rFont val="宋体"/>
        <charset val="134"/>
      </rPr>
      <t>万元以上，受益农户</t>
    </r>
    <r>
      <rPr>
        <sz val="11"/>
        <rFont val="Times New Roman"/>
        <charset val="134"/>
      </rPr>
      <t>10000</t>
    </r>
    <r>
      <rPr>
        <sz val="11"/>
        <rFont val="宋体"/>
        <charset val="134"/>
      </rPr>
      <t>人，其中脱贫户</t>
    </r>
    <r>
      <rPr>
        <sz val="11"/>
        <rFont val="Times New Roman"/>
        <charset val="134"/>
      </rPr>
      <t>1000</t>
    </r>
    <r>
      <rPr>
        <sz val="11"/>
        <rFont val="宋体"/>
        <charset val="134"/>
      </rPr>
      <t>人。</t>
    </r>
  </si>
  <si>
    <r>
      <rPr>
        <sz val="11"/>
        <rFont val="宋体"/>
        <charset val="134"/>
      </rPr>
      <t>村集体经济组织</t>
    </r>
    <r>
      <rPr>
        <sz val="11"/>
        <rFont val="Times New Roman"/>
        <charset val="134"/>
      </rPr>
      <t>30</t>
    </r>
    <r>
      <rPr>
        <sz val="11"/>
        <rFont val="宋体"/>
        <charset val="134"/>
      </rPr>
      <t>个。</t>
    </r>
  </si>
  <si>
    <r>
      <rPr>
        <sz val="11"/>
        <rFont val="宋体"/>
        <charset val="134"/>
      </rPr>
      <t>村集体经济产业发展补助</t>
    </r>
    <r>
      <rPr>
        <sz val="11"/>
        <rFont val="Times New Roman"/>
        <charset val="134"/>
      </rPr>
      <t>70</t>
    </r>
    <r>
      <rPr>
        <sz val="11"/>
        <rFont val="宋体"/>
        <charset val="134"/>
      </rPr>
      <t>万元</t>
    </r>
    <r>
      <rPr>
        <sz val="11"/>
        <rFont val="Times New Roman"/>
        <charset val="134"/>
      </rPr>
      <t>/</t>
    </r>
    <r>
      <rPr>
        <sz val="11"/>
        <rFont val="宋体"/>
        <charset val="134"/>
      </rPr>
      <t>村</t>
    </r>
  </si>
  <si>
    <r>
      <rPr>
        <sz val="11"/>
        <rFont val="宋体"/>
        <charset val="134"/>
      </rPr>
      <t>实现每村年集体经济收益达</t>
    </r>
    <r>
      <rPr>
        <sz val="11"/>
        <rFont val="Times New Roman"/>
        <charset val="134"/>
      </rPr>
      <t>10</t>
    </r>
    <r>
      <rPr>
        <sz val="11"/>
        <rFont val="宋体"/>
        <charset val="134"/>
      </rPr>
      <t>万元以上。</t>
    </r>
  </si>
  <si>
    <r>
      <rPr>
        <sz val="11"/>
        <rFont val="宋体"/>
        <charset val="134"/>
      </rPr>
      <t>实现每村年集体经济收益达</t>
    </r>
    <r>
      <rPr>
        <sz val="11"/>
        <rFont val="Times New Roman"/>
        <charset val="134"/>
      </rPr>
      <t>10</t>
    </r>
    <r>
      <rPr>
        <sz val="11"/>
        <rFont val="宋体"/>
        <charset val="134"/>
      </rPr>
      <t>万元以上</t>
    </r>
  </si>
  <si>
    <r>
      <rPr>
        <sz val="11"/>
        <rFont val="宋体"/>
        <charset val="134"/>
      </rPr>
      <t>李涛</t>
    </r>
  </si>
  <si>
    <r>
      <rPr>
        <sz val="11"/>
        <rFont val="宋体"/>
        <charset val="134"/>
      </rPr>
      <t>巫溪县通城镇</t>
    </r>
    <r>
      <rPr>
        <sz val="11"/>
        <rFont val="Times New Roman"/>
        <charset val="134"/>
      </rPr>
      <t>2024</t>
    </r>
    <r>
      <rPr>
        <sz val="11"/>
        <rFont val="宋体"/>
        <charset val="134"/>
      </rPr>
      <t>年村集体经济联合发展项目</t>
    </r>
  </si>
  <si>
    <r>
      <rPr>
        <sz val="11"/>
        <rFont val="宋体"/>
        <charset val="134"/>
      </rPr>
      <t>财政资金作为三个村的股金，入股到峰然食品加工厂建设冻库一座，面积</t>
    </r>
    <r>
      <rPr>
        <sz val="11"/>
        <rFont val="Times New Roman"/>
        <charset val="134"/>
      </rPr>
      <t>2470</t>
    </r>
    <r>
      <rPr>
        <sz val="11"/>
        <rFont val="宋体"/>
        <charset val="134"/>
      </rPr>
      <t>平方米，库容约</t>
    </r>
    <r>
      <rPr>
        <sz val="11"/>
        <rFont val="Times New Roman"/>
        <charset val="134"/>
      </rPr>
      <t>200</t>
    </r>
    <r>
      <rPr>
        <sz val="11"/>
        <rFont val="宋体"/>
        <charset val="134"/>
      </rPr>
      <t>吨，产权归村集体所有。</t>
    </r>
  </si>
  <si>
    <r>
      <rPr>
        <sz val="11"/>
        <rFont val="宋体"/>
        <charset val="134"/>
      </rPr>
      <t>巫溪县通城镇通城村等</t>
    </r>
  </si>
  <si>
    <r>
      <rPr>
        <sz val="11"/>
        <rFont val="宋体"/>
        <charset val="134"/>
      </rPr>
      <t>通过财政资金作为三个村的股金，入股到峰然食品加工厂建设冻库一座，面积</t>
    </r>
    <r>
      <rPr>
        <sz val="11"/>
        <rFont val="Times New Roman"/>
        <charset val="134"/>
      </rPr>
      <t>2470</t>
    </r>
    <r>
      <rPr>
        <sz val="11"/>
        <rFont val="宋体"/>
        <charset val="134"/>
      </rPr>
      <t>平方米，库容约</t>
    </r>
    <r>
      <rPr>
        <sz val="11"/>
        <rFont val="Times New Roman"/>
        <charset val="134"/>
      </rPr>
      <t>200</t>
    </r>
    <r>
      <rPr>
        <sz val="11"/>
        <rFont val="宋体"/>
        <charset val="134"/>
      </rPr>
      <t>吨，项目建成后可增加村集体经济收入</t>
    </r>
    <r>
      <rPr>
        <sz val="11"/>
        <rFont val="Times New Roman"/>
        <charset val="134"/>
      </rPr>
      <t>2.5</t>
    </r>
    <r>
      <rPr>
        <sz val="11"/>
        <rFont val="宋体"/>
        <charset val="134"/>
      </rPr>
      <t>万元以上，带动农户务工收入</t>
    </r>
    <r>
      <rPr>
        <sz val="11"/>
        <rFont val="Times New Roman"/>
        <charset val="134"/>
      </rPr>
      <t>1000</t>
    </r>
    <r>
      <rPr>
        <sz val="11"/>
        <rFont val="宋体"/>
        <charset val="134"/>
      </rPr>
      <t>元以上，受益人口</t>
    </r>
    <r>
      <rPr>
        <sz val="11"/>
        <rFont val="Times New Roman"/>
        <charset val="134"/>
      </rPr>
      <t>75</t>
    </r>
    <r>
      <rPr>
        <sz val="11"/>
        <rFont val="宋体"/>
        <charset val="134"/>
      </rPr>
      <t>人，其中脱贫人口</t>
    </r>
    <r>
      <rPr>
        <sz val="11"/>
        <rFont val="Times New Roman"/>
        <charset val="134"/>
      </rPr>
      <t>8</t>
    </r>
    <r>
      <rPr>
        <sz val="11"/>
        <rFont val="宋体"/>
        <charset val="134"/>
      </rPr>
      <t>人。</t>
    </r>
  </si>
  <si>
    <r>
      <rPr>
        <sz val="11"/>
        <rFont val="Times New Roman"/>
        <charset val="134"/>
      </rPr>
      <t>13</t>
    </r>
    <r>
      <rPr>
        <sz val="11"/>
        <rFont val="宋体"/>
        <charset val="134"/>
      </rPr>
      <t>人参与前期项目确定会议、决议，</t>
    </r>
    <r>
      <rPr>
        <sz val="11"/>
        <rFont val="Times New Roman"/>
        <charset val="134"/>
      </rPr>
      <t>13</t>
    </r>
    <r>
      <rPr>
        <sz val="11"/>
        <rFont val="宋体"/>
        <charset val="134"/>
      </rPr>
      <t>人参与入库项目的选择，</t>
    </r>
    <r>
      <rPr>
        <sz val="11"/>
        <rFont val="Times New Roman"/>
        <charset val="134"/>
      </rPr>
      <t>3</t>
    </r>
    <r>
      <rPr>
        <sz val="11"/>
        <rFont val="宋体"/>
        <charset val="134"/>
      </rPr>
      <t>人参与项目实施过程中施工质量和资金使用的监督，通过实施该项目，可增加村集体经济收入不低于</t>
    </r>
    <r>
      <rPr>
        <sz val="11"/>
        <rFont val="Times New Roman"/>
        <charset val="134"/>
      </rPr>
      <t>2.5</t>
    </r>
    <r>
      <rPr>
        <sz val="11"/>
        <rFont val="宋体"/>
        <charset val="134"/>
      </rPr>
      <t>万元，带动农户务工收入不低于</t>
    </r>
    <r>
      <rPr>
        <sz val="11"/>
        <rFont val="Times New Roman"/>
        <charset val="134"/>
      </rPr>
      <t>1000</t>
    </r>
    <r>
      <rPr>
        <sz val="11"/>
        <rFont val="宋体"/>
        <charset val="134"/>
      </rPr>
      <t>元，受益人口</t>
    </r>
    <r>
      <rPr>
        <sz val="11"/>
        <rFont val="Times New Roman"/>
        <charset val="134"/>
      </rPr>
      <t>75</t>
    </r>
    <r>
      <rPr>
        <sz val="11"/>
        <rFont val="宋体"/>
        <charset val="134"/>
      </rPr>
      <t>人。</t>
    </r>
  </si>
  <si>
    <r>
      <rPr>
        <sz val="11"/>
        <rFont val="宋体"/>
        <charset val="134"/>
      </rPr>
      <t>入股资金</t>
    </r>
    <r>
      <rPr>
        <sz val="11"/>
        <rFont val="Times New Roman"/>
        <charset val="134"/>
      </rPr>
      <t>500</t>
    </r>
    <r>
      <rPr>
        <sz val="11"/>
        <rFont val="宋体"/>
        <charset val="134"/>
      </rPr>
      <t>万元</t>
    </r>
  </si>
  <si>
    <r>
      <rPr>
        <sz val="11"/>
        <rFont val="宋体"/>
        <charset val="134"/>
      </rPr>
      <t>项目验收合格率</t>
    </r>
    <r>
      <rPr>
        <sz val="11"/>
        <rFont val="Times New Roman"/>
        <charset val="134"/>
      </rPr>
      <t>100%</t>
    </r>
    <r>
      <rPr>
        <sz val="11"/>
        <rFont val="宋体"/>
        <charset val="134"/>
      </rPr>
      <t>。</t>
    </r>
  </si>
  <si>
    <r>
      <rPr>
        <sz val="11"/>
        <rFont val="宋体"/>
        <charset val="134"/>
      </rPr>
      <t>项目建设成本</t>
    </r>
    <r>
      <rPr>
        <sz val="11"/>
        <rFont val="Times New Roman"/>
        <charset val="134"/>
      </rPr>
      <t>≤2024</t>
    </r>
    <r>
      <rPr>
        <sz val="11"/>
        <rFont val="宋体"/>
        <charset val="134"/>
      </rPr>
      <t>元</t>
    </r>
    <r>
      <rPr>
        <sz val="11"/>
        <rFont val="Times New Roman"/>
        <charset val="134"/>
      </rPr>
      <t>/</t>
    </r>
    <r>
      <rPr>
        <sz val="11"/>
        <rFont val="宋体"/>
        <charset val="134"/>
      </rPr>
      <t>平方米</t>
    </r>
  </si>
  <si>
    <r>
      <rPr>
        <sz val="11"/>
        <rFont val="宋体"/>
        <charset val="134"/>
      </rPr>
      <t>通过实施该项目，可增加村集体经济收入不低于</t>
    </r>
    <r>
      <rPr>
        <sz val="11"/>
        <rFont val="Times New Roman"/>
        <charset val="134"/>
      </rPr>
      <t>2.5</t>
    </r>
    <r>
      <rPr>
        <sz val="11"/>
        <rFont val="宋体"/>
        <charset val="134"/>
      </rPr>
      <t>万元，带动农户务工收入不低于</t>
    </r>
    <r>
      <rPr>
        <sz val="11"/>
        <rFont val="Times New Roman"/>
        <charset val="134"/>
      </rPr>
      <t>1000</t>
    </r>
    <r>
      <rPr>
        <sz val="11"/>
        <rFont val="宋体"/>
        <charset val="134"/>
      </rPr>
      <t>元，受益人口</t>
    </r>
    <r>
      <rPr>
        <sz val="11"/>
        <rFont val="Times New Roman"/>
        <charset val="134"/>
      </rPr>
      <t>75</t>
    </r>
    <r>
      <rPr>
        <sz val="11"/>
        <rFont val="宋体"/>
        <charset val="134"/>
      </rPr>
      <t>人。</t>
    </r>
  </si>
  <si>
    <r>
      <rPr>
        <sz val="11"/>
        <rFont val="宋体"/>
        <charset val="134"/>
      </rPr>
      <t>特色产业</t>
    </r>
    <r>
      <rPr>
        <sz val="11"/>
        <rFont val="Times New Roman"/>
        <charset val="134"/>
      </rPr>
      <t>-</t>
    </r>
    <r>
      <rPr>
        <sz val="11"/>
        <rFont val="宋体"/>
        <charset val="134"/>
      </rPr>
      <t>其他</t>
    </r>
  </si>
  <si>
    <r>
      <rPr>
        <sz val="11"/>
        <rFont val="宋体"/>
        <charset val="134"/>
      </rPr>
      <t>巫溪县</t>
    </r>
    <r>
      <rPr>
        <sz val="11"/>
        <rFont val="Times New Roman"/>
        <charset val="134"/>
      </rPr>
      <t>2024</t>
    </r>
    <r>
      <rPr>
        <sz val="11"/>
        <rFont val="宋体"/>
        <charset val="134"/>
      </rPr>
      <t>年大豆玉米带状复合种植项目</t>
    </r>
  </si>
  <si>
    <r>
      <rPr>
        <sz val="11"/>
        <rFont val="宋体"/>
        <charset val="134"/>
      </rPr>
      <t>大豆玉米带状复合种植面积</t>
    </r>
    <r>
      <rPr>
        <sz val="11"/>
        <rFont val="Times New Roman"/>
        <charset val="134"/>
      </rPr>
      <t>1.2</t>
    </r>
    <r>
      <rPr>
        <sz val="11"/>
        <rFont val="宋体"/>
        <charset val="134"/>
      </rPr>
      <t>万亩。</t>
    </r>
  </si>
  <si>
    <r>
      <rPr>
        <sz val="11"/>
        <rFont val="宋体"/>
        <charset val="134"/>
      </rPr>
      <t>通过增种大豆</t>
    </r>
    <r>
      <rPr>
        <sz val="11"/>
        <rFont val="Times New Roman"/>
        <charset val="134"/>
      </rPr>
      <t>1.2</t>
    </r>
    <r>
      <rPr>
        <sz val="11"/>
        <rFont val="宋体"/>
        <charset val="134"/>
      </rPr>
      <t>万亩，稳定我县粮食种植面积和产量。带动</t>
    </r>
    <r>
      <rPr>
        <sz val="11"/>
        <rFont val="Times New Roman"/>
        <charset val="134"/>
      </rPr>
      <t>500</t>
    </r>
    <r>
      <rPr>
        <sz val="11"/>
        <rFont val="宋体"/>
        <charset val="134"/>
      </rPr>
      <t>人其中脱贫户</t>
    </r>
    <r>
      <rPr>
        <sz val="11"/>
        <rFont val="Times New Roman"/>
        <charset val="134"/>
      </rPr>
      <t>20</t>
    </r>
    <r>
      <rPr>
        <sz val="11"/>
        <rFont val="宋体"/>
        <charset val="134"/>
      </rPr>
      <t>人以上增种一季大豆，户均增收</t>
    </r>
    <r>
      <rPr>
        <sz val="11"/>
        <rFont val="Times New Roman"/>
        <charset val="134"/>
      </rPr>
      <t>500</t>
    </r>
    <r>
      <rPr>
        <sz val="11"/>
        <rFont val="宋体"/>
        <charset val="134"/>
      </rPr>
      <t>元以上。</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</si>
  <si>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人参与项目实施过程中施工质量和资金使用的监督。通过增种大豆</t>
    </r>
    <r>
      <rPr>
        <sz val="11"/>
        <rFont val="Times New Roman"/>
        <charset val="134"/>
      </rPr>
      <t>1.2</t>
    </r>
    <r>
      <rPr>
        <sz val="11"/>
        <rFont val="宋体"/>
        <charset val="134"/>
      </rPr>
      <t>万亩，稳定我县粮食种植面积和产量。带动</t>
    </r>
    <r>
      <rPr>
        <sz val="11"/>
        <rFont val="Times New Roman"/>
        <charset val="134"/>
      </rPr>
      <t>500</t>
    </r>
    <r>
      <rPr>
        <sz val="11"/>
        <rFont val="宋体"/>
        <charset val="134"/>
      </rPr>
      <t>人其中脱贫户</t>
    </r>
    <r>
      <rPr>
        <sz val="11"/>
        <rFont val="Times New Roman"/>
        <charset val="134"/>
      </rPr>
      <t>20</t>
    </r>
    <r>
      <rPr>
        <sz val="11"/>
        <rFont val="宋体"/>
        <charset val="134"/>
      </rPr>
      <t>人以上增种一季大豆，户均增收</t>
    </r>
    <r>
      <rPr>
        <sz val="11"/>
        <rFont val="Times New Roman"/>
        <charset val="134"/>
      </rPr>
      <t>500</t>
    </r>
    <r>
      <rPr>
        <sz val="11"/>
        <rFont val="宋体"/>
        <charset val="134"/>
      </rPr>
      <t>元以上。</t>
    </r>
  </si>
  <si>
    <r>
      <rPr>
        <sz val="11"/>
        <rFont val="宋体"/>
        <charset val="134"/>
      </rPr>
      <t>大豆玉米带状复合种植面积</t>
    </r>
    <r>
      <rPr>
        <sz val="11"/>
        <rFont val="Times New Roman"/>
        <charset val="134"/>
      </rPr>
      <t>1.2</t>
    </r>
    <r>
      <rPr>
        <sz val="11"/>
        <rFont val="宋体"/>
        <charset val="134"/>
      </rPr>
      <t>万亩</t>
    </r>
  </si>
  <si>
    <r>
      <rPr>
        <sz val="11"/>
        <rFont val="宋体"/>
        <charset val="134"/>
      </rPr>
      <t>大豆种植补种</t>
    </r>
    <r>
      <rPr>
        <sz val="11"/>
        <rFont val="Times New Roman"/>
        <charset val="134"/>
      </rPr>
      <t>200</t>
    </r>
    <r>
      <rPr>
        <sz val="11"/>
        <rFont val="宋体"/>
        <charset val="134"/>
      </rPr>
      <t>元</t>
    </r>
    <r>
      <rPr>
        <sz val="11"/>
        <rFont val="Times New Roman"/>
        <charset val="134"/>
      </rPr>
      <t>/</t>
    </r>
    <r>
      <rPr>
        <sz val="11"/>
        <rFont val="宋体"/>
        <charset val="134"/>
      </rPr>
      <t>亩</t>
    </r>
  </si>
  <si>
    <r>
      <rPr>
        <sz val="11"/>
        <rFont val="宋体"/>
        <charset val="134"/>
      </rPr>
      <t>特色产业</t>
    </r>
    <r>
      <rPr>
        <sz val="11"/>
        <rFont val="Times New Roman"/>
        <charset val="134"/>
      </rPr>
      <t>-</t>
    </r>
    <r>
      <rPr>
        <sz val="11"/>
        <rFont val="宋体"/>
        <charset val="134"/>
      </rPr>
      <t>其他（救灾）</t>
    </r>
  </si>
  <si>
    <r>
      <rPr>
        <sz val="11"/>
        <rFont val="宋体"/>
        <charset val="134"/>
      </rPr>
      <t>巫溪县</t>
    </r>
    <r>
      <rPr>
        <sz val="11"/>
        <rFont val="Times New Roman"/>
        <charset val="134"/>
      </rPr>
      <t>2024</t>
    </r>
    <r>
      <rPr>
        <sz val="11"/>
        <rFont val="宋体"/>
        <charset val="134"/>
      </rPr>
      <t>年农业生产救灾项目</t>
    </r>
  </si>
  <si>
    <r>
      <rPr>
        <sz val="11"/>
        <rFont val="宋体"/>
        <charset val="134"/>
      </rPr>
      <t>开展农作物减灾技术推广面积</t>
    </r>
    <r>
      <rPr>
        <sz val="11"/>
        <rFont val="Times New Roman"/>
        <charset val="134"/>
      </rPr>
      <t>3</t>
    </r>
    <r>
      <rPr>
        <sz val="11"/>
        <rFont val="宋体"/>
        <charset val="134"/>
      </rPr>
      <t>万亩，灾后补种</t>
    </r>
    <r>
      <rPr>
        <sz val="11"/>
        <rFont val="Times New Roman"/>
        <charset val="134"/>
      </rPr>
      <t>1</t>
    </r>
    <r>
      <rPr>
        <sz val="11"/>
        <rFont val="宋体"/>
        <charset val="134"/>
      </rPr>
      <t>万亩等。</t>
    </r>
  </si>
  <si>
    <r>
      <rPr>
        <sz val="11"/>
        <rFont val="宋体"/>
        <charset val="134"/>
      </rPr>
      <t>通过开展农作物减灾技术推广面积</t>
    </r>
    <r>
      <rPr>
        <sz val="11"/>
        <rFont val="Times New Roman"/>
        <charset val="134"/>
      </rPr>
      <t>3</t>
    </r>
    <r>
      <rPr>
        <sz val="11"/>
        <rFont val="宋体"/>
        <charset val="134"/>
      </rPr>
      <t>万亩，灾后补种</t>
    </r>
    <r>
      <rPr>
        <sz val="11"/>
        <rFont val="Times New Roman"/>
        <charset val="134"/>
      </rPr>
      <t>1</t>
    </r>
    <r>
      <rPr>
        <sz val="11"/>
        <rFont val="宋体"/>
        <charset val="134"/>
      </rPr>
      <t>万亩等。项目建成后，降低农业灾害损失</t>
    </r>
    <r>
      <rPr>
        <sz val="11"/>
        <rFont val="Times New Roman"/>
        <charset val="134"/>
      </rPr>
      <t>100</t>
    </r>
    <r>
      <rPr>
        <sz val="11"/>
        <rFont val="宋体"/>
        <charset val="134"/>
      </rPr>
      <t>万元以上；减少</t>
    </r>
    <r>
      <rPr>
        <sz val="11"/>
        <rFont val="Times New Roman"/>
        <charset val="134"/>
      </rPr>
      <t>1000</t>
    </r>
    <r>
      <rPr>
        <sz val="11"/>
        <rFont val="宋体"/>
        <charset val="134"/>
      </rPr>
      <t>户脱贫户农业灾害损失，户均减少灾害损失</t>
    </r>
    <r>
      <rPr>
        <sz val="11"/>
        <rFont val="Times New Roman"/>
        <charset val="134"/>
      </rPr>
      <t>500</t>
    </r>
    <r>
      <rPr>
        <sz val="11"/>
        <rFont val="宋体"/>
        <charset val="134"/>
      </rPr>
      <t>元以上，保障</t>
    </r>
    <r>
      <rPr>
        <sz val="11"/>
        <rFont val="Times New Roman"/>
        <charset val="134"/>
      </rPr>
      <t>8</t>
    </r>
    <r>
      <rPr>
        <sz val="11"/>
        <rFont val="宋体"/>
        <charset val="134"/>
      </rPr>
      <t>万群众，其中脱贫人口</t>
    </r>
    <r>
      <rPr>
        <sz val="11"/>
        <rFont val="Times New Roman"/>
        <charset val="134"/>
      </rPr>
      <t>3000</t>
    </r>
    <r>
      <rPr>
        <sz val="11"/>
        <rFont val="宋体"/>
        <charset val="134"/>
      </rPr>
      <t>人以上农业生产自救。</t>
    </r>
  </si>
  <si>
    <r>
      <rPr>
        <sz val="11"/>
        <rFont val="Times New Roman"/>
        <charset val="134"/>
      </rP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人参与项目实施过程中施工质量和资金使用的监督。项目建成后，降低农业灾害损失</t>
    </r>
    <r>
      <rPr>
        <sz val="11"/>
        <rFont val="Times New Roman"/>
        <charset val="134"/>
      </rPr>
      <t>100</t>
    </r>
    <r>
      <rPr>
        <sz val="11"/>
        <rFont val="宋体"/>
        <charset val="134"/>
      </rPr>
      <t>万元以上；减少</t>
    </r>
    <r>
      <rPr>
        <sz val="11"/>
        <rFont val="Times New Roman"/>
        <charset val="134"/>
      </rPr>
      <t>1000</t>
    </r>
    <r>
      <rPr>
        <sz val="11"/>
        <rFont val="宋体"/>
        <charset val="134"/>
      </rPr>
      <t>户脱贫户农业灾害损失，户均减少灾害损失</t>
    </r>
    <r>
      <rPr>
        <sz val="11"/>
        <rFont val="Times New Roman"/>
        <charset val="134"/>
      </rPr>
      <t>500</t>
    </r>
    <r>
      <rPr>
        <sz val="11"/>
        <rFont val="宋体"/>
        <charset val="134"/>
      </rPr>
      <t>元以上，保障</t>
    </r>
    <r>
      <rPr>
        <sz val="11"/>
        <rFont val="Times New Roman"/>
        <charset val="134"/>
      </rPr>
      <t>8</t>
    </r>
    <r>
      <rPr>
        <sz val="11"/>
        <rFont val="宋体"/>
        <charset val="134"/>
      </rPr>
      <t>万群众，其中脱贫人口</t>
    </r>
    <r>
      <rPr>
        <sz val="11"/>
        <rFont val="Times New Roman"/>
        <charset val="134"/>
      </rPr>
      <t>3000</t>
    </r>
    <r>
      <rPr>
        <sz val="11"/>
        <rFont val="宋体"/>
        <charset val="134"/>
      </rPr>
      <t>人以上农业生产自救。</t>
    </r>
  </si>
  <si>
    <r>
      <rPr>
        <sz val="11"/>
        <rFont val="宋体"/>
        <charset val="134"/>
      </rPr>
      <t>开展农作物减灾技术推广面积</t>
    </r>
    <r>
      <rPr>
        <sz val="11"/>
        <rFont val="Times New Roman"/>
        <charset val="134"/>
      </rPr>
      <t>3</t>
    </r>
    <r>
      <rPr>
        <sz val="11"/>
        <rFont val="宋体"/>
        <charset val="134"/>
      </rPr>
      <t>万亩，灾后补种面积</t>
    </r>
    <r>
      <rPr>
        <sz val="11"/>
        <rFont val="Times New Roman"/>
        <charset val="134"/>
      </rPr>
      <t>1</t>
    </r>
    <r>
      <rPr>
        <sz val="11"/>
        <rFont val="宋体"/>
        <charset val="134"/>
      </rPr>
      <t>万亩。</t>
    </r>
  </si>
  <si>
    <r>
      <rPr>
        <sz val="11"/>
        <rFont val="宋体"/>
        <charset val="134"/>
      </rPr>
      <t>农业救灾补种</t>
    </r>
    <r>
      <rPr>
        <sz val="11"/>
        <rFont val="Times New Roman"/>
        <charset val="134"/>
      </rPr>
      <t>200</t>
    </r>
    <r>
      <rPr>
        <sz val="11"/>
        <rFont val="宋体"/>
        <charset val="134"/>
      </rPr>
      <t>元</t>
    </r>
    <r>
      <rPr>
        <sz val="11"/>
        <rFont val="Times New Roman"/>
        <charset val="134"/>
      </rPr>
      <t>/</t>
    </r>
    <r>
      <rPr>
        <sz val="11"/>
        <rFont val="宋体"/>
        <charset val="134"/>
      </rPr>
      <t>亩</t>
    </r>
  </si>
  <si>
    <r>
      <rPr>
        <sz val="11"/>
        <rFont val="宋体"/>
        <charset val="134"/>
      </rPr>
      <t>户均减少灾害损失</t>
    </r>
    <r>
      <rPr>
        <sz val="11"/>
        <rFont val="Times New Roman"/>
        <charset val="134"/>
      </rPr>
      <t>500</t>
    </r>
    <r>
      <rPr>
        <sz val="11"/>
        <rFont val="宋体"/>
        <charset val="134"/>
      </rPr>
      <t>元以上</t>
    </r>
  </si>
  <si>
    <r>
      <rPr>
        <sz val="11"/>
        <rFont val="宋体"/>
        <charset val="134"/>
      </rPr>
      <t>受益脱贫人口数</t>
    </r>
    <r>
      <rPr>
        <sz val="11"/>
        <rFont val="Times New Roman"/>
        <charset val="134"/>
      </rPr>
      <t>≥3000</t>
    </r>
    <r>
      <rPr>
        <sz val="11"/>
        <rFont val="宋体"/>
        <charset val="134"/>
      </rPr>
      <t>人</t>
    </r>
  </si>
  <si>
    <t>巫溪县2024年第一批衔接资金及整合资金投资计划表</t>
  </si>
  <si>
    <r>
      <t>总投资</t>
    </r>
    <r>
      <rPr>
        <sz val="11"/>
        <rFont val="Times New Roman"/>
        <charset val="134"/>
      </rPr>
      <t xml:space="preserve">
</t>
    </r>
    <r>
      <rPr>
        <sz val="11"/>
        <rFont val="方正黑体_GBK"/>
        <charset val="134"/>
      </rPr>
      <t>（万元）</t>
    </r>
  </si>
  <si>
    <t>2024年度计划</t>
  </si>
  <si>
    <r>
      <t>2023</t>
    </r>
    <r>
      <rPr>
        <sz val="11"/>
        <rFont val="方正黑体_GBK"/>
        <charset val="134"/>
      </rPr>
      <t>年度已安排资金</t>
    </r>
  </si>
  <si>
    <t>待安排</t>
  </si>
  <si>
    <t>备注</t>
  </si>
  <si>
    <t>下达资金文号</t>
  </si>
  <si>
    <r>
      <t>数量指标</t>
    </r>
    <r>
      <rPr>
        <sz val="11"/>
        <rFont val="Times New Roman"/>
        <charset val="134"/>
      </rPr>
      <t xml:space="preserve">  </t>
    </r>
  </si>
  <si>
    <r>
      <t>质量指标</t>
    </r>
    <r>
      <rPr>
        <sz val="11"/>
        <rFont val="Times New Roman"/>
        <charset val="134"/>
      </rPr>
      <t xml:space="preserve"> </t>
    </r>
  </si>
  <si>
    <r>
      <t>时效指标</t>
    </r>
    <r>
      <rPr>
        <sz val="11"/>
        <rFont val="Times New Roman"/>
        <charset val="134"/>
      </rPr>
      <t xml:space="preserve"> </t>
    </r>
  </si>
  <si>
    <r>
      <t>经济效益</t>
    </r>
    <r>
      <rPr>
        <sz val="11"/>
        <rFont val="Times New Roman"/>
        <charset val="134"/>
      </rPr>
      <t xml:space="preserve"> </t>
    </r>
  </si>
  <si>
    <r>
      <t>社会效益</t>
    </r>
    <r>
      <rPr>
        <sz val="11"/>
        <rFont val="Times New Roman"/>
        <charset val="134"/>
      </rPr>
      <t xml:space="preserve"> </t>
    </r>
  </si>
  <si>
    <t>小计</t>
  </si>
  <si>
    <t>其他涉农整合资金</t>
  </si>
  <si>
    <t>总计</t>
  </si>
  <si>
    <t>巫溪县白鹿镇人民政府 汇总</t>
  </si>
  <si>
    <r>
      <t>巫溪县白鹿镇兰蟒村、九营村</t>
    </r>
    <r>
      <rPr>
        <sz val="11"/>
        <rFont val="Times New Roman"/>
        <charset val="134"/>
      </rPr>
      <t>2023</t>
    </r>
    <r>
      <rPr>
        <sz val="11"/>
        <rFont val="宋体"/>
        <charset val="134"/>
      </rPr>
      <t>年农村道路整治项目</t>
    </r>
  </si>
  <si>
    <r>
      <t>农村基础设施</t>
    </r>
    <r>
      <rPr>
        <sz val="11"/>
        <rFont val="Times New Roman"/>
        <charset val="134"/>
      </rPr>
      <t xml:space="preserve">
</t>
    </r>
    <r>
      <rPr>
        <sz val="11"/>
        <rFont val="宋体"/>
        <charset val="134"/>
      </rPr>
      <t>（含产业配套基础设施）</t>
    </r>
  </si>
  <si>
    <r>
      <t>整治兰蟒村村级道路垮塌</t>
    </r>
    <r>
      <rPr>
        <sz val="11"/>
        <rFont val="Times New Roman"/>
        <charset val="134"/>
      </rPr>
      <t>140</t>
    </r>
    <r>
      <rPr>
        <sz val="11"/>
        <rFont val="宋体"/>
        <charset val="134"/>
      </rPr>
      <t>米、宽</t>
    </r>
    <r>
      <rPr>
        <sz val="11"/>
        <rFont val="Times New Roman"/>
        <charset val="134"/>
      </rPr>
      <t>4.5</t>
    </r>
    <r>
      <rPr>
        <sz val="11"/>
        <rFont val="宋体"/>
        <charset val="134"/>
      </rPr>
      <t>米、高</t>
    </r>
    <r>
      <rPr>
        <sz val="11"/>
        <rFont val="Times New Roman"/>
        <charset val="134"/>
      </rPr>
      <t>10</t>
    </r>
    <r>
      <rPr>
        <sz val="11"/>
        <rFont val="宋体"/>
        <charset val="134"/>
      </rPr>
      <t>米；整治九营村村级道路堡坎垮塌</t>
    </r>
    <r>
      <rPr>
        <sz val="11"/>
        <rFont val="Times New Roman"/>
        <charset val="134"/>
      </rPr>
      <t>250</t>
    </r>
    <r>
      <rPr>
        <sz val="11"/>
        <rFont val="宋体"/>
        <charset val="134"/>
      </rPr>
      <t>米、高</t>
    </r>
    <r>
      <rPr>
        <sz val="11"/>
        <rFont val="Times New Roman"/>
        <charset val="134"/>
      </rPr>
      <t>4</t>
    </r>
    <r>
      <rPr>
        <sz val="11"/>
        <rFont val="宋体"/>
        <charset val="134"/>
      </rPr>
      <t>米</t>
    </r>
  </si>
  <si>
    <r>
      <t>通过整治</t>
    </r>
    <r>
      <rPr>
        <sz val="11"/>
        <rFont val="Times New Roman"/>
        <charset val="134"/>
      </rPr>
      <t>2</t>
    </r>
    <r>
      <rPr>
        <sz val="11"/>
        <rFont val="宋体"/>
        <charset val="134"/>
      </rPr>
      <t>处道路垮塌</t>
    </r>
    <r>
      <rPr>
        <sz val="11"/>
        <rFont val="Times New Roman"/>
        <charset val="134"/>
      </rPr>
      <t>390</t>
    </r>
    <r>
      <rPr>
        <sz val="11"/>
        <rFont val="宋体"/>
        <charset val="134"/>
      </rPr>
      <t>米，可改善</t>
    </r>
    <r>
      <rPr>
        <sz val="11"/>
        <rFont val="Times New Roman"/>
        <charset val="134"/>
      </rPr>
      <t>3000</t>
    </r>
    <r>
      <rPr>
        <sz val="11"/>
        <rFont val="宋体"/>
        <charset val="134"/>
      </rPr>
      <t>余人其中脱贫人口</t>
    </r>
    <r>
      <rPr>
        <sz val="11"/>
        <rFont val="Times New Roman"/>
        <charset val="134"/>
      </rPr>
      <t>200</t>
    </r>
    <r>
      <rPr>
        <sz val="11"/>
        <rFont val="宋体"/>
        <charset val="134"/>
      </rPr>
      <t>人交通出行条件，项目实施过程中吸纳群众就业</t>
    </r>
    <r>
      <rPr>
        <sz val="11"/>
        <rFont val="Times New Roman"/>
        <charset val="134"/>
      </rPr>
      <t>20</t>
    </r>
    <r>
      <rPr>
        <sz val="11"/>
        <rFont val="宋体"/>
        <charset val="134"/>
      </rPr>
      <t>人，人均增收</t>
    </r>
    <r>
      <rPr>
        <sz val="11"/>
        <rFont val="Times New Roman"/>
        <charset val="134"/>
      </rPr>
      <t>2000</t>
    </r>
    <r>
      <rPr>
        <sz val="11"/>
        <rFont val="宋体"/>
        <charset val="134"/>
      </rPr>
      <t>元以上。</t>
    </r>
  </si>
  <si>
    <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10</t>
    </r>
    <r>
      <rPr>
        <sz val="11"/>
        <rFont val="宋体"/>
        <charset val="134"/>
      </rPr>
      <t>人参与项目实施过程中施工质量和资金使用的监督。通过整治2处道路垮塌390米，可改善3000余人其中脱贫人口200人交通出行条件，项目实施过程中吸纳群众就业20人，人均增收2000元以上。</t>
    </r>
  </si>
  <si>
    <r>
      <t>整治垮塌</t>
    </r>
    <r>
      <rPr>
        <sz val="11"/>
        <rFont val="Times New Roman"/>
        <charset val="134"/>
      </rPr>
      <t>390</t>
    </r>
    <r>
      <rPr>
        <sz val="11"/>
        <rFont val="宋体"/>
        <charset val="134"/>
      </rPr>
      <t>米</t>
    </r>
  </si>
  <si>
    <r>
      <t>项目验收合格率</t>
    </r>
    <r>
      <rPr>
        <sz val="11"/>
        <rFont val="Times New Roman"/>
        <charset val="134"/>
      </rPr>
      <t>100%</t>
    </r>
  </si>
  <si>
    <r>
      <t>工程完成及时率</t>
    </r>
    <r>
      <rPr>
        <sz val="11"/>
        <rFont val="Times New Roman"/>
        <charset val="134"/>
      </rPr>
      <t>100%</t>
    </r>
  </si>
  <si>
    <r>
      <t>道路垮塌整治</t>
    </r>
    <r>
      <rPr>
        <sz val="11"/>
        <rFont val="Times New Roman"/>
        <charset val="134"/>
      </rPr>
      <t>4500</t>
    </r>
    <r>
      <rPr>
        <sz val="11"/>
        <rFont val="宋体"/>
        <charset val="134"/>
      </rPr>
      <t>元</t>
    </r>
    <r>
      <rPr>
        <sz val="11"/>
        <rFont val="Times New Roman"/>
        <charset val="134"/>
      </rPr>
      <t>/</t>
    </r>
    <r>
      <rPr>
        <sz val="11"/>
        <rFont val="宋体"/>
        <charset val="134"/>
      </rPr>
      <t>米</t>
    </r>
  </si>
  <si>
    <r>
      <t>降低出行成本</t>
    </r>
    <r>
      <rPr>
        <sz val="11"/>
        <rFont val="Times New Roman"/>
        <charset val="134"/>
      </rPr>
      <t>200</t>
    </r>
    <r>
      <rPr>
        <sz val="11"/>
        <rFont val="宋体"/>
        <charset val="134"/>
      </rPr>
      <t>元</t>
    </r>
    <r>
      <rPr>
        <sz val="11"/>
        <rFont val="Times New Roman"/>
        <charset val="134"/>
      </rPr>
      <t>/</t>
    </r>
    <r>
      <rPr>
        <sz val="11"/>
        <rFont val="宋体"/>
        <charset val="134"/>
      </rPr>
      <t>年</t>
    </r>
    <r>
      <rPr>
        <sz val="11"/>
        <rFont val="Times New Roman"/>
        <charset val="134"/>
      </rPr>
      <t>/</t>
    </r>
    <r>
      <rPr>
        <sz val="11"/>
        <rFont val="宋体"/>
        <charset val="134"/>
      </rPr>
      <t>人</t>
    </r>
  </si>
  <si>
    <r>
      <t>受益脱贫人口</t>
    </r>
    <r>
      <rPr>
        <sz val="11"/>
        <rFont val="Times New Roman"/>
        <charset val="134"/>
      </rPr>
      <t>≥200</t>
    </r>
    <r>
      <rPr>
        <sz val="11"/>
        <rFont val="宋体"/>
        <charset val="134"/>
      </rPr>
      <t>人</t>
    </r>
  </si>
  <si>
    <r>
      <t>项目设计使用年限</t>
    </r>
    <r>
      <rPr>
        <sz val="11"/>
        <rFont val="Times New Roman"/>
        <charset val="134"/>
      </rPr>
      <t>≥10</t>
    </r>
    <r>
      <rPr>
        <sz val="11"/>
        <rFont val="宋体"/>
        <charset val="134"/>
      </rPr>
      <t>年</t>
    </r>
  </si>
  <si>
    <r>
      <t>受益人口满意度</t>
    </r>
    <r>
      <rPr>
        <sz val="11"/>
        <rFont val="Times New Roman"/>
        <charset val="134"/>
      </rPr>
      <t>≥90%</t>
    </r>
  </si>
  <si>
    <r>
      <rPr>
        <sz val="11"/>
        <rFont val="汉仪书宋二KW"/>
        <charset val="134"/>
      </rPr>
      <t>溪财发〔</t>
    </r>
    <r>
      <rPr>
        <sz val="11"/>
        <rFont val="Times New Roman"/>
        <charset val="134"/>
      </rPr>
      <t>2024</t>
    </r>
    <r>
      <rPr>
        <sz val="11"/>
        <rFont val="汉仪书宋二KW"/>
        <charset val="134"/>
      </rPr>
      <t>〕</t>
    </r>
    <r>
      <rPr>
        <sz val="11"/>
        <rFont val="Times New Roman"/>
        <charset val="134"/>
      </rPr>
      <t>20</t>
    </r>
    <r>
      <rPr>
        <sz val="11"/>
        <rFont val="汉仪书宋二KW"/>
        <charset val="134"/>
      </rPr>
      <t>号</t>
    </r>
  </si>
  <si>
    <r>
      <t>巫溪县白鹿镇</t>
    </r>
    <r>
      <rPr>
        <sz val="11"/>
        <rFont val="Times New Roman"/>
        <charset val="134"/>
      </rPr>
      <t>2024</t>
    </r>
    <r>
      <rPr>
        <sz val="11"/>
        <rFont val="宋体"/>
        <charset val="134"/>
      </rPr>
      <t>年非全日制公益性岗位补助</t>
    </r>
  </si>
  <si>
    <r>
      <t>开发乡村公益岗位</t>
    </r>
    <r>
      <rPr>
        <sz val="11"/>
        <rFont val="Times New Roman"/>
        <charset val="134"/>
      </rPr>
      <t>107</t>
    </r>
    <r>
      <rPr>
        <sz val="11"/>
        <rFont val="宋体"/>
        <charset val="134"/>
      </rPr>
      <t>个（其中：农村道路维护岗</t>
    </r>
    <r>
      <rPr>
        <sz val="11"/>
        <rFont val="Times New Roman"/>
        <charset val="134"/>
      </rPr>
      <t>29</t>
    </r>
    <r>
      <rPr>
        <sz val="11"/>
        <rFont val="宋体"/>
        <charset val="134"/>
      </rPr>
      <t>人，安全饮水管理岗</t>
    </r>
    <r>
      <rPr>
        <sz val="11"/>
        <rFont val="Times New Roman"/>
        <charset val="134"/>
      </rPr>
      <t>30</t>
    </r>
    <r>
      <rPr>
        <sz val="11"/>
        <rFont val="宋体"/>
        <charset val="134"/>
      </rPr>
      <t>人，公共环境维护岗</t>
    </r>
    <r>
      <rPr>
        <sz val="11"/>
        <rFont val="Times New Roman"/>
        <charset val="134"/>
      </rPr>
      <t>38</t>
    </r>
    <r>
      <rPr>
        <sz val="11"/>
        <rFont val="宋体"/>
        <charset val="134"/>
      </rPr>
      <t>人，农村道路交通劝导员</t>
    </r>
    <r>
      <rPr>
        <sz val="11"/>
        <rFont val="Times New Roman"/>
        <charset val="134"/>
      </rPr>
      <t>10</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84</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</si>
  <si>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191</t>
    </r>
    <r>
      <rPr>
        <sz val="11"/>
        <rFont val="宋体"/>
        <charset val="134"/>
      </rPr>
      <t>个，为脱贫人口提供就业岗位</t>
    </r>
    <r>
      <rPr>
        <sz val="11"/>
        <rFont val="Times New Roman"/>
        <charset val="134"/>
      </rPr>
      <t>191</t>
    </r>
    <r>
      <rPr>
        <sz val="11"/>
        <rFont val="宋体"/>
        <charset val="134"/>
      </rPr>
      <t>个，保障</t>
    </r>
    <r>
      <rPr>
        <sz val="11"/>
        <rFont val="Times New Roman"/>
        <charset val="134"/>
      </rPr>
      <t>191</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</si>
  <si>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191</t>
    </r>
    <r>
      <rPr>
        <sz val="11"/>
        <rFont val="宋体"/>
        <charset val="134"/>
      </rPr>
      <t>个，为脱贫人口提供就业岗位</t>
    </r>
    <r>
      <rPr>
        <sz val="11"/>
        <rFont val="Times New Roman"/>
        <charset val="134"/>
      </rPr>
      <t>191</t>
    </r>
    <r>
      <rPr>
        <sz val="11"/>
        <rFont val="宋体"/>
        <charset val="134"/>
      </rPr>
      <t>个，保障</t>
    </r>
    <r>
      <rPr>
        <sz val="11"/>
        <rFont val="Times New Roman"/>
        <charset val="134"/>
      </rPr>
      <t>191</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</si>
  <si>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191</t>
    </r>
    <r>
      <rPr>
        <sz val="11"/>
        <rFont val="宋体"/>
        <charset val="134"/>
      </rPr>
      <t>人</t>
    </r>
  </si>
  <si>
    <r>
      <t>公益性岗位补贴发放准确率</t>
    </r>
    <r>
      <rPr>
        <sz val="11"/>
        <rFont val="Times New Roman"/>
        <charset val="134"/>
      </rPr>
      <t>100%</t>
    </r>
  </si>
  <si>
    <r>
      <t>补贴资金在规定时间内支付到位率</t>
    </r>
    <r>
      <rPr>
        <sz val="11"/>
        <rFont val="Times New Roman"/>
        <charset val="134"/>
      </rPr>
      <t>100%</t>
    </r>
  </si>
  <si>
    <r>
      <t>公益性岗位补贴月均标准</t>
    </r>
    <r>
      <rPr>
        <sz val="11"/>
        <rFont val="Times New Roman"/>
        <charset val="134"/>
      </rPr>
      <t>500</t>
    </r>
    <r>
      <rPr>
        <sz val="11"/>
        <rFont val="宋体"/>
        <charset val="134"/>
      </rPr>
      <t>元</t>
    </r>
    <r>
      <rPr>
        <sz val="11"/>
        <rFont val="Times New Roman"/>
        <charset val="134"/>
      </rPr>
      <t>/</t>
    </r>
    <r>
      <rPr>
        <sz val="11"/>
        <rFont val="宋体"/>
        <charset val="134"/>
      </rPr>
      <t>人</t>
    </r>
  </si>
  <si>
    <r>
      <t>获得月工资收入</t>
    </r>
    <r>
      <rPr>
        <sz val="11"/>
        <rFont val="Times New Roman"/>
        <charset val="134"/>
      </rPr>
      <t>500</t>
    </r>
    <r>
      <rPr>
        <sz val="11"/>
        <rFont val="宋体"/>
        <charset val="134"/>
      </rPr>
      <t>元</t>
    </r>
  </si>
  <si>
    <r>
      <t>受益脱贫户（监测户）人口数</t>
    </r>
    <r>
      <rPr>
        <sz val="11"/>
        <rFont val="Times New Roman"/>
        <charset val="134"/>
      </rPr>
      <t>≥191</t>
    </r>
    <r>
      <rPr>
        <sz val="11"/>
        <rFont val="宋体"/>
        <charset val="134"/>
      </rPr>
      <t>人</t>
    </r>
  </si>
  <si>
    <r>
      <t>项目可持续年限</t>
    </r>
    <r>
      <rPr>
        <sz val="11"/>
        <rFont val="Times New Roman"/>
        <charset val="134"/>
      </rPr>
      <t>≥1</t>
    </r>
    <r>
      <rPr>
        <sz val="11"/>
        <rFont val="宋体"/>
        <charset val="134"/>
      </rPr>
      <t>年</t>
    </r>
  </si>
  <si>
    <r>
      <t>受益群众满意度</t>
    </r>
    <r>
      <rPr>
        <sz val="11"/>
        <rFont val="Times New Roman"/>
        <charset val="134"/>
      </rPr>
      <t>≥95%</t>
    </r>
  </si>
  <si>
    <t>巫溪县人力资源社会保障局</t>
  </si>
  <si>
    <r>
      <t>巫溪县白鹿镇</t>
    </r>
    <r>
      <rPr>
        <sz val="11"/>
        <rFont val="Times New Roman"/>
        <charset val="134"/>
      </rPr>
      <t>2024</t>
    </r>
    <r>
      <rPr>
        <sz val="11"/>
        <rFont val="宋体"/>
        <charset val="134"/>
      </rPr>
      <t>年跨区域交通补助项目</t>
    </r>
  </si>
  <si>
    <r>
      <t>为</t>
    </r>
    <r>
      <rPr>
        <sz val="11"/>
        <rFont val="Times New Roman"/>
        <charset val="134"/>
      </rPr>
      <t>972</t>
    </r>
    <r>
      <rPr>
        <sz val="11"/>
        <rFont val="宋体"/>
        <charset val="134"/>
      </rPr>
      <t>人发放跨区域交通补助</t>
    </r>
  </si>
  <si>
    <r>
      <t>通过为</t>
    </r>
    <r>
      <rPr>
        <sz val="11"/>
        <rFont val="Times New Roman"/>
        <charset val="134"/>
      </rPr>
      <t>972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</si>
  <si>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5</t>
    </r>
    <r>
      <rPr>
        <sz val="11"/>
        <rFont val="宋体"/>
        <charset val="134"/>
      </rPr>
      <t>人参与入库项目的选择，通过为</t>
    </r>
    <r>
      <rPr>
        <sz val="11"/>
        <rFont val="Times New Roman"/>
        <charset val="134"/>
      </rPr>
      <t>972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</si>
  <si>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通过为</t>
    </r>
    <r>
      <rPr>
        <sz val="11"/>
        <rFont val="Times New Roman"/>
        <charset val="134"/>
      </rPr>
      <t>972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</si>
  <si>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972</t>
    </r>
    <r>
      <rPr>
        <sz val="11"/>
        <rFont val="宋体"/>
        <charset val="134"/>
      </rPr>
      <t>人</t>
    </r>
  </si>
  <si>
    <r>
      <t>跨区域交通补助发放准确率</t>
    </r>
    <r>
      <rPr>
        <sz val="11"/>
        <rFont val="Times New Roman"/>
        <charset val="134"/>
      </rPr>
      <t>100%</t>
    </r>
  </si>
  <si>
    <r>
      <t>补助资金在规定时间内支付到位率</t>
    </r>
    <r>
      <rPr>
        <sz val="11"/>
        <rFont val="Times New Roman"/>
        <charset val="134"/>
      </rPr>
      <t>100%</t>
    </r>
  </si>
  <si>
    <r>
      <t>市外交通补贴</t>
    </r>
    <r>
      <rPr>
        <sz val="11"/>
        <rFont val="Times New Roman"/>
        <charset val="134"/>
      </rPr>
      <t>200</t>
    </r>
    <r>
      <rPr>
        <sz val="11"/>
        <rFont val="宋体"/>
        <charset val="134"/>
      </rPr>
      <t>元</t>
    </r>
    <r>
      <rPr>
        <sz val="11"/>
        <rFont val="Times New Roman"/>
        <charset val="134"/>
      </rPr>
      <t>/</t>
    </r>
    <r>
      <rPr>
        <sz val="11"/>
        <rFont val="宋体"/>
        <charset val="134"/>
      </rPr>
      <t>人</t>
    </r>
  </si>
  <si>
    <r>
      <t>减少脱贫户人均外出务工交通费用</t>
    </r>
    <r>
      <rPr>
        <sz val="11"/>
        <rFont val="Times New Roman"/>
        <charset val="134"/>
      </rPr>
      <t>200</t>
    </r>
    <r>
      <rPr>
        <sz val="11"/>
        <rFont val="宋体"/>
        <charset val="134"/>
      </rPr>
      <t>元</t>
    </r>
  </si>
  <si>
    <r>
      <t>受益脱贫人口数</t>
    </r>
    <r>
      <rPr>
        <sz val="11"/>
        <rFont val="Times New Roman"/>
        <charset val="134"/>
      </rPr>
      <t>≥972</t>
    </r>
    <r>
      <rPr>
        <sz val="11"/>
        <rFont val="宋体"/>
        <charset val="134"/>
      </rPr>
      <t>人</t>
    </r>
  </si>
  <si>
    <r>
      <t>受益脱贫人口满意度</t>
    </r>
    <r>
      <rPr>
        <sz val="11"/>
        <rFont val="Times New Roman"/>
        <charset val="134"/>
      </rPr>
      <t>≥95%</t>
    </r>
  </si>
  <si>
    <t>熊威</t>
  </si>
  <si>
    <t>巫溪县白鹿镇2024年脱贫户、监测户产业帮扶项目</t>
  </si>
  <si>
    <t>1183户发展到户产业帮扶项目（其中：家庭人均纯收入低于1万元以下的脱贫户5户，未消除风险监测户17户；家庭人均纯收入10000元至16118元之间中不增反降的脱贫户13户；其他脱贫户1148户）</t>
  </si>
  <si>
    <t>通过1183户发展到户产业帮扶项目，项目实施可带动1183户脱贫户及监测户发展特色产业，户均增加产业收入超过500元/年、户。</t>
  </si>
  <si>
    <t>10人参与前期项目确定会议、决议，10人参与入库项目的选择，10人参与项目实施过程中施工质量和资金使用的监督。通过1183户发展到户产业帮扶项目，项目实施可带动1183户脱贫户及监测户发展特色产业，户均增加产业收入超过500元/年、户。</t>
  </si>
  <si>
    <t>通过1183户发展到户产业帮扶项目，项目实施可带动1183户脱贫户及监测户发展特色产业，户均增加产业收入超过500元/年.户。</t>
  </si>
  <si>
    <t>发展到户产业帮扶补助户数1183户</t>
  </si>
  <si>
    <t>家庭人均纯收入低于1万元以下的脱贫户及未消除风险监测户补助2000元/户；家庭人均纯收入10000元至16118元之间中不增反降的脱贫户补助1000元/户；其他脱贫户补助500元/户</t>
  </si>
  <si>
    <t>特色产业带动户均增加产业收入≥500元。</t>
  </si>
  <si>
    <t>受益总人口数≥3691人</t>
  </si>
  <si>
    <r>
      <t>巫溪县白鹿镇</t>
    </r>
    <r>
      <rPr>
        <sz val="11"/>
        <rFont val="Times New Roman"/>
        <charset val="134"/>
      </rPr>
      <t>2024</t>
    </r>
    <r>
      <rPr>
        <sz val="11"/>
        <rFont val="宋体"/>
        <charset val="134"/>
      </rPr>
      <t>年乡村治理示范创建文明积分兑换项目</t>
    </r>
  </si>
  <si>
    <r>
      <t>推进</t>
    </r>
    <r>
      <rPr>
        <sz val="11"/>
        <rFont val="Times New Roman"/>
        <charset val="134"/>
      </rPr>
      <t>“</t>
    </r>
    <r>
      <rPr>
        <sz val="11"/>
        <rFont val="宋体"/>
        <charset val="134"/>
      </rPr>
      <t>积分制</t>
    </r>
    <r>
      <rPr>
        <sz val="11"/>
        <rFont val="Times New Roman"/>
        <charset val="134"/>
      </rPr>
      <t>”“</t>
    </r>
    <r>
      <rPr>
        <sz val="11"/>
        <rFont val="宋体"/>
        <charset val="134"/>
      </rPr>
      <t>清单式</t>
    </r>
    <r>
      <rPr>
        <sz val="11"/>
        <rFont val="Times New Roman"/>
        <charset val="134"/>
      </rPr>
      <t>”</t>
    </r>
    <r>
      <rPr>
        <sz val="11"/>
        <rFont val="宋体"/>
        <charset val="134"/>
      </rPr>
      <t>等管理方式</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</si>
  <si>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3689</t>
    </r>
    <r>
      <rPr>
        <sz val="11"/>
        <rFont val="宋体"/>
        <charset val="134"/>
      </rPr>
      <t>人、监测对象</t>
    </r>
    <r>
      <rPr>
        <sz val="11"/>
        <rFont val="Times New Roman"/>
        <charset val="134"/>
      </rPr>
      <t>312</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</si>
  <si>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3689</t>
    </r>
    <r>
      <rPr>
        <sz val="11"/>
        <rFont val="宋体"/>
        <charset val="134"/>
      </rPr>
      <t>人、监测对象</t>
    </r>
    <r>
      <rPr>
        <sz val="11"/>
        <rFont val="Times New Roman"/>
        <charset val="134"/>
      </rPr>
      <t>312</t>
    </r>
    <r>
      <rPr>
        <sz val="11"/>
        <rFont val="宋体"/>
        <charset val="134"/>
      </rPr>
      <t>人，主动参与产业发展、改善环境卫生。</t>
    </r>
  </si>
  <si>
    <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10</t>
    </r>
    <r>
      <rPr>
        <sz val="11"/>
        <rFont val="宋体"/>
        <charset val="134"/>
      </rPr>
      <t>人参与项目实施过程中施工质量和资金使用的监督。通过实施乡村治理示范创建，推行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及农村精神文明建设，可带动脱贫人口</t>
    </r>
    <r>
      <rPr>
        <sz val="11"/>
        <rFont val="Times New Roman"/>
        <charset val="134"/>
      </rPr>
      <t>3689</t>
    </r>
    <r>
      <rPr>
        <sz val="11"/>
        <rFont val="宋体"/>
        <charset val="134"/>
      </rPr>
      <t>人、监测对象</t>
    </r>
    <r>
      <rPr>
        <sz val="11"/>
        <rFont val="Times New Roman"/>
        <charset val="134"/>
      </rPr>
      <t>312</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</si>
  <si>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4001人</t>
    </r>
  </si>
  <si>
    <r>
      <t>乡村治理示范创建</t>
    </r>
    <r>
      <rPr>
        <sz val="11"/>
        <rFont val="Times New Roman"/>
        <charset val="134"/>
      </rPr>
      <t>“</t>
    </r>
    <r>
      <rPr>
        <sz val="11"/>
        <rFont val="宋体"/>
        <charset val="134"/>
      </rPr>
      <t>积分制</t>
    </r>
    <r>
      <rPr>
        <sz val="11"/>
        <rFont val="Times New Roman"/>
        <charset val="134"/>
      </rPr>
      <t>”</t>
    </r>
    <r>
      <rPr>
        <sz val="11"/>
        <rFont val="宋体"/>
        <charset val="134"/>
      </rPr>
      <t>项目完成及时完工率</t>
    </r>
    <r>
      <rPr>
        <sz val="11"/>
        <rFont val="Times New Roman"/>
        <charset val="134"/>
      </rPr>
      <t>100%</t>
    </r>
  </si>
  <si>
    <r>
      <t>乡风文明积分兑换</t>
    </r>
    <r>
      <rPr>
        <sz val="11"/>
        <rFont val="Times New Roman"/>
        <charset val="134"/>
      </rPr>
      <t>≤300</t>
    </r>
    <r>
      <rPr>
        <sz val="11"/>
        <rFont val="宋体"/>
        <charset val="134"/>
      </rPr>
      <t>元</t>
    </r>
    <r>
      <rPr>
        <sz val="11"/>
        <rFont val="Times New Roman"/>
        <charset val="134"/>
      </rPr>
      <t>/</t>
    </r>
    <r>
      <rPr>
        <sz val="11"/>
        <rFont val="宋体"/>
        <charset val="134"/>
      </rPr>
      <t>户</t>
    </r>
  </si>
  <si>
    <r>
      <t>受益脱贫人口、监测对象人数</t>
    </r>
    <r>
      <rPr>
        <sz val="11"/>
        <rFont val="Times New Roman"/>
        <charset val="134"/>
      </rPr>
      <t>≥</t>
    </r>
    <r>
      <rPr>
        <sz val="11"/>
        <rFont val="宋体"/>
        <charset val="134"/>
      </rPr>
      <t>4001人</t>
    </r>
  </si>
  <si>
    <r>
      <t>项目可持续效益</t>
    </r>
    <r>
      <rPr>
        <sz val="11"/>
        <rFont val="Times New Roman"/>
        <charset val="134"/>
      </rPr>
      <t>≥1</t>
    </r>
    <r>
      <rPr>
        <sz val="11"/>
        <rFont val="宋体"/>
        <charset val="134"/>
      </rPr>
      <t>年</t>
    </r>
  </si>
  <si>
    <r>
      <t>巫溪县</t>
    </r>
    <r>
      <rPr>
        <sz val="11"/>
        <rFont val="Times New Roman"/>
        <charset val="134"/>
      </rPr>
      <t>2023-2024</t>
    </r>
    <r>
      <rPr>
        <sz val="11"/>
        <rFont val="宋体"/>
        <charset val="134"/>
      </rPr>
      <t>年通组公路建设工程（第一批）白鹿镇石堰村公路</t>
    </r>
  </si>
  <si>
    <r>
      <t>改建公路里程</t>
    </r>
    <r>
      <rPr>
        <sz val="11"/>
        <rFont val="Times New Roman"/>
        <charset val="134"/>
      </rPr>
      <t>2.984</t>
    </r>
    <r>
      <rPr>
        <sz val="11"/>
        <rFont val="宋体"/>
        <charset val="134"/>
      </rPr>
      <t>公里，路基宽度</t>
    </r>
    <r>
      <rPr>
        <sz val="11"/>
        <rFont val="Times New Roman"/>
        <charset val="134"/>
      </rPr>
      <t>4.5</t>
    </r>
    <r>
      <rPr>
        <sz val="11"/>
        <rFont val="宋体"/>
        <charset val="134"/>
      </rPr>
      <t>米。</t>
    </r>
  </si>
  <si>
    <r>
      <t>通过改建公路里程</t>
    </r>
    <r>
      <rPr>
        <sz val="11"/>
        <rFont val="Times New Roman"/>
        <charset val="134"/>
      </rPr>
      <t>2.984</t>
    </r>
    <r>
      <rPr>
        <sz val="11"/>
        <rFont val="宋体"/>
        <charset val="134"/>
      </rPr>
      <t>公里，路基宽度</t>
    </r>
    <r>
      <rPr>
        <sz val="11"/>
        <rFont val="Times New Roman"/>
        <charset val="134"/>
      </rPr>
      <t>4.5</t>
    </r>
    <r>
      <rPr>
        <sz val="11"/>
        <rFont val="宋体"/>
        <charset val="134"/>
      </rPr>
      <t>米。项目实施可解决</t>
    </r>
    <r>
      <rPr>
        <sz val="11"/>
        <rFont val="Times New Roman"/>
        <charset val="134"/>
      </rPr>
      <t>65</t>
    </r>
    <r>
      <rPr>
        <sz val="11"/>
        <rFont val="宋体"/>
        <charset val="134"/>
      </rPr>
      <t>人出行难，其中脱贫人口</t>
    </r>
    <r>
      <rPr>
        <sz val="11"/>
        <rFont val="Times New Roman"/>
        <charset val="134"/>
      </rPr>
      <t>11</t>
    </r>
    <r>
      <rPr>
        <sz val="11"/>
        <rFont val="宋体"/>
        <charset val="134"/>
      </rPr>
      <t>人出行问题。</t>
    </r>
  </si>
  <si>
    <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人参与项目实施过程中施工质量和资金使用的监督。通过改建公路里程</t>
    </r>
    <r>
      <rPr>
        <sz val="11"/>
        <rFont val="Times New Roman"/>
        <charset val="134"/>
      </rPr>
      <t>2.984</t>
    </r>
    <r>
      <rPr>
        <sz val="11"/>
        <rFont val="宋体"/>
        <charset val="134"/>
      </rPr>
      <t>公里，路基宽度</t>
    </r>
    <r>
      <rPr>
        <sz val="11"/>
        <rFont val="Times New Roman"/>
        <charset val="134"/>
      </rPr>
      <t>4.5</t>
    </r>
    <r>
      <rPr>
        <sz val="11"/>
        <rFont val="宋体"/>
        <charset val="134"/>
      </rPr>
      <t>米。项目实施可解决</t>
    </r>
    <r>
      <rPr>
        <sz val="11"/>
        <rFont val="Times New Roman"/>
        <charset val="134"/>
      </rPr>
      <t>65</t>
    </r>
    <r>
      <rPr>
        <sz val="11"/>
        <rFont val="宋体"/>
        <charset val="134"/>
      </rPr>
      <t>人出行难，其中脱贫人口</t>
    </r>
    <r>
      <rPr>
        <sz val="11"/>
        <rFont val="Times New Roman"/>
        <charset val="134"/>
      </rPr>
      <t>11</t>
    </r>
    <r>
      <rPr>
        <sz val="11"/>
        <rFont val="宋体"/>
        <charset val="134"/>
      </rPr>
      <t>人出行问题。</t>
    </r>
  </si>
  <si>
    <r>
      <t>改建公路里程</t>
    </r>
    <r>
      <rPr>
        <sz val="11"/>
        <rFont val="Times New Roman"/>
        <charset val="134"/>
      </rPr>
      <t>2.984</t>
    </r>
    <r>
      <rPr>
        <sz val="11"/>
        <rFont val="宋体"/>
        <charset val="134"/>
      </rPr>
      <t>公里。</t>
    </r>
  </si>
  <si>
    <r>
      <t>项目完成及时率</t>
    </r>
    <r>
      <rPr>
        <sz val="11"/>
        <rFont val="Times New Roman"/>
        <charset val="134"/>
      </rPr>
      <t>100%</t>
    </r>
  </si>
  <si>
    <r>
      <t>道路补助标准</t>
    </r>
    <r>
      <rPr>
        <sz val="11"/>
        <rFont val="Times New Roman"/>
        <charset val="134"/>
      </rPr>
      <t>60</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</si>
  <si>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≥11</t>
    </r>
    <r>
      <rPr>
        <sz val="11"/>
        <rFont val="宋体"/>
        <charset val="134"/>
      </rPr>
      <t>人</t>
    </r>
  </si>
  <si>
    <r>
      <t>工程设计使用年限</t>
    </r>
    <r>
      <rPr>
        <sz val="11"/>
        <rFont val="Times New Roman"/>
        <charset val="134"/>
      </rPr>
      <t>≥8</t>
    </r>
    <r>
      <rPr>
        <sz val="11"/>
        <rFont val="宋体"/>
        <charset val="134"/>
      </rPr>
      <t>年</t>
    </r>
  </si>
  <si>
    <r>
      <t>受益脱贫人口满意度</t>
    </r>
    <r>
      <rPr>
        <sz val="11"/>
        <rFont val="Times New Roman"/>
        <charset val="134"/>
      </rPr>
      <t>≥90%</t>
    </r>
  </si>
  <si>
    <t>巫溪县柏杨街道办事处 汇总</t>
  </si>
  <si>
    <r>
      <t>巫溪县柏杨街道</t>
    </r>
    <r>
      <rPr>
        <sz val="11"/>
        <rFont val="Times New Roman"/>
        <charset val="134"/>
      </rPr>
      <t>2024</t>
    </r>
    <r>
      <rPr>
        <sz val="11"/>
        <rFont val="宋体"/>
        <charset val="134"/>
      </rPr>
      <t>年非全日制公益性岗位补助</t>
    </r>
  </si>
  <si>
    <r>
      <t>开发乡村公益岗位</t>
    </r>
    <r>
      <rPr>
        <sz val="11"/>
        <rFont val="Times New Roman"/>
        <charset val="134"/>
      </rPr>
      <t>10</t>
    </r>
    <r>
      <rPr>
        <sz val="11"/>
        <rFont val="宋体"/>
        <charset val="134"/>
      </rPr>
      <t>个（其中：农村道路维护岗</t>
    </r>
    <r>
      <rPr>
        <sz val="11"/>
        <rFont val="Times New Roman"/>
        <charset val="134"/>
      </rPr>
      <t>1</t>
    </r>
    <r>
      <rPr>
        <sz val="11"/>
        <rFont val="宋体"/>
        <charset val="134"/>
      </rPr>
      <t>人，安全饮水管理岗</t>
    </r>
    <r>
      <rPr>
        <sz val="11"/>
        <rFont val="Times New Roman"/>
        <charset val="134"/>
      </rPr>
      <t>5</t>
    </r>
    <r>
      <rPr>
        <sz val="11"/>
        <rFont val="宋体"/>
        <charset val="134"/>
      </rPr>
      <t>人，农村道路交通劝导员</t>
    </r>
    <r>
      <rPr>
        <sz val="11"/>
        <rFont val="Times New Roman"/>
        <charset val="134"/>
      </rPr>
      <t>4</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t>
    </r>
  </si>
  <si>
    <r>
      <t>通过开发乡村公益岗位</t>
    </r>
    <r>
      <rPr>
        <sz val="11"/>
        <rFont val="Times New Roman"/>
        <charset val="134"/>
      </rPr>
      <t>10</t>
    </r>
    <r>
      <rPr>
        <sz val="11"/>
        <rFont val="宋体"/>
        <charset val="134"/>
      </rPr>
      <t>个，为脱贫人口提供就业岗位</t>
    </r>
    <r>
      <rPr>
        <sz val="11"/>
        <rFont val="Times New Roman"/>
        <charset val="134"/>
      </rPr>
      <t>10</t>
    </r>
    <r>
      <rPr>
        <sz val="11"/>
        <rFont val="宋体"/>
        <charset val="134"/>
      </rPr>
      <t>个，保障</t>
    </r>
    <r>
      <rPr>
        <sz val="11"/>
        <rFont val="Times New Roman"/>
        <charset val="134"/>
      </rPr>
      <t>10</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</si>
  <si>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10</t>
    </r>
    <r>
      <rPr>
        <sz val="11"/>
        <rFont val="宋体"/>
        <charset val="134"/>
      </rPr>
      <t>个，为脱贫人口提供就业岗位</t>
    </r>
    <r>
      <rPr>
        <sz val="11"/>
        <rFont val="Times New Roman"/>
        <charset val="134"/>
      </rPr>
      <t>10</t>
    </r>
    <r>
      <rPr>
        <sz val="11"/>
        <rFont val="宋体"/>
        <charset val="134"/>
      </rPr>
      <t>个，保障</t>
    </r>
    <r>
      <rPr>
        <sz val="11"/>
        <rFont val="Times New Roman"/>
        <charset val="134"/>
      </rPr>
      <t>10</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</si>
  <si>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10</t>
    </r>
    <r>
      <rPr>
        <sz val="11"/>
        <rFont val="宋体"/>
        <charset val="134"/>
      </rPr>
      <t>人</t>
    </r>
  </si>
  <si>
    <r>
      <t>受益脱贫户（监测户）人口数</t>
    </r>
    <r>
      <rPr>
        <sz val="11"/>
        <rFont val="Times New Roman"/>
        <charset val="134"/>
      </rPr>
      <t>≥10</t>
    </r>
    <r>
      <rPr>
        <sz val="11"/>
        <rFont val="宋体"/>
        <charset val="134"/>
      </rPr>
      <t>人</t>
    </r>
  </si>
  <si>
    <r>
      <t>巫溪县柏杨街道</t>
    </r>
    <r>
      <rPr>
        <sz val="11"/>
        <rFont val="Times New Roman"/>
        <charset val="134"/>
      </rPr>
      <t>2024</t>
    </r>
    <r>
      <rPr>
        <sz val="11"/>
        <rFont val="宋体"/>
        <charset val="134"/>
      </rPr>
      <t>年跨区域交通补助项目</t>
    </r>
  </si>
  <si>
    <r>
      <t>为</t>
    </r>
    <r>
      <rPr>
        <sz val="11"/>
        <rFont val="Times New Roman"/>
        <charset val="134"/>
      </rPr>
      <t>21</t>
    </r>
    <r>
      <rPr>
        <sz val="11"/>
        <rFont val="宋体"/>
        <charset val="134"/>
      </rPr>
      <t>人发放跨区域交通补助</t>
    </r>
  </si>
  <si>
    <r>
      <t>通过为</t>
    </r>
    <r>
      <rPr>
        <sz val="11"/>
        <rFont val="Times New Roman"/>
        <charset val="134"/>
      </rPr>
      <t>21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</si>
  <si>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人参与入库项目的选择，通过为</t>
    </r>
    <r>
      <rPr>
        <sz val="11"/>
        <rFont val="Times New Roman"/>
        <charset val="134"/>
      </rPr>
      <t>21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</si>
  <si>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21</t>
    </r>
    <r>
      <rPr>
        <sz val="11"/>
        <rFont val="宋体"/>
        <charset val="134"/>
      </rPr>
      <t>人</t>
    </r>
  </si>
  <si>
    <r>
      <t>受益脱贫人口数</t>
    </r>
    <r>
      <rPr>
        <sz val="11"/>
        <rFont val="Times New Roman"/>
        <charset val="134"/>
      </rPr>
      <t>≥21</t>
    </r>
    <r>
      <rPr>
        <sz val="11"/>
        <rFont val="宋体"/>
        <charset val="134"/>
      </rPr>
      <t>人</t>
    </r>
  </si>
  <si>
    <t>巫溪县柏杨街道2024年脱贫户产业帮扶项目</t>
  </si>
  <si>
    <t>39户脱贫户发展到户产业帮扶项目（脱贫户39户）</t>
  </si>
  <si>
    <t>通过39户脱贫户发展到户产业帮扶项目，项目实施可带动39户脱贫户及监测户发展特色产业，户均增加产业收入超过500元/年、户。</t>
  </si>
  <si>
    <t>10人参与前期项目确定会议、决议，20人参与入库项目的选择，4人参与项目实施过程中施工质量和资金使用的监督。通过39户发展到户产业帮扶项目，项目实施可带动39户脱贫户发展特色产业，户均增加产业收入超过500元/年、户。</t>
  </si>
  <si>
    <t>发展到户产业帮扶补助户数39户</t>
  </si>
  <si>
    <t>受益总人口数≥117人</t>
  </si>
  <si>
    <r>
      <t>巫溪县柏杨街道</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</si>
  <si>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133</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</si>
  <si>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133</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</si>
  <si>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8</t>
    </r>
    <r>
      <rPr>
        <sz val="11"/>
        <rFont val="宋体"/>
        <charset val="134"/>
      </rPr>
      <t>人参与项目实施过程中施工质量和资金使用的监督，通过开展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133</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</si>
  <si>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≥133</t>
    </r>
    <r>
      <rPr>
        <sz val="11"/>
        <rFont val="宋体"/>
        <charset val="134"/>
      </rPr>
      <t>人</t>
    </r>
  </si>
  <si>
    <r>
      <t>受益脱贫人口、监测对象人数</t>
    </r>
    <r>
      <rPr>
        <sz val="11"/>
        <rFont val="Times New Roman"/>
        <charset val="134"/>
      </rPr>
      <t>≥133</t>
    </r>
    <r>
      <rPr>
        <sz val="11"/>
        <rFont val="宋体"/>
        <charset val="134"/>
      </rPr>
      <t>人</t>
    </r>
  </si>
  <si>
    <t>巫溪县朝阳镇人民政府 汇总</t>
  </si>
  <si>
    <r>
      <t>巫溪县朝阳镇</t>
    </r>
    <r>
      <rPr>
        <sz val="11"/>
        <rFont val="Times New Roman"/>
        <charset val="134"/>
      </rPr>
      <t>2024</t>
    </r>
    <r>
      <rPr>
        <sz val="11"/>
        <rFont val="宋体"/>
        <charset val="134"/>
      </rPr>
      <t>年非全日制公益性岗位补助</t>
    </r>
  </si>
  <si>
    <r>
      <t>开发乡村公益岗位</t>
    </r>
    <r>
      <rPr>
        <sz val="11"/>
        <rFont val="Times New Roman"/>
        <charset val="134"/>
      </rPr>
      <t>97</t>
    </r>
    <r>
      <rPr>
        <sz val="11"/>
        <rFont val="宋体"/>
        <charset val="134"/>
      </rPr>
      <t>个（其中：农村道路维护岗</t>
    </r>
    <r>
      <rPr>
        <sz val="11"/>
        <rFont val="Times New Roman"/>
        <charset val="134"/>
      </rPr>
      <t>32</t>
    </r>
    <r>
      <rPr>
        <sz val="11"/>
        <rFont val="宋体"/>
        <charset val="134"/>
      </rPr>
      <t>人，安全饮水管理岗</t>
    </r>
    <r>
      <rPr>
        <sz val="11"/>
        <rFont val="Times New Roman"/>
        <charset val="134"/>
      </rPr>
      <t>19</t>
    </r>
    <r>
      <rPr>
        <sz val="11"/>
        <rFont val="宋体"/>
        <charset val="134"/>
      </rPr>
      <t>人，公共环境维护岗</t>
    </r>
    <r>
      <rPr>
        <sz val="11"/>
        <rFont val="Times New Roman"/>
        <charset val="134"/>
      </rPr>
      <t>41</t>
    </r>
    <r>
      <rPr>
        <sz val="11"/>
        <rFont val="宋体"/>
        <charset val="134"/>
      </rPr>
      <t>人，农村道路交通劝导员</t>
    </r>
    <r>
      <rPr>
        <sz val="11"/>
        <rFont val="Times New Roman"/>
        <charset val="134"/>
      </rPr>
      <t>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50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</si>
  <si>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147</t>
    </r>
    <r>
      <rPr>
        <sz val="11"/>
        <rFont val="宋体"/>
        <charset val="134"/>
      </rPr>
      <t>个，为脱贫人口提供就业岗位</t>
    </r>
    <r>
      <rPr>
        <sz val="11"/>
        <rFont val="Times New Roman"/>
        <charset val="134"/>
      </rPr>
      <t>147</t>
    </r>
    <r>
      <rPr>
        <sz val="11"/>
        <rFont val="宋体"/>
        <charset val="134"/>
      </rPr>
      <t>个，保障</t>
    </r>
    <r>
      <rPr>
        <sz val="11"/>
        <rFont val="Times New Roman"/>
        <charset val="134"/>
      </rPr>
      <t>147</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</si>
  <si>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147</t>
    </r>
    <r>
      <rPr>
        <sz val="11"/>
        <rFont val="宋体"/>
        <charset val="134"/>
      </rPr>
      <t>个，为脱贫人口提供就业岗位</t>
    </r>
    <r>
      <rPr>
        <sz val="11"/>
        <rFont val="Times New Roman"/>
        <charset val="134"/>
      </rPr>
      <t>147</t>
    </r>
    <r>
      <rPr>
        <sz val="11"/>
        <rFont val="宋体"/>
        <charset val="134"/>
      </rPr>
      <t>个，保障</t>
    </r>
    <r>
      <rPr>
        <sz val="11"/>
        <rFont val="Times New Roman"/>
        <charset val="134"/>
      </rPr>
      <t>147</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</si>
  <si>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147</t>
    </r>
    <r>
      <rPr>
        <sz val="11"/>
        <rFont val="宋体"/>
        <charset val="134"/>
      </rPr>
      <t>人</t>
    </r>
  </si>
  <si>
    <r>
      <t>受益脱贫户（监测户）人口数</t>
    </r>
    <r>
      <rPr>
        <sz val="11"/>
        <rFont val="Times New Roman"/>
        <charset val="134"/>
      </rPr>
      <t>≥147</t>
    </r>
    <r>
      <rPr>
        <sz val="11"/>
        <rFont val="宋体"/>
        <charset val="134"/>
      </rPr>
      <t>人</t>
    </r>
  </si>
  <si>
    <r>
      <t>巫溪县朝阳镇</t>
    </r>
    <r>
      <rPr>
        <sz val="11"/>
        <rFont val="Times New Roman"/>
        <charset val="134"/>
      </rPr>
      <t>2024</t>
    </r>
    <r>
      <rPr>
        <sz val="11"/>
        <rFont val="宋体"/>
        <charset val="134"/>
      </rPr>
      <t>年跨区域交通补助项目</t>
    </r>
  </si>
  <si>
    <r>
      <t>为</t>
    </r>
    <r>
      <rPr>
        <sz val="11"/>
        <rFont val="Times New Roman"/>
        <charset val="134"/>
      </rPr>
      <t>730</t>
    </r>
    <r>
      <rPr>
        <sz val="11"/>
        <rFont val="宋体"/>
        <charset val="134"/>
      </rPr>
      <t>人发放跨区域交通补助</t>
    </r>
  </si>
  <si>
    <r>
      <t>通过为</t>
    </r>
    <r>
      <rPr>
        <sz val="11"/>
        <rFont val="Times New Roman"/>
        <charset val="134"/>
      </rPr>
      <t>730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</si>
  <si>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730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</si>
  <si>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730</t>
    </r>
    <r>
      <rPr>
        <sz val="11"/>
        <rFont val="宋体"/>
        <charset val="134"/>
      </rPr>
      <t>人</t>
    </r>
  </si>
  <si>
    <r>
      <t>受益脱贫人口数</t>
    </r>
    <r>
      <rPr>
        <sz val="11"/>
        <rFont val="Times New Roman"/>
        <charset val="134"/>
      </rPr>
      <t>≥730</t>
    </r>
    <r>
      <rPr>
        <sz val="11"/>
        <rFont val="宋体"/>
        <charset val="134"/>
      </rPr>
      <t>人</t>
    </r>
  </si>
  <si>
    <t>巫溪县朝阳镇2024年脱贫户、监测户产业帮扶项目</t>
  </si>
  <si>
    <t>666户发展到户产业帮扶项目（其中：家庭人均纯收入低于1万元以下的脱贫户1户，未消除风险监测户17户；其他脱贫户648户）</t>
  </si>
  <si>
    <t>通过666户发展到户产业帮扶项目，项目实施可带动666户脱贫户及监测户发展特色产业，户均增加产业收入超过500元/年、户。</t>
  </si>
  <si>
    <t>10人参与前期项目确定会议、决议，3人参与入库项目的选择，6人参与项目实施过程中施工质量和资金使用的监督。通过666户发展到户产业帮扶项目，项目实施可带动666户脱贫户及监测户发展特色产业，户均增加产业收入超过500元/年、户。</t>
  </si>
  <si>
    <t>发展到户产业帮扶补助户数666户</t>
  </si>
  <si>
    <t>受益总人口数≥2124人</t>
  </si>
  <si>
    <r>
      <t>巫溪县朝阳镇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</si>
  <si>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779</t>
    </r>
    <r>
      <rPr>
        <sz val="11"/>
        <rFont val="宋体"/>
        <charset val="134"/>
      </rPr>
      <t>余户</t>
    </r>
    <r>
      <rPr>
        <sz val="11"/>
        <rFont val="Times New Roman"/>
        <charset val="134"/>
      </rPr>
      <t>2762</t>
    </r>
    <r>
      <rPr>
        <sz val="11"/>
        <rFont val="宋体"/>
        <charset val="134"/>
      </rPr>
      <t>人、监测对象</t>
    </r>
    <r>
      <rPr>
        <sz val="11"/>
        <rFont val="Times New Roman"/>
        <charset val="134"/>
      </rPr>
      <t>17</t>
    </r>
    <r>
      <rPr>
        <sz val="11"/>
        <rFont val="宋体"/>
        <charset val="134"/>
      </rPr>
      <t>户</t>
    </r>
    <r>
      <rPr>
        <sz val="11"/>
        <rFont val="Times New Roman"/>
        <charset val="134"/>
      </rPr>
      <t>44</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</si>
  <si>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779</t>
    </r>
    <r>
      <rPr>
        <sz val="11"/>
        <rFont val="宋体"/>
        <charset val="134"/>
      </rPr>
      <t>余户</t>
    </r>
    <r>
      <rPr>
        <sz val="11"/>
        <rFont val="Times New Roman"/>
        <charset val="134"/>
      </rPr>
      <t>2762</t>
    </r>
    <r>
      <rPr>
        <sz val="11"/>
        <rFont val="宋体"/>
        <charset val="134"/>
      </rPr>
      <t>人、监测对象</t>
    </r>
    <r>
      <rPr>
        <sz val="11"/>
        <rFont val="Times New Roman"/>
        <charset val="134"/>
      </rPr>
      <t>17</t>
    </r>
    <r>
      <rPr>
        <sz val="11"/>
        <rFont val="宋体"/>
        <charset val="134"/>
      </rPr>
      <t>户</t>
    </r>
    <r>
      <rPr>
        <sz val="11"/>
        <rFont val="Times New Roman"/>
        <charset val="134"/>
      </rPr>
      <t>44</t>
    </r>
    <r>
      <rPr>
        <sz val="11"/>
        <rFont val="宋体"/>
        <charset val="134"/>
      </rPr>
      <t>人及其他低收入人口，主动参与产业发展、改善环境卫生。</t>
    </r>
  </si>
  <si>
    <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779</t>
    </r>
    <r>
      <rPr>
        <sz val="11"/>
        <rFont val="宋体"/>
        <charset val="134"/>
      </rPr>
      <t>余户</t>
    </r>
    <r>
      <rPr>
        <sz val="11"/>
        <rFont val="Times New Roman"/>
        <charset val="134"/>
      </rPr>
      <t>2762</t>
    </r>
    <r>
      <rPr>
        <sz val="11"/>
        <rFont val="宋体"/>
        <charset val="134"/>
      </rPr>
      <t>人脱贫户、监测对象</t>
    </r>
    <r>
      <rPr>
        <sz val="11"/>
        <rFont val="Times New Roman"/>
        <charset val="134"/>
      </rPr>
      <t>17</t>
    </r>
    <r>
      <rPr>
        <sz val="11"/>
        <rFont val="宋体"/>
        <charset val="134"/>
      </rPr>
      <t>户</t>
    </r>
    <r>
      <rPr>
        <sz val="11"/>
        <rFont val="Times New Roman"/>
        <charset val="134"/>
      </rPr>
      <t>44</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</si>
  <si>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≥2806</t>
    </r>
    <r>
      <rPr>
        <sz val="11"/>
        <rFont val="宋体"/>
        <charset val="134"/>
      </rPr>
      <t>人</t>
    </r>
  </si>
  <si>
    <r>
      <t>受益脱贫人口、监测对象人数</t>
    </r>
    <r>
      <rPr>
        <sz val="11"/>
        <rFont val="Times New Roman"/>
        <charset val="134"/>
      </rPr>
      <t>≥2806</t>
    </r>
    <r>
      <rPr>
        <sz val="11"/>
        <rFont val="宋体"/>
        <charset val="134"/>
      </rPr>
      <t>人</t>
    </r>
  </si>
  <si>
    <t>巫溪县城厢镇人民政府 汇总</t>
  </si>
  <si>
    <r>
      <t>巫溪县城厢镇</t>
    </r>
    <r>
      <rPr>
        <sz val="11"/>
        <rFont val="Times New Roman"/>
        <charset val="134"/>
      </rPr>
      <t>2024</t>
    </r>
    <r>
      <rPr>
        <sz val="11"/>
        <rFont val="宋体"/>
        <charset val="134"/>
      </rPr>
      <t>年非全日制公益性岗位补助</t>
    </r>
  </si>
  <si>
    <r>
      <t>开发乡村公益岗位</t>
    </r>
    <r>
      <rPr>
        <sz val="11"/>
        <rFont val="Times New Roman"/>
        <charset val="134"/>
      </rPr>
      <t>119</t>
    </r>
    <r>
      <rPr>
        <sz val="11"/>
        <rFont val="宋体"/>
        <charset val="134"/>
      </rPr>
      <t>个（其中：农村道路维护岗</t>
    </r>
    <r>
      <rPr>
        <sz val="11"/>
        <rFont val="Times New Roman"/>
        <charset val="134"/>
      </rPr>
      <t>52</t>
    </r>
    <r>
      <rPr>
        <sz val="11"/>
        <rFont val="宋体"/>
        <charset val="134"/>
      </rPr>
      <t>人，安全饮水管理岗</t>
    </r>
    <r>
      <rPr>
        <sz val="11"/>
        <rFont val="Times New Roman"/>
        <charset val="134"/>
      </rPr>
      <t>27</t>
    </r>
    <r>
      <rPr>
        <sz val="11"/>
        <rFont val="宋体"/>
        <charset val="134"/>
      </rPr>
      <t>人，公共环境维护岗</t>
    </r>
    <r>
      <rPr>
        <sz val="11"/>
        <rFont val="Times New Roman"/>
        <charset val="134"/>
      </rPr>
      <t>26</t>
    </r>
    <r>
      <rPr>
        <sz val="11"/>
        <rFont val="宋体"/>
        <charset val="134"/>
      </rPr>
      <t>人，农村道路交通劝导员</t>
    </r>
    <r>
      <rPr>
        <sz val="11"/>
        <rFont val="Times New Roman"/>
        <charset val="134"/>
      </rPr>
      <t>14</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</si>
  <si>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145</t>
    </r>
    <r>
      <rPr>
        <sz val="11"/>
        <rFont val="宋体"/>
        <charset val="134"/>
      </rPr>
      <t>个，为脱贫人口提供就业岗位</t>
    </r>
    <r>
      <rPr>
        <sz val="11"/>
        <rFont val="Times New Roman"/>
        <charset val="134"/>
      </rPr>
      <t>145</t>
    </r>
    <r>
      <rPr>
        <sz val="11"/>
        <rFont val="宋体"/>
        <charset val="134"/>
      </rPr>
      <t>个，保障</t>
    </r>
    <r>
      <rPr>
        <sz val="11"/>
        <rFont val="Times New Roman"/>
        <charset val="134"/>
      </rPr>
      <t>145</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</si>
  <si>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145</t>
    </r>
    <r>
      <rPr>
        <sz val="11"/>
        <rFont val="宋体"/>
        <charset val="134"/>
      </rPr>
      <t>个，为脱贫人口提供就业岗位</t>
    </r>
    <r>
      <rPr>
        <sz val="11"/>
        <rFont val="Times New Roman"/>
        <charset val="134"/>
      </rPr>
      <t>145</t>
    </r>
    <r>
      <rPr>
        <sz val="11"/>
        <rFont val="宋体"/>
        <charset val="134"/>
      </rPr>
      <t>个，保障</t>
    </r>
    <r>
      <rPr>
        <sz val="11"/>
        <rFont val="Times New Roman"/>
        <charset val="134"/>
      </rPr>
      <t>145</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</si>
  <si>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145</t>
    </r>
    <r>
      <rPr>
        <sz val="11"/>
        <rFont val="宋体"/>
        <charset val="134"/>
      </rPr>
      <t>人</t>
    </r>
  </si>
  <si>
    <r>
      <t>受益脱贫户（监测户）人口数</t>
    </r>
    <r>
      <rPr>
        <sz val="11"/>
        <rFont val="Times New Roman"/>
        <charset val="134"/>
      </rPr>
      <t>≥145</t>
    </r>
    <r>
      <rPr>
        <sz val="11"/>
        <rFont val="宋体"/>
        <charset val="134"/>
      </rPr>
      <t>人</t>
    </r>
  </si>
  <si>
    <r>
      <t>巫溪县城厢镇</t>
    </r>
    <r>
      <rPr>
        <sz val="11"/>
        <rFont val="Times New Roman"/>
        <charset val="134"/>
      </rPr>
      <t>2024</t>
    </r>
    <r>
      <rPr>
        <sz val="11"/>
        <rFont val="宋体"/>
        <charset val="134"/>
      </rPr>
      <t>年跨区域交通补助项目</t>
    </r>
  </si>
  <si>
    <r>
      <t>为</t>
    </r>
    <r>
      <rPr>
        <sz val="11"/>
        <rFont val="Times New Roman"/>
        <charset val="134"/>
      </rPr>
      <t>956</t>
    </r>
    <r>
      <rPr>
        <sz val="11"/>
        <rFont val="宋体"/>
        <charset val="134"/>
      </rPr>
      <t>人发放跨区域交通补助</t>
    </r>
  </si>
  <si>
    <r>
      <t>通过为</t>
    </r>
    <r>
      <rPr>
        <sz val="11"/>
        <rFont val="Times New Roman"/>
        <charset val="134"/>
      </rPr>
      <t>956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</si>
  <si>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人参与入库项目的选择，通过为</t>
    </r>
    <r>
      <rPr>
        <sz val="11"/>
        <rFont val="Times New Roman"/>
        <charset val="134"/>
      </rPr>
      <t>956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</si>
  <si>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956</t>
    </r>
    <r>
      <rPr>
        <sz val="11"/>
        <rFont val="宋体"/>
        <charset val="134"/>
      </rPr>
      <t>人</t>
    </r>
  </si>
  <si>
    <r>
      <t>受益脱贫人口数</t>
    </r>
    <r>
      <rPr>
        <sz val="11"/>
        <rFont val="Times New Roman"/>
        <charset val="134"/>
      </rPr>
      <t>≥956</t>
    </r>
    <r>
      <rPr>
        <sz val="11"/>
        <rFont val="宋体"/>
        <charset val="134"/>
      </rPr>
      <t>人</t>
    </r>
  </si>
  <si>
    <t>巫溪县城厢镇2024年脱贫户、监测户产业帮扶项目</t>
  </si>
  <si>
    <t>959户发展到户产业帮扶项目（其中：家庭人均纯收入低于1万元以下的脱贫户1户，未消除风险监测户44户；风险已消除监测户10户；其他脱贫户904户）</t>
  </si>
  <si>
    <t>通过959户发展到户产业帮扶项目，项目实施可带动959户脱贫户及监测户发展特色产业，户均增加产业收入超过500元/年、户。</t>
  </si>
  <si>
    <t>27人参与前期项目确定会议、决议，27人参与入库项目的选择，48人参与项目实施过程中施工质量和资金使用的监督。通过959户发展到户产业帮扶项目，项目实施可带动959户脱贫户及监测户发展特色产业，户均增加产业收入超过500元/年/户。</t>
  </si>
  <si>
    <t>通过959户发展到户产业帮扶项目，项目实施可带动959户脱贫户及监测户发展特色产业，户均增加产业收入超过500元/年/户。</t>
  </si>
  <si>
    <t>发展到户产业帮扶补助户数959户</t>
  </si>
  <si>
    <t>家庭人均纯收入低于1万元以下的脱贫户及未消除风险监测户补助2000元/户；其他脱贫户和风险已消除监测户补助500元/户</t>
  </si>
  <si>
    <t>受益总人口数≥3600人</t>
  </si>
  <si>
    <r>
      <t>巫溪县城厢镇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</si>
  <si>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3873</t>
    </r>
    <r>
      <rPr>
        <sz val="11"/>
        <rFont val="宋体"/>
        <charset val="134"/>
      </rPr>
      <t>人、未消除风险监测对象</t>
    </r>
    <r>
      <rPr>
        <sz val="11"/>
        <rFont val="Times New Roman"/>
        <charset val="134"/>
      </rPr>
      <t>33</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</si>
  <si>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3873</t>
    </r>
    <r>
      <rPr>
        <sz val="11"/>
        <rFont val="宋体"/>
        <charset val="134"/>
      </rPr>
      <t>人、未消除风险监测对象</t>
    </r>
    <r>
      <rPr>
        <sz val="11"/>
        <rFont val="Times New Roman"/>
        <charset val="134"/>
      </rPr>
      <t>33</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</si>
  <si>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3873</t>
    </r>
    <r>
      <rPr>
        <sz val="11"/>
        <rFont val="宋体"/>
        <charset val="134"/>
      </rPr>
      <t>人、未消除风险监测对象</t>
    </r>
    <r>
      <rPr>
        <sz val="11"/>
        <rFont val="Times New Roman"/>
        <charset val="134"/>
      </rPr>
      <t>33</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</si>
  <si>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≥3906</t>
    </r>
    <r>
      <rPr>
        <sz val="11"/>
        <rFont val="宋体"/>
        <charset val="134"/>
      </rPr>
      <t>人</t>
    </r>
  </si>
  <si>
    <r>
      <t>受益脱贫人口、监测对象人数</t>
    </r>
    <r>
      <rPr>
        <sz val="11"/>
        <rFont val="Times New Roman"/>
        <charset val="134"/>
      </rPr>
      <t>≥3906</t>
    </r>
    <r>
      <rPr>
        <sz val="11"/>
        <rFont val="宋体"/>
        <charset val="134"/>
      </rPr>
      <t>人</t>
    </r>
  </si>
  <si>
    <t>巫溪县大河乡人民政府 汇总</t>
  </si>
  <si>
    <r>
      <t>巫溪县大河乡</t>
    </r>
    <r>
      <rPr>
        <sz val="11"/>
        <rFont val="Times New Roman"/>
        <charset val="134"/>
      </rPr>
      <t>2024</t>
    </r>
    <r>
      <rPr>
        <sz val="11"/>
        <rFont val="宋体"/>
        <charset val="134"/>
      </rPr>
      <t>年非全日制公益性岗位补助</t>
    </r>
  </si>
  <si>
    <r>
      <t>开发乡村公益岗位</t>
    </r>
    <r>
      <rPr>
        <sz val="11"/>
        <rFont val="Times New Roman"/>
        <charset val="134"/>
      </rPr>
      <t>88</t>
    </r>
    <r>
      <rPr>
        <sz val="11"/>
        <rFont val="宋体"/>
        <charset val="134"/>
      </rPr>
      <t>个（其中：农村道路维护岗</t>
    </r>
    <r>
      <rPr>
        <sz val="11"/>
        <rFont val="Times New Roman"/>
        <charset val="134"/>
      </rPr>
      <t>20</t>
    </r>
    <r>
      <rPr>
        <sz val="11"/>
        <rFont val="宋体"/>
        <charset val="134"/>
      </rPr>
      <t>人，安全饮水管理岗</t>
    </r>
    <r>
      <rPr>
        <sz val="11"/>
        <rFont val="Times New Roman"/>
        <charset val="134"/>
      </rPr>
      <t>27</t>
    </r>
    <r>
      <rPr>
        <sz val="11"/>
        <rFont val="宋体"/>
        <charset val="134"/>
      </rPr>
      <t>人，公共环境维护岗</t>
    </r>
    <r>
      <rPr>
        <sz val="11"/>
        <rFont val="Times New Roman"/>
        <charset val="134"/>
      </rPr>
      <t>32</t>
    </r>
    <r>
      <rPr>
        <sz val="11"/>
        <rFont val="宋体"/>
        <charset val="134"/>
      </rPr>
      <t>人，农村道路交通劝导员</t>
    </r>
    <r>
      <rPr>
        <sz val="11"/>
        <rFont val="Times New Roman"/>
        <charset val="134"/>
      </rPr>
      <t>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78</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</si>
  <si>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166</t>
    </r>
    <r>
      <rPr>
        <sz val="11"/>
        <rFont val="宋体"/>
        <charset val="134"/>
      </rPr>
      <t>个，为脱贫人口提供就业岗位</t>
    </r>
    <r>
      <rPr>
        <sz val="11"/>
        <rFont val="Times New Roman"/>
        <charset val="134"/>
      </rPr>
      <t>166</t>
    </r>
    <r>
      <rPr>
        <sz val="11"/>
        <rFont val="宋体"/>
        <charset val="134"/>
      </rPr>
      <t>个，保障</t>
    </r>
    <r>
      <rPr>
        <sz val="11"/>
        <rFont val="Times New Roman"/>
        <charset val="134"/>
      </rPr>
      <t>166</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</si>
  <si>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166</t>
    </r>
    <r>
      <rPr>
        <sz val="11"/>
        <rFont val="宋体"/>
        <charset val="134"/>
      </rPr>
      <t>个，为脱贫人口提供就业岗位</t>
    </r>
    <r>
      <rPr>
        <sz val="11"/>
        <rFont val="Times New Roman"/>
        <charset val="134"/>
      </rPr>
      <t>166</t>
    </r>
    <r>
      <rPr>
        <sz val="11"/>
        <rFont val="宋体"/>
        <charset val="134"/>
      </rPr>
      <t>个，保障</t>
    </r>
    <r>
      <rPr>
        <sz val="11"/>
        <rFont val="Times New Roman"/>
        <charset val="134"/>
      </rPr>
      <t>166</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</si>
  <si>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166</t>
    </r>
    <r>
      <rPr>
        <sz val="11"/>
        <rFont val="宋体"/>
        <charset val="134"/>
      </rPr>
      <t>人</t>
    </r>
  </si>
  <si>
    <r>
      <t>受益脱贫户（监测户）人口数</t>
    </r>
    <r>
      <rPr>
        <sz val="11"/>
        <rFont val="Times New Roman"/>
        <charset val="134"/>
      </rPr>
      <t>≥166</t>
    </r>
    <r>
      <rPr>
        <sz val="11"/>
        <rFont val="宋体"/>
        <charset val="134"/>
      </rPr>
      <t>人</t>
    </r>
  </si>
  <si>
    <r>
      <t>巫溪县大河乡</t>
    </r>
    <r>
      <rPr>
        <sz val="11"/>
        <rFont val="Times New Roman"/>
        <charset val="134"/>
      </rPr>
      <t>2024</t>
    </r>
    <r>
      <rPr>
        <sz val="11"/>
        <rFont val="宋体"/>
        <charset val="134"/>
      </rPr>
      <t>年跨区域交通补助项目</t>
    </r>
  </si>
  <si>
    <r>
      <t>为</t>
    </r>
    <r>
      <rPr>
        <sz val="11"/>
        <rFont val="Times New Roman"/>
        <charset val="134"/>
      </rPr>
      <t>635</t>
    </r>
    <r>
      <rPr>
        <sz val="11"/>
        <rFont val="宋体"/>
        <charset val="134"/>
      </rPr>
      <t>人发放跨区域交通补助</t>
    </r>
  </si>
  <si>
    <r>
      <t>通过为</t>
    </r>
    <r>
      <rPr>
        <sz val="11"/>
        <rFont val="Times New Roman"/>
        <charset val="134"/>
      </rPr>
      <t>635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</si>
  <si>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635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</si>
  <si>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635</t>
    </r>
    <r>
      <rPr>
        <sz val="11"/>
        <rFont val="宋体"/>
        <charset val="134"/>
      </rPr>
      <t>人</t>
    </r>
  </si>
  <si>
    <r>
      <t>受益脱贫人口数</t>
    </r>
    <r>
      <rPr>
        <sz val="11"/>
        <rFont val="Times New Roman"/>
        <charset val="134"/>
      </rPr>
      <t>≥635</t>
    </r>
    <r>
      <rPr>
        <sz val="11"/>
        <rFont val="宋体"/>
        <charset val="134"/>
      </rPr>
      <t>人</t>
    </r>
  </si>
  <si>
    <t>巫溪县大河乡2024年脱贫户、监测户产业帮扶项目</t>
  </si>
  <si>
    <t>651户发展到户产业帮扶项目（其中：家庭人均纯收入低于1万元以下的脱贫户3户，未消除风险监测户24户；家庭人均纯收入10000元至16118元之间中不增反降的脱贫户1户；其他脱贫户623户）</t>
  </si>
  <si>
    <t>通过651户发展到户产业帮扶项目，项目实施可带动651户脱贫户及监测户发展特色产业，户均增加产业收入超过500元/年、户。</t>
  </si>
  <si>
    <t>10人参与前期项目确定会议、决议，3人参与入库项目的选择，12人参与项目实施过程中施工质量和资金使用的监督。通过651户发展到户产业帮扶项目，项目实施可带动651户脱贫户及监测户发展特色产业，户均增加产业收入超过500元/年、户。</t>
  </si>
  <si>
    <t>发展到户产业帮扶补助户数651户</t>
  </si>
  <si>
    <t>受益总人口数≥2411人</t>
  </si>
  <si>
    <r>
      <t>巫溪县大河乡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</si>
  <si>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634</t>
    </r>
    <r>
      <rPr>
        <sz val="11"/>
        <rFont val="宋体"/>
        <charset val="134"/>
      </rPr>
      <t>户</t>
    </r>
    <r>
      <rPr>
        <sz val="11"/>
        <rFont val="Times New Roman"/>
        <charset val="134"/>
      </rPr>
      <t>2368</t>
    </r>
    <r>
      <rPr>
        <sz val="11"/>
        <rFont val="宋体"/>
        <charset val="134"/>
      </rPr>
      <t>人、监测对象</t>
    </r>
    <r>
      <rPr>
        <sz val="11"/>
        <rFont val="Times New Roman"/>
        <charset val="134"/>
      </rPr>
      <t>39</t>
    </r>
    <r>
      <rPr>
        <sz val="11"/>
        <rFont val="宋体"/>
        <charset val="134"/>
      </rPr>
      <t>户</t>
    </r>
    <r>
      <rPr>
        <sz val="11"/>
        <rFont val="Times New Roman"/>
        <charset val="134"/>
      </rPr>
      <t>134</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</si>
  <si>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634</t>
    </r>
    <r>
      <rPr>
        <sz val="11"/>
        <rFont val="宋体"/>
        <charset val="134"/>
      </rPr>
      <t>户</t>
    </r>
    <r>
      <rPr>
        <sz val="11"/>
        <rFont val="Times New Roman"/>
        <charset val="134"/>
      </rPr>
      <t>2368</t>
    </r>
    <r>
      <rPr>
        <sz val="11"/>
        <rFont val="宋体"/>
        <charset val="134"/>
      </rPr>
      <t>人、监测对象</t>
    </r>
    <r>
      <rPr>
        <sz val="11"/>
        <rFont val="Times New Roman"/>
        <charset val="134"/>
      </rPr>
      <t>39</t>
    </r>
    <r>
      <rPr>
        <sz val="11"/>
        <rFont val="宋体"/>
        <charset val="134"/>
      </rPr>
      <t>户</t>
    </r>
    <r>
      <rPr>
        <sz val="11"/>
        <rFont val="Times New Roman"/>
        <charset val="134"/>
      </rPr>
      <t>134</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</si>
  <si>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634</t>
    </r>
    <r>
      <rPr>
        <sz val="11"/>
        <rFont val="宋体"/>
        <charset val="134"/>
      </rPr>
      <t>户</t>
    </r>
    <r>
      <rPr>
        <sz val="11"/>
        <rFont val="Times New Roman"/>
        <charset val="134"/>
      </rPr>
      <t>2368</t>
    </r>
    <r>
      <rPr>
        <sz val="11"/>
        <rFont val="宋体"/>
        <charset val="134"/>
      </rPr>
      <t>人脱贫户、监测对象</t>
    </r>
    <r>
      <rPr>
        <sz val="11"/>
        <rFont val="Times New Roman"/>
        <charset val="134"/>
      </rPr>
      <t>39</t>
    </r>
    <r>
      <rPr>
        <sz val="11"/>
        <rFont val="宋体"/>
        <charset val="134"/>
      </rPr>
      <t>户</t>
    </r>
    <r>
      <rPr>
        <sz val="11"/>
        <rFont val="Times New Roman"/>
        <charset val="134"/>
      </rPr>
      <t>134</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</si>
  <si>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≥2502</t>
    </r>
    <r>
      <rPr>
        <sz val="11"/>
        <rFont val="宋体"/>
        <charset val="134"/>
      </rPr>
      <t>人</t>
    </r>
  </si>
  <si>
    <r>
      <t>受益脱贫人口、监测对象人数</t>
    </r>
    <r>
      <rPr>
        <sz val="11"/>
        <rFont val="Times New Roman"/>
        <charset val="134"/>
      </rPr>
      <t>≥2502</t>
    </r>
    <r>
      <rPr>
        <sz val="11"/>
        <rFont val="宋体"/>
        <charset val="134"/>
      </rPr>
      <t>人</t>
    </r>
  </si>
  <si>
    <r>
      <t>巫溪县</t>
    </r>
    <r>
      <rPr>
        <sz val="11"/>
        <rFont val="Times New Roman"/>
        <charset val="134"/>
      </rPr>
      <t>2023-2024</t>
    </r>
    <r>
      <rPr>
        <sz val="11"/>
        <rFont val="宋体"/>
        <charset val="134"/>
      </rPr>
      <t>年通组公路建设工程（第一批）大河乡民主村公路</t>
    </r>
  </si>
  <si>
    <r>
      <t>改建公路里程</t>
    </r>
    <r>
      <rPr>
        <sz val="11"/>
        <rFont val="Times New Roman"/>
        <charset val="134"/>
      </rPr>
      <t>7.217</t>
    </r>
    <r>
      <rPr>
        <sz val="11"/>
        <rFont val="宋体"/>
        <charset val="134"/>
      </rPr>
      <t>公里，路基宽度</t>
    </r>
    <r>
      <rPr>
        <sz val="11"/>
        <rFont val="Times New Roman"/>
        <charset val="134"/>
      </rPr>
      <t>6</t>
    </r>
    <r>
      <rPr>
        <sz val="11"/>
        <rFont val="宋体"/>
        <charset val="134"/>
      </rPr>
      <t>米。</t>
    </r>
  </si>
  <si>
    <r>
      <t>通改建公路里程</t>
    </r>
    <r>
      <rPr>
        <sz val="11"/>
        <rFont val="Times New Roman"/>
        <charset val="134"/>
      </rPr>
      <t>7.217</t>
    </r>
    <r>
      <rPr>
        <sz val="11"/>
        <rFont val="宋体"/>
        <charset val="134"/>
      </rPr>
      <t>公里，路基宽度</t>
    </r>
    <r>
      <rPr>
        <sz val="11"/>
        <rFont val="Times New Roman"/>
        <charset val="134"/>
      </rPr>
      <t>6</t>
    </r>
    <r>
      <rPr>
        <sz val="11"/>
        <rFont val="宋体"/>
        <charset val="134"/>
      </rPr>
      <t>米。过项目实施可解决</t>
    </r>
    <r>
      <rPr>
        <sz val="11"/>
        <rFont val="Times New Roman"/>
        <charset val="134"/>
      </rPr>
      <t>720</t>
    </r>
    <r>
      <rPr>
        <sz val="11"/>
        <rFont val="宋体"/>
        <charset val="134"/>
      </rPr>
      <t>人出行难，其中脱贫人口</t>
    </r>
    <r>
      <rPr>
        <sz val="11"/>
        <rFont val="Times New Roman"/>
        <charset val="134"/>
      </rPr>
      <t>221</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</si>
  <si>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人参与项目实施过程中施工质量和资金使用的监督；通改建公路里程</t>
    </r>
    <r>
      <rPr>
        <sz val="11"/>
        <rFont val="Times New Roman"/>
        <charset val="134"/>
      </rPr>
      <t>7.217</t>
    </r>
    <r>
      <rPr>
        <sz val="11"/>
        <rFont val="宋体"/>
        <charset val="134"/>
      </rPr>
      <t>公里，路基宽度</t>
    </r>
    <r>
      <rPr>
        <sz val="11"/>
        <rFont val="Times New Roman"/>
        <charset val="134"/>
      </rPr>
      <t>6</t>
    </r>
    <r>
      <rPr>
        <sz val="11"/>
        <rFont val="宋体"/>
        <charset val="134"/>
      </rPr>
      <t>米。过项目实施可解决</t>
    </r>
    <r>
      <rPr>
        <sz val="11"/>
        <rFont val="Times New Roman"/>
        <charset val="134"/>
      </rPr>
      <t>720</t>
    </r>
    <r>
      <rPr>
        <sz val="11"/>
        <rFont val="宋体"/>
        <charset val="134"/>
      </rPr>
      <t>人出行难，其中脱贫人口</t>
    </r>
    <r>
      <rPr>
        <sz val="11"/>
        <rFont val="Times New Roman"/>
        <charset val="134"/>
      </rPr>
      <t>221</t>
    </r>
    <r>
      <rPr>
        <sz val="11"/>
        <rFont val="宋体"/>
        <charset val="134"/>
      </rPr>
      <t>人出行问题。</t>
    </r>
  </si>
  <si>
    <r>
      <t>改建公路里程</t>
    </r>
    <r>
      <rPr>
        <sz val="11"/>
        <rFont val="Times New Roman"/>
        <charset val="134"/>
      </rPr>
      <t>7.217</t>
    </r>
    <r>
      <rPr>
        <sz val="11"/>
        <rFont val="宋体"/>
        <charset val="134"/>
      </rPr>
      <t>公里</t>
    </r>
  </si>
  <si>
    <r>
      <t>受益脱贫人口数</t>
    </r>
    <r>
      <rPr>
        <sz val="11"/>
        <rFont val="Times New Roman"/>
        <charset val="134"/>
      </rPr>
      <t>≥221</t>
    </r>
    <r>
      <rPr>
        <sz val="11"/>
        <rFont val="宋体"/>
        <charset val="134"/>
      </rPr>
      <t>人</t>
    </r>
  </si>
  <si>
    <t>巫溪县峰灵镇人民政府 汇总</t>
  </si>
  <si>
    <r>
      <t>巫溪县峰灵镇</t>
    </r>
    <r>
      <rPr>
        <sz val="11"/>
        <rFont val="Times New Roman"/>
        <charset val="134"/>
      </rPr>
      <t>2024</t>
    </r>
    <r>
      <rPr>
        <sz val="11"/>
        <rFont val="宋体"/>
        <charset val="134"/>
      </rPr>
      <t>年非全日制公益性岗位补助</t>
    </r>
  </si>
  <si>
    <r>
      <t>开发乡村公益岗位</t>
    </r>
    <r>
      <rPr>
        <sz val="11"/>
        <rFont val="Times New Roman"/>
        <charset val="134"/>
      </rPr>
      <t>109</t>
    </r>
    <r>
      <rPr>
        <sz val="11"/>
        <rFont val="宋体"/>
        <charset val="134"/>
      </rPr>
      <t>个（其中：农村道路维护岗</t>
    </r>
    <r>
      <rPr>
        <sz val="11"/>
        <rFont val="Times New Roman"/>
        <charset val="134"/>
      </rPr>
      <t>30</t>
    </r>
    <r>
      <rPr>
        <sz val="11"/>
        <rFont val="宋体"/>
        <charset val="134"/>
      </rPr>
      <t>人，安全饮水管理岗</t>
    </r>
    <r>
      <rPr>
        <sz val="11"/>
        <rFont val="Times New Roman"/>
        <charset val="134"/>
      </rPr>
      <t>30</t>
    </r>
    <r>
      <rPr>
        <sz val="11"/>
        <rFont val="宋体"/>
        <charset val="134"/>
      </rPr>
      <t>人，公共环境维护岗</t>
    </r>
    <r>
      <rPr>
        <sz val="11"/>
        <rFont val="Times New Roman"/>
        <charset val="134"/>
      </rPr>
      <t>39</t>
    </r>
    <r>
      <rPr>
        <sz val="11"/>
        <rFont val="宋体"/>
        <charset val="134"/>
      </rPr>
      <t>人，农村道路交通劝导员</t>
    </r>
    <r>
      <rPr>
        <sz val="11"/>
        <rFont val="Times New Roman"/>
        <charset val="134"/>
      </rPr>
      <t>10</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23</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</si>
  <si>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132</t>
    </r>
    <r>
      <rPr>
        <sz val="11"/>
        <rFont val="宋体"/>
        <charset val="134"/>
      </rPr>
      <t>个，为脱贫人口提供就业岗位</t>
    </r>
    <r>
      <rPr>
        <sz val="11"/>
        <rFont val="Times New Roman"/>
        <charset val="134"/>
      </rPr>
      <t>132</t>
    </r>
    <r>
      <rPr>
        <sz val="11"/>
        <rFont val="宋体"/>
        <charset val="134"/>
      </rPr>
      <t>个，保障</t>
    </r>
    <r>
      <rPr>
        <sz val="11"/>
        <rFont val="Times New Roman"/>
        <charset val="134"/>
      </rPr>
      <t>132</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</si>
  <si>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132</t>
    </r>
    <r>
      <rPr>
        <sz val="11"/>
        <rFont val="宋体"/>
        <charset val="134"/>
      </rPr>
      <t>个，为脱贫人口提供就业岗位</t>
    </r>
    <r>
      <rPr>
        <sz val="11"/>
        <rFont val="Times New Roman"/>
        <charset val="134"/>
      </rPr>
      <t>132</t>
    </r>
    <r>
      <rPr>
        <sz val="11"/>
        <rFont val="宋体"/>
        <charset val="134"/>
      </rPr>
      <t>个，保障</t>
    </r>
    <r>
      <rPr>
        <sz val="11"/>
        <rFont val="Times New Roman"/>
        <charset val="134"/>
      </rPr>
      <t>132</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</si>
  <si>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132</t>
    </r>
    <r>
      <rPr>
        <sz val="11"/>
        <rFont val="宋体"/>
        <charset val="134"/>
      </rPr>
      <t>人</t>
    </r>
  </si>
  <si>
    <r>
      <t>受益脱贫户（监测户）人口数</t>
    </r>
    <r>
      <rPr>
        <sz val="11"/>
        <rFont val="Times New Roman"/>
        <charset val="134"/>
      </rPr>
      <t>≥132</t>
    </r>
    <r>
      <rPr>
        <sz val="11"/>
        <rFont val="宋体"/>
        <charset val="134"/>
      </rPr>
      <t>人</t>
    </r>
  </si>
  <si>
    <r>
      <t>巫溪县峰灵镇</t>
    </r>
    <r>
      <rPr>
        <sz val="11"/>
        <rFont val="Times New Roman"/>
        <charset val="134"/>
      </rPr>
      <t>2024</t>
    </r>
    <r>
      <rPr>
        <sz val="11"/>
        <rFont val="宋体"/>
        <charset val="134"/>
      </rPr>
      <t>年跨区域交通补助项目</t>
    </r>
  </si>
  <si>
    <r>
      <t>为</t>
    </r>
    <r>
      <rPr>
        <sz val="11"/>
        <rFont val="Times New Roman"/>
        <charset val="134"/>
      </rPr>
      <t>1218</t>
    </r>
    <r>
      <rPr>
        <sz val="11"/>
        <rFont val="宋体"/>
        <charset val="134"/>
      </rPr>
      <t>人发放跨区域交通补助</t>
    </r>
  </si>
  <si>
    <r>
      <t>通过为</t>
    </r>
    <r>
      <rPr>
        <sz val="11"/>
        <rFont val="Times New Roman"/>
        <charset val="134"/>
      </rPr>
      <t>1218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</si>
  <si>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1218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</si>
  <si>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1218</t>
    </r>
    <r>
      <rPr>
        <sz val="11"/>
        <rFont val="宋体"/>
        <charset val="134"/>
      </rPr>
      <t>人</t>
    </r>
  </si>
  <si>
    <r>
      <t>受益脱贫人口数</t>
    </r>
    <r>
      <rPr>
        <sz val="11"/>
        <rFont val="Times New Roman"/>
        <charset val="134"/>
      </rPr>
      <t>≥1218</t>
    </r>
    <r>
      <rPr>
        <sz val="11"/>
        <rFont val="宋体"/>
        <charset val="134"/>
      </rPr>
      <t>人</t>
    </r>
  </si>
  <si>
    <t>巫溪县峰灵镇2024年脱贫户、监测户产业帮扶项目</t>
  </si>
  <si>
    <t>900户发展到户产业帮扶项目（其中：未消除风险监测户58户；家庭人均纯收入10000元至16118元之间中不增反降的脱贫户15户；其他脱贫户827户）</t>
  </si>
  <si>
    <t>通过900户发展到户产业帮扶项目，项目实施可带动900户脱贫户及监测户发展特色产业，户均增加产业收入超过500元/年、户。</t>
  </si>
  <si>
    <t>25人参与前期项目确定会议、决议，25人参与入库项目的选择，25人参与项目实施过程中施工质量和资金使用的监督。通过900户发展到户产业帮扶项目，项目实施可带动900户脱贫户及监测户发展特色产业，户均增加产业收入超过500元/年、户。</t>
  </si>
  <si>
    <t>发展到户产业帮扶补助户数900户</t>
  </si>
  <si>
    <t>受益总人口数≥2688人</t>
  </si>
  <si>
    <r>
      <t>巫溪县峰灵镇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</si>
  <si>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1021</t>
    </r>
    <r>
      <rPr>
        <sz val="11"/>
        <rFont val="宋体"/>
        <charset val="134"/>
      </rPr>
      <t>户</t>
    </r>
    <r>
      <rPr>
        <sz val="11"/>
        <rFont val="Times New Roman"/>
        <charset val="134"/>
      </rPr>
      <t>3776</t>
    </r>
    <r>
      <rPr>
        <sz val="11"/>
        <rFont val="宋体"/>
        <charset val="134"/>
      </rPr>
      <t>人、监测对象</t>
    </r>
    <r>
      <rPr>
        <sz val="11"/>
        <rFont val="Times New Roman"/>
        <charset val="134"/>
      </rPr>
      <t>58</t>
    </r>
    <r>
      <rPr>
        <sz val="11"/>
        <rFont val="宋体"/>
        <charset val="134"/>
      </rPr>
      <t>户</t>
    </r>
    <r>
      <rPr>
        <sz val="11"/>
        <rFont val="Times New Roman"/>
        <charset val="134"/>
      </rPr>
      <t>203</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</si>
  <si>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1021</t>
    </r>
    <r>
      <rPr>
        <sz val="11"/>
        <rFont val="宋体"/>
        <charset val="134"/>
      </rPr>
      <t>户</t>
    </r>
    <r>
      <rPr>
        <sz val="11"/>
        <rFont val="Times New Roman"/>
        <charset val="134"/>
      </rPr>
      <t>3776</t>
    </r>
    <r>
      <rPr>
        <sz val="11"/>
        <rFont val="宋体"/>
        <charset val="134"/>
      </rPr>
      <t>人、监测对象</t>
    </r>
    <r>
      <rPr>
        <sz val="11"/>
        <rFont val="Times New Roman"/>
        <charset val="134"/>
      </rPr>
      <t>58</t>
    </r>
    <r>
      <rPr>
        <sz val="11"/>
        <rFont val="宋体"/>
        <charset val="134"/>
      </rPr>
      <t>户</t>
    </r>
    <r>
      <rPr>
        <sz val="11"/>
        <rFont val="Times New Roman"/>
        <charset val="134"/>
      </rPr>
      <t>203</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</si>
  <si>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1021</t>
    </r>
    <r>
      <rPr>
        <sz val="11"/>
        <rFont val="宋体"/>
        <charset val="134"/>
      </rPr>
      <t>户</t>
    </r>
    <r>
      <rPr>
        <sz val="11"/>
        <rFont val="Times New Roman"/>
        <charset val="134"/>
      </rPr>
      <t>3776</t>
    </r>
    <r>
      <rPr>
        <sz val="11"/>
        <rFont val="宋体"/>
        <charset val="134"/>
      </rPr>
      <t>人脱贫户，监测对象</t>
    </r>
    <r>
      <rPr>
        <sz val="11"/>
        <rFont val="Times New Roman"/>
        <charset val="134"/>
      </rPr>
      <t>58</t>
    </r>
    <r>
      <rPr>
        <sz val="11"/>
        <rFont val="宋体"/>
        <charset val="134"/>
      </rPr>
      <t>户</t>
    </r>
    <r>
      <rPr>
        <sz val="11"/>
        <rFont val="Times New Roman"/>
        <charset val="134"/>
      </rPr>
      <t>203</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</si>
  <si>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≥3979</t>
    </r>
    <r>
      <rPr>
        <sz val="11"/>
        <rFont val="宋体"/>
        <charset val="134"/>
      </rPr>
      <t>人</t>
    </r>
  </si>
  <si>
    <r>
      <t>受益脱贫人口、监测对象人数</t>
    </r>
    <r>
      <rPr>
        <sz val="11"/>
        <rFont val="Times New Roman"/>
        <charset val="134"/>
      </rPr>
      <t>≥3979</t>
    </r>
    <r>
      <rPr>
        <sz val="11"/>
        <rFont val="宋体"/>
        <charset val="134"/>
      </rPr>
      <t>人</t>
    </r>
  </si>
  <si>
    <r>
      <t>巫溪县</t>
    </r>
    <r>
      <rPr>
        <sz val="11"/>
        <rFont val="Times New Roman"/>
        <charset val="134"/>
      </rPr>
      <t>2023-2024</t>
    </r>
    <r>
      <rPr>
        <sz val="11"/>
        <rFont val="宋体"/>
        <charset val="134"/>
      </rPr>
      <t>年通组公路建设工程（第一批）峰灵镇堰坪村公路</t>
    </r>
  </si>
  <si>
    <r>
      <t>改建公路里程</t>
    </r>
    <r>
      <rPr>
        <sz val="11"/>
        <rFont val="Times New Roman"/>
        <charset val="134"/>
      </rPr>
      <t>2.39</t>
    </r>
    <r>
      <rPr>
        <sz val="11"/>
        <rFont val="宋体"/>
        <charset val="134"/>
      </rPr>
      <t>公里，路基宽度</t>
    </r>
    <r>
      <rPr>
        <sz val="11"/>
        <rFont val="Times New Roman"/>
        <charset val="134"/>
      </rPr>
      <t>4.5</t>
    </r>
    <r>
      <rPr>
        <sz val="11"/>
        <rFont val="宋体"/>
        <charset val="134"/>
      </rPr>
      <t>米。</t>
    </r>
  </si>
  <si>
    <r>
      <t>通过改建公路里程</t>
    </r>
    <r>
      <rPr>
        <sz val="11"/>
        <rFont val="Times New Roman"/>
        <charset val="134"/>
      </rPr>
      <t>2.39</t>
    </r>
    <r>
      <rPr>
        <sz val="11"/>
        <rFont val="宋体"/>
        <charset val="134"/>
      </rPr>
      <t>公里，路基宽度</t>
    </r>
    <r>
      <rPr>
        <sz val="11"/>
        <rFont val="Times New Roman"/>
        <charset val="134"/>
      </rPr>
      <t>4.5</t>
    </r>
    <r>
      <rPr>
        <sz val="11"/>
        <rFont val="宋体"/>
        <charset val="134"/>
      </rPr>
      <t>米。项目实施可解决</t>
    </r>
    <r>
      <rPr>
        <sz val="11"/>
        <rFont val="Times New Roman"/>
        <charset val="134"/>
      </rPr>
      <t>74</t>
    </r>
    <r>
      <rPr>
        <sz val="11"/>
        <rFont val="宋体"/>
        <charset val="134"/>
      </rPr>
      <t>人出行难，其中脱贫人口</t>
    </r>
    <r>
      <rPr>
        <sz val="11"/>
        <rFont val="Times New Roman"/>
        <charset val="134"/>
      </rPr>
      <t>12</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</si>
  <si>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人参与项目实施过程中施工质量和资金使用的监督；通过改建公路里程</t>
    </r>
    <r>
      <rPr>
        <sz val="11"/>
        <rFont val="Times New Roman"/>
        <charset val="134"/>
      </rPr>
      <t>2.39</t>
    </r>
    <r>
      <rPr>
        <sz val="11"/>
        <rFont val="宋体"/>
        <charset val="134"/>
      </rPr>
      <t>公里，路基宽度</t>
    </r>
    <r>
      <rPr>
        <sz val="11"/>
        <rFont val="Times New Roman"/>
        <charset val="134"/>
      </rPr>
      <t>4.5</t>
    </r>
    <r>
      <rPr>
        <sz val="11"/>
        <rFont val="宋体"/>
        <charset val="134"/>
      </rPr>
      <t>米。项目实施可解决</t>
    </r>
    <r>
      <rPr>
        <sz val="11"/>
        <rFont val="Times New Roman"/>
        <charset val="134"/>
      </rPr>
      <t>74</t>
    </r>
    <r>
      <rPr>
        <sz val="11"/>
        <rFont val="宋体"/>
        <charset val="134"/>
      </rPr>
      <t>人出行难，其中脱贫人口</t>
    </r>
    <r>
      <rPr>
        <sz val="11"/>
        <rFont val="Times New Roman"/>
        <charset val="134"/>
      </rPr>
      <t>12</t>
    </r>
    <r>
      <rPr>
        <sz val="11"/>
        <rFont val="宋体"/>
        <charset val="134"/>
      </rPr>
      <t>人出行问题。</t>
    </r>
  </si>
  <si>
    <r>
      <t>改建公路里程</t>
    </r>
    <r>
      <rPr>
        <sz val="11"/>
        <rFont val="Times New Roman"/>
        <charset val="134"/>
      </rPr>
      <t>2.39</t>
    </r>
    <r>
      <rPr>
        <sz val="11"/>
        <rFont val="宋体"/>
        <charset val="134"/>
      </rPr>
      <t>公里</t>
    </r>
  </si>
  <si>
    <r>
      <t>受益脱贫人口数</t>
    </r>
    <r>
      <rPr>
        <sz val="11"/>
        <rFont val="Times New Roman"/>
        <charset val="134"/>
      </rPr>
      <t>≥12</t>
    </r>
    <r>
      <rPr>
        <sz val="11"/>
        <rFont val="宋体"/>
        <charset val="134"/>
      </rPr>
      <t>人</t>
    </r>
  </si>
  <si>
    <t>巫溪县凤凰镇人民政府 汇总</t>
  </si>
  <si>
    <r>
      <t>巫溪县凤凰镇</t>
    </r>
    <r>
      <rPr>
        <sz val="11"/>
        <rFont val="Times New Roman"/>
        <charset val="134"/>
      </rPr>
      <t>2024</t>
    </r>
    <r>
      <rPr>
        <sz val="11"/>
        <rFont val="宋体"/>
        <charset val="134"/>
      </rPr>
      <t>年非全日制公益性岗位补助</t>
    </r>
  </si>
  <si>
    <r>
      <t>开发乡村公益岗位</t>
    </r>
    <r>
      <rPr>
        <sz val="11"/>
        <rFont val="Times New Roman"/>
        <charset val="134"/>
      </rPr>
      <t>101</t>
    </r>
    <r>
      <rPr>
        <sz val="11"/>
        <rFont val="宋体"/>
        <charset val="134"/>
      </rPr>
      <t>个（其中：农村道路维护岗</t>
    </r>
    <r>
      <rPr>
        <sz val="11"/>
        <rFont val="Times New Roman"/>
        <charset val="134"/>
      </rPr>
      <t>21</t>
    </r>
    <r>
      <rPr>
        <sz val="11"/>
        <rFont val="宋体"/>
        <charset val="134"/>
      </rPr>
      <t>人，安全饮水管理岗</t>
    </r>
    <r>
      <rPr>
        <sz val="11"/>
        <rFont val="Times New Roman"/>
        <charset val="134"/>
      </rPr>
      <t>23</t>
    </r>
    <r>
      <rPr>
        <sz val="11"/>
        <rFont val="宋体"/>
        <charset val="134"/>
      </rPr>
      <t>人，公共环境维护岗</t>
    </r>
    <r>
      <rPr>
        <sz val="11"/>
        <rFont val="Times New Roman"/>
        <charset val="134"/>
      </rPr>
      <t>48</t>
    </r>
    <r>
      <rPr>
        <sz val="11"/>
        <rFont val="宋体"/>
        <charset val="134"/>
      </rPr>
      <t>人，农村道路交通劝导员</t>
    </r>
    <r>
      <rPr>
        <sz val="11"/>
        <rFont val="Times New Roman"/>
        <charset val="134"/>
      </rPr>
      <t>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</si>
  <si>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137</t>
    </r>
    <r>
      <rPr>
        <sz val="11"/>
        <rFont val="宋体"/>
        <charset val="134"/>
      </rPr>
      <t>个，为脱贫人口提供就业岗位</t>
    </r>
    <r>
      <rPr>
        <sz val="11"/>
        <rFont val="Times New Roman"/>
        <charset val="134"/>
      </rPr>
      <t>137</t>
    </r>
    <r>
      <rPr>
        <sz val="11"/>
        <rFont val="宋体"/>
        <charset val="134"/>
      </rPr>
      <t>个，保障</t>
    </r>
    <r>
      <rPr>
        <sz val="11"/>
        <rFont val="Times New Roman"/>
        <charset val="134"/>
      </rPr>
      <t>137</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</si>
  <si>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137</t>
    </r>
    <r>
      <rPr>
        <sz val="11"/>
        <rFont val="宋体"/>
        <charset val="134"/>
      </rPr>
      <t>个，为脱贫人口提供就业岗位</t>
    </r>
    <r>
      <rPr>
        <sz val="11"/>
        <rFont val="Times New Roman"/>
        <charset val="134"/>
      </rPr>
      <t>137</t>
    </r>
    <r>
      <rPr>
        <sz val="11"/>
        <rFont val="宋体"/>
        <charset val="134"/>
      </rPr>
      <t>个，保障</t>
    </r>
    <r>
      <rPr>
        <sz val="11"/>
        <rFont val="Times New Roman"/>
        <charset val="134"/>
      </rPr>
      <t>137</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</si>
  <si>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137</t>
    </r>
    <r>
      <rPr>
        <sz val="11"/>
        <rFont val="宋体"/>
        <charset val="134"/>
      </rPr>
      <t>人</t>
    </r>
  </si>
  <si>
    <r>
      <t>受益脱贫户（监测户）人口数</t>
    </r>
    <r>
      <rPr>
        <sz val="11"/>
        <rFont val="Times New Roman"/>
        <charset val="134"/>
      </rPr>
      <t>≥137</t>
    </r>
    <r>
      <rPr>
        <sz val="11"/>
        <rFont val="宋体"/>
        <charset val="134"/>
      </rPr>
      <t>人</t>
    </r>
  </si>
  <si>
    <r>
      <t>巫溪县凤凰镇</t>
    </r>
    <r>
      <rPr>
        <sz val="11"/>
        <rFont val="Times New Roman"/>
        <charset val="134"/>
      </rPr>
      <t>2024</t>
    </r>
    <r>
      <rPr>
        <sz val="11"/>
        <rFont val="宋体"/>
        <charset val="134"/>
      </rPr>
      <t>年跨区域交通补助项目</t>
    </r>
  </si>
  <si>
    <r>
      <t>为</t>
    </r>
    <r>
      <rPr>
        <sz val="11"/>
        <rFont val="Times New Roman"/>
        <charset val="134"/>
      </rPr>
      <t>379</t>
    </r>
    <r>
      <rPr>
        <sz val="11"/>
        <rFont val="宋体"/>
        <charset val="134"/>
      </rPr>
      <t>人发放跨区域交通补助</t>
    </r>
  </si>
  <si>
    <r>
      <t>通过为</t>
    </r>
    <r>
      <rPr>
        <sz val="11"/>
        <rFont val="Times New Roman"/>
        <charset val="134"/>
      </rPr>
      <t>379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</si>
  <si>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379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</si>
  <si>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379</t>
    </r>
    <r>
      <rPr>
        <sz val="11"/>
        <rFont val="宋体"/>
        <charset val="134"/>
      </rPr>
      <t>人</t>
    </r>
  </si>
  <si>
    <r>
      <t>受益脱贫人口数</t>
    </r>
    <r>
      <rPr>
        <sz val="11"/>
        <rFont val="Times New Roman"/>
        <charset val="134"/>
      </rPr>
      <t>≥379</t>
    </r>
    <r>
      <rPr>
        <sz val="11"/>
        <rFont val="宋体"/>
        <charset val="134"/>
      </rPr>
      <t>人</t>
    </r>
  </si>
  <si>
    <t>巫溪县凤凰镇2024年脱贫户、监测户产业帮扶项目</t>
  </si>
  <si>
    <t>517户发展到户产业帮扶项目（其中：家庭人均纯收入未消除风险监测户15户；家庭人均纯收入10000元至16118元之间中不增反降的脱贫户20户；其他脱贫户482户）</t>
  </si>
  <si>
    <t>通过517户发展到户产业帮扶项目，项目实施可带动517户脱贫户及监测户发展特色产业，户均增加产业收入超过500元/年、户。</t>
  </si>
  <si>
    <t>20人参与前期项目确定会议、决议，12人参与入库项目的选择，13人参与项目实施过程中施工质量和资金使用的监督。通过517户发展到户产业帮扶项目，项目实施可带动517户脱贫户及监测户发展特色产业，户均增加产业收入超过500元/年、户。</t>
  </si>
  <si>
    <t>发展到户产业帮扶补助户数517户</t>
  </si>
  <si>
    <t>受益总人口数≥1823人</t>
  </si>
  <si>
    <r>
      <t>巫溪县凤凰镇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</si>
  <si>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1797</t>
    </r>
    <r>
      <rPr>
        <sz val="11"/>
        <rFont val="宋体"/>
        <charset val="134"/>
      </rPr>
      <t>人、未消除风险监测对象</t>
    </r>
    <r>
      <rPr>
        <sz val="11"/>
        <rFont val="Times New Roman"/>
        <charset val="134"/>
      </rPr>
      <t>37</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</si>
  <si>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1797</t>
    </r>
    <r>
      <rPr>
        <sz val="11"/>
        <rFont val="宋体"/>
        <charset val="134"/>
      </rPr>
      <t>人、未消除风险监测对象</t>
    </r>
    <r>
      <rPr>
        <sz val="11"/>
        <rFont val="Times New Roman"/>
        <charset val="134"/>
      </rPr>
      <t>37</t>
    </r>
    <r>
      <rPr>
        <sz val="11"/>
        <rFont val="宋体"/>
        <charset val="134"/>
      </rPr>
      <t>人及其他低收入人口，主动参与产业发展、改善环境卫生。</t>
    </r>
  </si>
  <si>
    <r>
      <t>22</t>
    </r>
    <r>
      <rPr>
        <sz val="11"/>
        <rFont val="宋体"/>
        <charset val="134"/>
      </rPr>
      <t>人参与前期项目确定会议、决议，</t>
    </r>
    <r>
      <rPr>
        <sz val="11"/>
        <rFont val="Times New Roman"/>
        <charset val="134"/>
      </rPr>
      <t>22</t>
    </r>
    <r>
      <rPr>
        <sz val="11"/>
        <rFont val="宋体"/>
        <charset val="134"/>
      </rPr>
      <t>人参与入库项目的选择，</t>
    </r>
    <r>
      <rPr>
        <sz val="11"/>
        <rFont val="Times New Roman"/>
        <charset val="134"/>
      </rPr>
      <t>25</t>
    </r>
    <r>
      <rPr>
        <sz val="11"/>
        <rFont val="宋体"/>
        <charset val="134"/>
      </rPr>
      <t>人参与项目实施过程中质量和资金使用的监督；通过开展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1797</t>
    </r>
    <r>
      <rPr>
        <sz val="11"/>
        <rFont val="宋体"/>
        <charset val="134"/>
      </rPr>
      <t>人、未消除风险监测对象</t>
    </r>
    <r>
      <rPr>
        <sz val="11"/>
        <rFont val="Times New Roman"/>
        <charset val="134"/>
      </rPr>
      <t>37</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</si>
  <si>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≥1834</t>
    </r>
    <r>
      <rPr>
        <sz val="11"/>
        <rFont val="宋体"/>
        <charset val="134"/>
      </rPr>
      <t>人</t>
    </r>
  </si>
  <si>
    <r>
      <t>受益脱贫人口、监测对象人数</t>
    </r>
    <r>
      <rPr>
        <sz val="11"/>
        <rFont val="Times New Roman"/>
        <charset val="134"/>
      </rPr>
      <t>≥1834</t>
    </r>
    <r>
      <rPr>
        <sz val="11"/>
        <rFont val="宋体"/>
        <charset val="134"/>
      </rPr>
      <t>人</t>
    </r>
  </si>
  <si>
    <t>巫溪县古路镇人民政府 汇总</t>
  </si>
  <si>
    <r>
      <t>巫溪县古路镇</t>
    </r>
    <r>
      <rPr>
        <sz val="11"/>
        <rFont val="Times New Roman"/>
        <charset val="134"/>
      </rPr>
      <t>2023</t>
    </r>
    <r>
      <rPr>
        <sz val="11"/>
        <rFont val="宋体"/>
        <charset val="134"/>
      </rPr>
      <t>年稻渔综合种养示范基地建设项目</t>
    </r>
  </si>
  <si>
    <t>新建鱼池18个，操作平台3处，沉淀池1705.71㎡，给水管新建1301m，回水沟清掏1333m，回水沟改建866m，回水管新建260m，植物净水塘15957.31㎡，低水池1705.71㎡，沉砂池1座，新建设备房（36.96㎡）3幢，水泵平台6个，鱼池排水沟233m，硬化场地1272.16㎡等基础设施建设，购置设备及控制系统等；新建钢结构大米加工厂房696.22㎡及加工设备等。</t>
  </si>
  <si>
    <t>通过新建鱼池18个，操作平台3处，给水管新建1300米，回水沟清掏1330米，回水沟改建860米，回水管新建260米，沉淀池占地面积1700㎡，植物净水塘占地面积15950㎡，低水池占地面积1700㎡，沉砂池1座，新建设备房（36㎡）3幢，水泵平台6个，鱼池排水沟230米，硬化场地1270㎡等；购置设备及控制系统等；新建钢结构大米加工厂房690㎡及加工设备等。项目建成后可实现年增村集体经济受益6万元以上，流转土地500亩，可带动农户450人，其中脱贫户120人，预计可实现年均增收500元以上。</t>
  </si>
  <si>
    <r>
      <t>11</t>
    </r>
    <r>
      <rPr>
        <sz val="11"/>
        <rFont val="宋体"/>
        <charset val="134"/>
      </rPr>
      <t>名群众参与项目选择、实施和监督，通过新建鱼池18个，操作平台3处，给水管新建1300米，回水沟清掏1330米，回水沟改建860米，回水管新建260米，沉淀池占地面积1700㎡，植物净水塘占地面积15950㎡，低水池占地面积1700㎡，沉砂池1座，新建设备房（36㎡）3幢，水泵平台6个，鱼池排水沟230米，硬化场地1270㎡等；购置设备及控制系统等；新建钢结构大米加工厂房690㎡及加工设备等。项目建成后可实现年增村集体经济受益6万元以上，流转土地500亩，可带动农户450人，其中脱贫户120人，预计可实现年均增收500元以上。</t>
    </r>
  </si>
  <si>
    <t>新建鱼池18个，沉淀池1705.71㎡，植物净水塘15957.31㎡，低水池1705.71㎡，硬化场地1272.16㎡，新建钢结构大米加工厂房696.22㎡</t>
  </si>
  <si>
    <r>
      <t>项目完工及时率</t>
    </r>
    <r>
      <rPr>
        <sz val="11"/>
        <rFont val="Times New Roman"/>
        <charset val="134"/>
      </rPr>
      <t>100%</t>
    </r>
  </si>
  <si>
    <t>项目建设成本≤620万元</t>
  </si>
  <si>
    <r>
      <t>特色产业带动脱贫（监测）农户增加收入</t>
    </r>
    <r>
      <rPr>
        <sz val="11"/>
        <rFont val="Times New Roman"/>
        <charset val="134"/>
      </rPr>
      <t>≥1000</t>
    </r>
    <r>
      <rPr>
        <sz val="11"/>
        <rFont val="宋体"/>
        <charset val="134"/>
      </rPr>
      <t>元</t>
    </r>
  </si>
  <si>
    <r>
      <t>受益脱贫人口</t>
    </r>
    <r>
      <rPr>
        <sz val="11"/>
        <rFont val="Times New Roman"/>
        <charset val="134"/>
      </rPr>
      <t>≥120</t>
    </r>
    <r>
      <rPr>
        <sz val="11"/>
        <rFont val="宋体"/>
        <charset val="134"/>
      </rPr>
      <t>人</t>
    </r>
  </si>
  <si>
    <r>
      <t>项目可持续</t>
    </r>
    <r>
      <rPr>
        <sz val="11"/>
        <rFont val="Times New Roman"/>
        <charset val="134"/>
      </rPr>
      <t>≥5</t>
    </r>
    <r>
      <rPr>
        <sz val="11"/>
        <rFont val="宋体"/>
        <charset val="134"/>
      </rPr>
      <t>年</t>
    </r>
  </si>
  <si>
    <t>杜一丹</t>
  </si>
  <si>
    <r>
      <t>巫溪县</t>
    </r>
    <r>
      <rPr>
        <sz val="11"/>
        <rFont val="Times New Roman"/>
        <charset val="134"/>
      </rPr>
      <t>2023</t>
    </r>
    <r>
      <rPr>
        <sz val="11"/>
        <rFont val="宋体"/>
        <charset val="134"/>
      </rPr>
      <t>年古路镇大泉村冉家屋场蓄水池工程</t>
    </r>
  </si>
  <si>
    <r>
      <t>新建蓄水池</t>
    </r>
    <r>
      <rPr>
        <sz val="11"/>
        <rFont val="Times New Roman"/>
        <charset val="134"/>
      </rPr>
      <t>1</t>
    </r>
    <r>
      <rPr>
        <sz val="11"/>
        <rFont val="宋体"/>
        <charset val="134"/>
      </rPr>
      <t>口</t>
    </r>
    <r>
      <rPr>
        <sz val="11"/>
        <rFont val="Times New Roman"/>
        <charset val="134"/>
      </rPr>
      <t>500</t>
    </r>
    <r>
      <rPr>
        <sz val="11"/>
        <rFont val="宋体"/>
        <charset val="134"/>
      </rPr>
      <t>方，铺设各型供水管道给水管</t>
    </r>
    <r>
      <rPr>
        <sz val="11"/>
        <rFont val="Times New Roman"/>
        <charset val="134"/>
      </rPr>
      <t>560</t>
    </r>
    <r>
      <rPr>
        <sz val="11"/>
        <rFont val="宋体"/>
        <charset val="134"/>
      </rPr>
      <t>米。</t>
    </r>
  </si>
  <si>
    <r>
      <t>通过新建</t>
    </r>
    <r>
      <rPr>
        <sz val="11"/>
        <rFont val="Times New Roman"/>
        <charset val="134"/>
      </rPr>
      <t>500</t>
    </r>
    <r>
      <rPr>
        <sz val="11"/>
        <rFont val="宋体"/>
        <charset val="134"/>
      </rPr>
      <t>方蓄水池</t>
    </r>
    <r>
      <rPr>
        <sz val="11"/>
        <rFont val="Times New Roman"/>
        <charset val="134"/>
      </rPr>
      <t>1</t>
    </r>
    <r>
      <rPr>
        <sz val="11"/>
        <rFont val="宋体"/>
        <charset val="134"/>
      </rPr>
      <t>口，铺设各型供水管道给水管</t>
    </r>
    <r>
      <rPr>
        <sz val="11"/>
        <rFont val="Times New Roman"/>
        <charset val="134"/>
      </rPr>
      <t>560</t>
    </r>
    <r>
      <rPr>
        <sz val="11"/>
        <rFont val="宋体"/>
        <charset val="134"/>
      </rPr>
      <t>米，可提升</t>
    </r>
    <r>
      <rPr>
        <sz val="11"/>
        <rFont val="Times New Roman"/>
        <charset val="134"/>
      </rPr>
      <t>860</t>
    </r>
    <r>
      <rPr>
        <sz val="11"/>
        <rFont val="宋体"/>
        <charset val="134"/>
      </rPr>
      <t>人（其中脱贫人口</t>
    </r>
    <r>
      <rPr>
        <sz val="11"/>
        <rFont val="Times New Roman"/>
        <charset val="134"/>
      </rPr>
      <t>150</t>
    </r>
    <r>
      <rPr>
        <sz val="11"/>
        <rFont val="宋体"/>
        <charset val="134"/>
      </rPr>
      <t>人）的安全供水保障水平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</si>
  <si>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500</t>
    </r>
    <r>
      <rPr>
        <sz val="11"/>
        <rFont val="宋体"/>
        <charset val="134"/>
      </rPr>
      <t>方蓄水池</t>
    </r>
    <r>
      <rPr>
        <sz val="11"/>
        <rFont val="Times New Roman"/>
        <charset val="134"/>
      </rPr>
      <t>1</t>
    </r>
    <r>
      <rPr>
        <sz val="11"/>
        <rFont val="宋体"/>
        <charset val="134"/>
      </rPr>
      <t>口，铺设各型供水管道给水管</t>
    </r>
    <r>
      <rPr>
        <sz val="11"/>
        <rFont val="Times New Roman"/>
        <charset val="134"/>
      </rPr>
      <t>560</t>
    </r>
    <r>
      <rPr>
        <sz val="11"/>
        <rFont val="宋体"/>
        <charset val="134"/>
      </rPr>
      <t>米，可提升</t>
    </r>
    <r>
      <rPr>
        <sz val="11"/>
        <rFont val="Times New Roman"/>
        <charset val="134"/>
      </rPr>
      <t>860</t>
    </r>
    <r>
      <rPr>
        <sz val="11"/>
        <rFont val="宋体"/>
        <charset val="134"/>
      </rPr>
      <t>人（其中脱贫人口</t>
    </r>
    <r>
      <rPr>
        <sz val="11"/>
        <rFont val="Times New Roman"/>
        <charset val="134"/>
      </rPr>
      <t>150</t>
    </r>
    <r>
      <rPr>
        <sz val="11"/>
        <rFont val="宋体"/>
        <charset val="134"/>
      </rPr>
      <t>人）的安全供水保障水平</t>
    </r>
  </si>
  <si>
    <r>
      <t>通过</t>
    </r>
    <r>
      <rPr>
        <sz val="11"/>
        <rFont val="Times New Roman"/>
        <charset val="134"/>
      </rPr>
      <t>500</t>
    </r>
    <r>
      <rPr>
        <sz val="11"/>
        <rFont val="宋体"/>
        <charset val="134"/>
      </rPr>
      <t>方蓄水池</t>
    </r>
    <r>
      <rPr>
        <sz val="11"/>
        <rFont val="Times New Roman"/>
        <charset val="134"/>
      </rPr>
      <t>1</t>
    </r>
    <r>
      <rPr>
        <sz val="11"/>
        <rFont val="宋体"/>
        <charset val="134"/>
      </rPr>
      <t>口，铺设各型供水管道给水管</t>
    </r>
    <r>
      <rPr>
        <sz val="11"/>
        <rFont val="Times New Roman"/>
        <charset val="134"/>
      </rPr>
      <t>560</t>
    </r>
    <r>
      <rPr>
        <sz val="11"/>
        <rFont val="宋体"/>
        <charset val="134"/>
      </rPr>
      <t>米，可提升</t>
    </r>
    <r>
      <rPr>
        <sz val="11"/>
        <rFont val="Times New Roman"/>
        <charset val="134"/>
      </rPr>
      <t>860</t>
    </r>
    <r>
      <rPr>
        <sz val="11"/>
        <rFont val="宋体"/>
        <charset val="134"/>
      </rPr>
      <t>人（其中脱贫人口</t>
    </r>
    <r>
      <rPr>
        <sz val="11"/>
        <rFont val="Times New Roman"/>
        <charset val="134"/>
      </rPr>
      <t>150</t>
    </r>
    <r>
      <rPr>
        <sz val="11"/>
        <rFont val="宋体"/>
        <charset val="134"/>
      </rPr>
      <t>人）的安全供水保障水平</t>
    </r>
  </si>
  <si>
    <r>
      <t>500</t>
    </r>
    <r>
      <rPr>
        <sz val="11"/>
        <rFont val="宋体"/>
        <charset val="134"/>
      </rPr>
      <t>方蓄水池</t>
    </r>
    <r>
      <rPr>
        <sz val="11"/>
        <rFont val="Times New Roman"/>
        <charset val="134"/>
      </rPr>
      <t>1</t>
    </r>
    <r>
      <rPr>
        <sz val="11"/>
        <rFont val="宋体"/>
        <charset val="134"/>
      </rPr>
      <t>口，管道</t>
    </r>
    <r>
      <rPr>
        <sz val="11"/>
        <rFont val="Times New Roman"/>
        <charset val="134"/>
      </rPr>
      <t>560</t>
    </r>
    <r>
      <rPr>
        <sz val="11"/>
        <rFont val="宋体"/>
        <charset val="134"/>
      </rPr>
      <t>米</t>
    </r>
  </si>
  <si>
    <r>
      <t>饮水管道</t>
    </r>
    <r>
      <rPr>
        <sz val="11"/>
        <rFont val="Times New Roman"/>
        <charset val="134"/>
      </rPr>
      <t>1.20</t>
    </r>
    <r>
      <rPr>
        <sz val="11"/>
        <rFont val="宋体"/>
        <charset val="134"/>
      </rPr>
      <t>万元</t>
    </r>
    <r>
      <rPr>
        <sz val="11"/>
        <rFont val="Times New Roman"/>
        <charset val="134"/>
      </rPr>
      <t>/</t>
    </r>
    <r>
      <rPr>
        <sz val="11"/>
        <rFont val="宋体"/>
        <charset val="134"/>
      </rPr>
      <t>公里，蓄水池</t>
    </r>
    <r>
      <rPr>
        <sz val="11"/>
        <rFont val="Times New Roman"/>
        <charset val="134"/>
      </rPr>
      <t>500</t>
    </r>
    <r>
      <rPr>
        <sz val="11"/>
        <rFont val="宋体"/>
        <charset val="134"/>
      </rPr>
      <t>元</t>
    </r>
    <r>
      <rPr>
        <sz val="11"/>
        <rFont val="Times New Roman"/>
        <charset val="134"/>
      </rPr>
      <t>/</t>
    </r>
    <r>
      <rPr>
        <sz val="11"/>
        <rFont val="宋体"/>
        <charset val="134"/>
      </rPr>
      <t>方</t>
    </r>
  </si>
  <si>
    <r>
      <t>减少脱贫巩固户用水成本</t>
    </r>
    <r>
      <rPr>
        <sz val="11"/>
        <rFont val="Times New Roman"/>
        <charset val="134"/>
      </rPr>
      <t>105</t>
    </r>
    <r>
      <rPr>
        <sz val="11"/>
        <rFont val="宋体"/>
        <charset val="134"/>
      </rPr>
      <t>元</t>
    </r>
  </si>
  <si>
    <r>
      <t>受益脱贫人口</t>
    </r>
    <r>
      <rPr>
        <sz val="11"/>
        <rFont val="Times New Roman"/>
        <charset val="134"/>
      </rPr>
      <t>≥150</t>
    </r>
    <r>
      <rPr>
        <sz val="11"/>
        <rFont val="宋体"/>
        <charset val="134"/>
      </rPr>
      <t>人</t>
    </r>
  </si>
  <si>
    <r>
      <t>工程设计使用年限</t>
    </r>
    <r>
      <rPr>
        <sz val="11"/>
        <rFont val="Times New Roman"/>
        <charset val="134"/>
      </rPr>
      <t>≥10</t>
    </r>
    <r>
      <rPr>
        <sz val="11"/>
        <rFont val="宋体"/>
        <charset val="134"/>
      </rPr>
      <t>年</t>
    </r>
  </si>
  <si>
    <r>
      <t>巫溪县古路镇黄阳村</t>
    </r>
    <r>
      <rPr>
        <sz val="11"/>
        <rFont val="Times New Roman"/>
        <charset val="134"/>
      </rPr>
      <t>2023</t>
    </r>
    <r>
      <rPr>
        <sz val="11"/>
        <rFont val="宋体"/>
        <charset val="134"/>
      </rPr>
      <t>年排洪沟渠建设项目</t>
    </r>
  </si>
  <si>
    <r>
      <t>修建沟渠</t>
    </r>
    <r>
      <rPr>
        <sz val="11"/>
        <rFont val="Times New Roman"/>
        <charset val="134"/>
      </rPr>
      <t>445</t>
    </r>
    <r>
      <rPr>
        <sz val="11"/>
        <rFont val="宋体"/>
        <charset val="134"/>
      </rPr>
      <t>米，挡墙</t>
    </r>
    <r>
      <rPr>
        <sz val="11"/>
        <rFont val="Times New Roman"/>
        <charset val="134"/>
      </rPr>
      <t>2100</t>
    </r>
    <r>
      <rPr>
        <sz val="11"/>
        <rFont val="宋体"/>
        <charset val="134"/>
      </rPr>
      <t>方，夯底</t>
    </r>
    <r>
      <rPr>
        <sz val="11"/>
        <rFont val="Times New Roman"/>
        <charset val="134"/>
      </rPr>
      <t>15</t>
    </r>
    <r>
      <rPr>
        <sz val="11"/>
        <rFont val="宋体"/>
        <charset val="134"/>
      </rPr>
      <t>公分</t>
    </r>
    <r>
      <rPr>
        <sz val="11"/>
        <rFont val="Times New Roman"/>
        <charset val="134"/>
      </rPr>
      <t>C25</t>
    </r>
    <r>
      <rPr>
        <sz val="11"/>
        <rFont val="宋体"/>
        <charset val="134"/>
      </rPr>
      <t>砼</t>
    </r>
    <r>
      <rPr>
        <sz val="11"/>
        <rFont val="Times New Roman"/>
        <charset val="134"/>
      </rPr>
      <t>450</t>
    </r>
    <r>
      <rPr>
        <sz val="11"/>
        <rFont val="宋体"/>
        <charset val="134"/>
      </rPr>
      <t>平。</t>
    </r>
  </si>
  <si>
    <t>巫溪县古路镇黄阳村</t>
  </si>
  <si>
    <t>通过修建沟渠445米，挡墙2100立方米。项目建成后，可使250亩土地消除洪涝安全隐患。带动80户450人，其中脱贫人口80人产业发展。</t>
  </si>
  <si>
    <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3</t>
    </r>
    <r>
      <rPr>
        <sz val="11"/>
        <rFont val="宋体"/>
        <charset val="134"/>
      </rPr>
      <t>人参与项目实施过程中施工质量和资金使用的监督；通过修建沟渠445米，挡墙2100立方米。项目建成后，可使250亩土地消除洪涝安全隐患。带动80户450人，其中脱贫人口80人产业发展。</t>
    </r>
  </si>
  <si>
    <r>
      <t>修建沟渠</t>
    </r>
    <r>
      <rPr>
        <sz val="11"/>
        <rFont val="Times New Roman"/>
        <charset val="134"/>
      </rPr>
      <t>445</t>
    </r>
    <r>
      <rPr>
        <sz val="11"/>
        <rFont val="宋体"/>
        <charset val="134"/>
      </rPr>
      <t>米，挡墙</t>
    </r>
    <r>
      <rPr>
        <sz val="11"/>
        <rFont val="Times New Roman"/>
        <charset val="134"/>
      </rPr>
      <t>2100</t>
    </r>
    <r>
      <rPr>
        <sz val="11"/>
        <rFont val="宋体"/>
        <charset val="134"/>
      </rPr>
      <t>方</t>
    </r>
  </si>
  <si>
    <r>
      <t>挡墙</t>
    </r>
    <r>
      <rPr>
        <sz val="11"/>
        <rFont val="Times New Roman"/>
        <charset val="134"/>
      </rPr>
      <t>450</t>
    </r>
    <r>
      <rPr>
        <sz val="11"/>
        <rFont val="宋体"/>
        <charset val="134"/>
      </rPr>
      <t>元</t>
    </r>
    <r>
      <rPr>
        <sz val="11"/>
        <rFont val="Times New Roman"/>
        <charset val="134"/>
      </rPr>
      <t>/m³</t>
    </r>
    <r>
      <rPr>
        <sz val="11"/>
        <rFont val="宋体"/>
        <charset val="134"/>
      </rPr>
      <t>，沟渠整治</t>
    </r>
    <r>
      <rPr>
        <sz val="11"/>
        <rFont val="Times New Roman"/>
        <charset val="134"/>
      </rPr>
      <t>400</t>
    </r>
    <r>
      <rPr>
        <sz val="11"/>
        <rFont val="宋体"/>
        <charset val="134"/>
      </rPr>
      <t>元</t>
    </r>
    <r>
      <rPr>
        <sz val="11"/>
        <rFont val="Times New Roman"/>
        <charset val="134"/>
      </rPr>
      <t>/</t>
    </r>
    <r>
      <rPr>
        <sz val="11"/>
        <rFont val="宋体"/>
        <charset val="134"/>
      </rPr>
      <t>方</t>
    </r>
  </si>
  <si>
    <r>
      <t>受益脱贫人口</t>
    </r>
    <r>
      <rPr>
        <sz val="11"/>
        <rFont val="Times New Roman"/>
        <charset val="134"/>
      </rPr>
      <t>≥80</t>
    </r>
    <r>
      <rPr>
        <sz val="11"/>
        <rFont val="宋体"/>
        <charset val="134"/>
      </rPr>
      <t>人</t>
    </r>
  </si>
  <si>
    <r>
      <t>工程设计使用年限</t>
    </r>
    <r>
      <rPr>
        <sz val="11"/>
        <rFont val="Times New Roman"/>
        <charset val="134"/>
      </rPr>
      <t>≥5</t>
    </r>
    <r>
      <rPr>
        <sz val="11"/>
        <rFont val="宋体"/>
        <charset val="134"/>
      </rPr>
      <t>年</t>
    </r>
  </si>
  <si>
    <r>
      <t>受益群众满意度</t>
    </r>
    <r>
      <rPr>
        <sz val="11"/>
        <rFont val="Times New Roman"/>
        <charset val="134"/>
      </rPr>
      <t>≥90%</t>
    </r>
  </si>
  <si>
    <r>
      <t>巫溪县古路镇</t>
    </r>
    <r>
      <rPr>
        <sz val="11"/>
        <rFont val="Times New Roman"/>
        <charset val="134"/>
      </rPr>
      <t>2024</t>
    </r>
    <r>
      <rPr>
        <sz val="11"/>
        <rFont val="宋体"/>
        <charset val="134"/>
      </rPr>
      <t>年非全日制公益性岗位补助</t>
    </r>
  </si>
  <si>
    <r>
      <t>开发乡村公益岗位</t>
    </r>
    <r>
      <rPr>
        <sz val="11"/>
        <rFont val="Times New Roman"/>
        <charset val="134"/>
      </rPr>
      <t>154</t>
    </r>
    <r>
      <rPr>
        <sz val="11"/>
        <rFont val="宋体"/>
        <charset val="134"/>
      </rPr>
      <t>个（其中：农村道路维护岗</t>
    </r>
    <r>
      <rPr>
        <sz val="11"/>
        <rFont val="Times New Roman"/>
        <charset val="134"/>
      </rPr>
      <t>51</t>
    </r>
    <r>
      <rPr>
        <sz val="11"/>
        <rFont val="宋体"/>
        <charset val="134"/>
      </rPr>
      <t>人，安全饮水管理岗</t>
    </r>
    <r>
      <rPr>
        <sz val="11"/>
        <rFont val="Times New Roman"/>
        <charset val="134"/>
      </rPr>
      <t>42</t>
    </r>
    <r>
      <rPr>
        <sz val="11"/>
        <rFont val="宋体"/>
        <charset val="134"/>
      </rPr>
      <t>人，公共环境维护岗</t>
    </r>
    <r>
      <rPr>
        <sz val="11"/>
        <rFont val="Times New Roman"/>
        <charset val="134"/>
      </rPr>
      <t>46</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</si>
  <si>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194</t>
    </r>
    <r>
      <rPr>
        <sz val="11"/>
        <rFont val="宋体"/>
        <charset val="134"/>
      </rPr>
      <t>个，为脱贫人口提供就业岗位</t>
    </r>
    <r>
      <rPr>
        <sz val="11"/>
        <rFont val="Times New Roman"/>
        <charset val="134"/>
      </rPr>
      <t>194</t>
    </r>
    <r>
      <rPr>
        <sz val="11"/>
        <rFont val="宋体"/>
        <charset val="134"/>
      </rPr>
      <t>个，保障</t>
    </r>
    <r>
      <rPr>
        <sz val="11"/>
        <rFont val="Times New Roman"/>
        <charset val="134"/>
      </rPr>
      <t>194</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</si>
  <si>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194</t>
    </r>
    <r>
      <rPr>
        <sz val="11"/>
        <rFont val="宋体"/>
        <charset val="134"/>
      </rPr>
      <t>个，为脱贫人口提供就业岗位</t>
    </r>
    <r>
      <rPr>
        <sz val="11"/>
        <rFont val="Times New Roman"/>
        <charset val="134"/>
      </rPr>
      <t>194</t>
    </r>
    <r>
      <rPr>
        <sz val="11"/>
        <rFont val="宋体"/>
        <charset val="134"/>
      </rPr>
      <t>个，保障</t>
    </r>
    <r>
      <rPr>
        <sz val="11"/>
        <rFont val="Times New Roman"/>
        <charset val="134"/>
      </rPr>
      <t>194</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</si>
  <si>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194</t>
    </r>
    <r>
      <rPr>
        <sz val="11"/>
        <rFont val="宋体"/>
        <charset val="134"/>
      </rPr>
      <t>人</t>
    </r>
  </si>
  <si>
    <r>
      <t>受益脱贫户（监测户）人口数</t>
    </r>
    <r>
      <rPr>
        <sz val="11"/>
        <rFont val="Times New Roman"/>
        <charset val="134"/>
      </rPr>
      <t>≥194</t>
    </r>
    <r>
      <rPr>
        <sz val="11"/>
        <rFont val="宋体"/>
        <charset val="134"/>
      </rPr>
      <t>人</t>
    </r>
  </si>
  <si>
    <r>
      <t>巫溪县古路镇</t>
    </r>
    <r>
      <rPr>
        <sz val="11"/>
        <rFont val="Times New Roman"/>
        <charset val="134"/>
      </rPr>
      <t>2024</t>
    </r>
    <r>
      <rPr>
        <sz val="11"/>
        <rFont val="宋体"/>
        <charset val="134"/>
      </rPr>
      <t>年跨区域交通补助项目</t>
    </r>
  </si>
  <si>
    <r>
      <t>为</t>
    </r>
    <r>
      <rPr>
        <sz val="11"/>
        <rFont val="Times New Roman"/>
        <charset val="134"/>
      </rPr>
      <t>2662</t>
    </r>
    <r>
      <rPr>
        <sz val="11"/>
        <rFont val="宋体"/>
        <charset val="134"/>
      </rPr>
      <t>人发放跨区域交通补助</t>
    </r>
  </si>
  <si>
    <r>
      <t>通过为</t>
    </r>
    <r>
      <rPr>
        <sz val="11"/>
        <rFont val="Times New Roman"/>
        <charset val="134"/>
      </rPr>
      <t>2662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</si>
  <si>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2662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</si>
  <si>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2662</t>
    </r>
    <r>
      <rPr>
        <sz val="11"/>
        <rFont val="宋体"/>
        <charset val="134"/>
      </rPr>
      <t>人</t>
    </r>
  </si>
  <si>
    <r>
      <t>受益脱贫人口数</t>
    </r>
    <r>
      <rPr>
        <sz val="11"/>
        <rFont val="Times New Roman"/>
        <charset val="134"/>
      </rPr>
      <t>≥2662</t>
    </r>
    <r>
      <rPr>
        <sz val="11"/>
        <rFont val="宋体"/>
        <charset val="134"/>
      </rPr>
      <t>人</t>
    </r>
  </si>
  <si>
    <t>巫溪县古路镇2024年脱贫户、监测户产业帮扶项目</t>
  </si>
  <si>
    <t>2058户发展到户产业帮扶项目（其中：家庭人均纯收入低于1万元以下的脱贫户4户，未消除风险监测户31户；家庭人均纯收入10000元至16118元之间中不增反降的脱贫户14户；其他脱贫户2009户）</t>
  </si>
  <si>
    <t>通过2058户发展到户产业帮扶项目，项目实施可带动2058户脱贫户及监测户发展特色产业，户均增加产业收入超过500元/年/户。</t>
  </si>
  <si>
    <t>31人参与前期项目确定会议、决议，31人参与入库项目的选择，21人参与项目实施过程中施工质量和资金使用的监督。通过2058户发展到户产业帮扶项目，项目实施可带动2058户脱贫户及监测户发展特色产业，户均增加产业收入超过500元/年/户</t>
  </si>
  <si>
    <t>通过2058户发展到户产业帮扶项目，项目实施可带动2058户脱贫户及监测户发展特色产业，户均增加产业收入超过500元/年/户</t>
  </si>
  <si>
    <t>发展到户产业帮扶补助户数2058户</t>
  </si>
  <si>
    <t>受益总人口数≥7674人</t>
  </si>
  <si>
    <r>
      <t>巫溪县古路镇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</si>
  <si>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2045</t>
    </r>
    <r>
      <rPr>
        <sz val="11"/>
        <rFont val="宋体"/>
        <charset val="134"/>
      </rPr>
      <t>户</t>
    </r>
    <r>
      <rPr>
        <sz val="11"/>
        <rFont val="Times New Roman"/>
        <charset val="134"/>
      </rPr>
      <t>7627</t>
    </r>
    <r>
      <rPr>
        <sz val="11"/>
        <rFont val="宋体"/>
        <charset val="134"/>
      </rPr>
      <t>人、监测对象</t>
    </r>
    <r>
      <rPr>
        <sz val="11"/>
        <rFont val="Times New Roman"/>
        <charset val="134"/>
      </rPr>
      <t>31</t>
    </r>
    <r>
      <rPr>
        <sz val="11"/>
        <rFont val="宋体"/>
        <charset val="134"/>
      </rPr>
      <t>户</t>
    </r>
    <r>
      <rPr>
        <sz val="11"/>
        <rFont val="Times New Roman"/>
        <charset val="134"/>
      </rPr>
      <t>97</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</si>
  <si>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2045</t>
    </r>
    <r>
      <rPr>
        <sz val="11"/>
        <rFont val="宋体"/>
        <charset val="134"/>
      </rPr>
      <t>户</t>
    </r>
    <r>
      <rPr>
        <sz val="11"/>
        <rFont val="Times New Roman"/>
        <charset val="134"/>
      </rPr>
      <t>7627</t>
    </r>
    <r>
      <rPr>
        <sz val="11"/>
        <rFont val="宋体"/>
        <charset val="134"/>
      </rPr>
      <t>人、监测对象</t>
    </r>
    <r>
      <rPr>
        <sz val="11"/>
        <rFont val="Times New Roman"/>
        <charset val="134"/>
      </rPr>
      <t>31</t>
    </r>
    <r>
      <rPr>
        <sz val="11"/>
        <rFont val="宋体"/>
        <charset val="134"/>
      </rPr>
      <t>户</t>
    </r>
    <r>
      <rPr>
        <sz val="11"/>
        <rFont val="Times New Roman"/>
        <charset val="134"/>
      </rPr>
      <t>97</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</si>
  <si>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2045</t>
    </r>
    <r>
      <rPr>
        <sz val="11"/>
        <rFont val="宋体"/>
        <charset val="134"/>
      </rPr>
      <t>户</t>
    </r>
    <r>
      <rPr>
        <sz val="11"/>
        <rFont val="Times New Roman"/>
        <charset val="134"/>
      </rPr>
      <t>7627</t>
    </r>
    <r>
      <rPr>
        <sz val="11"/>
        <rFont val="宋体"/>
        <charset val="134"/>
      </rPr>
      <t>人脱贫户、监测对象</t>
    </r>
    <r>
      <rPr>
        <sz val="11"/>
        <rFont val="Times New Roman"/>
        <charset val="134"/>
      </rPr>
      <t>31</t>
    </r>
    <r>
      <rPr>
        <sz val="11"/>
        <rFont val="宋体"/>
        <charset val="134"/>
      </rPr>
      <t>户</t>
    </r>
    <r>
      <rPr>
        <sz val="11"/>
        <rFont val="Times New Roman"/>
        <charset val="134"/>
      </rPr>
      <t>97</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</si>
  <si>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≥7724</t>
    </r>
    <r>
      <rPr>
        <sz val="11"/>
        <rFont val="宋体"/>
        <charset val="134"/>
      </rPr>
      <t>人</t>
    </r>
  </si>
  <si>
    <r>
      <t>受益脱贫人口、监测对象人数</t>
    </r>
    <r>
      <rPr>
        <sz val="11"/>
        <rFont val="Times New Roman"/>
        <charset val="134"/>
      </rPr>
      <t>≥7724</t>
    </r>
    <r>
      <rPr>
        <sz val="11"/>
        <rFont val="宋体"/>
        <charset val="134"/>
      </rPr>
      <t>人</t>
    </r>
  </si>
  <si>
    <t>巫溪县红池坝镇人民政府 汇总</t>
  </si>
  <si>
    <r>
      <t>巫溪县红池坝镇</t>
    </r>
    <r>
      <rPr>
        <sz val="11"/>
        <rFont val="Times New Roman"/>
        <charset val="134"/>
      </rPr>
      <t>2024</t>
    </r>
    <r>
      <rPr>
        <sz val="11"/>
        <rFont val="宋体"/>
        <charset val="134"/>
      </rPr>
      <t>年非全日制公益性岗位补助</t>
    </r>
  </si>
  <si>
    <r>
      <t>开发乡村公益岗位</t>
    </r>
    <r>
      <rPr>
        <sz val="11"/>
        <rFont val="Times New Roman"/>
        <charset val="134"/>
      </rPr>
      <t>123</t>
    </r>
    <r>
      <rPr>
        <sz val="11"/>
        <rFont val="宋体"/>
        <charset val="134"/>
      </rPr>
      <t>个（其中：农村道路维护岗</t>
    </r>
    <r>
      <rPr>
        <sz val="11"/>
        <rFont val="Times New Roman"/>
        <charset val="134"/>
      </rPr>
      <t>44</t>
    </r>
    <r>
      <rPr>
        <sz val="11"/>
        <rFont val="宋体"/>
        <charset val="134"/>
      </rPr>
      <t>人，安全饮水管理岗</t>
    </r>
    <r>
      <rPr>
        <sz val="11"/>
        <rFont val="Times New Roman"/>
        <charset val="134"/>
      </rPr>
      <t>37</t>
    </r>
    <r>
      <rPr>
        <sz val="11"/>
        <rFont val="宋体"/>
        <charset val="134"/>
      </rPr>
      <t>人，公共环境维护岗</t>
    </r>
    <r>
      <rPr>
        <sz val="11"/>
        <rFont val="Times New Roman"/>
        <charset val="134"/>
      </rPr>
      <t>31</t>
    </r>
    <r>
      <rPr>
        <sz val="11"/>
        <rFont val="宋体"/>
        <charset val="134"/>
      </rPr>
      <t>人，农村道路交通劝导员</t>
    </r>
    <r>
      <rPr>
        <sz val="11"/>
        <rFont val="Times New Roman"/>
        <charset val="134"/>
      </rPr>
      <t>11</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</si>
  <si>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153</t>
    </r>
    <r>
      <rPr>
        <sz val="11"/>
        <rFont val="宋体"/>
        <charset val="134"/>
      </rPr>
      <t>个，为脱贫人口提供就业岗位</t>
    </r>
    <r>
      <rPr>
        <sz val="11"/>
        <rFont val="Times New Roman"/>
        <charset val="134"/>
      </rPr>
      <t>153</t>
    </r>
    <r>
      <rPr>
        <sz val="11"/>
        <rFont val="宋体"/>
        <charset val="134"/>
      </rPr>
      <t>个，保障</t>
    </r>
    <r>
      <rPr>
        <sz val="11"/>
        <rFont val="Times New Roman"/>
        <charset val="134"/>
      </rPr>
      <t>153</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</si>
  <si>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153</t>
    </r>
    <r>
      <rPr>
        <sz val="11"/>
        <rFont val="宋体"/>
        <charset val="134"/>
      </rPr>
      <t>个，为脱贫人口提供就业岗位</t>
    </r>
    <r>
      <rPr>
        <sz val="11"/>
        <rFont val="Times New Roman"/>
        <charset val="134"/>
      </rPr>
      <t>153</t>
    </r>
    <r>
      <rPr>
        <sz val="11"/>
        <rFont val="宋体"/>
        <charset val="134"/>
      </rPr>
      <t>个，保障</t>
    </r>
    <r>
      <rPr>
        <sz val="11"/>
        <rFont val="Times New Roman"/>
        <charset val="134"/>
      </rPr>
      <t>153</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</si>
  <si>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153</t>
    </r>
    <r>
      <rPr>
        <sz val="11"/>
        <rFont val="宋体"/>
        <charset val="134"/>
      </rPr>
      <t>人</t>
    </r>
  </si>
  <si>
    <r>
      <t>受益脱贫户（监测户）人口数</t>
    </r>
    <r>
      <rPr>
        <sz val="11"/>
        <rFont val="Times New Roman"/>
        <charset val="134"/>
      </rPr>
      <t>≥153</t>
    </r>
    <r>
      <rPr>
        <sz val="11"/>
        <rFont val="宋体"/>
        <charset val="134"/>
      </rPr>
      <t>人</t>
    </r>
  </si>
  <si>
    <r>
      <t>巫溪县红池坝镇</t>
    </r>
    <r>
      <rPr>
        <sz val="11"/>
        <rFont val="Times New Roman"/>
        <charset val="134"/>
      </rPr>
      <t>2024</t>
    </r>
    <r>
      <rPr>
        <sz val="11"/>
        <rFont val="宋体"/>
        <charset val="134"/>
      </rPr>
      <t>年跨区域交通补助项目</t>
    </r>
  </si>
  <si>
    <r>
      <t>为</t>
    </r>
    <r>
      <rPr>
        <sz val="11"/>
        <rFont val="Times New Roman"/>
        <charset val="134"/>
      </rPr>
      <t>1204</t>
    </r>
    <r>
      <rPr>
        <sz val="11"/>
        <rFont val="宋体"/>
        <charset val="134"/>
      </rPr>
      <t>人发放跨区域交通补助</t>
    </r>
  </si>
  <si>
    <r>
      <t>通过为</t>
    </r>
    <r>
      <rPr>
        <sz val="11"/>
        <rFont val="Times New Roman"/>
        <charset val="134"/>
      </rPr>
      <t>1204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</si>
  <si>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1204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</si>
  <si>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1204</t>
    </r>
    <r>
      <rPr>
        <sz val="11"/>
        <rFont val="宋体"/>
        <charset val="134"/>
      </rPr>
      <t>人</t>
    </r>
  </si>
  <si>
    <r>
      <t>受益脱贫人口数</t>
    </r>
    <r>
      <rPr>
        <sz val="11"/>
        <rFont val="Times New Roman"/>
        <charset val="134"/>
      </rPr>
      <t>≥1204</t>
    </r>
    <r>
      <rPr>
        <sz val="11"/>
        <rFont val="宋体"/>
        <charset val="134"/>
      </rPr>
      <t>人</t>
    </r>
  </si>
  <si>
    <t>巫溪县红池坝镇2024年脱贫户、监测户产业帮扶项目</t>
  </si>
  <si>
    <t>1348户发展到户产业帮扶项目（其中：家庭人均纯收入低于1万元以下的脱贫户36户，未消除风险监测户33户；家庭人均纯收入10000元至16118元之间中不增反降的脱贫户9户；其他脱贫户1270户）</t>
  </si>
  <si>
    <t>通过1348户发展到户产业帮扶项目，项目实施可带动1348户脱贫户及监测户发展特色产业，户均增加产业收入超过500元/年、户。</t>
  </si>
  <si>
    <t>39人参与前期项目确定会议、决议，52人参与入库项目的选择，15人参与项目实施过程中施工质量和资金使用的监督。通过1348户发展到户产业帮扶项目，项目实施可带动1348户脱贫户及监测户发展特色产业，户均增加产业收入超过500元/年、户。</t>
  </si>
  <si>
    <t>发展到户产业帮扶补助户数1348户</t>
  </si>
  <si>
    <t>受益总人口数≥1348人</t>
  </si>
  <si>
    <r>
      <t>巫溪县红池坝镇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</si>
  <si>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4961</t>
    </r>
    <r>
      <rPr>
        <sz val="11"/>
        <rFont val="宋体"/>
        <charset val="134"/>
      </rPr>
      <t>人、未消除风险监测对象</t>
    </r>
    <r>
      <rPr>
        <sz val="11"/>
        <rFont val="Times New Roman"/>
        <charset val="134"/>
      </rPr>
      <t>36</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</si>
  <si>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4961</t>
    </r>
    <r>
      <rPr>
        <sz val="11"/>
        <rFont val="宋体"/>
        <charset val="134"/>
      </rPr>
      <t>人、未消除风险监测对象</t>
    </r>
    <r>
      <rPr>
        <sz val="11"/>
        <rFont val="Times New Roman"/>
        <charset val="134"/>
      </rPr>
      <t>36</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</si>
  <si>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1317</t>
    </r>
    <r>
      <rPr>
        <sz val="11"/>
        <rFont val="宋体"/>
        <charset val="134"/>
      </rPr>
      <t>余户脱贫户、监测对象</t>
    </r>
    <r>
      <rPr>
        <sz val="11"/>
        <rFont val="Times New Roman"/>
        <charset val="134"/>
      </rPr>
      <t>10</t>
    </r>
    <r>
      <rPr>
        <sz val="11"/>
        <rFont val="宋体"/>
        <charset val="134"/>
      </rPr>
      <t>户提升自身发展动力，创造干净整洁、卫生健康的人居环境。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</si>
  <si>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4997人</t>
    </r>
  </si>
  <si>
    <r>
      <t>受益脱贫人口、监测对象人数</t>
    </r>
    <r>
      <rPr>
        <sz val="11"/>
        <rFont val="Times New Roman"/>
        <charset val="134"/>
      </rPr>
      <t>≥</t>
    </r>
    <r>
      <rPr>
        <sz val="11"/>
        <rFont val="宋体"/>
        <charset val="134"/>
      </rPr>
      <t>4997人</t>
    </r>
  </si>
  <si>
    <t>巫溪县花台乡人民政府 汇总</t>
  </si>
  <si>
    <r>
      <t>巫溪县花台乡</t>
    </r>
    <r>
      <rPr>
        <sz val="11"/>
        <rFont val="Times New Roman"/>
        <charset val="134"/>
      </rPr>
      <t>2024</t>
    </r>
    <r>
      <rPr>
        <sz val="11"/>
        <rFont val="宋体"/>
        <charset val="134"/>
      </rPr>
      <t>年非全日制公益性岗位补助</t>
    </r>
  </si>
  <si>
    <r>
      <t>开发乡村公益岗位</t>
    </r>
    <r>
      <rPr>
        <sz val="11"/>
        <rFont val="Times New Roman"/>
        <charset val="134"/>
      </rPr>
      <t>60</t>
    </r>
    <r>
      <rPr>
        <sz val="11"/>
        <rFont val="宋体"/>
        <charset val="134"/>
      </rPr>
      <t>个（其中：农村道路维护岗</t>
    </r>
    <r>
      <rPr>
        <sz val="11"/>
        <rFont val="Times New Roman"/>
        <charset val="134"/>
      </rPr>
      <t>10</t>
    </r>
    <r>
      <rPr>
        <sz val="11"/>
        <rFont val="宋体"/>
        <charset val="134"/>
      </rPr>
      <t>人，安全饮水管理岗</t>
    </r>
    <r>
      <rPr>
        <sz val="11"/>
        <rFont val="Times New Roman"/>
        <charset val="134"/>
      </rPr>
      <t>12</t>
    </r>
    <r>
      <rPr>
        <sz val="11"/>
        <rFont val="宋体"/>
        <charset val="134"/>
      </rPr>
      <t>人，公共环境维护岗</t>
    </r>
    <r>
      <rPr>
        <sz val="11"/>
        <rFont val="Times New Roman"/>
        <charset val="134"/>
      </rPr>
      <t>35</t>
    </r>
    <r>
      <rPr>
        <sz val="11"/>
        <rFont val="宋体"/>
        <charset val="134"/>
      </rPr>
      <t>人，农村道路交通劝导员</t>
    </r>
    <r>
      <rPr>
        <sz val="11"/>
        <rFont val="Times New Roman"/>
        <charset val="134"/>
      </rPr>
      <t>3</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</si>
  <si>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86</t>
    </r>
    <r>
      <rPr>
        <sz val="11"/>
        <rFont val="宋体"/>
        <charset val="134"/>
      </rPr>
      <t>个，为脱贫人口提供就业岗位</t>
    </r>
    <r>
      <rPr>
        <sz val="11"/>
        <rFont val="Times New Roman"/>
        <charset val="134"/>
      </rPr>
      <t>86</t>
    </r>
    <r>
      <rPr>
        <sz val="11"/>
        <rFont val="宋体"/>
        <charset val="134"/>
      </rPr>
      <t>个，保障</t>
    </r>
    <r>
      <rPr>
        <sz val="11"/>
        <rFont val="Times New Roman"/>
        <charset val="134"/>
      </rPr>
      <t>86</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</si>
  <si>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86</t>
    </r>
    <r>
      <rPr>
        <sz val="11"/>
        <rFont val="宋体"/>
        <charset val="134"/>
      </rPr>
      <t>个，为脱贫人口提供就业岗位</t>
    </r>
    <r>
      <rPr>
        <sz val="11"/>
        <rFont val="Times New Roman"/>
        <charset val="134"/>
      </rPr>
      <t>86</t>
    </r>
    <r>
      <rPr>
        <sz val="11"/>
        <rFont val="宋体"/>
        <charset val="134"/>
      </rPr>
      <t>个，保障</t>
    </r>
    <r>
      <rPr>
        <sz val="11"/>
        <rFont val="Times New Roman"/>
        <charset val="134"/>
      </rPr>
      <t>86</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</si>
  <si>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86</t>
    </r>
    <r>
      <rPr>
        <sz val="11"/>
        <rFont val="宋体"/>
        <charset val="134"/>
      </rPr>
      <t>人</t>
    </r>
  </si>
  <si>
    <r>
      <t>受益脱贫户（监测户）人口数</t>
    </r>
    <r>
      <rPr>
        <sz val="11"/>
        <rFont val="Times New Roman"/>
        <charset val="134"/>
      </rPr>
      <t>≥86</t>
    </r>
    <r>
      <rPr>
        <sz val="11"/>
        <rFont val="宋体"/>
        <charset val="134"/>
      </rPr>
      <t>人</t>
    </r>
  </si>
  <si>
    <r>
      <t>巫溪县花台乡</t>
    </r>
    <r>
      <rPr>
        <sz val="11"/>
        <rFont val="Times New Roman"/>
        <charset val="134"/>
      </rPr>
      <t>2024</t>
    </r>
    <r>
      <rPr>
        <sz val="11"/>
        <rFont val="宋体"/>
        <charset val="134"/>
      </rPr>
      <t>年跨区域交通补助项目</t>
    </r>
  </si>
  <si>
    <r>
      <t>为</t>
    </r>
    <r>
      <rPr>
        <sz val="11"/>
        <rFont val="Times New Roman"/>
        <charset val="134"/>
      </rPr>
      <t>358</t>
    </r>
    <r>
      <rPr>
        <sz val="11"/>
        <rFont val="宋体"/>
        <charset val="134"/>
      </rPr>
      <t>人发放跨区域交通补助</t>
    </r>
  </si>
  <si>
    <r>
      <t>通过为</t>
    </r>
    <r>
      <rPr>
        <sz val="11"/>
        <rFont val="Times New Roman"/>
        <charset val="134"/>
      </rPr>
      <t>358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</si>
  <si>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358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</si>
  <si>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358</t>
    </r>
    <r>
      <rPr>
        <sz val="11"/>
        <rFont val="宋体"/>
        <charset val="134"/>
      </rPr>
      <t>人</t>
    </r>
  </si>
  <si>
    <r>
      <t>受益脱贫人口数</t>
    </r>
    <r>
      <rPr>
        <sz val="11"/>
        <rFont val="Times New Roman"/>
        <charset val="134"/>
      </rPr>
      <t>≥358</t>
    </r>
    <r>
      <rPr>
        <sz val="11"/>
        <rFont val="宋体"/>
        <charset val="134"/>
      </rPr>
      <t>人</t>
    </r>
  </si>
  <si>
    <t>巫溪县花台乡2024年脱贫户、监测户产业帮扶项目</t>
  </si>
  <si>
    <t>258发展到户产业帮扶项目（其中：家庭人均纯收入低于1万元以下的脱贫户、未消除风险监测户11户；家庭人均纯收入10000元至16118元之间中不增反降的脱贫户9户；其他脱贫户238户）</t>
  </si>
  <si>
    <t>通过258户发展到户产业帮扶项目，项目实施可带动258户脱贫户及监测户发展特色产业，户均增加产业收入超过500元/年、户。</t>
  </si>
  <si>
    <t>28人参与前期项目确定会议、决议，28人参与入库项目的选择，4人参与项目实施过程中施工质量和资金使用的监督。通过258户发展到户产业帮扶项目，项目实施可带动258户脱贫户及监测户发展特色产业，户均增加产业收入超过500元/年、户。</t>
  </si>
  <si>
    <t>发展到户产业帮扶补助户数258户</t>
  </si>
  <si>
    <t>受益总人口数≥1008人</t>
  </si>
  <si>
    <t>向佳枻</t>
  </si>
  <si>
    <r>
      <t>巫溪县花台乡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</si>
  <si>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364</t>
    </r>
    <r>
      <rPr>
        <sz val="11"/>
        <rFont val="宋体"/>
        <charset val="134"/>
      </rPr>
      <t>户</t>
    </r>
    <r>
      <rPr>
        <sz val="11"/>
        <rFont val="Times New Roman"/>
        <charset val="134"/>
      </rPr>
      <t>1378</t>
    </r>
    <r>
      <rPr>
        <sz val="11"/>
        <rFont val="宋体"/>
        <charset val="134"/>
      </rPr>
      <t>人，监测户</t>
    </r>
    <r>
      <rPr>
        <sz val="11"/>
        <rFont val="Times New Roman"/>
        <charset val="134"/>
      </rPr>
      <t>20</t>
    </r>
    <r>
      <rPr>
        <sz val="11"/>
        <rFont val="宋体"/>
        <charset val="134"/>
      </rPr>
      <t>户</t>
    </r>
    <r>
      <rPr>
        <sz val="11"/>
        <rFont val="Times New Roman"/>
        <charset val="134"/>
      </rPr>
      <t>75</t>
    </r>
    <r>
      <rPr>
        <sz val="11"/>
        <rFont val="宋体"/>
        <charset val="134"/>
      </rPr>
      <t>人，其中未消除风险</t>
    </r>
    <r>
      <rPr>
        <sz val="11"/>
        <rFont val="Times New Roman"/>
        <charset val="134"/>
      </rPr>
      <t>11</t>
    </r>
    <r>
      <rPr>
        <sz val="11"/>
        <rFont val="宋体"/>
        <charset val="134"/>
      </rPr>
      <t>户</t>
    </r>
    <r>
      <rPr>
        <sz val="11"/>
        <rFont val="Times New Roman"/>
        <charset val="134"/>
      </rPr>
      <t>39</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</si>
  <si>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364</t>
    </r>
    <r>
      <rPr>
        <sz val="11"/>
        <rFont val="宋体"/>
        <charset val="134"/>
      </rPr>
      <t>户</t>
    </r>
    <r>
      <rPr>
        <sz val="11"/>
        <rFont val="Times New Roman"/>
        <charset val="134"/>
      </rPr>
      <t>1378</t>
    </r>
    <r>
      <rPr>
        <sz val="11"/>
        <rFont val="宋体"/>
        <charset val="134"/>
      </rPr>
      <t>人，监测户</t>
    </r>
    <r>
      <rPr>
        <sz val="11"/>
        <rFont val="Times New Roman"/>
        <charset val="134"/>
      </rPr>
      <t>20</t>
    </r>
    <r>
      <rPr>
        <sz val="11"/>
        <rFont val="宋体"/>
        <charset val="134"/>
      </rPr>
      <t>户</t>
    </r>
    <r>
      <rPr>
        <sz val="11"/>
        <rFont val="Times New Roman"/>
        <charset val="134"/>
      </rPr>
      <t>75</t>
    </r>
    <r>
      <rPr>
        <sz val="11"/>
        <rFont val="宋体"/>
        <charset val="134"/>
      </rPr>
      <t>人，其中未消除风险</t>
    </r>
    <r>
      <rPr>
        <sz val="11"/>
        <rFont val="Times New Roman"/>
        <charset val="134"/>
      </rPr>
      <t>11</t>
    </r>
    <r>
      <rPr>
        <sz val="11"/>
        <rFont val="宋体"/>
        <charset val="134"/>
      </rPr>
      <t>户</t>
    </r>
    <r>
      <rPr>
        <sz val="11"/>
        <rFont val="Times New Roman"/>
        <charset val="134"/>
      </rPr>
      <t>39</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</si>
  <si>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364</t>
    </r>
    <r>
      <rPr>
        <sz val="11"/>
        <rFont val="宋体"/>
        <charset val="134"/>
      </rPr>
      <t>户</t>
    </r>
    <r>
      <rPr>
        <sz val="11"/>
        <rFont val="Times New Roman"/>
        <charset val="134"/>
      </rPr>
      <t>1378</t>
    </r>
    <r>
      <rPr>
        <sz val="11"/>
        <rFont val="宋体"/>
        <charset val="134"/>
      </rPr>
      <t>人脱贫户、监测对象</t>
    </r>
    <r>
      <rPr>
        <sz val="11"/>
        <rFont val="Times New Roman"/>
        <charset val="134"/>
      </rPr>
      <t>20</t>
    </r>
    <r>
      <rPr>
        <sz val="11"/>
        <rFont val="宋体"/>
        <charset val="134"/>
      </rPr>
      <t>户</t>
    </r>
    <r>
      <rPr>
        <sz val="11"/>
        <rFont val="Times New Roman"/>
        <charset val="134"/>
      </rPr>
      <t>75</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</si>
  <si>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≥1453</t>
    </r>
    <r>
      <rPr>
        <sz val="11"/>
        <rFont val="宋体"/>
        <charset val="134"/>
      </rPr>
      <t>人</t>
    </r>
  </si>
  <si>
    <r>
      <t>受益脱贫人口、监测对象人数</t>
    </r>
    <r>
      <rPr>
        <sz val="11"/>
        <rFont val="Times New Roman"/>
        <charset val="134"/>
      </rPr>
      <t>≥1453</t>
    </r>
    <r>
      <rPr>
        <sz val="11"/>
        <rFont val="宋体"/>
        <charset val="134"/>
      </rPr>
      <t>人</t>
    </r>
  </si>
  <si>
    <t>巫溪县尖山镇人民政府 汇总</t>
  </si>
  <si>
    <r>
      <t>巫溪县尖山镇</t>
    </r>
    <r>
      <rPr>
        <sz val="11"/>
        <rFont val="Times New Roman"/>
        <charset val="134"/>
      </rPr>
      <t>2023</t>
    </r>
    <r>
      <rPr>
        <sz val="11"/>
        <rFont val="宋体"/>
        <charset val="134"/>
      </rPr>
      <t>年水毁修复工程项目</t>
    </r>
  </si>
  <si>
    <r>
      <t>浆砌片石、填方、挖方、混凝土浇筑等</t>
    </r>
    <r>
      <rPr>
        <sz val="11"/>
        <rFont val="Times New Roman"/>
        <charset val="134"/>
      </rPr>
      <t>3000</t>
    </r>
    <r>
      <rPr>
        <sz val="11"/>
        <rFont val="宋体"/>
        <charset val="134"/>
      </rPr>
      <t>立方米。</t>
    </r>
  </si>
  <si>
    <t>通过完成浆砌片石、填方、挖方、混凝土浇筑等3000m3，解决辖区24户60人其中脱贫人口20人因灾导致出行困难及消除风险隐患。</t>
  </si>
  <si>
    <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3</t>
    </r>
    <r>
      <rPr>
        <sz val="11"/>
        <rFont val="宋体"/>
        <charset val="134"/>
      </rPr>
      <t>人参与项目实施过程中施工质量和资金使用的监督；通过完成浆砌片石、填方、挖方、混凝土浇筑等3000m3，解决辖区24户60人其中脱贫人口20人因灾导致出行困难及消除风险隐患。</t>
    </r>
  </si>
  <si>
    <r>
      <t>浆砌片石、填方、挖方、混凝土浇筑等</t>
    </r>
    <r>
      <rPr>
        <sz val="11"/>
        <rFont val="Times New Roman"/>
        <charset val="134"/>
      </rPr>
      <t>3000m3</t>
    </r>
  </si>
  <si>
    <r>
      <t>浆砌片石、填方、挖方、混凝土浇筑</t>
    </r>
    <r>
      <rPr>
        <sz val="11"/>
        <rFont val="Times New Roman"/>
        <charset val="134"/>
      </rPr>
      <t>267</t>
    </r>
    <r>
      <rPr>
        <sz val="11"/>
        <rFont val="宋体"/>
        <charset val="134"/>
      </rPr>
      <t>元</t>
    </r>
    <r>
      <rPr>
        <sz val="11"/>
        <rFont val="Times New Roman"/>
        <charset val="134"/>
      </rPr>
      <t>/</t>
    </r>
    <r>
      <rPr>
        <sz val="11"/>
        <rFont val="宋体"/>
        <charset val="134"/>
      </rPr>
      <t>方</t>
    </r>
  </si>
  <si>
    <r>
      <t>受益脱贫人口数</t>
    </r>
    <r>
      <rPr>
        <sz val="11"/>
        <rFont val="Times New Roman"/>
        <charset val="134"/>
      </rPr>
      <t>≥20</t>
    </r>
    <r>
      <rPr>
        <sz val="11"/>
        <rFont val="宋体"/>
        <charset val="134"/>
      </rPr>
      <t>人</t>
    </r>
  </si>
  <si>
    <r>
      <t>工程设计使用年限</t>
    </r>
    <r>
      <rPr>
        <sz val="11"/>
        <rFont val="Times New Roman"/>
        <charset val="134"/>
      </rPr>
      <t>≥3</t>
    </r>
    <r>
      <rPr>
        <sz val="11"/>
        <rFont val="宋体"/>
        <charset val="134"/>
      </rPr>
      <t>年</t>
    </r>
  </si>
  <si>
    <r>
      <t>巫溪县尖山镇</t>
    </r>
    <r>
      <rPr>
        <sz val="11"/>
        <rFont val="Times New Roman"/>
        <charset val="134"/>
      </rPr>
      <t>2024</t>
    </r>
    <r>
      <rPr>
        <sz val="11"/>
        <rFont val="宋体"/>
        <charset val="134"/>
      </rPr>
      <t>年非全日制公益性岗位补助</t>
    </r>
  </si>
  <si>
    <r>
      <t>开发乡村公益岗位</t>
    </r>
    <r>
      <rPr>
        <sz val="11"/>
        <rFont val="Times New Roman"/>
        <charset val="134"/>
      </rPr>
      <t>104</t>
    </r>
    <r>
      <rPr>
        <sz val="11"/>
        <rFont val="宋体"/>
        <charset val="134"/>
      </rPr>
      <t>个（其中：农村道路维护岗</t>
    </r>
    <r>
      <rPr>
        <sz val="11"/>
        <rFont val="Times New Roman"/>
        <charset val="134"/>
      </rPr>
      <t>41</t>
    </r>
    <r>
      <rPr>
        <sz val="11"/>
        <rFont val="宋体"/>
        <charset val="134"/>
      </rPr>
      <t>人，安全饮水管理岗</t>
    </r>
    <r>
      <rPr>
        <sz val="11"/>
        <rFont val="Times New Roman"/>
        <charset val="134"/>
      </rPr>
      <t>23</t>
    </r>
    <r>
      <rPr>
        <sz val="11"/>
        <rFont val="宋体"/>
        <charset val="134"/>
      </rPr>
      <t>人，公共环境维护岗</t>
    </r>
    <r>
      <rPr>
        <sz val="11"/>
        <rFont val="Times New Roman"/>
        <charset val="134"/>
      </rPr>
      <t>34</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</si>
  <si>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179</t>
    </r>
    <r>
      <rPr>
        <sz val="11"/>
        <rFont val="宋体"/>
        <charset val="134"/>
      </rPr>
      <t>个，为脱贫人口提供就业岗位</t>
    </r>
    <r>
      <rPr>
        <sz val="11"/>
        <rFont val="Times New Roman"/>
        <charset val="134"/>
      </rPr>
      <t>179</t>
    </r>
    <r>
      <rPr>
        <sz val="11"/>
        <rFont val="宋体"/>
        <charset val="134"/>
      </rPr>
      <t>个，保障</t>
    </r>
    <r>
      <rPr>
        <sz val="11"/>
        <rFont val="Times New Roman"/>
        <charset val="134"/>
      </rPr>
      <t>179</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</si>
  <si>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179</t>
    </r>
    <r>
      <rPr>
        <sz val="11"/>
        <rFont val="宋体"/>
        <charset val="134"/>
      </rPr>
      <t>个，为脱贫人口提供就业岗位</t>
    </r>
    <r>
      <rPr>
        <sz val="11"/>
        <rFont val="Times New Roman"/>
        <charset val="134"/>
      </rPr>
      <t>179</t>
    </r>
    <r>
      <rPr>
        <sz val="11"/>
        <rFont val="宋体"/>
        <charset val="134"/>
      </rPr>
      <t>个，保障</t>
    </r>
    <r>
      <rPr>
        <sz val="11"/>
        <rFont val="Times New Roman"/>
        <charset val="134"/>
      </rPr>
      <t>179</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</si>
  <si>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179</t>
    </r>
    <r>
      <rPr>
        <sz val="11"/>
        <rFont val="宋体"/>
        <charset val="134"/>
      </rPr>
      <t>人</t>
    </r>
  </si>
  <si>
    <r>
      <t>受益脱贫户（监测户）人口数</t>
    </r>
    <r>
      <rPr>
        <sz val="11"/>
        <rFont val="Times New Roman"/>
        <charset val="134"/>
      </rPr>
      <t>≥179</t>
    </r>
    <r>
      <rPr>
        <sz val="11"/>
        <rFont val="宋体"/>
        <charset val="134"/>
      </rPr>
      <t>人</t>
    </r>
  </si>
  <si>
    <r>
      <t>巫溪县尖山镇</t>
    </r>
    <r>
      <rPr>
        <sz val="11"/>
        <rFont val="Times New Roman"/>
        <charset val="134"/>
      </rPr>
      <t>2024</t>
    </r>
    <r>
      <rPr>
        <sz val="11"/>
        <rFont val="宋体"/>
        <charset val="134"/>
      </rPr>
      <t>年跨区域交通补助项目</t>
    </r>
  </si>
  <si>
    <r>
      <t>为</t>
    </r>
    <r>
      <rPr>
        <sz val="11"/>
        <rFont val="Times New Roman"/>
        <charset val="134"/>
      </rPr>
      <t>1155</t>
    </r>
    <r>
      <rPr>
        <sz val="11"/>
        <rFont val="宋体"/>
        <charset val="134"/>
      </rPr>
      <t>人发放跨区域交通补助</t>
    </r>
  </si>
  <si>
    <r>
      <t>通过为</t>
    </r>
    <r>
      <rPr>
        <sz val="11"/>
        <rFont val="Times New Roman"/>
        <charset val="134"/>
      </rPr>
      <t>1155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</si>
  <si>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1155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</si>
  <si>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1155</t>
    </r>
    <r>
      <rPr>
        <sz val="11"/>
        <rFont val="宋体"/>
        <charset val="134"/>
      </rPr>
      <t>人</t>
    </r>
  </si>
  <si>
    <r>
      <t>受益脱贫人口数</t>
    </r>
    <r>
      <rPr>
        <sz val="11"/>
        <rFont val="Times New Roman"/>
        <charset val="134"/>
      </rPr>
      <t>≥1155</t>
    </r>
    <r>
      <rPr>
        <sz val="11"/>
        <rFont val="宋体"/>
        <charset val="134"/>
      </rPr>
      <t>人</t>
    </r>
  </si>
  <si>
    <t>巫溪县尖山镇2024年脱贫户、监测户产业帮扶项目</t>
  </si>
  <si>
    <t>1053户发展到户产业帮扶项目（其中：家庭人均纯收入低于1万元以下的脱贫户2户，未消除风险监测户14户；家庭人均纯收入10000元至16118元之间中不增反降的脱贫户4户；其他脱贫户1033户）</t>
  </si>
  <si>
    <t>通过1053户发展到户产业帮扶项目，项目实施可带动1053户脱贫户及监测户发展特色产业，户均增加产业收入超过500元/年、户。</t>
  </si>
  <si>
    <t>11人参与前期项目确定会议、决议，15人参与入库项目的选择，20人参与项目实施过程中施工质量和资金使用的监督。通过1053户发展到户产业帮扶项目，项目实施可带动1053户脱贫户及监测户发展特色产业，户均增加产业收入超过500元/年、户。</t>
  </si>
  <si>
    <t>发展到户产业帮扶补助户数1053户</t>
  </si>
  <si>
    <t>受益总人口数≥3723人</t>
  </si>
  <si>
    <r>
      <t>巫溪县尖山镇</t>
    </r>
    <r>
      <rPr>
        <sz val="11"/>
        <rFont val="Times New Roman"/>
        <charset val="134"/>
      </rPr>
      <t>2024</t>
    </r>
    <r>
      <rPr>
        <sz val="11"/>
        <rFont val="宋体"/>
        <charset val="134"/>
      </rPr>
      <t>年大包村乡村旅游带提升市级财政以工代赈项目</t>
    </r>
  </si>
  <si>
    <r>
      <t>拓宽乡村旅游带道路由</t>
    </r>
    <r>
      <rPr>
        <sz val="11"/>
        <rFont val="Times New Roman"/>
        <charset val="134"/>
      </rPr>
      <t>4.5</t>
    </r>
    <r>
      <rPr>
        <sz val="11"/>
        <rFont val="宋体"/>
        <charset val="134"/>
      </rPr>
      <t>米至</t>
    </r>
    <r>
      <rPr>
        <sz val="11"/>
        <rFont val="Times New Roman"/>
        <charset val="134"/>
      </rPr>
      <t>5</t>
    </r>
    <r>
      <rPr>
        <sz val="11"/>
        <rFont val="宋体"/>
        <charset val="134"/>
      </rPr>
      <t>米，油化</t>
    </r>
    <r>
      <rPr>
        <sz val="11"/>
        <rFont val="Times New Roman"/>
        <charset val="134"/>
      </rPr>
      <t>2.5</t>
    </r>
    <r>
      <rPr>
        <sz val="11"/>
        <rFont val="宋体"/>
        <charset val="134"/>
      </rPr>
      <t>公里。</t>
    </r>
  </si>
  <si>
    <r>
      <t>通过拓宽乡村旅游带道路由</t>
    </r>
    <r>
      <rPr>
        <sz val="11"/>
        <rFont val="Times New Roman"/>
        <charset val="134"/>
      </rPr>
      <t>4.5</t>
    </r>
    <r>
      <rPr>
        <sz val="11"/>
        <rFont val="宋体"/>
        <charset val="134"/>
      </rPr>
      <t>米至</t>
    </r>
    <r>
      <rPr>
        <sz val="11"/>
        <rFont val="Times New Roman"/>
        <charset val="134"/>
      </rPr>
      <t>5</t>
    </r>
    <r>
      <rPr>
        <sz val="11"/>
        <rFont val="宋体"/>
        <charset val="134"/>
      </rPr>
      <t>米，油化</t>
    </r>
    <r>
      <rPr>
        <sz val="11"/>
        <rFont val="Times New Roman"/>
        <charset val="134"/>
      </rPr>
      <t>2.5</t>
    </r>
    <r>
      <rPr>
        <sz val="11"/>
        <rFont val="宋体"/>
        <charset val="134"/>
      </rPr>
      <t>公里。改善群众交通出行条件，项目实施过程中吸纳群众</t>
    </r>
    <r>
      <rPr>
        <sz val="11"/>
        <rFont val="Times New Roman"/>
        <charset val="134"/>
      </rPr>
      <t>100</t>
    </r>
    <r>
      <rPr>
        <sz val="11"/>
        <rFont val="宋体"/>
        <charset val="134"/>
      </rPr>
      <t>人务工，其中脱贫人口8人，可发放劳务报酬</t>
    </r>
    <r>
      <rPr>
        <sz val="11"/>
        <rFont val="Times New Roman"/>
        <charset val="134"/>
      </rPr>
      <t>98</t>
    </r>
    <r>
      <rPr>
        <sz val="11"/>
        <rFont val="宋体"/>
        <charset val="134"/>
      </rPr>
      <t>余万元。</t>
    </r>
  </si>
  <si>
    <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2</t>
    </r>
    <r>
      <rPr>
        <sz val="11"/>
        <rFont val="宋体"/>
        <charset val="134"/>
      </rPr>
      <t>人参与项目实施过程中施工质量和资金使用的监督，通过拓宽乡村旅游带道路由</t>
    </r>
    <r>
      <rPr>
        <sz val="11"/>
        <rFont val="Times New Roman"/>
        <charset val="134"/>
      </rPr>
      <t>4.5</t>
    </r>
    <r>
      <rPr>
        <sz val="11"/>
        <rFont val="宋体"/>
        <charset val="134"/>
      </rPr>
      <t>米至</t>
    </r>
    <r>
      <rPr>
        <sz val="11"/>
        <rFont val="Times New Roman"/>
        <charset val="134"/>
      </rPr>
      <t>5</t>
    </r>
    <r>
      <rPr>
        <sz val="11"/>
        <rFont val="宋体"/>
        <charset val="134"/>
      </rPr>
      <t>米，油化</t>
    </r>
    <r>
      <rPr>
        <sz val="11"/>
        <rFont val="Times New Roman"/>
        <charset val="134"/>
      </rPr>
      <t>2.5</t>
    </r>
    <r>
      <rPr>
        <sz val="11"/>
        <rFont val="宋体"/>
        <charset val="134"/>
      </rPr>
      <t>公里。改善群众交通出行条件，项目实施过程中吸纳群众</t>
    </r>
    <r>
      <rPr>
        <sz val="11"/>
        <rFont val="Times New Roman"/>
        <charset val="134"/>
      </rPr>
      <t>100</t>
    </r>
    <r>
      <rPr>
        <sz val="11"/>
        <rFont val="宋体"/>
        <charset val="134"/>
      </rPr>
      <t>人务工，其中脱贫人口</t>
    </r>
    <r>
      <rPr>
        <sz val="11"/>
        <rFont val="Times New Roman"/>
        <charset val="134"/>
      </rPr>
      <t>8</t>
    </r>
    <r>
      <rPr>
        <sz val="11"/>
        <rFont val="宋体"/>
        <charset val="134"/>
      </rPr>
      <t>人，可发放劳务报酬</t>
    </r>
    <r>
      <rPr>
        <sz val="11"/>
        <rFont val="Times New Roman"/>
        <charset val="134"/>
      </rPr>
      <t>98</t>
    </r>
    <r>
      <rPr>
        <sz val="11"/>
        <rFont val="宋体"/>
        <charset val="134"/>
      </rPr>
      <t>余万元。</t>
    </r>
  </si>
  <si>
    <r>
      <t>道路油化</t>
    </r>
    <r>
      <rPr>
        <sz val="11"/>
        <rFont val="Times New Roman"/>
        <charset val="134"/>
      </rPr>
      <t>2.5</t>
    </r>
    <r>
      <rPr>
        <sz val="11"/>
        <rFont val="宋体"/>
        <charset val="134"/>
      </rPr>
      <t>公里</t>
    </r>
  </si>
  <si>
    <r>
      <t>道路油化</t>
    </r>
    <r>
      <rPr>
        <sz val="11"/>
        <rFont val="Times New Roman"/>
        <charset val="134"/>
      </rPr>
      <t>120</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</si>
  <si>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t>
    </r>
    <r>
      <rPr>
        <sz val="11"/>
        <rFont val="宋体"/>
        <charset val="134"/>
      </rPr>
      <t>8人</t>
    </r>
  </si>
  <si>
    <r>
      <t>项目可持续性</t>
    </r>
    <r>
      <rPr>
        <sz val="11"/>
        <rFont val="Times New Roman"/>
        <charset val="134"/>
      </rPr>
      <t>≥5</t>
    </r>
    <r>
      <rPr>
        <sz val="11"/>
        <rFont val="宋体"/>
        <charset val="134"/>
      </rPr>
      <t>年</t>
    </r>
  </si>
  <si>
    <t>乔光军</t>
  </si>
  <si>
    <r>
      <t>巫溪县尖山镇</t>
    </r>
    <r>
      <rPr>
        <sz val="11"/>
        <rFont val="Times New Roman"/>
        <charset val="134"/>
      </rPr>
      <t>2024</t>
    </r>
    <r>
      <rPr>
        <sz val="11"/>
        <rFont val="宋体"/>
        <charset val="134"/>
      </rPr>
      <t>年太平村农旅融合产业园中央财政以工代赈项目</t>
    </r>
  </si>
  <si>
    <r>
      <t>拓宽并油化太平村农旅融合产业园</t>
    </r>
    <r>
      <rPr>
        <sz val="11"/>
        <rFont val="Times New Roman"/>
        <charset val="134"/>
      </rPr>
      <t>4.5</t>
    </r>
    <r>
      <rPr>
        <sz val="11"/>
        <rFont val="宋体"/>
        <charset val="134"/>
      </rPr>
      <t>米宽道路</t>
    </r>
    <r>
      <rPr>
        <sz val="11"/>
        <rFont val="Times New Roman"/>
        <charset val="134"/>
      </rPr>
      <t>3.9</t>
    </r>
    <r>
      <rPr>
        <sz val="11"/>
        <rFont val="宋体"/>
        <charset val="134"/>
      </rPr>
      <t>公里（其中</t>
    </r>
    <r>
      <rPr>
        <sz val="11"/>
        <rFont val="Times New Roman"/>
        <charset val="134"/>
      </rPr>
      <t>485</t>
    </r>
    <r>
      <rPr>
        <sz val="11"/>
        <rFont val="宋体"/>
        <charset val="134"/>
      </rPr>
      <t>米道路由</t>
    </r>
    <r>
      <rPr>
        <sz val="11"/>
        <rFont val="Times New Roman"/>
        <charset val="134"/>
      </rPr>
      <t>3.5</t>
    </r>
    <r>
      <rPr>
        <sz val="11"/>
        <rFont val="宋体"/>
        <charset val="134"/>
      </rPr>
      <t>米拓宽至</t>
    </r>
    <r>
      <rPr>
        <sz val="11"/>
        <rFont val="Times New Roman"/>
        <charset val="134"/>
      </rPr>
      <t>4.5</t>
    </r>
    <r>
      <rPr>
        <sz val="11"/>
        <rFont val="宋体"/>
        <charset val="134"/>
      </rPr>
      <t>米）。</t>
    </r>
  </si>
  <si>
    <r>
      <t>通过拓宽并油化太平村农旅融合产业园</t>
    </r>
    <r>
      <rPr>
        <sz val="11"/>
        <rFont val="Times New Roman"/>
        <charset val="134"/>
      </rPr>
      <t>4.5</t>
    </r>
    <r>
      <rPr>
        <sz val="11"/>
        <rFont val="宋体"/>
        <charset val="134"/>
      </rPr>
      <t>米宽道路</t>
    </r>
    <r>
      <rPr>
        <sz val="11"/>
        <rFont val="Times New Roman"/>
        <charset val="134"/>
      </rPr>
      <t>3.9</t>
    </r>
    <r>
      <rPr>
        <sz val="11"/>
        <rFont val="宋体"/>
        <charset val="134"/>
      </rPr>
      <t>公里。改善群众交通出行条件，项目实施过程中吸纳群众</t>
    </r>
    <r>
      <rPr>
        <sz val="11"/>
        <rFont val="Times New Roman"/>
        <charset val="134"/>
      </rPr>
      <t>95</t>
    </r>
    <r>
      <rPr>
        <sz val="11"/>
        <rFont val="宋体"/>
        <charset val="134"/>
      </rPr>
      <t>人参与，其中脱贫人口5人，可发放劳务报酬</t>
    </r>
    <r>
      <rPr>
        <sz val="11"/>
        <rFont val="Times New Roman"/>
        <charset val="134"/>
      </rPr>
      <t>126</t>
    </r>
    <r>
      <rPr>
        <sz val="11"/>
        <rFont val="宋体"/>
        <charset val="134"/>
      </rPr>
      <t>万元以上。</t>
    </r>
  </si>
  <si>
    <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2</t>
    </r>
    <r>
      <rPr>
        <sz val="11"/>
        <rFont val="宋体"/>
        <charset val="134"/>
      </rPr>
      <t>人参与项目实施过程中施工质量和资金使用的监督，当地群众参与务工，直接增加收入，通过拓宽并油化太平村农旅融合产业园</t>
    </r>
    <r>
      <rPr>
        <sz val="11"/>
        <rFont val="Times New Roman"/>
        <charset val="134"/>
      </rPr>
      <t>4.5</t>
    </r>
    <r>
      <rPr>
        <sz val="11"/>
        <rFont val="宋体"/>
        <charset val="134"/>
      </rPr>
      <t>米宽道路</t>
    </r>
    <r>
      <rPr>
        <sz val="11"/>
        <rFont val="Times New Roman"/>
        <charset val="134"/>
      </rPr>
      <t>3.9</t>
    </r>
    <r>
      <rPr>
        <sz val="11"/>
        <rFont val="宋体"/>
        <charset val="134"/>
      </rPr>
      <t>公里。改善群众交通出行条件，项目实施过程中吸纳群众</t>
    </r>
    <r>
      <rPr>
        <sz val="11"/>
        <rFont val="Times New Roman"/>
        <charset val="134"/>
      </rPr>
      <t>95</t>
    </r>
    <r>
      <rPr>
        <sz val="11"/>
        <rFont val="宋体"/>
        <charset val="134"/>
      </rPr>
      <t>人参与，其中脱贫人口</t>
    </r>
    <r>
      <rPr>
        <sz val="11"/>
        <rFont val="Times New Roman"/>
        <charset val="134"/>
      </rPr>
      <t>5</t>
    </r>
    <r>
      <rPr>
        <sz val="11"/>
        <rFont val="宋体"/>
        <charset val="134"/>
      </rPr>
      <t>人，可发放劳务报酬</t>
    </r>
    <r>
      <rPr>
        <sz val="11"/>
        <rFont val="Times New Roman"/>
        <charset val="134"/>
      </rPr>
      <t>126</t>
    </r>
    <r>
      <rPr>
        <sz val="11"/>
        <rFont val="宋体"/>
        <charset val="134"/>
      </rPr>
      <t>万元以上。</t>
    </r>
  </si>
  <si>
    <r>
      <t>道路油化</t>
    </r>
    <r>
      <rPr>
        <sz val="11"/>
        <rFont val="Times New Roman"/>
        <charset val="134"/>
      </rPr>
      <t>3.9</t>
    </r>
    <r>
      <rPr>
        <sz val="11"/>
        <rFont val="宋体"/>
        <charset val="134"/>
      </rPr>
      <t>公里</t>
    </r>
  </si>
  <si>
    <r>
      <t>道路油化</t>
    </r>
    <r>
      <rPr>
        <sz val="11"/>
        <rFont val="Times New Roman"/>
        <charset val="134"/>
      </rPr>
      <t>100</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</si>
  <si>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≥5</t>
    </r>
    <r>
      <rPr>
        <sz val="11"/>
        <rFont val="宋体"/>
        <charset val="134"/>
      </rPr>
      <t>人</t>
    </r>
  </si>
  <si>
    <t>巫溪县2024年尖山镇垃圾中转站整治项目</t>
  </si>
  <si>
    <r>
      <t>人居环境整治</t>
    </r>
    <r>
      <rPr>
        <sz val="11"/>
        <rFont val="Times New Roman"/>
        <charset val="134"/>
      </rPr>
      <t xml:space="preserve"> </t>
    </r>
  </si>
  <si>
    <r>
      <t>新建尖山镇垃圾中转站雨棚约</t>
    </r>
    <r>
      <rPr>
        <sz val="11"/>
        <rFont val="Times New Roman"/>
        <charset val="134"/>
      </rPr>
      <t>500</t>
    </r>
    <r>
      <rPr>
        <sz val="11"/>
        <rFont val="SimSun"/>
        <charset val="134"/>
      </rPr>
      <t>㎡。</t>
    </r>
  </si>
  <si>
    <r>
      <t>通过新建尖山镇垃圾中转站雨棚约</t>
    </r>
    <r>
      <rPr>
        <sz val="11"/>
        <rFont val="Times New Roman"/>
        <charset val="134"/>
      </rPr>
      <t>500</t>
    </r>
    <r>
      <rPr>
        <sz val="11"/>
        <rFont val="宋体"/>
        <charset val="134"/>
      </rPr>
      <t>㎡。可确保垃圾得到有效的处理，减少垃圾含水量与环境污染，改善约</t>
    </r>
    <r>
      <rPr>
        <sz val="11"/>
        <rFont val="Times New Roman"/>
        <charset val="134"/>
      </rPr>
      <t>1000</t>
    </r>
    <r>
      <rPr>
        <sz val="11"/>
        <rFont val="宋体"/>
        <charset val="134"/>
      </rPr>
      <t>人，其中脱贫人口50人的人居环境和生产生活条件。</t>
    </r>
  </si>
  <si>
    <r>
      <t>20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5</t>
    </r>
    <r>
      <rPr>
        <sz val="11"/>
        <rFont val="宋体"/>
        <charset val="134"/>
      </rPr>
      <t>人参与项目实施过程中施工质量和资金使用的监督，通过新建尖山镇垃圾中转站雨棚约</t>
    </r>
    <r>
      <rPr>
        <sz val="11"/>
        <rFont val="Times New Roman"/>
        <charset val="134"/>
      </rPr>
      <t>500</t>
    </r>
    <r>
      <rPr>
        <sz val="11"/>
        <rFont val="宋体"/>
        <charset val="134"/>
      </rPr>
      <t>㎡。可确保垃圾得到有效的处理，减少垃圾含水量与环境污染，改善约</t>
    </r>
    <r>
      <rPr>
        <sz val="11"/>
        <rFont val="Times New Roman"/>
        <charset val="134"/>
      </rPr>
      <t>1000</t>
    </r>
    <r>
      <rPr>
        <sz val="11"/>
        <rFont val="宋体"/>
        <charset val="134"/>
      </rPr>
      <t>人，其中脱贫人口</t>
    </r>
    <r>
      <rPr>
        <sz val="11"/>
        <rFont val="Times New Roman"/>
        <charset val="134"/>
      </rPr>
      <t>50</t>
    </r>
    <r>
      <rPr>
        <sz val="11"/>
        <rFont val="宋体"/>
        <charset val="134"/>
      </rPr>
      <t>人的人居环境和生产生活条件。</t>
    </r>
  </si>
  <si>
    <t>项目建设成本10万元</t>
  </si>
  <si>
    <r>
      <t>受益脱贫人口数</t>
    </r>
    <r>
      <rPr>
        <sz val="11"/>
        <rFont val="Times New Roman"/>
        <charset val="134"/>
      </rPr>
      <t>≥</t>
    </r>
    <r>
      <rPr>
        <sz val="11"/>
        <rFont val="宋体"/>
        <charset val="134"/>
      </rPr>
      <t>50人</t>
    </r>
  </si>
  <si>
    <r>
      <t>工程设计使用年限</t>
    </r>
    <r>
      <rPr>
        <sz val="11"/>
        <rFont val="Times New Roman"/>
        <charset val="134"/>
      </rPr>
      <t>≥1</t>
    </r>
    <r>
      <rPr>
        <sz val="11"/>
        <rFont val="宋体"/>
        <charset val="134"/>
      </rPr>
      <t>年</t>
    </r>
  </si>
  <si>
    <r>
      <t>巫溪县尖山镇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</si>
  <si>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4108</t>
    </r>
    <r>
      <rPr>
        <sz val="11"/>
        <rFont val="宋体"/>
        <charset val="134"/>
      </rPr>
      <t>人、监测对象</t>
    </r>
    <r>
      <rPr>
        <sz val="11"/>
        <rFont val="Times New Roman"/>
        <charset val="134"/>
      </rPr>
      <t>36</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</si>
  <si>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4108</t>
    </r>
    <r>
      <rPr>
        <sz val="11"/>
        <rFont val="宋体"/>
        <charset val="134"/>
      </rPr>
      <t>人、监测对象</t>
    </r>
    <r>
      <rPr>
        <sz val="11"/>
        <rFont val="Times New Roman"/>
        <charset val="134"/>
      </rPr>
      <t>36</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</si>
  <si>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1160</t>
    </r>
    <r>
      <rPr>
        <sz val="11"/>
        <rFont val="宋体"/>
        <charset val="134"/>
      </rPr>
      <t>户</t>
    </r>
    <r>
      <rPr>
        <sz val="11"/>
        <rFont val="Times New Roman"/>
        <charset val="134"/>
      </rPr>
      <t>4108</t>
    </r>
    <r>
      <rPr>
        <sz val="11"/>
        <rFont val="宋体"/>
        <charset val="134"/>
      </rPr>
      <t>人、监测对象</t>
    </r>
    <r>
      <rPr>
        <sz val="11"/>
        <rFont val="Times New Roman"/>
        <charset val="134"/>
      </rPr>
      <t>14</t>
    </r>
    <r>
      <rPr>
        <sz val="11"/>
        <rFont val="宋体"/>
        <charset val="134"/>
      </rPr>
      <t>户</t>
    </r>
    <r>
      <rPr>
        <sz val="11"/>
        <rFont val="Times New Roman"/>
        <charset val="134"/>
      </rPr>
      <t>36</t>
    </r>
    <r>
      <rPr>
        <sz val="11"/>
        <rFont val="宋体"/>
        <charset val="134"/>
      </rPr>
      <t>人户提升自身发展动力，创造干净整洁、卫生健康的人居环境。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</si>
  <si>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≥4144</t>
    </r>
    <r>
      <rPr>
        <sz val="11"/>
        <rFont val="宋体"/>
        <charset val="134"/>
      </rPr>
      <t>人</t>
    </r>
  </si>
  <si>
    <r>
      <t>受益脱贫人口、监测对象人数</t>
    </r>
    <r>
      <rPr>
        <sz val="11"/>
        <rFont val="Times New Roman"/>
        <charset val="134"/>
      </rPr>
      <t>≥4144</t>
    </r>
    <r>
      <rPr>
        <sz val="11"/>
        <rFont val="宋体"/>
        <charset val="134"/>
      </rPr>
      <t>人</t>
    </r>
  </si>
  <si>
    <t>巫溪县兰英乡人民政府 汇总</t>
  </si>
  <si>
    <r>
      <t>巫溪县兰英乡</t>
    </r>
    <r>
      <rPr>
        <sz val="11"/>
        <rFont val="Times New Roman"/>
        <charset val="134"/>
      </rPr>
      <t>2023</t>
    </r>
    <r>
      <rPr>
        <sz val="11"/>
        <rFont val="宋体"/>
        <charset val="134"/>
      </rPr>
      <t>年突发泥石流治理项目</t>
    </r>
  </si>
  <si>
    <r>
      <t>人工清淤</t>
    </r>
    <r>
      <rPr>
        <sz val="11"/>
        <rFont val="Times New Roman"/>
        <charset val="134"/>
      </rPr>
      <t>700</t>
    </r>
    <r>
      <rPr>
        <sz val="11"/>
        <rFont val="宋体"/>
        <charset val="134"/>
      </rPr>
      <t>立方米，机械清淤</t>
    </r>
    <r>
      <rPr>
        <sz val="11"/>
        <rFont val="Times New Roman"/>
        <charset val="134"/>
      </rPr>
      <t>1000</t>
    </r>
    <r>
      <rPr>
        <sz val="11"/>
        <rFont val="宋体"/>
        <charset val="134"/>
      </rPr>
      <t>立方米，机械清除危岩石方</t>
    </r>
    <r>
      <rPr>
        <sz val="11"/>
        <rFont val="Times New Roman"/>
        <charset val="134"/>
      </rPr>
      <t>80</t>
    </r>
    <r>
      <rPr>
        <sz val="11"/>
        <rFont val="宋体"/>
        <charset val="134"/>
      </rPr>
      <t>立方米；新建拦砂坎</t>
    </r>
    <r>
      <rPr>
        <sz val="11"/>
        <rFont val="Times New Roman"/>
        <charset val="134"/>
      </rPr>
      <t>37</t>
    </r>
    <r>
      <rPr>
        <sz val="11"/>
        <rFont val="宋体"/>
        <charset val="134"/>
      </rPr>
      <t>米，挡土墙</t>
    </r>
    <r>
      <rPr>
        <sz val="11"/>
        <rFont val="Times New Roman"/>
        <charset val="134"/>
      </rPr>
      <t>15</t>
    </r>
    <r>
      <rPr>
        <sz val="11"/>
        <rFont val="宋体"/>
        <charset val="134"/>
      </rPr>
      <t>米；沟渠整治</t>
    </r>
    <r>
      <rPr>
        <sz val="11"/>
        <rFont val="Times New Roman"/>
        <charset val="134"/>
      </rPr>
      <t>5</t>
    </r>
    <r>
      <rPr>
        <sz val="11"/>
        <rFont val="宋体"/>
        <charset val="134"/>
      </rPr>
      <t>米，整修涵洞一处，新建钢管围栏</t>
    </r>
    <r>
      <rPr>
        <sz val="11"/>
        <rFont val="Times New Roman"/>
        <charset val="134"/>
      </rPr>
      <t>8.5</t>
    </r>
    <r>
      <rPr>
        <sz val="11"/>
        <rFont val="宋体"/>
        <charset val="134"/>
      </rPr>
      <t>米，安装雨水箅</t>
    </r>
    <r>
      <rPr>
        <sz val="11"/>
        <rFont val="Times New Roman"/>
        <charset val="134"/>
      </rPr>
      <t>3</t>
    </r>
    <r>
      <rPr>
        <sz val="11"/>
        <rFont val="宋体"/>
        <charset val="134"/>
      </rPr>
      <t>米，破损地坪修补</t>
    </r>
    <r>
      <rPr>
        <sz val="11"/>
        <rFont val="Times New Roman"/>
        <charset val="134"/>
      </rPr>
      <t>60</t>
    </r>
    <r>
      <rPr>
        <sz val="11"/>
        <rFont val="宋体"/>
        <charset val="134"/>
      </rPr>
      <t>平方米。</t>
    </r>
  </si>
  <si>
    <r>
      <t>通过人工清淤</t>
    </r>
    <r>
      <rPr>
        <sz val="11"/>
        <rFont val="Times New Roman"/>
        <charset val="134"/>
      </rPr>
      <t>700</t>
    </r>
    <r>
      <rPr>
        <sz val="11"/>
        <rFont val="宋体"/>
        <charset val="134"/>
      </rPr>
      <t>立方米，机械清淤</t>
    </r>
    <r>
      <rPr>
        <sz val="11"/>
        <rFont val="Times New Roman"/>
        <charset val="134"/>
      </rPr>
      <t>1000</t>
    </r>
    <r>
      <rPr>
        <sz val="11"/>
        <rFont val="宋体"/>
        <charset val="134"/>
      </rPr>
      <t>立方米，机械清除危岩石方</t>
    </r>
    <r>
      <rPr>
        <sz val="11"/>
        <rFont val="Times New Roman"/>
        <charset val="134"/>
      </rPr>
      <t>80</t>
    </r>
    <r>
      <rPr>
        <sz val="11"/>
        <rFont val="宋体"/>
        <charset val="134"/>
      </rPr>
      <t>立方米；新建拦砂坎</t>
    </r>
    <r>
      <rPr>
        <sz val="11"/>
        <rFont val="Times New Roman"/>
        <charset val="134"/>
      </rPr>
      <t>37</t>
    </r>
    <r>
      <rPr>
        <sz val="11"/>
        <rFont val="宋体"/>
        <charset val="134"/>
      </rPr>
      <t>米，挡土墙</t>
    </r>
    <r>
      <rPr>
        <sz val="11"/>
        <rFont val="Times New Roman"/>
        <charset val="134"/>
      </rPr>
      <t>15</t>
    </r>
    <r>
      <rPr>
        <sz val="11"/>
        <rFont val="宋体"/>
        <charset val="134"/>
      </rPr>
      <t>米；沟渠整治</t>
    </r>
    <r>
      <rPr>
        <sz val="11"/>
        <rFont val="Times New Roman"/>
        <charset val="134"/>
      </rPr>
      <t>5</t>
    </r>
    <r>
      <rPr>
        <sz val="11"/>
        <rFont val="宋体"/>
        <charset val="134"/>
      </rPr>
      <t>米，整修涵洞一处，新建钢管围栏</t>
    </r>
    <r>
      <rPr>
        <sz val="11"/>
        <rFont val="Times New Roman"/>
        <charset val="134"/>
      </rPr>
      <t>8.5</t>
    </r>
    <r>
      <rPr>
        <sz val="11"/>
        <rFont val="宋体"/>
        <charset val="134"/>
      </rPr>
      <t>米，安装雨水箅</t>
    </r>
    <r>
      <rPr>
        <sz val="11"/>
        <rFont val="Times New Roman"/>
        <charset val="134"/>
      </rPr>
      <t>3</t>
    </r>
    <r>
      <rPr>
        <sz val="11"/>
        <rFont val="宋体"/>
        <charset val="134"/>
      </rPr>
      <t>米，破损地坪修补</t>
    </r>
    <r>
      <rPr>
        <sz val="11"/>
        <rFont val="Times New Roman"/>
        <charset val="134"/>
      </rPr>
      <t>60</t>
    </r>
    <r>
      <rPr>
        <sz val="11"/>
        <rFont val="宋体"/>
        <charset val="134"/>
      </rPr>
      <t>平方米。可解决排水泄洪问题，受益人口</t>
    </r>
    <r>
      <rPr>
        <sz val="11"/>
        <rFont val="Times New Roman"/>
        <charset val="134"/>
      </rPr>
      <t>80</t>
    </r>
    <r>
      <rPr>
        <sz val="11"/>
        <rFont val="宋体"/>
        <charset val="134"/>
      </rPr>
      <t>人（其中脱贫人口</t>
    </r>
    <r>
      <rPr>
        <sz val="11"/>
        <rFont val="Times New Roman"/>
        <charset val="134"/>
      </rPr>
      <t>21</t>
    </r>
    <r>
      <rPr>
        <sz val="11"/>
        <rFont val="宋体"/>
        <charset val="134"/>
      </rPr>
      <t>人），受益对象满意度达</t>
    </r>
    <r>
      <rPr>
        <sz val="11"/>
        <rFont val="Times New Roman"/>
        <charset val="134"/>
      </rPr>
      <t>95%</t>
    </r>
    <r>
      <rPr>
        <sz val="11"/>
        <rFont val="宋体"/>
        <charset val="134"/>
      </rPr>
      <t>以上。</t>
    </r>
  </si>
  <si>
    <r>
      <t>20</t>
    </r>
    <r>
      <rPr>
        <sz val="11"/>
        <rFont val="宋体"/>
        <charset val="134"/>
      </rPr>
      <t>人参与前期项目确定会议、决议，</t>
    </r>
    <r>
      <rPr>
        <sz val="11"/>
        <rFont val="Times New Roman"/>
        <charset val="134"/>
      </rPr>
      <t>25</t>
    </r>
    <r>
      <rPr>
        <sz val="11"/>
        <rFont val="宋体"/>
        <charset val="134"/>
      </rPr>
      <t>人参与入库项目的选择，</t>
    </r>
    <r>
      <rPr>
        <sz val="11"/>
        <rFont val="Times New Roman"/>
        <charset val="134"/>
      </rPr>
      <t>5</t>
    </r>
    <r>
      <rPr>
        <sz val="11"/>
        <rFont val="宋体"/>
        <charset val="134"/>
      </rPr>
      <t>人参与项目实施过程中施工质量和资金使用的监督。通过人工清淤</t>
    </r>
    <r>
      <rPr>
        <sz val="11"/>
        <rFont val="Times New Roman"/>
        <charset val="134"/>
      </rPr>
      <t>700</t>
    </r>
    <r>
      <rPr>
        <sz val="11"/>
        <rFont val="宋体"/>
        <charset val="134"/>
      </rPr>
      <t>立方米，机械清淤</t>
    </r>
    <r>
      <rPr>
        <sz val="11"/>
        <rFont val="Times New Roman"/>
        <charset val="134"/>
      </rPr>
      <t>1000</t>
    </r>
    <r>
      <rPr>
        <sz val="11"/>
        <rFont val="宋体"/>
        <charset val="134"/>
      </rPr>
      <t>立方米，机械清除危岩石方</t>
    </r>
    <r>
      <rPr>
        <sz val="11"/>
        <rFont val="Times New Roman"/>
        <charset val="134"/>
      </rPr>
      <t>80</t>
    </r>
    <r>
      <rPr>
        <sz val="11"/>
        <rFont val="宋体"/>
        <charset val="134"/>
      </rPr>
      <t>立方米；新建拦砂坎</t>
    </r>
    <r>
      <rPr>
        <sz val="11"/>
        <rFont val="Times New Roman"/>
        <charset val="134"/>
      </rPr>
      <t>37</t>
    </r>
    <r>
      <rPr>
        <sz val="11"/>
        <rFont val="宋体"/>
        <charset val="134"/>
      </rPr>
      <t>米，挡土墙</t>
    </r>
    <r>
      <rPr>
        <sz val="11"/>
        <rFont val="Times New Roman"/>
        <charset val="134"/>
      </rPr>
      <t>15</t>
    </r>
    <r>
      <rPr>
        <sz val="11"/>
        <rFont val="宋体"/>
        <charset val="134"/>
      </rPr>
      <t>米；沟渠整治</t>
    </r>
    <r>
      <rPr>
        <sz val="11"/>
        <rFont val="Times New Roman"/>
        <charset val="134"/>
      </rPr>
      <t>5</t>
    </r>
    <r>
      <rPr>
        <sz val="11"/>
        <rFont val="宋体"/>
        <charset val="134"/>
      </rPr>
      <t>米，整修涵洞一处，新建钢管围栏</t>
    </r>
    <r>
      <rPr>
        <sz val="11"/>
        <rFont val="Times New Roman"/>
        <charset val="134"/>
      </rPr>
      <t>8.5</t>
    </r>
    <r>
      <rPr>
        <sz val="11"/>
        <rFont val="宋体"/>
        <charset val="134"/>
      </rPr>
      <t>米，安装雨水箅</t>
    </r>
    <r>
      <rPr>
        <sz val="11"/>
        <rFont val="Times New Roman"/>
        <charset val="134"/>
      </rPr>
      <t>3</t>
    </r>
    <r>
      <rPr>
        <sz val="11"/>
        <rFont val="宋体"/>
        <charset val="134"/>
      </rPr>
      <t>米，破损地坪修补</t>
    </r>
    <r>
      <rPr>
        <sz val="11"/>
        <rFont val="Times New Roman"/>
        <charset val="134"/>
      </rPr>
      <t>60</t>
    </r>
    <r>
      <rPr>
        <sz val="11"/>
        <rFont val="宋体"/>
        <charset val="134"/>
      </rPr>
      <t>平方米。可解决排水泄洪问题，受益人口</t>
    </r>
    <r>
      <rPr>
        <sz val="11"/>
        <rFont val="Times New Roman"/>
        <charset val="134"/>
      </rPr>
      <t>80</t>
    </r>
    <r>
      <rPr>
        <sz val="11"/>
        <rFont val="宋体"/>
        <charset val="134"/>
      </rPr>
      <t>人（其中脱贫人口</t>
    </r>
    <r>
      <rPr>
        <sz val="11"/>
        <rFont val="Times New Roman"/>
        <charset val="134"/>
      </rPr>
      <t>21</t>
    </r>
    <r>
      <rPr>
        <sz val="11"/>
        <rFont val="宋体"/>
        <charset val="134"/>
      </rPr>
      <t>人），受益对象满意度达</t>
    </r>
    <r>
      <rPr>
        <sz val="11"/>
        <rFont val="Times New Roman"/>
        <charset val="134"/>
      </rPr>
      <t>95%</t>
    </r>
    <r>
      <rPr>
        <sz val="11"/>
        <rFont val="宋体"/>
        <charset val="134"/>
      </rPr>
      <t>以上。</t>
    </r>
  </si>
  <si>
    <r>
      <t>项目（工程）完成及时率</t>
    </r>
    <r>
      <rPr>
        <sz val="11"/>
        <rFont val="Times New Roman"/>
        <charset val="134"/>
      </rPr>
      <t>100%</t>
    </r>
  </si>
  <si>
    <r>
      <t>清淤</t>
    </r>
    <r>
      <rPr>
        <sz val="11"/>
        <rFont val="Times New Roman"/>
        <charset val="134"/>
      </rPr>
      <t>800</t>
    </r>
    <r>
      <rPr>
        <sz val="11"/>
        <rFont val="宋体"/>
        <charset val="134"/>
      </rPr>
      <t>元</t>
    </r>
    <r>
      <rPr>
        <sz val="11"/>
        <rFont val="Times New Roman"/>
        <charset val="134"/>
      </rPr>
      <t>/</t>
    </r>
    <r>
      <rPr>
        <sz val="11"/>
        <rFont val="宋体"/>
        <charset val="134"/>
      </rPr>
      <t>立方米，挡墙</t>
    </r>
    <r>
      <rPr>
        <sz val="11"/>
        <rFont val="Times New Roman"/>
        <charset val="134"/>
      </rPr>
      <t>450</t>
    </r>
    <r>
      <rPr>
        <sz val="11"/>
        <rFont val="宋体"/>
        <charset val="134"/>
      </rPr>
      <t>元</t>
    </r>
    <r>
      <rPr>
        <sz val="11"/>
        <rFont val="Times New Roman"/>
        <charset val="134"/>
      </rPr>
      <t>/m³</t>
    </r>
  </si>
  <si>
    <r>
      <t>受益脱贫人口</t>
    </r>
    <r>
      <rPr>
        <sz val="11"/>
        <rFont val="Times New Roman"/>
        <charset val="134"/>
      </rPr>
      <t>≥21</t>
    </r>
    <r>
      <rPr>
        <sz val="11"/>
        <rFont val="宋体"/>
        <charset val="134"/>
      </rPr>
      <t>人</t>
    </r>
  </si>
  <si>
    <r>
      <t>项目可持续</t>
    </r>
    <r>
      <rPr>
        <sz val="11"/>
        <rFont val="Times New Roman"/>
        <charset val="134"/>
      </rPr>
      <t>≥1</t>
    </r>
    <r>
      <rPr>
        <sz val="11"/>
        <rFont val="宋体"/>
        <charset val="134"/>
      </rPr>
      <t>年</t>
    </r>
  </si>
  <si>
    <r>
      <t>巫溪县兰英乡</t>
    </r>
    <r>
      <rPr>
        <sz val="11"/>
        <rFont val="Times New Roman"/>
        <charset val="134"/>
      </rPr>
      <t>2024</t>
    </r>
    <r>
      <rPr>
        <sz val="11"/>
        <rFont val="宋体"/>
        <charset val="134"/>
      </rPr>
      <t>年非全日制公益性岗位补助</t>
    </r>
  </si>
  <si>
    <r>
      <t>开发乡村公益岗位</t>
    </r>
    <r>
      <rPr>
        <sz val="11"/>
        <rFont val="Times New Roman"/>
        <charset val="134"/>
      </rPr>
      <t>31</t>
    </r>
    <r>
      <rPr>
        <sz val="11"/>
        <rFont val="宋体"/>
        <charset val="134"/>
      </rPr>
      <t>个（其中：农村道路维护岗</t>
    </r>
    <r>
      <rPr>
        <sz val="11"/>
        <rFont val="Times New Roman"/>
        <charset val="134"/>
      </rPr>
      <t>12</t>
    </r>
    <r>
      <rPr>
        <sz val="11"/>
        <rFont val="宋体"/>
        <charset val="134"/>
      </rPr>
      <t>人，安全饮水管理岗</t>
    </r>
    <r>
      <rPr>
        <sz val="11"/>
        <rFont val="Times New Roman"/>
        <charset val="134"/>
      </rPr>
      <t>10</t>
    </r>
    <r>
      <rPr>
        <sz val="11"/>
        <rFont val="宋体"/>
        <charset val="134"/>
      </rPr>
      <t>人，公共环境维护岗</t>
    </r>
    <r>
      <rPr>
        <sz val="11"/>
        <rFont val="Times New Roman"/>
        <charset val="134"/>
      </rPr>
      <t>7</t>
    </r>
    <r>
      <rPr>
        <sz val="11"/>
        <rFont val="宋体"/>
        <charset val="134"/>
      </rPr>
      <t>人，农村道路交通劝导员</t>
    </r>
    <r>
      <rPr>
        <sz val="11"/>
        <rFont val="Times New Roman"/>
        <charset val="134"/>
      </rPr>
      <t>2</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18</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</si>
  <si>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49</t>
    </r>
    <r>
      <rPr>
        <sz val="11"/>
        <rFont val="宋体"/>
        <charset val="134"/>
      </rPr>
      <t>个，为脱贫人口提供就业岗位</t>
    </r>
    <r>
      <rPr>
        <sz val="11"/>
        <rFont val="Times New Roman"/>
        <charset val="134"/>
      </rPr>
      <t>49</t>
    </r>
    <r>
      <rPr>
        <sz val="11"/>
        <rFont val="宋体"/>
        <charset val="134"/>
      </rPr>
      <t>个，保障</t>
    </r>
    <r>
      <rPr>
        <sz val="11"/>
        <rFont val="Times New Roman"/>
        <charset val="134"/>
      </rPr>
      <t>49</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</si>
  <si>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49</t>
    </r>
    <r>
      <rPr>
        <sz val="11"/>
        <rFont val="宋体"/>
        <charset val="134"/>
      </rPr>
      <t>个，为脱贫人口提供就业岗位</t>
    </r>
    <r>
      <rPr>
        <sz val="11"/>
        <rFont val="Times New Roman"/>
        <charset val="134"/>
      </rPr>
      <t>49</t>
    </r>
    <r>
      <rPr>
        <sz val="11"/>
        <rFont val="宋体"/>
        <charset val="134"/>
      </rPr>
      <t>个，保障</t>
    </r>
    <r>
      <rPr>
        <sz val="11"/>
        <rFont val="Times New Roman"/>
        <charset val="134"/>
      </rPr>
      <t>49</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</si>
  <si>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49</t>
    </r>
    <r>
      <rPr>
        <sz val="11"/>
        <rFont val="宋体"/>
        <charset val="134"/>
      </rPr>
      <t>人</t>
    </r>
  </si>
  <si>
    <r>
      <t>受益脱贫户（监测户）人口数</t>
    </r>
    <r>
      <rPr>
        <sz val="11"/>
        <rFont val="Times New Roman"/>
        <charset val="134"/>
      </rPr>
      <t>≥49</t>
    </r>
    <r>
      <rPr>
        <sz val="11"/>
        <rFont val="宋体"/>
        <charset val="134"/>
      </rPr>
      <t>人</t>
    </r>
  </si>
  <si>
    <r>
      <t>巫溪县兰英乡</t>
    </r>
    <r>
      <rPr>
        <sz val="11"/>
        <rFont val="Times New Roman"/>
        <charset val="134"/>
      </rPr>
      <t>2024</t>
    </r>
    <r>
      <rPr>
        <sz val="11"/>
        <rFont val="宋体"/>
        <charset val="134"/>
      </rPr>
      <t>年跨区域交通补助项目</t>
    </r>
  </si>
  <si>
    <r>
      <t>为</t>
    </r>
    <r>
      <rPr>
        <sz val="11"/>
        <rFont val="Times New Roman"/>
        <charset val="134"/>
      </rPr>
      <t>163</t>
    </r>
    <r>
      <rPr>
        <sz val="11"/>
        <rFont val="宋体"/>
        <charset val="134"/>
      </rPr>
      <t>人发放跨区域交通补助</t>
    </r>
  </si>
  <si>
    <r>
      <t>通过为</t>
    </r>
    <r>
      <rPr>
        <sz val="11"/>
        <rFont val="Times New Roman"/>
        <charset val="134"/>
      </rPr>
      <t>163</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</si>
  <si>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163</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</si>
  <si>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163</t>
    </r>
    <r>
      <rPr>
        <sz val="11"/>
        <rFont val="宋体"/>
        <charset val="134"/>
      </rPr>
      <t>人</t>
    </r>
  </si>
  <si>
    <r>
      <t>受益脱贫人口数</t>
    </r>
    <r>
      <rPr>
        <sz val="11"/>
        <rFont val="Times New Roman"/>
        <charset val="134"/>
      </rPr>
      <t>≥163</t>
    </r>
    <r>
      <rPr>
        <sz val="11"/>
        <rFont val="宋体"/>
        <charset val="134"/>
      </rPr>
      <t>人</t>
    </r>
  </si>
  <si>
    <t>巫溪县兰英乡2024年脱贫户、监测户产业帮扶项目</t>
  </si>
  <si>
    <t>277户发展到户产业帮扶项目（其中：未消除风险监测户13户；家庭人均纯收入10000元至16118元之间中不增反降的脱贫户1户；其他脱贫户263户）</t>
  </si>
  <si>
    <t>通过277户发展到户产业帮扶项目，项目实施可带动277户脱贫户及监测户发展特色产业，户均增加产业收入超过500元/年、户。</t>
  </si>
  <si>
    <t>45人参与前期项目确定会议、决议，42人参与入库项目的选择，10人参与项目实施过程中施工质量和资金使用的监督。通过277户发展到户产业帮扶项目，项目实施可带动277户脱贫户及监测户发展特色产业，户均增加产业收入超过500元/年、户。</t>
  </si>
  <si>
    <t>发展到户产业帮扶补助户数277户</t>
  </si>
  <si>
    <t>受益总人口数≥947人</t>
  </si>
  <si>
    <r>
      <t>巫溪县兰英乡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</si>
  <si>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及农村精神文明建设，支持和带动村民，其中脱贫人口脱贫人口</t>
    </r>
    <r>
      <rPr>
        <sz val="11"/>
        <rFont val="Times New Roman"/>
        <charset val="134"/>
      </rPr>
      <t>272</t>
    </r>
    <r>
      <rPr>
        <sz val="11"/>
        <rFont val="宋体"/>
        <charset val="134"/>
      </rPr>
      <t>户</t>
    </r>
    <r>
      <rPr>
        <sz val="11"/>
        <rFont val="Times New Roman"/>
        <charset val="134"/>
      </rPr>
      <t>936</t>
    </r>
    <r>
      <rPr>
        <sz val="11"/>
        <rFont val="宋体"/>
        <charset val="134"/>
      </rPr>
      <t>人（含脱贫不稳定户</t>
    </r>
    <r>
      <rPr>
        <sz val="11"/>
        <rFont val="Times New Roman"/>
        <charset val="134"/>
      </rPr>
      <t>10</t>
    </r>
    <r>
      <rPr>
        <sz val="11"/>
        <rFont val="宋体"/>
        <charset val="134"/>
      </rPr>
      <t>户</t>
    </r>
    <r>
      <rPr>
        <sz val="11"/>
        <rFont val="Times New Roman"/>
        <charset val="134"/>
      </rPr>
      <t>30</t>
    </r>
    <r>
      <rPr>
        <sz val="11"/>
        <rFont val="宋体"/>
        <charset val="134"/>
      </rPr>
      <t>人）、未消除风险监测对象</t>
    </r>
    <r>
      <rPr>
        <sz val="11"/>
        <rFont val="Times New Roman"/>
        <charset val="134"/>
      </rPr>
      <t>13</t>
    </r>
    <r>
      <rPr>
        <sz val="11"/>
        <rFont val="宋体"/>
        <charset val="134"/>
      </rPr>
      <t>户</t>
    </r>
    <r>
      <rPr>
        <sz val="11"/>
        <rFont val="Times New Roman"/>
        <charset val="134"/>
      </rPr>
      <t>37</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</si>
  <si>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评比活动，带动村民，其中脱贫人口脱贫人口</t>
    </r>
    <r>
      <rPr>
        <sz val="11"/>
        <rFont val="Times New Roman"/>
        <charset val="134"/>
      </rPr>
      <t>272</t>
    </r>
    <r>
      <rPr>
        <sz val="11"/>
        <rFont val="宋体"/>
        <charset val="134"/>
      </rPr>
      <t>户</t>
    </r>
    <r>
      <rPr>
        <sz val="11"/>
        <rFont val="Times New Roman"/>
        <charset val="134"/>
      </rPr>
      <t>936</t>
    </r>
    <r>
      <rPr>
        <sz val="11"/>
        <rFont val="宋体"/>
        <charset val="134"/>
      </rPr>
      <t>人（含脱贫不稳定户</t>
    </r>
    <r>
      <rPr>
        <sz val="11"/>
        <rFont val="Times New Roman"/>
        <charset val="134"/>
      </rPr>
      <t>10</t>
    </r>
    <r>
      <rPr>
        <sz val="11"/>
        <rFont val="宋体"/>
        <charset val="134"/>
      </rPr>
      <t>户</t>
    </r>
    <r>
      <rPr>
        <sz val="11"/>
        <rFont val="Times New Roman"/>
        <charset val="134"/>
      </rPr>
      <t>30</t>
    </r>
    <r>
      <rPr>
        <sz val="11"/>
        <rFont val="宋体"/>
        <charset val="134"/>
      </rPr>
      <t>人）、未消除风险监测对象</t>
    </r>
    <r>
      <rPr>
        <sz val="11"/>
        <rFont val="Times New Roman"/>
        <charset val="134"/>
      </rPr>
      <t>13</t>
    </r>
    <r>
      <rPr>
        <sz val="11"/>
        <rFont val="宋体"/>
        <charset val="134"/>
      </rPr>
      <t>户</t>
    </r>
    <r>
      <rPr>
        <sz val="11"/>
        <rFont val="Times New Roman"/>
        <charset val="134"/>
      </rPr>
      <t>37</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</si>
  <si>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272</t>
    </r>
    <r>
      <rPr>
        <sz val="11"/>
        <rFont val="宋体"/>
        <charset val="134"/>
      </rPr>
      <t>户</t>
    </r>
    <r>
      <rPr>
        <sz val="11"/>
        <rFont val="Times New Roman"/>
        <charset val="134"/>
      </rPr>
      <t>936</t>
    </r>
    <r>
      <rPr>
        <sz val="11"/>
        <rFont val="宋体"/>
        <charset val="134"/>
      </rPr>
      <t>人脱贫户、监测对象</t>
    </r>
    <r>
      <rPr>
        <sz val="11"/>
        <rFont val="Times New Roman"/>
        <charset val="134"/>
      </rPr>
      <t>13</t>
    </r>
    <r>
      <rPr>
        <sz val="11"/>
        <rFont val="宋体"/>
        <charset val="134"/>
      </rPr>
      <t>户</t>
    </r>
    <r>
      <rPr>
        <sz val="11"/>
        <rFont val="Times New Roman"/>
        <charset val="134"/>
      </rPr>
      <t>37</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</si>
  <si>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≥973</t>
    </r>
    <r>
      <rPr>
        <sz val="11"/>
        <rFont val="宋体"/>
        <charset val="134"/>
      </rPr>
      <t>人</t>
    </r>
  </si>
  <si>
    <r>
      <t>受益脱贫人口、监测对象人数</t>
    </r>
    <r>
      <rPr>
        <sz val="11"/>
        <rFont val="Times New Roman"/>
        <charset val="134"/>
      </rPr>
      <t>≥973</t>
    </r>
    <r>
      <rPr>
        <sz val="11"/>
        <rFont val="宋体"/>
        <charset val="134"/>
      </rPr>
      <t>人</t>
    </r>
  </si>
  <si>
    <t>巫溪县菱角镇人民政府 汇总</t>
  </si>
  <si>
    <r>
      <t>巫溪县菱角镇</t>
    </r>
    <r>
      <rPr>
        <sz val="11"/>
        <rFont val="Times New Roman"/>
        <charset val="134"/>
      </rPr>
      <t>2024</t>
    </r>
    <r>
      <rPr>
        <sz val="11"/>
        <rFont val="宋体"/>
        <charset val="134"/>
      </rPr>
      <t>年非全日制公益性岗位补助</t>
    </r>
  </si>
  <si>
    <r>
      <t>开发乡村公益岗位</t>
    </r>
    <r>
      <rPr>
        <sz val="11"/>
        <rFont val="Times New Roman"/>
        <charset val="134"/>
      </rPr>
      <t>127</t>
    </r>
    <r>
      <rPr>
        <sz val="11"/>
        <rFont val="宋体"/>
        <charset val="134"/>
      </rPr>
      <t>个（其中：农村道路维护岗</t>
    </r>
    <r>
      <rPr>
        <sz val="11"/>
        <rFont val="Times New Roman"/>
        <charset val="134"/>
      </rPr>
      <t>35</t>
    </r>
    <r>
      <rPr>
        <sz val="11"/>
        <rFont val="宋体"/>
        <charset val="134"/>
      </rPr>
      <t>人，安全饮水管理岗</t>
    </r>
    <r>
      <rPr>
        <sz val="11"/>
        <rFont val="Times New Roman"/>
        <charset val="134"/>
      </rPr>
      <t>38</t>
    </r>
    <r>
      <rPr>
        <sz val="11"/>
        <rFont val="宋体"/>
        <charset val="134"/>
      </rPr>
      <t>人，公共环境维护岗</t>
    </r>
    <r>
      <rPr>
        <sz val="11"/>
        <rFont val="Times New Roman"/>
        <charset val="134"/>
      </rPr>
      <t>41</t>
    </r>
    <r>
      <rPr>
        <sz val="11"/>
        <rFont val="宋体"/>
        <charset val="134"/>
      </rPr>
      <t>人，农村道路交通劝导员</t>
    </r>
    <r>
      <rPr>
        <sz val="11"/>
        <rFont val="Times New Roman"/>
        <charset val="134"/>
      </rPr>
      <t>13</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</si>
  <si>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167</t>
    </r>
    <r>
      <rPr>
        <sz val="11"/>
        <rFont val="宋体"/>
        <charset val="134"/>
      </rPr>
      <t>个，为脱贫人口提供就业岗位</t>
    </r>
    <r>
      <rPr>
        <sz val="11"/>
        <rFont val="Times New Roman"/>
        <charset val="134"/>
      </rPr>
      <t>167</t>
    </r>
    <r>
      <rPr>
        <sz val="11"/>
        <rFont val="宋体"/>
        <charset val="134"/>
      </rPr>
      <t>个，保障</t>
    </r>
    <r>
      <rPr>
        <sz val="11"/>
        <rFont val="Times New Roman"/>
        <charset val="134"/>
      </rPr>
      <t>167</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</si>
  <si>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167</t>
    </r>
    <r>
      <rPr>
        <sz val="11"/>
        <rFont val="宋体"/>
        <charset val="134"/>
      </rPr>
      <t>个，为脱贫人口提供就业岗位</t>
    </r>
    <r>
      <rPr>
        <sz val="11"/>
        <rFont val="Times New Roman"/>
        <charset val="134"/>
      </rPr>
      <t>167</t>
    </r>
    <r>
      <rPr>
        <sz val="11"/>
        <rFont val="宋体"/>
        <charset val="134"/>
      </rPr>
      <t>个，保障</t>
    </r>
    <r>
      <rPr>
        <sz val="11"/>
        <rFont val="Times New Roman"/>
        <charset val="134"/>
      </rPr>
      <t>167</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</si>
  <si>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167</t>
    </r>
    <r>
      <rPr>
        <sz val="11"/>
        <rFont val="宋体"/>
        <charset val="134"/>
      </rPr>
      <t>人</t>
    </r>
  </si>
  <si>
    <r>
      <t>受益脱贫户（监测户）人口数</t>
    </r>
    <r>
      <rPr>
        <sz val="11"/>
        <rFont val="Times New Roman"/>
        <charset val="134"/>
      </rPr>
      <t>≥167</t>
    </r>
    <r>
      <rPr>
        <sz val="11"/>
        <rFont val="宋体"/>
        <charset val="134"/>
      </rPr>
      <t>人</t>
    </r>
  </si>
  <si>
    <r>
      <t>巫溪县菱角镇</t>
    </r>
    <r>
      <rPr>
        <sz val="11"/>
        <rFont val="Times New Roman"/>
        <charset val="134"/>
      </rPr>
      <t>2024</t>
    </r>
    <r>
      <rPr>
        <sz val="11"/>
        <rFont val="宋体"/>
        <charset val="134"/>
      </rPr>
      <t>年跨区域交通补助项目</t>
    </r>
  </si>
  <si>
    <r>
      <t>为</t>
    </r>
    <r>
      <rPr>
        <sz val="11"/>
        <rFont val="Times New Roman"/>
        <charset val="134"/>
      </rPr>
      <t>950</t>
    </r>
    <r>
      <rPr>
        <sz val="11"/>
        <rFont val="宋体"/>
        <charset val="134"/>
      </rPr>
      <t>人发放跨区域交通补助</t>
    </r>
  </si>
  <si>
    <r>
      <t>通过为</t>
    </r>
    <r>
      <rPr>
        <sz val="11"/>
        <rFont val="Times New Roman"/>
        <charset val="134"/>
      </rPr>
      <t>950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</si>
  <si>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950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</si>
  <si>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950</t>
    </r>
    <r>
      <rPr>
        <sz val="11"/>
        <rFont val="宋体"/>
        <charset val="134"/>
      </rPr>
      <t>人</t>
    </r>
  </si>
  <si>
    <r>
      <t>受益脱贫人口数</t>
    </r>
    <r>
      <rPr>
        <sz val="11"/>
        <rFont val="Times New Roman"/>
        <charset val="134"/>
      </rPr>
      <t>≥950</t>
    </r>
    <r>
      <rPr>
        <sz val="11"/>
        <rFont val="宋体"/>
        <charset val="134"/>
      </rPr>
      <t>人</t>
    </r>
  </si>
  <si>
    <t>巫溪县菱角镇2024年脱贫户、监测户产业帮扶项目</t>
  </si>
  <si>
    <t>1149户发展到户产业帮扶项目（其中：家庭人均纯收入低于1万元以下的脱贫户25户，未消除风险监测户43户；家庭人均纯收入10000元至16118元之间中不增反降的脱贫户9户；其他脱贫户1072户）</t>
  </si>
  <si>
    <t>通过1149户发展到户产业帮扶项目，项目实施可带动1149户脱贫户及监测户发展特色产业，户均增加产业收入超过500元/年、户。</t>
  </si>
  <si>
    <t>36人参与前期项目确定会议、决议，10人参与入库项目的选择，8人参与项目实施过程中施工质量和资金使用的监督。通过1149户发展到户产业帮扶项目，项目实施可带动1149户脱贫户及监测户发展特色产业，户均增加产业收入超过500元/年、户。</t>
  </si>
  <si>
    <t>发展到户产业帮扶补助户数1149户</t>
  </si>
  <si>
    <t>受益总人口数≥3914人</t>
  </si>
  <si>
    <t>侯彬</t>
  </si>
  <si>
    <r>
      <t>巫溪县菱角镇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</si>
  <si>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3857</t>
    </r>
    <r>
      <rPr>
        <sz val="11"/>
        <rFont val="宋体"/>
        <charset val="134"/>
      </rPr>
      <t>人、未消除风险监测对象</t>
    </r>
    <r>
      <rPr>
        <sz val="11"/>
        <rFont val="Times New Roman"/>
        <charset val="134"/>
      </rPr>
      <t>26</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</si>
  <si>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3857</t>
    </r>
    <r>
      <rPr>
        <sz val="11"/>
        <rFont val="宋体"/>
        <charset val="134"/>
      </rPr>
      <t>人、未消除风险监测对象</t>
    </r>
    <r>
      <rPr>
        <sz val="11"/>
        <rFont val="Times New Roman"/>
        <charset val="134"/>
      </rPr>
      <t>26</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</si>
  <si>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3857</t>
    </r>
    <r>
      <rPr>
        <sz val="11"/>
        <rFont val="宋体"/>
        <charset val="134"/>
      </rPr>
      <t>人、未消除风险监测对象</t>
    </r>
    <r>
      <rPr>
        <sz val="11"/>
        <rFont val="Times New Roman"/>
        <charset val="134"/>
      </rPr>
      <t>26</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</si>
  <si>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≥3883</t>
    </r>
    <r>
      <rPr>
        <sz val="11"/>
        <rFont val="宋体"/>
        <charset val="134"/>
      </rPr>
      <t>人</t>
    </r>
  </si>
  <si>
    <r>
      <t>受益脱贫人口、监测对象人数</t>
    </r>
    <r>
      <rPr>
        <sz val="11"/>
        <rFont val="Times New Roman"/>
        <charset val="134"/>
      </rPr>
      <t>≥3883</t>
    </r>
    <r>
      <rPr>
        <sz val="11"/>
        <rFont val="宋体"/>
        <charset val="134"/>
      </rPr>
      <t>人</t>
    </r>
  </si>
  <si>
    <t>巫溪县菱角镇2024年夏家垭口至四坪村公路治理项目</t>
  </si>
  <si>
    <r>
      <t>清理塌方</t>
    </r>
    <r>
      <rPr>
        <sz val="11"/>
        <rFont val="Times New Roman"/>
        <charset val="134"/>
      </rPr>
      <t>3000</t>
    </r>
    <r>
      <rPr>
        <sz val="11"/>
        <rFont val="宋体"/>
        <charset val="134"/>
      </rPr>
      <t>方，砌筑挡墙</t>
    </r>
    <r>
      <rPr>
        <sz val="11"/>
        <rFont val="Times New Roman"/>
        <charset val="134"/>
      </rPr>
      <t>5000</t>
    </r>
    <r>
      <rPr>
        <sz val="11"/>
        <rFont val="宋体"/>
        <charset val="134"/>
      </rPr>
      <t>方、浆砌片石</t>
    </r>
    <r>
      <rPr>
        <sz val="11"/>
        <rFont val="Times New Roman"/>
        <charset val="134"/>
      </rPr>
      <t>1000</t>
    </r>
    <r>
      <rPr>
        <sz val="11"/>
        <rFont val="宋体"/>
        <charset val="134"/>
      </rPr>
      <t>方、边沟</t>
    </r>
    <r>
      <rPr>
        <sz val="11"/>
        <rFont val="Times New Roman"/>
        <charset val="134"/>
      </rPr>
      <t>500</t>
    </r>
    <r>
      <rPr>
        <sz val="11"/>
        <rFont val="宋体"/>
        <charset val="134"/>
      </rPr>
      <t>米，宽</t>
    </r>
    <r>
      <rPr>
        <sz val="11"/>
        <rFont val="Times New Roman"/>
        <charset val="134"/>
      </rPr>
      <t>6.5</t>
    </r>
    <r>
      <rPr>
        <sz val="11"/>
        <rFont val="宋体"/>
        <charset val="134"/>
      </rPr>
      <t>米路面硬化</t>
    </r>
    <r>
      <rPr>
        <sz val="11"/>
        <rFont val="Times New Roman"/>
        <charset val="134"/>
      </rPr>
      <t>200</t>
    </r>
    <r>
      <rPr>
        <sz val="11"/>
        <rFont val="宋体"/>
        <charset val="134"/>
      </rPr>
      <t>米。</t>
    </r>
  </si>
  <si>
    <r>
      <t>通过实施清理塌方</t>
    </r>
    <r>
      <rPr>
        <sz val="11"/>
        <rFont val="Times New Roman"/>
        <charset val="134"/>
      </rPr>
      <t>3000</t>
    </r>
    <r>
      <rPr>
        <sz val="11"/>
        <rFont val="宋体"/>
        <charset val="134"/>
      </rPr>
      <t>方，砌筑挡墙</t>
    </r>
    <r>
      <rPr>
        <sz val="11"/>
        <rFont val="Times New Roman"/>
        <charset val="134"/>
      </rPr>
      <t>5000</t>
    </r>
    <r>
      <rPr>
        <sz val="11"/>
        <rFont val="宋体"/>
        <charset val="134"/>
      </rPr>
      <t>方、浆砌片石</t>
    </r>
    <r>
      <rPr>
        <sz val="11"/>
        <rFont val="Times New Roman"/>
        <charset val="134"/>
      </rPr>
      <t>1000</t>
    </r>
    <r>
      <rPr>
        <sz val="11"/>
        <rFont val="宋体"/>
        <charset val="134"/>
      </rPr>
      <t>方、边沟</t>
    </r>
    <r>
      <rPr>
        <sz val="11"/>
        <rFont val="Times New Roman"/>
        <charset val="134"/>
      </rPr>
      <t>500</t>
    </r>
    <r>
      <rPr>
        <sz val="11"/>
        <rFont val="宋体"/>
        <charset val="134"/>
      </rPr>
      <t>米，宽</t>
    </r>
    <r>
      <rPr>
        <sz val="11"/>
        <rFont val="Times New Roman"/>
        <charset val="134"/>
      </rPr>
      <t>6.5</t>
    </r>
    <r>
      <rPr>
        <sz val="11"/>
        <rFont val="宋体"/>
        <charset val="134"/>
      </rPr>
      <t>米路面硬化</t>
    </r>
    <r>
      <rPr>
        <sz val="11"/>
        <rFont val="Times New Roman"/>
        <charset val="134"/>
      </rPr>
      <t>200</t>
    </r>
    <r>
      <rPr>
        <sz val="11"/>
        <rFont val="宋体"/>
        <charset val="134"/>
      </rPr>
      <t>米。可解决</t>
    </r>
    <r>
      <rPr>
        <sz val="11"/>
        <rFont val="Times New Roman"/>
        <charset val="134"/>
      </rPr>
      <t>6000</t>
    </r>
    <r>
      <rPr>
        <sz val="11"/>
        <rFont val="宋体"/>
        <charset val="134"/>
      </rPr>
      <t>人出行难，其中脱贫人口</t>
    </r>
    <r>
      <rPr>
        <sz val="11"/>
        <rFont val="Times New Roman"/>
        <charset val="134"/>
      </rPr>
      <t>125</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</si>
  <si>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人参与项目实施过程中施工质量和资金使用的监督；通过实施清理塌方</t>
    </r>
    <r>
      <rPr>
        <sz val="11"/>
        <rFont val="Times New Roman"/>
        <charset val="134"/>
      </rPr>
      <t>3000</t>
    </r>
    <r>
      <rPr>
        <sz val="11"/>
        <rFont val="宋体"/>
        <charset val="134"/>
      </rPr>
      <t>方，砌筑挡墙</t>
    </r>
    <r>
      <rPr>
        <sz val="11"/>
        <rFont val="Times New Roman"/>
        <charset val="134"/>
      </rPr>
      <t>5000</t>
    </r>
    <r>
      <rPr>
        <sz val="11"/>
        <rFont val="宋体"/>
        <charset val="134"/>
      </rPr>
      <t>方、浆砌片石</t>
    </r>
    <r>
      <rPr>
        <sz val="11"/>
        <rFont val="Times New Roman"/>
        <charset val="134"/>
      </rPr>
      <t>1000</t>
    </r>
    <r>
      <rPr>
        <sz val="11"/>
        <rFont val="宋体"/>
        <charset val="134"/>
      </rPr>
      <t>方、边沟</t>
    </r>
    <r>
      <rPr>
        <sz val="11"/>
        <rFont val="Times New Roman"/>
        <charset val="134"/>
      </rPr>
      <t>500</t>
    </r>
    <r>
      <rPr>
        <sz val="11"/>
        <rFont val="宋体"/>
        <charset val="134"/>
      </rPr>
      <t>米，宽</t>
    </r>
    <r>
      <rPr>
        <sz val="11"/>
        <rFont val="Times New Roman"/>
        <charset val="134"/>
      </rPr>
      <t>6.5</t>
    </r>
    <r>
      <rPr>
        <sz val="11"/>
        <rFont val="宋体"/>
        <charset val="134"/>
      </rPr>
      <t>米路面硬化</t>
    </r>
    <r>
      <rPr>
        <sz val="11"/>
        <rFont val="Times New Roman"/>
        <charset val="134"/>
      </rPr>
      <t>200</t>
    </r>
    <r>
      <rPr>
        <sz val="11"/>
        <rFont val="宋体"/>
        <charset val="134"/>
      </rPr>
      <t>米。可解决</t>
    </r>
    <r>
      <rPr>
        <sz val="11"/>
        <rFont val="Times New Roman"/>
        <charset val="134"/>
      </rPr>
      <t>6000</t>
    </r>
    <r>
      <rPr>
        <sz val="11"/>
        <rFont val="宋体"/>
        <charset val="134"/>
      </rPr>
      <t>人出行难，其中脱贫人口</t>
    </r>
    <r>
      <rPr>
        <sz val="11"/>
        <rFont val="Times New Roman"/>
        <charset val="134"/>
      </rPr>
      <t>125</t>
    </r>
    <r>
      <rPr>
        <sz val="11"/>
        <rFont val="宋体"/>
        <charset val="134"/>
      </rPr>
      <t>人出行问题。</t>
    </r>
  </si>
  <si>
    <r>
      <t>受益脱贫人口数</t>
    </r>
    <r>
      <rPr>
        <sz val="11"/>
        <rFont val="Times New Roman"/>
        <charset val="134"/>
      </rPr>
      <t>≥125</t>
    </r>
    <r>
      <rPr>
        <sz val="11"/>
        <rFont val="宋体"/>
        <charset val="134"/>
      </rPr>
      <t>人</t>
    </r>
  </si>
  <si>
    <r>
      <t>巫溪县</t>
    </r>
    <r>
      <rPr>
        <sz val="11"/>
        <rFont val="Times New Roman"/>
        <charset val="134"/>
      </rPr>
      <t>2023-2024</t>
    </r>
    <r>
      <rPr>
        <sz val="11"/>
        <rFont val="宋体"/>
        <charset val="134"/>
      </rPr>
      <t>年通组公路建设工程（第一批）菱角镇桐岭村公路</t>
    </r>
  </si>
  <si>
    <r>
      <t>改建公路里程</t>
    </r>
    <r>
      <rPr>
        <sz val="11"/>
        <rFont val="Times New Roman"/>
        <charset val="134"/>
      </rPr>
      <t>4</t>
    </r>
    <r>
      <rPr>
        <sz val="11"/>
        <rFont val="宋体"/>
        <charset val="134"/>
      </rPr>
      <t>公里，路基宽度为</t>
    </r>
    <r>
      <rPr>
        <sz val="11"/>
        <rFont val="Times New Roman"/>
        <charset val="134"/>
      </rPr>
      <t>6.5-7.5m</t>
    </r>
    <r>
      <rPr>
        <sz val="11"/>
        <rFont val="宋体"/>
        <charset val="134"/>
      </rPr>
      <t>。</t>
    </r>
  </si>
  <si>
    <r>
      <t>通过改建公路里程</t>
    </r>
    <r>
      <rPr>
        <sz val="11"/>
        <rFont val="Times New Roman"/>
        <charset val="134"/>
      </rPr>
      <t>4</t>
    </r>
    <r>
      <rPr>
        <sz val="11"/>
        <rFont val="宋体"/>
        <charset val="134"/>
      </rPr>
      <t>公里，路基宽度为</t>
    </r>
    <r>
      <rPr>
        <sz val="11"/>
        <rFont val="Times New Roman"/>
        <charset val="134"/>
      </rPr>
      <t>6.5-7.5m</t>
    </r>
    <r>
      <rPr>
        <sz val="11"/>
        <rFont val="宋体"/>
        <charset val="134"/>
      </rPr>
      <t>。项目实施可解决</t>
    </r>
    <r>
      <rPr>
        <sz val="11"/>
        <rFont val="Times New Roman"/>
        <charset val="134"/>
      </rPr>
      <t>132</t>
    </r>
    <r>
      <rPr>
        <sz val="11"/>
        <rFont val="宋体"/>
        <charset val="134"/>
      </rPr>
      <t>人出行难，其中脱贫人口</t>
    </r>
    <r>
      <rPr>
        <sz val="11"/>
        <rFont val="Times New Roman"/>
        <charset val="134"/>
      </rPr>
      <t>33</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</si>
  <si>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人参与项目实施过程中施工质量和资金使用的监督；通过改建公路里程</t>
    </r>
    <r>
      <rPr>
        <sz val="11"/>
        <rFont val="Times New Roman"/>
        <charset val="134"/>
      </rPr>
      <t>4</t>
    </r>
    <r>
      <rPr>
        <sz val="11"/>
        <rFont val="宋体"/>
        <charset val="134"/>
      </rPr>
      <t>公里，路基宽度为</t>
    </r>
    <r>
      <rPr>
        <sz val="11"/>
        <rFont val="Times New Roman"/>
        <charset val="134"/>
      </rPr>
      <t>6.5-7.5m</t>
    </r>
    <r>
      <rPr>
        <sz val="11"/>
        <rFont val="宋体"/>
        <charset val="134"/>
      </rPr>
      <t>。项目实施可解决</t>
    </r>
    <r>
      <rPr>
        <sz val="11"/>
        <rFont val="Times New Roman"/>
        <charset val="134"/>
      </rPr>
      <t>132</t>
    </r>
    <r>
      <rPr>
        <sz val="11"/>
        <rFont val="宋体"/>
        <charset val="134"/>
      </rPr>
      <t>人出行难，其中脱贫人口</t>
    </r>
    <r>
      <rPr>
        <sz val="11"/>
        <rFont val="Times New Roman"/>
        <charset val="134"/>
      </rPr>
      <t>33</t>
    </r>
    <r>
      <rPr>
        <sz val="11"/>
        <rFont val="宋体"/>
        <charset val="134"/>
      </rPr>
      <t>人出行问题。</t>
    </r>
  </si>
  <si>
    <r>
      <t>改建公路里程</t>
    </r>
    <r>
      <rPr>
        <sz val="11"/>
        <rFont val="Times New Roman"/>
        <charset val="134"/>
      </rPr>
      <t>4</t>
    </r>
    <r>
      <rPr>
        <sz val="11"/>
        <rFont val="宋体"/>
        <charset val="134"/>
      </rPr>
      <t>公里</t>
    </r>
  </si>
  <si>
    <r>
      <t>受益脱贫人口数</t>
    </r>
    <r>
      <rPr>
        <sz val="11"/>
        <rFont val="Times New Roman"/>
        <charset val="134"/>
      </rPr>
      <t>≥33</t>
    </r>
    <r>
      <rPr>
        <sz val="11"/>
        <rFont val="宋体"/>
        <charset val="134"/>
      </rPr>
      <t>人</t>
    </r>
  </si>
  <si>
    <t>巫溪县宁厂镇人民政府 汇总</t>
  </si>
  <si>
    <r>
      <t>巫溪县宁厂镇</t>
    </r>
    <r>
      <rPr>
        <sz val="11"/>
        <rFont val="Times New Roman"/>
        <charset val="134"/>
      </rPr>
      <t>2024</t>
    </r>
    <r>
      <rPr>
        <sz val="11"/>
        <rFont val="宋体"/>
        <charset val="134"/>
      </rPr>
      <t>年非全日制公益性岗位补助</t>
    </r>
  </si>
  <si>
    <r>
      <t>开发乡村公益岗位</t>
    </r>
    <r>
      <rPr>
        <sz val="11"/>
        <rFont val="Times New Roman"/>
        <charset val="134"/>
      </rPr>
      <t>66</t>
    </r>
    <r>
      <rPr>
        <sz val="11"/>
        <rFont val="宋体"/>
        <charset val="134"/>
      </rPr>
      <t>个（其中：农村道路维护岗</t>
    </r>
    <r>
      <rPr>
        <sz val="11"/>
        <rFont val="Times New Roman"/>
        <charset val="134"/>
      </rPr>
      <t>15</t>
    </r>
    <r>
      <rPr>
        <sz val="11"/>
        <rFont val="宋体"/>
        <charset val="134"/>
      </rPr>
      <t>人，安全饮水管理岗</t>
    </r>
    <r>
      <rPr>
        <sz val="11"/>
        <rFont val="Times New Roman"/>
        <charset val="134"/>
      </rPr>
      <t>16</t>
    </r>
    <r>
      <rPr>
        <sz val="11"/>
        <rFont val="宋体"/>
        <charset val="134"/>
      </rPr>
      <t>人，公共环境维护岗</t>
    </r>
    <r>
      <rPr>
        <sz val="11"/>
        <rFont val="Times New Roman"/>
        <charset val="134"/>
      </rPr>
      <t>27</t>
    </r>
    <r>
      <rPr>
        <sz val="11"/>
        <rFont val="宋体"/>
        <charset val="134"/>
      </rPr>
      <t>人，农村道路交通劝导员</t>
    </r>
    <r>
      <rPr>
        <sz val="11"/>
        <rFont val="Times New Roman"/>
        <charset val="134"/>
      </rPr>
      <t>8</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</si>
  <si>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巫溪县宁厂镇</t>
    </r>
    <r>
      <rPr>
        <sz val="11"/>
        <rFont val="Times New Roman"/>
        <charset val="134"/>
      </rPr>
      <t>2024</t>
    </r>
    <r>
      <rPr>
        <sz val="11"/>
        <rFont val="宋体"/>
        <charset val="134"/>
      </rPr>
      <t>年跨区域交通补助项目</t>
    </r>
  </si>
  <si>
    <r>
      <t>为</t>
    </r>
    <r>
      <rPr>
        <sz val="11"/>
        <rFont val="Times New Roman"/>
        <charset val="134"/>
      </rPr>
      <t>285</t>
    </r>
    <r>
      <rPr>
        <sz val="11"/>
        <rFont val="宋体"/>
        <charset val="134"/>
      </rPr>
      <t>人发放跨区域交通补助</t>
    </r>
  </si>
  <si>
    <r>
      <t>通过为</t>
    </r>
    <r>
      <rPr>
        <sz val="11"/>
        <rFont val="Times New Roman"/>
        <charset val="134"/>
      </rPr>
      <t>285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</si>
  <si>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285</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</si>
  <si>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285</t>
    </r>
    <r>
      <rPr>
        <sz val="11"/>
        <rFont val="宋体"/>
        <charset val="134"/>
      </rPr>
      <t>人</t>
    </r>
  </si>
  <si>
    <r>
      <t>受益脱贫人口数</t>
    </r>
    <r>
      <rPr>
        <sz val="11"/>
        <rFont val="Times New Roman"/>
        <charset val="134"/>
      </rPr>
      <t>≥285</t>
    </r>
    <r>
      <rPr>
        <sz val="11"/>
        <rFont val="宋体"/>
        <charset val="134"/>
      </rPr>
      <t>人</t>
    </r>
  </si>
  <si>
    <t>巫溪县宁厂镇2024年脱贫户、监测户产业帮扶项目</t>
  </si>
  <si>
    <t>355户发展到户产业帮扶项目（其中：家庭人均纯收入低于1万元以下的脱贫户7户，未消除风险监测户16户；家庭人均纯收入10000元至16118元之间中不增反降的脱贫户2户；其他脱贫户330户）</t>
  </si>
  <si>
    <t>通过355户发展到户产业帮扶项目，项目实施可带动355户脱贫户及监测户发展特色产业，户均增加产业收入超过500元/年、户。</t>
  </si>
  <si>
    <t>10人参与前期项目确定会议、决议，10人参与入库项目的选择，3人参与项目实施过程中施工质量和资金使用的监督。通过355户发展到户产业帮扶项目，项目实施可带动355户脱贫户及监测户发展特色产业，户均增加产业收入超过500元/年、户。</t>
  </si>
  <si>
    <t>发展到户产业帮扶补助户数355户</t>
  </si>
  <si>
    <t>受益总人口数≥1330人</t>
  </si>
  <si>
    <r>
      <t>巫溪县宁厂镇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</si>
  <si>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1303</t>
    </r>
    <r>
      <rPr>
        <sz val="11"/>
        <rFont val="宋体"/>
        <charset val="134"/>
      </rPr>
      <t>人、未消除风险监测对象</t>
    </r>
    <r>
      <rPr>
        <sz val="11"/>
        <rFont val="Times New Roman"/>
        <charset val="134"/>
      </rPr>
      <t>2</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</si>
  <si>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1303</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</si>
  <si>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t>18</t>
    </r>
    <r>
      <rPr>
        <sz val="11"/>
        <rFont val="宋体"/>
        <charset val="134"/>
      </rPr>
      <t>人参与前期项目确定会议、决议，</t>
    </r>
    <r>
      <rPr>
        <sz val="11"/>
        <rFont val="Times New Roman"/>
        <charset val="134"/>
      </rPr>
      <t>18</t>
    </r>
    <r>
      <rPr>
        <sz val="11"/>
        <rFont val="宋体"/>
        <charset val="134"/>
      </rPr>
      <t>人参与入库项目的选择，</t>
    </r>
    <r>
      <rPr>
        <sz val="11"/>
        <rFont val="Times New Roman"/>
        <charset val="134"/>
      </rPr>
      <t>3</t>
    </r>
    <r>
      <rPr>
        <sz val="11"/>
        <rFont val="宋体"/>
        <charset val="134"/>
      </rPr>
      <t>人参与项目实施过程中施工质量和资金使用的监督。通过开展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1303</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</si>
  <si>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≥1305</t>
    </r>
    <r>
      <rPr>
        <sz val="11"/>
        <rFont val="宋体"/>
        <charset val="134"/>
      </rPr>
      <t>人</t>
    </r>
  </si>
  <si>
    <r>
      <t>受益脱贫人口、监测对象人数</t>
    </r>
    <r>
      <rPr>
        <sz val="11"/>
        <rFont val="Times New Roman"/>
        <charset val="134"/>
      </rPr>
      <t>≥1305</t>
    </r>
    <r>
      <rPr>
        <sz val="11"/>
        <rFont val="宋体"/>
        <charset val="134"/>
      </rPr>
      <t>人</t>
    </r>
  </si>
  <si>
    <t>巫溪县宁河街道办事处 汇总</t>
  </si>
  <si>
    <r>
      <t>巫溪县宁河街道</t>
    </r>
    <r>
      <rPr>
        <sz val="11"/>
        <rFont val="Times New Roman"/>
        <charset val="134"/>
      </rPr>
      <t>2024</t>
    </r>
    <r>
      <rPr>
        <sz val="11"/>
        <rFont val="宋体"/>
        <charset val="134"/>
      </rPr>
      <t>年非全日制公益性岗位补助</t>
    </r>
  </si>
  <si>
    <r>
      <t>开发乡村公益岗位</t>
    </r>
    <r>
      <rPr>
        <sz val="11"/>
        <rFont val="Times New Roman"/>
        <charset val="134"/>
      </rPr>
      <t>14</t>
    </r>
    <r>
      <rPr>
        <sz val="11"/>
        <rFont val="宋体"/>
        <charset val="134"/>
      </rPr>
      <t>个（其中：农村道路维护岗</t>
    </r>
    <r>
      <rPr>
        <sz val="11"/>
        <rFont val="Times New Roman"/>
        <charset val="134"/>
      </rPr>
      <t>3</t>
    </r>
    <r>
      <rPr>
        <sz val="11"/>
        <rFont val="宋体"/>
        <charset val="134"/>
      </rPr>
      <t>人，安全饮水管理岗</t>
    </r>
    <r>
      <rPr>
        <sz val="11"/>
        <rFont val="Times New Roman"/>
        <charset val="134"/>
      </rPr>
      <t>5</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月。开发临时性乡村公益岗位20个，补助时间为2024年7月-12月。</t>
    </r>
  </si>
  <si>
    <r>
      <t>通过开发乡村公益岗位</t>
    </r>
    <r>
      <rPr>
        <sz val="11"/>
        <rFont val="Times New Roman"/>
        <charset val="134"/>
      </rPr>
      <t>14</t>
    </r>
    <r>
      <rPr>
        <sz val="11"/>
        <rFont val="宋体"/>
        <charset val="134"/>
      </rPr>
      <t>个，为脱贫人口提供就业岗位</t>
    </r>
    <r>
      <rPr>
        <sz val="11"/>
        <rFont val="Times New Roman"/>
        <charset val="134"/>
      </rPr>
      <t>14</t>
    </r>
    <r>
      <rPr>
        <sz val="11"/>
        <rFont val="宋体"/>
        <charset val="134"/>
      </rPr>
      <t>个，保障</t>
    </r>
    <r>
      <rPr>
        <sz val="11"/>
        <rFont val="Times New Roman"/>
        <charset val="134"/>
      </rPr>
      <t>14</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</si>
  <si>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14</t>
    </r>
    <r>
      <rPr>
        <sz val="11"/>
        <rFont val="宋体"/>
        <charset val="134"/>
      </rPr>
      <t>个，为脱贫人口提供就业岗位</t>
    </r>
    <r>
      <rPr>
        <sz val="11"/>
        <rFont val="Times New Roman"/>
        <charset val="134"/>
      </rPr>
      <t>14</t>
    </r>
    <r>
      <rPr>
        <sz val="11"/>
        <rFont val="宋体"/>
        <charset val="134"/>
      </rPr>
      <t>个，保障</t>
    </r>
    <r>
      <rPr>
        <sz val="11"/>
        <rFont val="Times New Roman"/>
        <charset val="134"/>
      </rPr>
      <t>14</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</si>
  <si>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14</t>
    </r>
    <r>
      <rPr>
        <sz val="11"/>
        <rFont val="宋体"/>
        <charset val="134"/>
      </rPr>
      <t>人</t>
    </r>
  </si>
  <si>
    <r>
      <t>受益脱贫户（监测户）人口数</t>
    </r>
    <r>
      <rPr>
        <sz val="11"/>
        <rFont val="Times New Roman"/>
        <charset val="134"/>
      </rPr>
      <t>≥14</t>
    </r>
    <r>
      <rPr>
        <sz val="11"/>
        <rFont val="宋体"/>
        <charset val="134"/>
      </rPr>
      <t>人</t>
    </r>
  </si>
  <si>
    <r>
      <t>巫溪县宁河街道办事处</t>
    </r>
    <r>
      <rPr>
        <sz val="11"/>
        <rFont val="Times New Roman"/>
        <charset val="134"/>
      </rPr>
      <t>2024</t>
    </r>
    <r>
      <rPr>
        <sz val="11"/>
        <rFont val="宋体"/>
        <charset val="134"/>
      </rPr>
      <t>年跨区域交通补助项目</t>
    </r>
  </si>
  <si>
    <r>
      <t>为</t>
    </r>
    <r>
      <rPr>
        <sz val="11"/>
        <rFont val="Times New Roman"/>
        <charset val="134"/>
      </rPr>
      <t>69</t>
    </r>
    <r>
      <rPr>
        <sz val="11"/>
        <rFont val="宋体"/>
        <charset val="134"/>
      </rPr>
      <t>人发放跨区域交通补助</t>
    </r>
  </si>
  <si>
    <r>
      <t>通过为</t>
    </r>
    <r>
      <rPr>
        <sz val="11"/>
        <rFont val="Times New Roman"/>
        <charset val="134"/>
      </rPr>
      <t>69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</si>
  <si>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</si>
  <si>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69</t>
    </r>
    <r>
      <rPr>
        <sz val="11"/>
        <rFont val="宋体"/>
        <charset val="134"/>
      </rPr>
      <t>人</t>
    </r>
  </si>
  <si>
    <r>
      <t>受益脱贫人口数</t>
    </r>
    <r>
      <rPr>
        <sz val="11"/>
        <rFont val="Times New Roman"/>
        <charset val="134"/>
      </rPr>
      <t>≥69</t>
    </r>
    <r>
      <rPr>
        <sz val="11"/>
        <rFont val="宋体"/>
        <charset val="134"/>
      </rPr>
      <t>人</t>
    </r>
  </si>
  <si>
    <t>巫溪县宁河街道2024年脱贫户、监测户产业帮扶项目</t>
  </si>
  <si>
    <t>97户发展到户产业帮扶项目（其中：未消除风险监测户5户；家庭人均纯收入10000元至16118元之间中不增反降的脱贫户1户；其他脱贫户91户）</t>
  </si>
  <si>
    <t>通过97户发展到户产业帮扶项目，项目实施可带动97户脱贫户及监测户发展特色产业，户均增加产业收入超过500元/年、户。</t>
  </si>
  <si>
    <t>35人参与前期项目确定会议、决议，35人参与入库项目的选择，4人参与项目实施过程中施工质量和资金使用的监督。通过97户发展到户产业帮扶项目，项目实施可带动97户脱贫户及监测户发展特色产业，户均增加产业收入超过500元/年、户。</t>
  </si>
  <si>
    <t>发展到户产业帮扶补助户数97户</t>
  </si>
  <si>
    <t>受益总人口数≥371人</t>
  </si>
  <si>
    <t>易红莉</t>
  </si>
  <si>
    <r>
      <t>巫溪县宁河街道</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</si>
  <si>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及农村精神文明建设，支持和带动村民，其中巩固脱贫人口</t>
    </r>
    <r>
      <rPr>
        <sz val="11"/>
        <rFont val="Times New Roman"/>
        <charset val="134"/>
      </rPr>
      <t>584</t>
    </r>
    <r>
      <rPr>
        <sz val="11"/>
        <rFont val="宋体"/>
        <charset val="134"/>
      </rPr>
      <t>人、未消除风险监测对象</t>
    </r>
    <r>
      <rPr>
        <sz val="11"/>
        <rFont val="Times New Roman"/>
        <charset val="134"/>
      </rPr>
      <t>2</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</si>
  <si>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584</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</si>
  <si>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t>11</t>
    </r>
    <r>
      <rPr>
        <sz val="11"/>
        <rFont val="宋体"/>
        <charset val="134"/>
      </rPr>
      <t>人参与前期项目确定会议、决议，</t>
    </r>
    <r>
      <rPr>
        <sz val="11"/>
        <rFont val="Times New Roman"/>
        <charset val="134"/>
      </rPr>
      <t>11</t>
    </r>
    <r>
      <rPr>
        <sz val="11"/>
        <rFont val="宋体"/>
        <charset val="134"/>
      </rPr>
      <t>人参与入库项目的选择，参与项目实施过程中施工质量和资金使用的监督，通过开展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584</t>
    </r>
    <r>
      <rPr>
        <sz val="11"/>
        <rFont val="宋体"/>
        <charset val="134"/>
      </rPr>
      <t>人、未消除风险监测对象</t>
    </r>
    <r>
      <rPr>
        <sz val="11"/>
        <rFont val="Times New Roman"/>
        <charset val="134"/>
      </rPr>
      <t>2</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</si>
  <si>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≥586</t>
    </r>
    <r>
      <rPr>
        <sz val="11"/>
        <rFont val="宋体"/>
        <charset val="134"/>
      </rPr>
      <t>人</t>
    </r>
  </si>
  <si>
    <r>
      <t>受益脱贫人口、监测对象人数</t>
    </r>
    <r>
      <rPr>
        <sz val="11"/>
        <rFont val="Times New Roman"/>
        <charset val="134"/>
      </rPr>
      <t>≥586</t>
    </r>
    <r>
      <rPr>
        <sz val="11"/>
        <rFont val="宋体"/>
        <charset val="134"/>
      </rPr>
      <t>人</t>
    </r>
  </si>
  <si>
    <r>
      <t>是</t>
    </r>
    <r>
      <rPr>
        <sz val="11"/>
        <rFont val="Times New Roman"/>
        <charset val="134"/>
      </rPr>
      <t xml:space="preserve"> </t>
    </r>
  </si>
  <si>
    <t>巫溪县蒲莲镇人民政府 汇总</t>
  </si>
  <si>
    <r>
      <t>巫溪县蒲莲镇</t>
    </r>
    <r>
      <rPr>
        <sz val="11"/>
        <rFont val="Times New Roman"/>
        <charset val="134"/>
      </rPr>
      <t>2024</t>
    </r>
    <r>
      <rPr>
        <sz val="11"/>
        <rFont val="宋体"/>
        <charset val="134"/>
      </rPr>
      <t>年非全日制公益性岗位补助</t>
    </r>
  </si>
  <si>
    <r>
      <t>开发乡村公益岗位</t>
    </r>
    <r>
      <rPr>
        <sz val="11"/>
        <rFont val="Times New Roman"/>
        <charset val="134"/>
      </rPr>
      <t>88</t>
    </r>
    <r>
      <rPr>
        <sz val="11"/>
        <rFont val="宋体"/>
        <charset val="134"/>
      </rPr>
      <t>个（其中：农村道路维护岗</t>
    </r>
    <r>
      <rPr>
        <sz val="11"/>
        <rFont val="Times New Roman"/>
        <charset val="134"/>
      </rPr>
      <t>25</t>
    </r>
    <r>
      <rPr>
        <sz val="11"/>
        <rFont val="宋体"/>
        <charset val="134"/>
      </rPr>
      <t>人，安全饮水管理岗</t>
    </r>
    <r>
      <rPr>
        <sz val="11"/>
        <rFont val="Times New Roman"/>
        <charset val="134"/>
      </rPr>
      <t>25</t>
    </r>
    <r>
      <rPr>
        <sz val="11"/>
        <rFont val="宋体"/>
        <charset val="134"/>
      </rPr>
      <t>人，公共环境维护岗</t>
    </r>
    <r>
      <rPr>
        <sz val="11"/>
        <rFont val="Times New Roman"/>
        <charset val="134"/>
      </rPr>
      <t>30</t>
    </r>
    <r>
      <rPr>
        <sz val="11"/>
        <rFont val="宋体"/>
        <charset val="134"/>
      </rPr>
      <t>人，农村道路交通劝导员</t>
    </r>
    <r>
      <rPr>
        <sz val="11"/>
        <rFont val="Times New Roman"/>
        <charset val="134"/>
      </rPr>
      <t>8</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</si>
  <si>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123</t>
    </r>
    <r>
      <rPr>
        <sz val="11"/>
        <rFont val="宋体"/>
        <charset val="134"/>
      </rPr>
      <t>个，为脱贫人口提供就业岗位</t>
    </r>
    <r>
      <rPr>
        <sz val="11"/>
        <rFont val="Times New Roman"/>
        <charset val="134"/>
      </rPr>
      <t>123</t>
    </r>
    <r>
      <rPr>
        <sz val="11"/>
        <rFont val="宋体"/>
        <charset val="134"/>
      </rPr>
      <t>个，保障</t>
    </r>
    <r>
      <rPr>
        <sz val="11"/>
        <rFont val="Times New Roman"/>
        <charset val="134"/>
      </rPr>
      <t>123</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</si>
  <si>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123</t>
    </r>
    <r>
      <rPr>
        <sz val="11"/>
        <rFont val="宋体"/>
        <charset val="134"/>
      </rPr>
      <t>个，为脱贫人口提供就业岗位</t>
    </r>
    <r>
      <rPr>
        <sz val="11"/>
        <rFont val="Times New Roman"/>
        <charset val="134"/>
      </rPr>
      <t>123</t>
    </r>
    <r>
      <rPr>
        <sz val="11"/>
        <rFont val="宋体"/>
        <charset val="134"/>
      </rPr>
      <t>个，保障</t>
    </r>
    <r>
      <rPr>
        <sz val="11"/>
        <rFont val="Times New Roman"/>
        <charset val="134"/>
      </rPr>
      <t>123</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</si>
  <si>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123</t>
    </r>
    <r>
      <rPr>
        <sz val="11"/>
        <rFont val="宋体"/>
        <charset val="134"/>
      </rPr>
      <t>人</t>
    </r>
  </si>
  <si>
    <r>
      <t>受益脱贫户（监测户）人口数</t>
    </r>
    <r>
      <rPr>
        <sz val="11"/>
        <rFont val="Times New Roman"/>
        <charset val="134"/>
      </rPr>
      <t>≥123</t>
    </r>
    <r>
      <rPr>
        <sz val="11"/>
        <rFont val="宋体"/>
        <charset val="134"/>
      </rPr>
      <t>人</t>
    </r>
  </si>
  <si>
    <r>
      <t>巫溪县蒲莲镇</t>
    </r>
    <r>
      <rPr>
        <sz val="11"/>
        <rFont val="Times New Roman"/>
        <charset val="134"/>
      </rPr>
      <t>2024</t>
    </r>
    <r>
      <rPr>
        <sz val="11"/>
        <rFont val="宋体"/>
        <charset val="134"/>
      </rPr>
      <t>年跨区域交通补助项目</t>
    </r>
  </si>
  <si>
    <r>
      <t>为</t>
    </r>
    <r>
      <rPr>
        <sz val="11"/>
        <rFont val="Times New Roman"/>
        <charset val="134"/>
      </rPr>
      <t>572</t>
    </r>
    <r>
      <rPr>
        <sz val="11"/>
        <rFont val="宋体"/>
        <charset val="134"/>
      </rPr>
      <t>人发放跨区域交通补助</t>
    </r>
  </si>
  <si>
    <r>
      <t>通过为</t>
    </r>
    <r>
      <rPr>
        <sz val="11"/>
        <rFont val="Times New Roman"/>
        <charset val="134"/>
      </rPr>
      <t>572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</si>
  <si>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572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</si>
  <si>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572</t>
    </r>
    <r>
      <rPr>
        <sz val="11"/>
        <rFont val="宋体"/>
        <charset val="134"/>
      </rPr>
      <t>人</t>
    </r>
  </si>
  <si>
    <r>
      <t>受益脱贫人口数</t>
    </r>
    <r>
      <rPr>
        <sz val="11"/>
        <rFont val="Times New Roman"/>
        <charset val="134"/>
      </rPr>
      <t>≥572</t>
    </r>
    <r>
      <rPr>
        <sz val="11"/>
        <rFont val="宋体"/>
        <charset val="134"/>
      </rPr>
      <t>人</t>
    </r>
  </si>
  <si>
    <t>巫溪县蒲莲镇2024年脱贫户、监测户产业帮扶项目</t>
  </si>
  <si>
    <t>786户发展到户产业帮扶项目（其中：家庭人均纯收入低于1万元以下的脱贫户、未消除风险监测户65户；家庭人均纯收入10000元至16118元之间中不增反降的脱贫户19户；其他脱贫户702户）</t>
  </si>
  <si>
    <t>通过786户发展到户产业帮扶项目，项目实施可带动786户脱贫户及监测户发展特色产业，户均增加产业收入超过500元/年、户。</t>
  </si>
  <si>
    <t>45人参与前期项目确定会议、决议，25人参与入库项目的选择，15人参与项目实施过程中施工质量和资金使用的监督。通过786户发展到户产业帮扶项目，项目实施可带动786户脱贫户及监测户发展特色产业，户均增加产业收入超过500元/年、户。</t>
  </si>
  <si>
    <t>发展到户产业帮扶补助户数786户</t>
  </si>
  <si>
    <t>受益总人口数≥3095人</t>
  </si>
  <si>
    <r>
      <t>巫溪县蒲莲镇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</si>
  <si>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3134</t>
    </r>
    <r>
      <rPr>
        <sz val="11"/>
        <rFont val="宋体"/>
        <charset val="134"/>
      </rPr>
      <t>人、未消除风险监测对象</t>
    </r>
    <r>
      <rPr>
        <sz val="11"/>
        <rFont val="Times New Roman"/>
        <charset val="134"/>
      </rPr>
      <t>24</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</si>
  <si>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3134</t>
    </r>
    <r>
      <rPr>
        <sz val="11"/>
        <rFont val="宋体"/>
        <charset val="134"/>
      </rPr>
      <t>人、未消除风险监测对象</t>
    </r>
    <r>
      <rPr>
        <sz val="11"/>
        <rFont val="Times New Roman"/>
        <charset val="134"/>
      </rPr>
      <t>24</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</si>
  <si>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772</t>
    </r>
    <r>
      <rPr>
        <sz val="11"/>
        <rFont val="宋体"/>
        <charset val="134"/>
      </rPr>
      <t>余户脱贫户、监测对象</t>
    </r>
    <r>
      <rPr>
        <sz val="11"/>
        <rFont val="Times New Roman"/>
        <charset val="134"/>
      </rPr>
      <t>35</t>
    </r>
    <r>
      <rPr>
        <sz val="11"/>
        <rFont val="宋体"/>
        <charset val="134"/>
      </rPr>
      <t>户提升自身发展动力，创造干净整洁、卫生健康的人居环境。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</si>
  <si>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≥3158</t>
    </r>
    <r>
      <rPr>
        <sz val="11"/>
        <rFont val="宋体"/>
        <charset val="134"/>
      </rPr>
      <t>人</t>
    </r>
  </si>
  <si>
    <r>
      <t>受益脱贫人口、监测对象人数</t>
    </r>
    <r>
      <rPr>
        <sz val="11"/>
        <rFont val="Times New Roman"/>
        <charset val="134"/>
      </rPr>
      <t>≥3158</t>
    </r>
    <r>
      <rPr>
        <sz val="11"/>
        <rFont val="宋体"/>
        <charset val="134"/>
      </rPr>
      <t>人</t>
    </r>
  </si>
  <si>
    <r>
      <t>巫溪县</t>
    </r>
    <r>
      <rPr>
        <sz val="11"/>
        <rFont val="Times New Roman"/>
        <charset val="134"/>
      </rPr>
      <t>2023-2024</t>
    </r>
    <r>
      <rPr>
        <sz val="11"/>
        <rFont val="宋体"/>
        <charset val="134"/>
      </rPr>
      <t>年通组公路建设工程（第一批）蒲莲镇兴鹿村、莲花村公路</t>
    </r>
  </si>
  <si>
    <r>
      <t>改建公路里程</t>
    </r>
    <r>
      <rPr>
        <sz val="11"/>
        <rFont val="Times New Roman"/>
        <charset val="134"/>
      </rPr>
      <t>11.344</t>
    </r>
    <r>
      <rPr>
        <sz val="11"/>
        <rFont val="宋体"/>
        <charset val="134"/>
      </rPr>
      <t>公里，路基宽度</t>
    </r>
    <r>
      <rPr>
        <sz val="11"/>
        <rFont val="Times New Roman"/>
        <charset val="134"/>
      </rPr>
      <t>6</t>
    </r>
    <r>
      <rPr>
        <sz val="11"/>
        <rFont val="宋体"/>
        <charset val="134"/>
      </rPr>
      <t>米。</t>
    </r>
  </si>
  <si>
    <r>
      <t>通过改建公路</t>
    </r>
    <r>
      <rPr>
        <sz val="11"/>
        <rFont val="Times New Roman"/>
        <charset val="134"/>
      </rPr>
      <t>11.344</t>
    </r>
    <r>
      <rPr>
        <sz val="11"/>
        <rFont val="宋体"/>
        <charset val="134"/>
      </rPr>
      <t>公里，项目实施可解决</t>
    </r>
    <r>
      <rPr>
        <sz val="11"/>
        <rFont val="Times New Roman"/>
        <charset val="134"/>
      </rPr>
      <t>458</t>
    </r>
    <r>
      <rPr>
        <sz val="11"/>
        <rFont val="宋体"/>
        <charset val="134"/>
      </rPr>
      <t>人出行难，其中脱贫人口</t>
    </r>
    <r>
      <rPr>
        <sz val="11"/>
        <rFont val="Times New Roman"/>
        <charset val="134"/>
      </rPr>
      <t>52</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</si>
  <si>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t>
    </r>
    <r>
      <rPr>
        <sz val="11"/>
        <rFont val="Times New Roman"/>
        <charset val="134"/>
      </rPr>
      <t>11.344</t>
    </r>
    <r>
      <rPr>
        <sz val="11"/>
        <rFont val="宋体"/>
        <charset val="134"/>
      </rPr>
      <t>公里，项目实施可解决</t>
    </r>
    <r>
      <rPr>
        <sz val="11"/>
        <rFont val="Times New Roman"/>
        <charset val="134"/>
      </rPr>
      <t>458</t>
    </r>
    <r>
      <rPr>
        <sz val="11"/>
        <rFont val="宋体"/>
        <charset val="134"/>
      </rPr>
      <t>人出行难，其中脱贫人口</t>
    </r>
    <r>
      <rPr>
        <sz val="11"/>
        <rFont val="Times New Roman"/>
        <charset val="134"/>
      </rPr>
      <t>52</t>
    </r>
    <r>
      <rPr>
        <sz val="11"/>
        <rFont val="宋体"/>
        <charset val="134"/>
      </rPr>
      <t>人出行问题。</t>
    </r>
  </si>
  <si>
    <r>
      <t>改建公路里程数量</t>
    </r>
    <r>
      <rPr>
        <sz val="11"/>
        <rFont val="Times New Roman"/>
        <charset val="134"/>
      </rPr>
      <t>11.344</t>
    </r>
    <r>
      <rPr>
        <sz val="11"/>
        <rFont val="宋体"/>
        <charset val="134"/>
      </rPr>
      <t>公里</t>
    </r>
  </si>
  <si>
    <r>
      <t>公路改建约</t>
    </r>
    <r>
      <rPr>
        <sz val="11"/>
        <rFont val="Times New Roman"/>
        <charset val="134"/>
      </rPr>
      <t>154.9</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</si>
  <si>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≥52</t>
    </r>
    <r>
      <rPr>
        <sz val="11"/>
        <rFont val="宋体"/>
        <charset val="134"/>
      </rPr>
      <t>人</t>
    </r>
  </si>
  <si>
    <t>巫溪县上磺镇人民政府 汇总</t>
  </si>
  <si>
    <r>
      <t>巫溪县上磺镇</t>
    </r>
    <r>
      <rPr>
        <sz val="11"/>
        <rFont val="Times New Roman"/>
        <charset val="134"/>
      </rPr>
      <t>2024</t>
    </r>
    <r>
      <rPr>
        <sz val="11"/>
        <rFont val="宋体"/>
        <charset val="134"/>
      </rPr>
      <t>年非全日制公益性岗位补助</t>
    </r>
  </si>
  <si>
    <r>
      <t>开发乡村公益岗位</t>
    </r>
    <r>
      <rPr>
        <sz val="11"/>
        <rFont val="Times New Roman"/>
        <charset val="134"/>
      </rPr>
      <t>150</t>
    </r>
    <r>
      <rPr>
        <sz val="11"/>
        <rFont val="宋体"/>
        <charset val="134"/>
      </rPr>
      <t>个（其中：农村道路维护岗</t>
    </r>
    <r>
      <rPr>
        <sz val="11"/>
        <rFont val="Times New Roman"/>
        <charset val="134"/>
      </rPr>
      <t>46</t>
    </r>
    <r>
      <rPr>
        <sz val="11"/>
        <rFont val="宋体"/>
        <charset val="134"/>
      </rPr>
      <t>人，安全饮水管理岗</t>
    </r>
    <r>
      <rPr>
        <sz val="11"/>
        <rFont val="Times New Roman"/>
        <charset val="134"/>
      </rPr>
      <t>40</t>
    </r>
    <r>
      <rPr>
        <sz val="11"/>
        <rFont val="宋体"/>
        <charset val="134"/>
      </rPr>
      <t>人，公共环境维护岗</t>
    </r>
    <r>
      <rPr>
        <sz val="11"/>
        <rFont val="Times New Roman"/>
        <charset val="134"/>
      </rPr>
      <t>49</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81</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</si>
  <si>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231</t>
    </r>
    <r>
      <rPr>
        <sz val="11"/>
        <rFont val="宋体"/>
        <charset val="134"/>
      </rPr>
      <t>个，为脱贫人口提供就业岗位</t>
    </r>
    <r>
      <rPr>
        <sz val="11"/>
        <rFont val="Times New Roman"/>
        <charset val="134"/>
      </rPr>
      <t>231</t>
    </r>
    <r>
      <rPr>
        <sz val="11"/>
        <rFont val="宋体"/>
        <charset val="134"/>
      </rPr>
      <t>个，保障</t>
    </r>
    <r>
      <rPr>
        <sz val="11"/>
        <rFont val="Times New Roman"/>
        <charset val="134"/>
      </rPr>
      <t>231</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</si>
  <si>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231</t>
    </r>
    <r>
      <rPr>
        <sz val="11"/>
        <rFont val="宋体"/>
        <charset val="134"/>
      </rPr>
      <t>个，为脱贫人口提供就业岗位</t>
    </r>
    <r>
      <rPr>
        <sz val="11"/>
        <rFont val="Times New Roman"/>
        <charset val="134"/>
      </rPr>
      <t>231</t>
    </r>
    <r>
      <rPr>
        <sz val="11"/>
        <rFont val="宋体"/>
        <charset val="134"/>
      </rPr>
      <t>个，保障</t>
    </r>
    <r>
      <rPr>
        <sz val="11"/>
        <rFont val="Times New Roman"/>
        <charset val="134"/>
      </rPr>
      <t>231</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</si>
  <si>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231</t>
    </r>
    <r>
      <rPr>
        <sz val="11"/>
        <rFont val="宋体"/>
        <charset val="134"/>
      </rPr>
      <t>人</t>
    </r>
  </si>
  <si>
    <r>
      <t>受益脱贫户（监测户）人口数</t>
    </r>
    <r>
      <rPr>
        <sz val="11"/>
        <rFont val="Times New Roman"/>
        <charset val="134"/>
      </rPr>
      <t>≥231</t>
    </r>
    <r>
      <rPr>
        <sz val="11"/>
        <rFont val="宋体"/>
        <charset val="134"/>
      </rPr>
      <t>人</t>
    </r>
  </si>
  <si>
    <r>
      <t>巫溪县上磺镇</t>
    </r>
    <r>
      <rPr>
        <sz val="11"/>
        <rFont val="Times New Roman"/>
        <charset val="134"/>
      </rPr>
      <t>2024</t>
    </r>
    <r>
      <rPr>
        <sz val="11"/>
        <rFont val="宋体"/>
        <charset val="134"/>
      </rPr>
      <t>年跨区域交通补助项目</t>
    </r>
  </si>
  <si>
    <r>
      <t>为</t>
    </r>
    <r>
      <rPr>
        <sz val="11"/>
        <rFont val="Times New Roman"/>
        <charset val="134"/>
      </rPr>
      <t>1986</t>
    </r>
    <r>
      <rPr>
        <sz val="11"/>
        <rFont val="宋体"/>
        <charset val="134"/>
      </rPr>
      <t>人发放跨区域交通补助</t>
    </r>
  </si>
  <si>
    <r>
      <t>通过为</t>
    </r>
    <r>
      <rPr>
        <sz val="11"/>
        <rFont val="Times New Roman"/>
        <charset val="134"/>
      </rPr>
      <t>1986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</si>
  <si>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1986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</si>
  <si>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1986</t>
    </r>
    <r>
      <rPr>
        <sz val="11"/>
        <rFont val="宋体"/>
        <charset val="134"/>
      </rPr>
      <t>人</t>
    </r>
  </si>
  <si>
    <r>
      <t>受益脱贫人口数</t>
    </r>
    <r>
      <rPr>
        <sz val="11"/>
        <rFont val="Times New Roman"/>
        <charset val="134"/>
      </rPr>
      <t>≥1986</t>
    </r>
    <r>
      <rPr>
        <sz val="11"/>
        <rFont val="宋体"/>
        <charset val="134"/>
      </rPr>
      <t>人</t>
    </r>
  </si>
  <si>
    <t>巫溪县上磺镇2024年脱贫户、监测户产业帮扶项目</t>
  </si>
  <si>
    <t>1694户发展到户产业帮扶项目（其中：家庭人均纯收入低于1万元以下的脱贫户5户，未消除风险监测户63户；家庭人均纯收入10000元至16118元之间中不增反降的脱贫户36户；其他脱贫户1590户）</t>
  </si>
  <si>
    <t>通过1694户发展到户产业帮扶项目，项目实施可带动1694户脱贫户及监测户发展特色产业，户均增加产业收入超过500元/年、户。</t>
  </si>
  <si>
    <t>29人参与前期项目确定会议、决议，29人参与入库项目的选择，29人参与项目实施过程中施工质量和资金使用的监督。通过1694户发展到户产业帮扶项目，项目实施可带动1694户脱贫户及监测户发展特色产业，户均增加产业收入超过500元/年、户。</t>
  </si>
  <si>
    <t>发展到户产业帮扶补助户数1694户</t>
  </si>
  <si>
    <t>受益总人口数≥6025人</t>
  </si>
  <si>
    <r>
      <t>巫溪县上磺镇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</si>
  <si>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5882</t>
    </r>
    <r>
      <rPr>
        <sz val="11"/>
        <rFont val="宋体"/>
        <charset val="134"/>
      </rPr>
      <t>人、未消除风险监测对象</t>
    </r>
    <r>
      <rPr>
        <sz val="11"/>
        <rFont val="Times New Roman"/>
        <charset val="134"/>
      </rPr>
      <t>220</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</si>
  <si>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5882</t>
    </r>
    <r>
      <rPr>
        <sz val="11"/>
        <rFont val="宋体"/>
        <charset val="134"/>
      </rPr>
      <t>人、未消除风险监测对象</t>
    </r>
    <r>
      <rPr>
        <sz val="11"/>
        <rFont val="Times New Roman"/>
        <charset val="134"/>
      </rPr>
      <t>220</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</si>
  <si>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及农村精神文明建设，可带动脱贫人口</t>
    </r>
    <r>
      <rPr>
        <sz val="11"/>
        <rFont val="Times New Roman"/>
        <charset val="134"/>
      </rPr>
      <t>5882</t>
    </r>
    <r>
      <rPr>
        <sz val="11"/>
        <rFont val="宋体"/>
        <charset val="134"/>
      </rPr>
      <t>人、监测对象</t>
    </r>
    <r>
      <rPr>
        <sz val="11"/>
        <rFont val="Times New Roman"/>
        <charset val="134"/>
      </rPr>
      <t>220</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</si>
  <si>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6102人</t>
    </r>
  </si>
  <si>
    <r>
      <t>受益脱贫人口、监测对象人数</t>
    </r>
    <r>
      <rPr>
        <sz val="11"/>
        <rFont val="Times New Roman"/>
        <charset val="134"/>
      </rPr>
      <t>≥</t>
    </r>
    <r>
      <rPr>
        <sz val="11"/>
        <rFont val="宋体"/>
        <charset val="134"/>
      </rPr>
      <t>6102人</t>
    </r>
  </si>
  <si>
    <r>
      <t>巫溪县</t>
    </r>
    <r>
      <rPr>
        <sz val="11"/>
        <rFont val="Times New Roman"/>
        <charset val="134"/>
      </rPr>
      <t>2023-2024</t>
    </r>
    <r>
      <rPr>
        <sz val="11"/>
        <rFont val="宋体"/>
        <charset val="134"/>
      </rPr>
      <t>年通组公路建设工程（第一批）上磺镇金鱼村界至破石垭公路</t>
    </r>
  </si>
  <si>
    <r>
      <t>改建公路里程</t>
    </r>
    <r>
      <rPr>
        <sz val="11"/>
        <rFont val="Times New Roman"/>
        <charset val="134"/>
      </rPr>
      <t>4.168</t>
    </r>
    <r>
      <rPr>
        <sz val="11"/>
        <rFont val="宋体"/>
        <charset val="134"/>
      </rPr>
      <t>公里，路基宽度</t>
    </r>
    <r>
      <rPr>
        <sz val="11"/>
        <rFont val="Times New Roman"/>
        <charset val="134"/>
      </rPr>
      <t>4.5</t>
    </r>
    <r>
      <rPr>
        <sz val="11"/>
        <rFont val="宋体"/>
        <charset val="134"/>
      </rPr>
      <t>米。</t>
    </r>
  </si>
  <si>
    <r>
      <t>通过改建公路里程</t>
    </r>
    <r>
      <rPr>
        <sz val="11"/>
        <rFont val="Times New Roman"/>
        <charset val="134"/>
      </rPr>
      <t>4.168</t>
    </r>
    <r>
      <rPr>
        <sz val="11"/>
        <rFont val="宋体"/>
        <charset val="134"/>
      </rPr>
      <t>公里，路基宽度</t>
    </r>
    <r>
      <rPr>
        <sz val="11"/>
        <rFont val="Times New Roman"/>
        <charset val="134"/>
      </rPr>
      <t>4.5</t>
    </r>
    <r>
      <rPr>
        <sz val="11"/>
        <rFont val="宋体"/>
        <charset val="134"/>
      </rPr>
      <t>米。项目实施可改善</t>
    </r>
    <r>
      <rPr>
        <sz val="11"/>
        <rFont val="Times New Roman"/>
        <charset val="134"/>
      </rPr>
      <t>295</t>
    </r>
    <r>
      <rPr>
        <sz val="11"/>
        <rFont val="宋体"/>
        <charset val="134"/>
      </rPr>
      <t>人，其中脱贫人口</t>
    </r>
    <r>
      <rPr>
        <sz val="11"/>
        <rFont val="Times New Roman"/>
        <charset val="134"/>
      </rPr>
      <t>44</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</si>
  <si>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人参与项目实施过程中施工质量和资金使用的监督；通过改建公路里程</t>
    </r>
    <r>
      <rPr>
        <sz val="11"/>
        <rFont val="Times New Roman"/>
        <charset val="134"/>
      </rPr>
      <t>4.168</t>
    </r>
    <r>
      <rPr>
        <sz val="11"/>
        <rFont val="宋体"/>
        <charset val="134"/>
      </rPr>
      <t>公里，路基宽度</t>
    </r>
    <r>
      <rPr>
        <sz val="11"/>
        <rFont val="Times New Roman"/>
        <charset val="134"/>
      </rPr>
      <t>4.5</t>
    </r>
    <r>
      <rPr>
        <sz val="11"/>
        <rFont val="宋体"/>
        <charset val="134"/>
      </rPr>
      <t>米。项目实施可改善</t>
    </r>
    <r>
      <rPr>
        <sz val="11"/>
        <rFont val="Times New Roman"/>
        <charset val="134"/>
      </rPr>
      <t>295</t>
    </r>
    <r>
      <rPr>
        <sz val="11"/>
        <rFont val="宋体"/>
        <charset val="134"/>
      </rPr>
      <t>人，其中脱贫人口</t>
    </r>
    <r>
      <rPr>
        <sz val="11"/>
        <rFont val="Times New Roman"/>
        <charset val="134"/>
      </rPr>
      <t>44</t>
    </r>
    <r>
      <rPr>
        <sz val="11"/>
        <rFont val="宋体"/>
        <charset val="134"/>
      </rPr>
      <t>人出行问题。</t>
    </r>
  </si>
  <si>
    <r>
      <t>改建公路里程</t>
    </r>
    <r>
      <rPr>
        <sz val="11"/>
        <rFont val="Times New Roman"/>
        <charset val="134"/>
      </rPr>
      <t>4.168</t>
    </r>
    <r>
      <rPr>
        <sz val="11"/>
        <rFont val="宋体"/>
        <charset val="134"/>
      </rPr>
      <t>公里</t>
    </r>
  </si>
  <si>
    <r>
      <t>受益脱贫人口数</t>
    </r>
    <r>
      <rPr>
        <sz val="11"/>
        <rFont val="Times New Roman"/>
        <charset val="134"/>
      </rPr>
      <t>≥44</t>
    </r>
    <r>
      <rPr>
        <sz val="11"/>
        <rFont val="宋体"/>
        <charset val="134"/>
      </rPr>
      <t>人</t>
    </r>
  </si>
  <si>
    <t>巫溪县2024-2025年上磺桥重建工程</t>
  </si>
  <si>
    <r>
      <t>新建桥梁一座，主桥均采用斜交钢筋混凝土刚构现浇板框架梁，单孔跨径</t>
    </r>
    <r>
      <rPr>
        <sz val="11"/>
        <rFont val="Times New Roman"/>
        <charset val="134"/>
      </rPr>
      <t>13.24</t>
    </r>
    <r>
      <rPr>
        <sz val="11"/>
        <rFont val="宋体"/>
        <charset val="134"/>
      </rPr>
      <t>米，板高采用</t>
    </r>
    <r>
      <rPr>
        <sz val="11"/>
        <rFont val="Times New Roman"/>
        <charset val="134"/>
      </rPr>
      <t>0.8</t>
    </r>
    <r>
      <rPr>
        <sz val="11"/>
        <rFont val="宋体"/>
        <charset val="134"/>
      </rPr>
      <t>米。</t>
    </r>
  </si>
  <si>
    <t>巫溪县上磺镇上磺村</t>
  </si>
  <si>
    <r>
      <t>通过新建桥梁一座，主桥均采用斜交钢筋混凝土刚构现浇板框架梁，单孔跨径</t>
    </r>
    <r>
      <rPr>
        <sz val="11"/>
        <rFont val="Times New Roman"/>
        <charset val="134"/>
      </rPr>
      <t>13.24</t>
    </r>
    <r>
      <rPr>
        <sz val="11"/>
        <rFont val="宋体"/>
        <charset val="134"/>
      </rPr>
      <t>米，板高采用</t>
    </r>
    <r>
      <rPr>
        <sz val="11"/>
        <rFont val="Times New Roman"/>
        <charset val="134"/>
      </rPr>
      <t>0.8</t>
    </r>
    <r>
      <rPr>
        <sz val="11"/>
        <rFont val="宋体"/>
        <charset val="134"/>
      </rPr>
      <t>米。解决群众出行不畅、生产生活水平得到提高，改善</t>
    </r>
    <r>
      <rPr>
        <sz val="11"/>
        <rFont val="Times New Roman"/>
        <charset val="134"/>
      </rPr>
      <t>5100</t>
    </r>
    <r>
      <rPr>
        <sz val="11"/>
        <rFont val="宋体"/>
        <charset val="134"/>
      </rPr>
      <t>人，其中脱贫人口</t>
    </r>
    <r>
      <rPr>
        <sz val="11"/>
        <rFont val="Times New Roman"/>
        <charset val="134"/>
      </rPr>
      <t>350</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</si>
  <si>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人参与项目实施过程中施工质量和资金使用的监督；通过新建桥梁一座，主桥均采用斜交钢筋混凝土刚构现浇板框架梁，单孔跨径</t>
    </r>
    <r>
      <rPr>
        <sz val="11"/>
        <rFont val="Times New Roman"/>
        <charset val="134"/>
      </rPr>
      <t>13.24</t>
    </r>
    <r>
      <rPr>
        <sz val="11"/>
        <rFont val="宋体"/>
        <charset val="134"/>
      </rPr>
      <t>米，板高采用</t>
    </r>
    <r>
      <rPr>
        <sz val="11"/>
        <rFont val="Times New Roman"/>
        <charset val="134"/>
      </rPr>
      <t>0.8</t>
    </r>
    <r>
      <rPr>
        <sz val="11"/>
        <rFont val="宋体"/>
        <charset val="134"/>
      </rPr>
      <t>米。解决群众出行不畅、生产生活水平得到提高，改善</t>
    </r>
    <r>
      <rPr>
        <sz val="11"/>
        <rFont val="Times New Roman"/>
        <charset val="134"/>
      </rPr>
      <t>5100</t>
    </r>
    <r>
      <rPr>
        <sz val="11"/>
        <rFont val="宋体"/>
        <charset val="134"/>
      </rPr>
      <t>人，其中脱贫人口</t>
    </r>
    <r>
      <rPr>
        <sz val="11"/>
        <rFont val="Times New Roman"/>
        <charset val="134"/>
      </rPr>
      <t>350</t>
    </r>
    <r>
      <rPr>
        <sz val="11"/>
        <rFont val="宋体"/>
        <charset val="134"/>
      </rPr>
      <t>人出行问题。</t>
    </r>
  </si>
  <si>
    <r>
      <t>项目验收合格率</t>
    </r>
    <r>
      <rPr>
        <sz val="11"/>
        <rFont val="Times New Roman"/>
        <charset val="134"/>
      </rPr>
      <t>100 %</t>
    </r>
  </si>
  <si>
    <r>
      <t>补助标准</t>
    </r>
    <r>
      <rPr>
        <sz val="11"/>
        <rFont val="Times New Roman"/>
        <charset val="134"/>
      </rPr>
      <t>350</t>
    </r>
    <r>
      <rPr>
        <sz val="11"/>
        <rFont val="宋体"/>
        <charset val="134"/>
      </rPr>
      <t>万元</t>
    </r>
    <r>
      <rPr>
        <sz val="11"/>
        <rFont val="Times New Roman"/>
        <charset val="134"/>
      </rPr>
      <t>/</t>
    </r>
    <r>
      <rPr>
        <sz val="11"/>
        <rFont val="宋体"/>
        <charset val="134"/>
      </rPr>
      <t>座</t>
    </r>
  </si>
  <si>
    <r>
      <t>受益脱贫人口数</t>
    </r>
    <r>
      <rPr>
        <sz val="11"/>
        <rFont val="Times New Roman"/>
        <charset val="134"/>
      </rPr>
      <t>≥350</t>
    </r>
    <r>
      <rPr>
        <sz val="11"/>
        <rFont val="宋体"/>
        <charset val="134"/>
      </rPr>
      <t>人</t>
    </r>
  </si>
  <si>
    <r>
      <t>工程设计使用年限</t>
    </r>
    <r>
      <rPr>
        <sz val="11"/>
        <rFont val="Times New Roman"/>
        <charset val="134"/>
      </rPr>
      <t>≥30</t>
    </r>
    <r>
      <rPr>
        <sz val="11"/>
        <rFont val="宋体"/>
        <charset val="134"/>
      </rPr>
      <t>年</t>
    </r>
  </si>
  <si>
    <t>巫溪县胜利乡人民政府 汇总</t>
  </si>
  <si>
    <r>
      <t>巫溪县胜利乡</t>
    </r>
    <r>
      <rPr>
        <sz val="11"/>
        <rFont val="Times New Roman"/>
        <charset val="134"/>
      </rPr>
      <t>2024</t>
    </r>
    <r>
      <rPr>
        <sz val="11"/>
        <rFont val="宋体"/>
        <charset val="134"/>
      </rPr>
      <t>年非全日制公益性岗位补助</t>
    </r>
  </si>
  <si>
    <r>
      <t>开发乡村公益岗位</t>
    </r>
    <r>
      <rPr>
        <sz val="11"/>
        <rFont val="Times New Roman"/>
        <charset val="134"/>
      </rPr>
      <t>95</t>
    </r>
    <r>
      <rPr>
        <sz val="11"/>
        <rFont val="宋体"/>
        <charset val="134"/>
      </rPr>
      <t>个（其中：农村道路维护岗</t>
    </r>
    <r>
      <rPr>
        <sz val="11"/>
        <rFont val="Times New Roman"/>
        <charset val="134"/>
      </rPr>
      <t>32</t>
    </r>
    <r>
      <rPr>
        <sz val="11"/>
        <rFont val="宋体"/>
        <charset val="134"/>
      </rPr>
      <t>人，安全饮水管理岗</t>
    </r>
    <r>
      <rPr>
        <sz val="11"/>
        <rFont val="Times New Roman"/>
        <charset val="134"/>
      </rPr>
      <t>24</t>
    </r>
    <r>
      <rPr>
        <sz val="11"/>
        <rFont val="宋体"/>
        <charset val="134"/>
      </rPr>
      <t>人，公共环境维护岗</t>
    </r>
    <r>
      <rPr>
        <sz val="11"/>
        <rFont val="Times New Roman"/>
        <charset val="134"/>
      </rPr>
      <t>33</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</si>
  <si>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120</t>
    </r>
    <r>
      <rPr>
        <sz val="11"/>
        <rFont val="宋体"/>
        <charset val="134"/>
      </rPr>
      <t>个，为脱贫人口提供就业岗位</t>
    </r>
    <r>
      <rPr>
        <sz val="11"/>
        <rFont val="Times New Roman"/>
        <charset val="134"/>
      </rPr>
      <t>120</t>
    </r>
    <r>
      <rPr>
        <sz val="11"/>
        <rFont val="宋体"/>
        <charset val="134"/>
      </rPr>
      <t>个，保障</t>
    </r>
    <r>
      <rPr>
        <sz val="11"/>
        <rFont val="Times New Roman"/>
        <charset val="134"/>
      </rPr>
      <t>120</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</si>
  <si>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120</t>
    </r>
    <r>
      <rPr>
        <sz val="11"/>
        <rFont val="宋体"/>
        <charset val="134"/>
      </rPr>
      <t>个，为脱贫人口提供就业岗位</t>
    </r>
    <r>
      <rPr>
        <sz val="11"/>
        <rFont val="Times New Roman"/>
        <charset val="134"/>
      </rPr>
      <t>120</t>
    </r>
    <r>
      <rPr>
        <sz val="11"/>
        <rFont val="宋体"/>
        <charset val="134"/>
      </rPr>
      <t>个，保障</t>
    </r>
    <r>
      <rPr>
        <sz val="11"/>
        <rFont val="Times New Roman"/>
        <charset val="134"/>
      </rPr>
      <t>120</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</si>
  <si>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120</t>
    </r>
    <r>
      <rPr>
        <sz val="11"/>
        <rFont val="宋体"/>
        <charset val="134"/>
      </rPr>
      <t>人</t>
    </r>
  </si>
  <si>
    <r>
      <t>受益脱贫户（监测户）人口数</t>
    </r>
    <r>
      <rPr>
        <sz val="11"/>
        <rFont val="Times New Roman"/>
        <charset val="134"/>
      </rPr>
      <t>≥120</t>
    </r>
    <r>
      <rPr>
        <sz val="11"/>
        <rFont val="宋体"/>
        <charset val="134"/>
      </rPr>
      <t>人</t>
    </r>
  </si>
  <si>
    <r>
      <t>巫溪县胜利乡</t>
    </r>
    <r>
      <rPr>
        <sz val="11"/>
        <rFont val="Times New Roman"/>
        <charset val="134"/>
      </rPr>
      <t>2024</t>
    </r>
    <r>
      <rPr>
        <sz val="11"/>
        <rFont val="宋体"/>
        <charset val="134"/>
      </rPr>
      <t>年跨区域交通补助项目</t>
    </r>
  </si>
  <si>
    <r>
      <t>为</t>
    </r>
    <r>
      <rPr>
        <sz val="11"/>
        <rFont val="Times New Roman"/>
        <charset val="134"/>
      </rPr>
      <t>583</t>
    </r>
    <r>
      <rPr>
        <sz val="11"/>
        <rFont val="宋体"/>
        <charset val="134"/>
      </rPr>
      <t>人发放跨区域交通补助</t>
    </r>
  </si>
  <si>
    <r>
      <t>通过为</t>
    </r>
    <r>
      <rPr>
        <sz val="11"/>
        <rFont val="Times New Roman"/>
        <charset val="134"/>
      </rPr>
      <t>583</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</si>
  <si>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583</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</si>
  <si>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583</t>
    </r>
    <r>
      <rPr>
        <sz val="11"/>
        <rFont val="宋体"/>
        <charset val="134"/>
      </rPr>
      <t>人</t>
    </r>
  </si>
  <si>
    <r>
      <t>受益脱贫人口数</t>
    </r>
    <r>
      <rPr>
        <sz val="11"/>
        <rFont val="Times New Roman"/>
        <charset val="134"/>
      </rPr>
      <t>≥583</t>
    </r>
    <r>
      <rPr>
        <sz val="11"/>
        <rFont val="宋体"/>
        <charset val="134"/>
      </rPr>
      <t>人</t>
    </r>
  </si>
  <si>
    <t>巫溪县胜利乡2024年脱贫户、监测户产业帮扶项目</t>
  </si>
  <si>
    <t>658户发展到户产业帮扶项目（其中：家庭人均纯收入低于1万元以下的脱贫户1户，未消除风险监测户11户；家庭人均纯收入10000元至16118元之间中不增反降的脱贫户12户；其他脱贫户634户）</t>
  </si>
  <si>
    <t>通过658户发展到户产业帮扶项目，项目实施可带动658户脱贫户及监测户发展特色产业，户均增加产业收入超过500元/年、户。</t>
  </si>
  <si>
    <t>16人参与前期项目确定会议、决议，16人参与入库项目的选择，8人参与项目实施过程中施工质量和资金使用的监督。通过658户发展到户产业帮扶项目，项目实施可带动658户脱贫户及监测户发展特色产业，户均增加产业收入超过500元/年、户。</t>
  </si>
  <si>
    <t>发展到户产业帮扶补助户数658户</t>
  </si>
  <si>
    <t>受益总人口数≥2274人</t>
  </si>
  <si>
    <r>
      <t>巫溪县胜利乡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</si>
  <si>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2410</t>
    </r>
    <r>
      <rPr>
        <sz val="11"/>
        <rFont val="宋体"/>
        <charset val="134"/>
      </rPr>
      <t>人、未消除风险监测对象</t>
    </r>
    <r>
      <rPr>
        <sz val="11"/>
        <rFont val="Times New Roman"/>
        <charset val="134"/>
      </rPr>
      <t>10</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</si>
  <si>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2410</t>
    </r>
    <r>
      <rPr>
        <sz val="11"/>
        <rFont val="宋体"/>
        <charset val="134"/>
      </rPr>
      <t>人、未消除风险监测对象</t>
    </r>
    <r>
      <rPr>
        <sz val="11"/>
        <rFont val="Times New Roman"/>
        <charset val="134"/>
      </rPr>
      <t>10</t>
    </r>
    <r>
      <rPr>
        <sz val="11"/>
        <rFont val="宋体"/>
        <charset val="134"/>
      </rPr>
      <t>人及其他低收入人口，主动参与产业发展、改善环境卫生。</t>
    </r>
  </si>
  <si>
    <r>
      <t>9</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16</t>
    </r>
    <r>
      <rPr>
        <sz val="11"/>
        <rFont val="宋体"/>
        <charset val="134"/>
      </rPr>
      <t>人参与项目实施过程中质量和资金使用的监督；通过开展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2410</t>
    </r>
    <r>
      <rPr>
        <sz val="11"/>
        <rFont val="宋体"/>
        <charset val="134"/>
      </rPr>
      <t>人、未消除风险监测对象</t>
    </r>
    <r>
      <rPr>
        <sz val="11"/>
        <rFont val="Times New Roman"/>
        <charset val="134"/>
      </rPr>
      <t>10</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</si>
  <si>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≥2420</t>
    </r>
    <r>
      <rPr>
        <sz val="11"/>
        <rFont val="宋体"/>
        <charset val="134"/>
      </rPr>
      <t>人</t>
    </r>
  </si>
  <si>
    <r>
      <t>受益脱贫人口、监测对象人数</t>
    </r>
    <r>
      <rPr>
        <sz val="11"/>
        <rFont val="Times New Roman"/>
        <charset val="134"/>
      </rPr>
      <t>≥2420</t>
    </r>
    <r>
      <rPr>
        <sz val="11"/>
        <rFont val="宋体"/>
        <charset val="134"/>
      </rPr>
      <t>人</t>
    </r>
  </si>
  <si>
    <t>巫溪县双阳乡人民政府 汇总</t>
  </si>
  <si>
    <r>
      <t>巫溪县双阳乡</t>
    </r>
    <r>
      <rPr>
        <sz val="11"/>
        <rFont val="Times New Roman"/>
        <charset val="134"/>
      </rPr>
      <t>2024</t>
    </r>
    <r>
      <rPr>
        <sz val="11"/>
        <rFont val="宋体"/>
        <charset val="134"/>
      </rPr>
      <t>年非全日制公益性岗位补助</t>
    </r>
  </si>
  <si>
    <r>
      <t>开发乡村公益岗位</t>
    </r>
    <r>
      <rPr>
        <sz val="11"/>
        <rFont val="Times New Roman"/>
        <charset val="134"/>
      </rPr>
      <t>48</t>
    </r>
    <r>
      <rPr>
        <sz val="11"/>
        <rFont val="宋体"/>
        <charset val="134"/>
      </rPr>
      <t>个（其中：农村道路维护岗</t>
    </r>
    <r>
      <rPr>
        <sz val="11"/>
        <rFont val="Times New Roman"/>
        <charset val="134"/>
      </rPr>
      <t>10</t>
    </r>
    <r>
      <rPr>
        <sz val="11"/>
        <rFont val="宋体"/>
        <charset val="134"/>
      </rPr>
      <t>人，安全饮水管理岗</t>
    </r>
    <r>
      <rPr>
        <sz val="11"/>
        <rFont val="Times New Roman"/>
        <charset val="134"/>
      </rPr>
      <t>11</t>
    </r>
    <r>
      <rPr>
        <sz val="11"/>
        <rFont val="宋体"/>
        <charset val="134"/>
      </rPr>
      <t>人，公共环境维护岗</t>
    </r>
    <r>
      <rPr>
        <sz val="11"/>
        <rFont val="Times New Roman"/>
        <charset val="134"/>
      </rPr>
      <t>24</t>
    </r>
    <r>
      <rPr>
        <sz val="11"/>
        <rFont val="宋体"/>
        <charset val="134"/>
      </rPr>
      <t>人，农村道路交通劝导员</t>
    </r>
    <r>
      <rPr>
        <sz val="11"/>
        <rFont val="Times New Roman"/>
        <charset val="134"/>
      </rPr>
      <t>3</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16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</si>
  <si>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64</t>
    </r>
    <r>
      <rPr>
        <sz val="11"/>
        <rFont val="宋体"/>
        <charset val="134"/>
      </rPr>
      <t>个，为脱贫人口提供就业岗位</t>
    </r>
    <r>
      <rPr>
        <sz val="11"/>
        <rFont val="Times New Roman"/>
        <charset val="134"/>
      </rPr>
      <t>64</t>
    </r>
    <r>
      <rPr>
        <sz val="11"/>
        <rFont val="宋体"/>
        <charset val="134"/>
      </rPr>
      <t>个，保障</t>
    </r>
    <r>
      <rPr>
        <sz val="11"/>
        <rFont val="Times New Roman"/>
        <charset val="134"/>
      </rPr>
      <t>64</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</si>
  <si>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64</t>
    </r>
    <r>
      <rPr>
        <sz val="11"/>
        <rFont val="宋体"/>
        <charset val="134"/>
      </rPr>
      <t>个，为脱贫人口提供就业岗位</t>
    </r>
    <r>
      <rPr>
        <sz val="11"/>
        <rFont val="Times New Roman"/>
        <charset val="134"/>
      </rPr>
      <t>64</t>
    </r>
    <r>
      <rPr>
        <sz val="11"/>
        <rFont val="宋体"/>
        <charset val="134"/>
      </rPr>
      <t>个，保障</t>
    </r>
    <r>
      <rPr>
        <sz val="11"/>
        <rFont val="Times New Roman"/>
        <charset val="134"/>
      </rPr>
      <t>64</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</si>
  <si>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64</t>
    </r>
    <r>
      <rPr>
        <sz val="11"/>
        <rFont val="宋体"/>
        <charset val="134"/>
      </rPr>
      <t>人</t>
    </r>
  </si>
  <si>
    <r>
      <t>受益脱贫户（监测户）人口数</t>
    </r>
    <r>
      <rPr>
        <sz val="11"/>
        <rFont val="Times New Roman"/>
        <charset val="134"/>
      </rPr>
      <t>≥64</t>
    </r>
    <r>
      <rPr>
        <sz val="11"/>
        <rFont val="宋体"/>
        <charset val="134"/>
      </rPr>
      <t>人</t>
    </r>
  </si>
  <si>
    <r>
      <t>巫溪县双阳乡</t>
    </r>
    <r>
      <rPr>
        <sz val="11"/>
        <rFont val="Times New Roman"/>
        <charset val="134"/>
      </rPr>
      <t>2024</t>
    </r>
    <r>
      <rPr>
        <sz val="11"/>
        <rFont val="宋体"/>
        <charset val="134"/>
      </rPr>
      <t>年跨区域交通补助项目</t>
    </r>
  </si>
  <si>
    <r>
      <t>为</t>
    </r>
    <r>
      <rPr>
        <sz val="11"/>
        <rFont val="Times New Roman"/>
        <charset val="134"/>
      </rPr>
      <t>236</t>
    </r>
    <r>
      <rPr>
        <sz val="11"/>
        <rFont val="宋体"/>
        <charset val="134"/>
      </rPr>
      <t>人发放跨区域交通补助</t>
    </r>
  </si>
  <si>
    <r>
      <t>通过为</t>
    </r>
    <r>
      <rPr>
        <sz val="11"/>
        <rFont val="Times New Roman"/>
        <charset val="134"/>
      </rPr>
      <t>236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</si>
  <si>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236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</si>
  <si>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236</t>
    </r>
    <r>
      <rPr>
        <sz val="11"/>
        <rFont val="宋体"/>
        <charset val="134"/>
      </rPr>
      <t>人</t>
    </r>
  </si>
  <si>
    <r>
      <t>受益脱贫人口数</t>
    </r>
    <r>
      <rPr>
        <sz val="11"/>
        <rFont val="Times New Roman"/>
        <charset val="134"/>
      </rPr>
      <t>≥236</t>
    </r>
    <r>
      <rPr>
        <sz val="11"/>
        <rFont val="宋体"/>
        <charset val="134"/>
      </rPr>
      <t>人</t>
    </r>
  </si>
  <si>
    <t>巫溪县双阳乡2024年脱贫户、监测户产业帮扶项目</t>
  </si>
  <si>
    <t>311户发展到户产业帮扶项目（其中：未消除风险监测户9户；家庭人均纯收入10000元至16118元之间中不增反降的脱贫户9户；其他脱贫户293户）</t>
  </si>
  <si>
    <t>通过311户发展到户产业帮扶项目，项目实施可带动311户脱贫户及监测户发展特色产业，户均增加产业收入超过500元/年、户。</t>
  </si>
  <si>
    <t>28人参与前期项目确定会议、决议，28人参与入库项目的选择，28人参与项目实施过程中施工质量和资金使用的监督。通过311户发展到户产业帮扶项目，项目实施可带动311户脱贫户及监测户发展特色产业，户均增加产业收入超过500元/年、户。</t>
  </si>
  <si>
    <t>发展到户产业帮扶补助户数311户</t>
  </si>
  <si>
    <t>受益总人口数≥966人</t>
  </si>
  <si>
    <t>沈维庆</t>
  </si>
  <si>
    <r>
      <t>巫溪县双阳乡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</si>
  <si>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964</t>
    </r>
    <r>
      <rPr>
        <sz val="11"/>
        <rFont val="宋体"/>
        <charset val="134"/>
      </rPr>
      <t>人、未消除风险监测对象</t>
    </r>
    <r>
      <rPr>
        <sz val="11"/>
        <rFont val="Times New Roman"/>
        <charset val="134"/>
      </rPr>
      <t>6</t>
    </r>
    <r>
      <rPr>
        <sz val="11"/>
        <rFont val="宋体"/>
        <charset val="134"/>
      </rPr>
      <t>人提升自身发展动力，创造干净整洁、卫生健康的人居环境。</t>
    </r>
  </si>
  <si>
    <r>
      <t>通过开展</t>
    </r>
    <r>
      <rPr>
        <sz val="11"/>
        <rFont val="Times New Roman"/>
        <charset val="0"/>
      </rPr>
      <t>“</t>
    </r>
    <r>
      <rPr>
        <sz val="11"/>
        <rFont val="宋体"/>
        <charset val="134"/>
      </rPr>
      <t>积分制</t>
    </r>
    <r>
      <rPr>
        <sz val="11"/>
        <rFont val="Times New Roman"/>
        <charset val="0"/>
      </rPr>
      <t>”</t>
    </r>
    <r>
      <rPr>
        <sz val="11"/>
        <rFont val="宋体"/>
        <charset val="134"/>
      </rPr>
      <t>评比活动，带动村民，其中脱贫人口</t>
    </r>
    <r>
      <rPr>
        <sz val="11"/>
        <rFont val="Times New Roman"/>
        <charset val="0"/>
      </rPr>
      <t>964</t>
    </r>
    <r>
      <rPr>
        <sz val="11"/>
        <rFont val="宋体"/>
        <charset val="134"/>
      </rPr>
      <t>人、未消除风险监测对象</t>
    </r>
    <r>
      <rPr>
        <sz val="11"/>
        <rFont val="Times New Roman"/>
        <charset val="134"/>
      </rPr>
      <t>6</t>
    </r>
    <r>
      <rPr>
        <sz val="11"/>
        <rFont val="宋体"/>
        <charset val="134"/>
      </rPr>
      <t>人及其他低收入人口，主动参与产业发展、改善环境卫生。</t>
    </r>
  </si>
  <si>
    <r>
      <t>9</t>
    </r>
    <r>
      <rPr>
        <sz val="11"/>
        <rFont val="宋体"/>
        <charset val="0"/>
      </rPr>
      <t>人参与前期项目确定会议、决议，</t>
    </r>
    <r>
      <rPr>
        <sz val="11"/>
        <rFont val="Times New Roman"/>
        <charset val="0"/>
      </rPr>
      <t>9</t>
    </r>
    <r>
      <rPr>
        <sz val="11"/>
        <rFont val="宋体"/>
        <charset val="0"/>
      </rPr>
      <t>人参与入库项目的选择，</t>
    </r>
    <r>
      <rPr>
        <sz val="11"/>
        <rFont val="Times New Roman"/>
        <charset val="0"/>
      </rPr>
      <t>3</t>
    </r>
    <r>
      <rPr>
        <sz val="11"/>
        <rFont val="宋体"/>
        <charset val="0"/>
      </rPr>
      <t>人参与项目实施过程中施工质量和资金使用的监督；参与项目实施过程中施工质量和资金使用的监督，通过实施乡村治理示范创建，推行</t>
    </r>
    <r>
      <rPr>
        <sz val="11"/>
        <rFont val="Times New Roman"/>
        <charset val="0"/>
      </rPr>
      <t>“</t>
    </r>
    <r>
      <rPr>
        <sz val="11"/>
        <rFont val="宋体"/>
        <charset val="0"/>
      </rPr>
      <t>积分制</t>
    </r>
    <r>
      <rPr>
        <sz val="11"/>
        <rFont val="Times New Roman"/>
        <charset val="0"/>
      </rPr>
      <t>”</t>
    </r>
    <r>
      <rPr>
        <sz val="11"/>
        <rFont val="宋体"/>
        <charset val="0"/>
      </rPr>
      <t>及农村精神文明建设，可带动</t>
    </r>
    <r>
      <rPr>
        <sz val="11"/>
        <rFont val="Times New Roman"/>
        <charset val="0"/>
      </rPr>
      <t>311</t>
    </r>
    <r>
      <rPr>
        <sz val="11"/>
        <rFont val="宋体"/>
        <charset val="0"/>
      </rPr>
      <t>户脱贫户、监测对象</t>
    </r>
    <r>
      <rPr>
        <sz val="11"/>
        <rFont val="Times New Roman"/>
        <charset val="0"/>
      </rPr>
      <t>6</t>
    </r>
    <r>
      <rPr>
        <sz val="11"/>
        <rFont val="宋体"/>
        <charset val="0"/>
      </rPr>
      <t>户提升自身发展动力，创造干净整洁、卫生健康的人居环境。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</si>
  <si>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≥970</t>
    </r>
    <r>
      <rPr>
        <sz val="11"/>
        <rFont val="宋体"/>
        <charset val="134"/>
      </rPr>
      <t>人</t>
    </r>
  </si>
  <si>
    <r>
      <t>受益脱贫人口、监测对象人数</t>
    </r>
    <r>
      <rPr>
        <sz val="11"/>
        <rFont val="Times New Roman"/>
        <charset val="134"/>
      </rPr>
      <t>≥970</t>
    </r>
    <r>
      <rPr>
        <sz val="11"/>
        <rFont val="宋体"/>
        <charset val="134"/>
      </rPr>
      <t>人</t>
    </r>
  </si>
  <si>
    <t>巫溪县塘坊镇人民政府 汇总</t>
  </si>
  <si>
    <r>
      <t>巫溪县塘坊镇</t>
    </r>
    <r>
      <rPr>
        <sz val="11"/>
        <rFont val="Times New Roman"/>
        <charset val="134"/>
      </rPr>
      <t>2024</t>
    </r>
    <r>
      <rPr>
        <sz val="11"/>
        <rFont val="宋体"/>
        <charset val="134"/>
      </rPr>
      <t>年非全日制公益性岗位补助</t>
    </r>
  </si>
  <si>
    <r>
      <t>开发乡村公益岗位</t>
    </r>
    <r>
      <rPr>
        <sz val="11"/>
        <rFont val="Times New Roman"/>
        <charset val="134"/>
      </rPr>
      <t>118</t>
    </r>
    <r>
      <rPr>
        <sz val="11"/>
        <rFont val="宋体"/>
        <charset val="134"/>
      </rPr>
      <t>个（其中：农村道路维护岗</t>
    </r>
    <r>
      <rPr>
        <sz val="11"/>
        <rFont val="Times New Roman"/>
        <charset val="134"/>
      </rPr>
      <t>45</t>
    </r>
    <r>
      <rPr>
        <sz val="11"/>
        <rFont val="宋体"/>
        <charset val="134"/>
      </rPr>
      <t>人，安全饮水管理岗</t>
    </r>
    <r>
      <rPr>
        <sz val="11"/>
        <rFont val="Times New Roman"/>
        <charset val="134"/>
      </rPr>
      <t>25</t>
    </r>
    <r>
      <rPr>
        <sz val="11"/>
        <rFont val="宋体"/>
        <charset val="134"/>
      </rPr>
      <t>人，公共环境维护岗</t>
    </r>
    <r>
      <rPr>
        <sz val="11"/>
        <rFont val="Times New Roman"/>
        <charset val="134"/>
      </rPr>
      <t>41</t>
    </r>
    <r>
      <rPr>
        <sz val="11"/>
        <rFont val="宋体"/>
        <charset val="134"/>
      </rPr>
      <t>人，农村道路交通劝导员</t>
    </r>
    <r>
      <rPr>
        <sz val="11"/>
        <rFont val="Times New Roman"/>
        <charset val="134"/>
      </rPr>
      <t>7</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52</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</si>
  <si>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170</t>
    </r>
    <r>
      <rPr>
        <sz val="11"/>
        <rFont val="宋体"/>
        <charset val="134"/>
      </rPr>
      <t>个，为脱贫人口提供就业岗位</t>
    </r>
    <r>
      <rPr>
        <sz val="11"/>
        <rFont val="Times New Roman"/>
        <charset val="134"/>
      </rPr>
      <t>170</t>
    </r>
    <r>
      <rPr>
        <sz val="11"/>
        <rFont val="宋体"/>
        <charset val="134"/>
      </rPr>
      <t>个，保障</t>
    </r>
    <r>
      <rPr>
        <sz val="11"/>
        <rFont val="Times New Roman"/>
        <charset val="134"/>
      </rPr>
      <t>170</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</si>
  <si>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170</t>
    </r>
    <r>
      <rPr>
        <sz val="11"/>
        <rFont val="宋体"/>
        <charset val="134"/>
      </rPr>
      <t>个，为脱贫人口提供就业岗位</t>
    </r>
    <r>
      <rPr>
        <sz val="11"/>
        <rFont val="Times New Roman"/>
        <charset val="134"/>
      </rPr>
      <t>170</t>
    </r>
    <r>
      <rPr>
        <sz val="11"/>
        <rFont val="宋体"/>
        <charset val="134"/>
      </rPr>
      <t>个，保障</t>
    </r>
    <r>
      <rPr>
        <sz val="11"/>
        <rFont val="Times New Roman"/>
        <charset val="134"/>
      </rPr>
      <t>170</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</si>
  <si>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170</t>
    </r>
    <r>
      <rPr>
        <sz val="11"/>
        <rFont val="宋体"/>
        <charset val="134"/>
      </rPr>
      <t>人</t>
    </r>
  </si>
  <si>
    <r>
      <t>受益脱贫户（监测户）人口数</t>
    </r>
    <r>
      <rPr>
        <sz val="11"/>
        <rFont val="Times New Roman"/>
        <charset val="134"/>
      </rPr>
      <t>≥170</t>
    </r>
    <r>
      <rPr>
        <sz val="11"/>
        <rFont val="宋体"/>
        <charset val="134"/>
      </rPr>
      <t>人</t>
    </r>
  </si>
  <si>
    <r>
      <t>巫溪县塘坊镇</t>
    </r>
    <r>
      <rPr>
        <sz val="11"/>
        <rFont val="Times New Roman"/>
        <charset val="134"/>
      </rPr>
      <t>2024</t>
    </r>
    <r>
      <rPr>
        <sz val="11"/>
        <rFont val="宋体"/>
        <charset val="134"/>
      </rPr>
      <t>年跨区域交通补助项目</t>
    </r>
  </si>
  <si>
    <r>
      <t>为</t>
    </r>
    <r>
      <rPr>
        <sz val="11"/>
        <rFont val="Times New Roman"/>
        <charset val="134"/>
      </rPr>
      <t>1268</t>
    </r>
    <r>
      <rPr>
        <sz val="11"/>
        <rFont val="宋体"/>
        <charset val="134"/>
      </rPr>
      <t>人发放跨区域交通补助</t>
    </r>
  </si>
  <si>
    <r>
      <t>通过为</t>
    </r>
    <r>
      <rPr>
        <sz val="11"/>
        <rFont val="Times New Roman"/>
        <charset val="134"/>
      </rPr>
      <t>1268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</si>
  <si>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1268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</si>
  <si>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1268</t>
    </r>
    <r>
      <rPr>
        <sz val="11"/>
        <rFont val="宋体"/>
        <charset val="134"/>
      </rPr>
      <t>人</t>
    </r>
  </si>
  <si>
    <r>
      <t>受益脱贫人口数</t>
    </r>
    <r>
      <rPr>
        <sz val="11"/>
        <rFont val="Times New Roman"/>
        <charset val="134"/>
      </rPr>
      <t>≥1268</t>
    </r>
    <r>
      <rPr>
        <sz val="11"/>
        <rFont val="宋体"/>
        <charset val="134"/>
      </rPr>
      <t>人</t>
    </r>
  </si>
  <si>
    <t>巫溪县塘坊镇2024年脱贫户、监测户产业帮扶项目</t>
  </si>
  <si>
    <t>1068户发展到户产业帮扶项目（其中：未消除风险监测户37户；家庭人均纯收入10000元至16118元之间中不增反降的脱贫户22户；其他脱贫户1009户）</t>
  </si>
  <si>
    <t>通过1068户发展到户产业帮扶项目，项目实施可带动1068户脱贫户及监测户发展特色产业，户均增加产业收入超过500元/年、户。</t>
  </si>
  <si>
    <t>20人参与前期项目确定会议、决议，10人参与入库项目的选择，10人参与项目实施过程中施工质量和资金使用的监督。通过1068户发展到户产业帮扶项目，项目实施可带动1068户脱贫户及监测户发展特色产业，户均增加产业收入超过500元/年、户。</t>
  </si>
  <si>
    <t>发展到户产业帮扶补助户数1068户</t>
  </si>
  <si>
    <r>
      <t>巫溪县塘坊镇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</si>
  <si>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1166</t>
    </r>
    <r>
      <rPr>
        <sz val="11"/>
        <rFont val="宋体"/>
        <charset val="134"/>
      </rPr>
      <t>户</t>
    </r>
    <r>
      <rPr>
        <sz val="11"/>
        <rFont val="Times New Roman"/>
        <charset val="134"/>
      </rPr>
      <t>3953</t>
    </r>
    <r>
      <rPr>
        <sz val="11"/>
        <rFont val="宋体"/>
        <charset val="134"/>
      </rPr>
      <t>人、监测对象</t>
    </r>
    <r>
      <rPr>
        <sz val="11"/>
        <rFont val="Times New Roman"/>
        <charset val="134"/>
      </rPr>
      <t>88</t>
    </r>
    <r>
      <rPr>
        <sz val="11"/>
        <rFont val="宋体"/>
        <charset val="134"/>
      </rPr>
      <t>户</t>
    </r>
    <r>
      <rPr>
        <sz val="11"/>
        <rFont val="Times New Roman"/>
        <charset val="134"/>
      </rPr>
      <t>271</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</si>
  <si>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1166</t>
    </r>
    <r>
      <rPr>
        <sz val="11"/>
        <rFont val="宋体"/>
        <charset val="134"/>
      </rPr>
      <t>户</t>
    </r>
    <r>
      <rPr>
        <sz val="11"/>
        <rFont val="Times New Roman"/>
        <charset val="134"/>
      </rPr>
      <t>3953</t>
    </r>
    <r>
      <rPr>
        <sz val="11"/>
        <rFont val="宋体"/>
        <charset val="134"/>
      </rPr>
      <t>人、监测对象</t>
    </r>
    <r>
      <rPr>
        <sz val="11"/>
        <rFont val="Times New Roman"/>
        <charset val="134"/>
      </rPr>
      <t>88</t>
    </r>
    <r>
      <rPr>
        <sz val="11"/>
        <rFont val="宋体"/>
        <charset val="134"/>
      </rPr>
      <t>户</t>
    </r>
    <r>
      <rPr>
        <sz val="11"/>
        <rFont val="Times New Roman"/>
        <charset val="134"/>
      </rPr>
      <t>271</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</si>
  <si>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1166</t>
    </r>
    <r>
      <rPr>
        <sz val="11"/>
        <rFont val="宋体"/>
        <charset val="134"/>
      </rPr>
      <t>户</t>
    </r>
    <r>
      <rPr>
        <sz val="11"/>
        <rFont val="Times New Roman"/>
        <charset val="134"/>
      </rPr>
      <t>3953</t>
    </r>
    <r>
      <rPr>
        <sz val="11"/>
        <rFont val="宋体"/>
        <charset val="134"/>
      </rPr>
      <t>人脱贫户、监测对象</t>
    </r>
    <r>
      <rPr>
        <sz val="11"/>
        <rFont val="Times New Roman"/>
        <charset val="134"/>
      </rPr>
      <t>88</t>
    </r>
    <r>
      <rPr>
        <sz val="11"/>
        <rFont val="宋体"/>
        <charset val="134"/>
      </rPr>
      <t>户</t>
    </r>
    <r>
      <rPr>
        <sz val="11"/>
        <rFont val="Times New Roman"/>
        <charset val="134"/>
      </rPr>
      <t>271</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</si>
  <si>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4224人</t>
    </r>
  </si>
  <si>
    <r>
      <t>受益脱贫人口、监测对象人数</t>
    </r>
    <r>
      <rPr>
        <sz val="11"/>
        <rFont val="Times New Roman"/>
        <charset val="134"/>
      </rPr>
      <t>≥</t>
    </r>
    <r>
      <rPr>
        <sz val="11"/>
        <rFont val="宋体"/>
        <charset val="134"/>
      </rPr>
      <t>4224人</t>
    </r>
  </si>
  <si>
    <t>巫溪县天星乡人民政府 汇总</t>
  </si>
  <si>
    <r>
      <t>巫溪县天星乡</t>
    </r>
    <r>
      <rPr>
        <sz val="11"/>
        <rFont val="Times New Roman"/>
        <charset val="134"/>
      </rPr>
      <t>2024</t>
    </r>
    <r>
      <rPr>
        <sz val="11"/>
        <rFont val="宋体"/>
        <charset val="134"/>
      </rPr>
      <t>年非全日制公益性岗位补助</t>
    </r>
  </si>
  <si>
    <r>
      <t>开发乡村公益岗位</t>
    </r>
    <r>
      <rPr>
        <sz val="11"/>
        <rFont val="Times New Roman"/>
        <charset val="134"/>
      </rPr>
      <t>89</t>
    </r>
    <r>
      <rPr>
        <sz val="11"/>
        <rFont val="宋体"/>
        <charset val="134"/>
      </rPr>
      <t>个（其中：农村道路维护岗</t>
    </r>
    <r>
      <rPr>
        <sz val="11"/>
        <rFont val="Times New Roman"/>
        <charset val="134"/>
      </rPr>
      <t>20</t>
    </r>
    <r>
      <rPr>
        <sz val="11"/>
        <rFont val="宋体"/>
        <charset val="134"/>
      </rPr>
      <t>人，安全饮水管理岗</t>
    </r>
    <r>
      <rPr>
        <sz val="11"/>
        <rFont val="Times New Roman"/>
        <charset val="134"/>
      </rPr>
      <t>18</t>
    </r>
    <r>
      <rPr>
        <sz val="11"/>
        <rFont val="宋体"/>
        <charset val="134"/>
      </rPr>
      <t>人，公共环境维护岗</t>
    </r>
    <r>
      <rPr>
        <sz val="11"/>
        <rFont val="Times New Roman"/>
        <charset val="134"/>
      </rPr>
      <t>44</t>
    </r>
    <r>
      <rPr>
        <sz val="11"/>
        <rFont val="宋体"/>
        <charset val="134"/>
      </rPr>
      <t>人，农村道路交通劝导员</t>
    </r>
    <r>
      <rPr>
        <sz val="11"/>
        <rFont val="Times New Roman"/>
        <charset val="134"/>
      </rPr>
      <t>7</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27</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</si>
  <si>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116</t>
    </r>
    <r>
      <rPr>
        <sz val="11"/>
        <rFont val="宋体"/>
        <charset val="134"/>
      </rPr>
      <t>个，为脱贫人口提供就业岗位</t>
    </r>
    <r>
      <rPr>
        <sz val="11"/>
        <rFont val="Times New Roman"/>
        <charset val="134"/>
      </rPr>
      <t>116</t>
    </r>
    <r>
      <rPr>
        <sz val="11"/>
        <rFont val="宋体"/>
        <charset val="134"/>
      </rPr>
      <t>个，保障</t>
    </r>
    <r>
      <rPr>
        <sz val="11"/>
        <rFont val="Times New Roman"/>
        <charset val="134"/>
      </rPr>
      <t>116</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</si>
  <si>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116</t>
    </r>
    <r>
      <rPr>
        <sz val="11"/>
        <rFont val="宋体"/>
        <charset val="134"/>
      </rPr>
      <t>个，为脱贫人口提供就业岗位</t>
    </r>
    <r>
      <rPr>
        <sz val="11"/>
        <rFont val="Times New Roman"/>
        <charset val="134"/>
      </rPr>
      <t>116</t>
    </r>
    <r>
      <rPr>
        <sz val="11"/>
        <rFont val="宋体"/>
        <charset val="134"/>
      </rPr>
      <t>个，保障</t>
    </r>
    <r>
      <rPr>
        <sz val="11"/>
        <rFont val="Times New Roman"/>
        <charset val="134"/>
      </rPr>
      <t>116</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</si>
  <si>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116</t>
    </r>
    <r>
      <rPr>
        <sz val="11"/>
        <rFont val="宋体"/>
        <charset val="134"/>
      </rPr>
      <t>人</t>
    </r>
  </si>
  <si>
    <r>
      <t>受益脱贫户（监测户）人口数</t>
    </r>
    <r>
      <rPr>
        <sz val="11"/>
        <rFont val="Times New Roman"/>
        <charset val="134"/>
      </rPr>
      <t>≥116</t>
    </r>
    <r>
      <rPr>
        <sz val="11"/>
        <rFont val="宋体"/>
        <charset val="134"/>
      </rPr>
      <t>人</t>
    </r>
  </si>
  <si>
    <r>
      <t>巫溪县天星乡</t>
    </r>
    <r>
      <rPr>
        <sz val="11"/>
        <rFont val="Times New Roman"/>
        <charset val="134"/>
      </rPr>
      <t>2024</t>
    </r>
    <r>
      <rPr>
        <sz val="11"/>
        <rFont val="宋体"/>
        <charset val="134"/>
      </rPr>
      <t>年跨区域交通补助项目</t>
    </r>
  </si>
  <si>
    <r>
      <t>为</t>
    </r>
    <r>
      <rPr>
        <sz val="11"/>
        <rFont val="Times New Roman"/>
        <charset val="134"/>
      </rPr>
      <t>404</t>
    </r>
    <r>
      <rPr>
        <sz val="11"/>
        <rFont val="宋体"/>
        <charset val="134"/>
      </rPr>
      <t>人发放跨区域交通补助</t>
    </r>
  </si>
  <si>
    <r>
      <t>通过为</t>
    </r>
    <r>
      <rPr>
        <sz val="11"/>
        <rFont val="Times New Roman"/>
        <charset val="134"/>
      </rPr>
      <t>404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</si>
  <si>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404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</si>
  <si>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404</t>
    </r>
    <r>
      <rPr>
        <sz val="11"/>
        <rFont val="宋体"/>
        <charset val="134"/>
      </rPr>
      <t>人</t>
    </r>
  </si>
  <si>
    <r>
      <t>受益脱贫人口数</t>
    </r>
    <r>
      <rPr>
        <sz val="11"/>
        <rFont val="Times New Roman"/>
        <charset val="134"/>
      </rPr>
      <t>≥404</t>
    </r>
    <r>
      <rPr>
        <sz val="11"/>
        <rFont val="宋体"/>
        <charset val="134"/>
      </rPr>
      <t>人</t>
    </r>
  </si>
  <si>
    <t>巫溪县天星乡2024年脱贫户、监测户产业帮扶项目</t>
  </si>
  <si>
    <t>295发展到户产业帮扶项目（其中未消除风险监测户35户；家庭人均纯收入10000元至16118元之间中不增反降的脱贫户5户；其他脱贫户255户）</t>
  </si>
  <si>
    <t>通过295户发展到户产业帮扶项目，项目实施可带动295户脱贫户及监测户发展特色产业，户均增加产业收入超过500元/年、户。</t>
  </si>
  <si>
    <t>12人参与前期项目确定会议、决议，12人参与入库项目的选择，9人参与项目实施过程中施工质量和资金使用的监督。通过295户发展到户产业帮扶项目，项目实施可带动295户脱贫户及监测户发展特色产业，户均增加产业收入超过500元/年、户。</t>
  </si>
  <si>
    <t>发展到户产业帮扶补助户数295户</t>
  </si>
  <si>
    <t>受益总人口数≥1095人</t>
  </si>
  <si>
    <r>
      <t>巫溪县天星乡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</si>
  <si>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444</t>
    </r>
    <r>
      <rPr>
        <sz val="11"/>
        <rFont val="宋体"/>
        <charset val="134"/>
      </rPr>
      <t>户</t>
    </r>
    <r>
      <rPr>
        <sz val="11"/>
        <rFont val="Times New Roman"/>
        <charset val="134"/>
      </rPr>
      <t>1648</t>
    </r>
    <r>
      <rPr>
        <sz val="11"/>
        <rFont val="宋体"/>
        <charset val="134"/>
      </rPr>
      <t>人、监测对象</t>
    </r>
    <r>
      <rPr>
        <sz val="11"/>
        <rFont val="Times New Roman"/>
        <charset val="134"/>
      </rPr>
      <t>35</t>
    </r>
    <r>
      <rPr>
        <sz val="11"/>
        <rFont val="宋体"/>
        <charset val="134"/>
      </rPr>
      <t>户</t>
    </r>
    <r>
      <rPr>
        <sz val="11"/>
        <rFont val="Times New Roman"/>
        <charset val="134"/>
      </rPr>
      <t>92</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</si>
  <si>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444</t>
    </r>
    <r>
      <rPr>
        <sz val="11"/>
        <rFont val="宋体"/>
        <charset val="134"/>
      </rPr>
      <t>户</t>
    </r>
    <r>
      <rPr>
        <sz val="11"/>
        <rFont val="Times New Roman"/>
        <charset val="134"/>
      </rPr>
      <t>1648</t>
    </r>
    <r>
      <rPr>
        <sz val="11"/>
        <rFont val="宋体"/>
        <charset val="134"/>
      </rPr>
      <t>人、监测对象</t>
    </r>
    <r>
      <rPr>
        <sz val="11"/>
        <rFont val="Times New Roman"/>
        <charset val="134"/>
      </rPr>
      <t>35</t>
    </r>
    <r>
      <rPr>
        <sz val="11"/>
        <rFont val="宋体"/>
        <charset val="134"/>
      </rPr>
      <t>户</t>
    </r>
    <r>
      <rPr>
        <sz val="11"/>
        <rFont val="Times New Roman"/>
        <charset val="134"/>
      </rPr>
      <t>92</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</si>
  <si>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444</t>
    </r>
    <r>
      <rPr>
        <sz val="11"/>
        <rFont val="宋体"/>
        <charset val="134"/>
      </rPr>
      <t>户</t>
    </r>
    <r>
      <rPr>
        <sz val="11"/>
        <rFont val="Times New Roman"/>
        <charset val="134"/>
      </rPr>
      <t>1648</t>
    </r>
    <r>
      <rPr>
        <sz val="11"/>
        <rFont val="宋体"/>
        <charset val="134"/>
      </rPr>
      <t>人脱贫户、监测对象</t>
    </r>
    <r>
      <rPr>
        <sz val="11"/>
        <rFont val="Times New Roman"/>
        <charset val="134"/>
      </rPr>
      <t>35</t>
    </r>
    <r>
      <rPr>
        <sz val="11"/>
        <rFont val="宋体"/>
        <charset val="134"/>
      </rPr>
      <t>户</t>
    </r>
    <r>
      <rPr>
        <sz val="11"/>
        <rFont val="Times New Roman"/>
        <charset val="134"/>
      </rPr>
      <t>92</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</si>
  <si>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≥1740</t>
    </r>
    <r>
      <rPr>
        <sz val="11"/>
        <rFont val="宋体"/>
        <charset val="134"/>
      </rPr>
      <t>人</t>
    </r>
  </si>
  <si>
    <r>
      <t>受益脱贫人口、监测对象人数</t>
    </r>
    <r>
      <rPr>
        <sz val="11"/>
        <rFont val="Times New Roman"/>
        <charset val="134"/>
      </rPr>
      <t>≥1740</t>
    </r>
    <r>
      <rPr>
        <sz val="11"/>
        <rFont val="宋体"/>
        <charset val="134"/>
      </rPr>
      <t>人</t>
    </r>
  </si>
  <si>
    <t>巫溪县天元乡人民政府 汇总</t>
  </si>
  <si>
    <r>
      <t>巫溪县天元乡</t>
    </r>
    <r>
      <rPr>
        <sz val="11"/>
        <rFont val="Times New Roman"/>
        <charset val="134"/>
      </rPr>
      <t>2024</t>
    </r>
    <r>
      <rPr>
        <sz val="11"/>
        <rFont val="宋体"/>
        <charset val="134"/>
      </rPr>
      <t>年非全日制公益性岗位补助</t>
    </r>
  </si>
  <si>
    <r>
      <t>开发乡村公益岗位</t>
    </r>
    <r>
      <rPr>
        <sz val="11"/>
        <rFont val="Times New Roman"/>
        <charset val="134"/>
      </rPr>
      <t>97</t>
    </r>
    <r>
      <rPr>
        <sz val="11"/>
        <rFont val="宋体"/>
        <charset val="134"/>
      </rPr>
      <t>个（其中：农村道路维护岗</t>
    </r>
    <r>
      <rPr>
        <sz val="11"/>
        <rFont val="Times New Roman"/>
        <charset val="134"/>
      </rPr>
      <t>33</t>
    </r>
    <r>
      <rPr>
        <sz val="11"/>
        <rFont val="宋体"/>
        <charset val="134"/>
      </rPr>
      <t>人，安全饮水管理岗</t>
    </r>
    <r>
      <rPr>
        <sz val="11"/>
        <rFont val="Times New Roman"/>
        <charset val="134"/>
      </rPr>
      <t>26</t>
    </r>
    <r>
      <rPr>
        <sz val="11"/>
        <rFont val="宋体"/>
        <charset val="134"/>
      </rPr>
      <t>人，公共环境维护岗</t>
    </r>
    <r>
      <rPr>
        <sz val="11"/>
        <rFont val="Times New Roman"/>
        <charset val="134"/>
      </rPr>
      <t>31</t>
    </r>
    <r>
      <rPr>
        <sz val="11"/>
        <rFont val="宋体"/>
        <charset val="134"/>
      </rPr>
      <t>人，农村道路交通劝导员</t>
    </r>
    <r>
      <rPr>
        <sz val="11"/>
        <rFont val="Times New Roman"/>
        <charset val="134"/>
      </rPr>
      <t>7</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</si>
  <si>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巫溪县天元乡</t>
    </r>
    <r>
      <rPr>
        <sz val="11"/>
        <rFont val="Times New Roman"/>
        <charset val="134"/>
      </rPr>
      <t>2024</t>
    </r>
    <r>
      <rPr>
        <sz val="11"/>
        <rFont val="宋体"/>
        <charset val="134"/>
      </rPr>
      <t>年跨区域交通补助项目</t>
    </r>
  </si>
  <si>
    <r>
      <t>为</t>
    </r>
    <r>
      <rPr>
        <sz val="11"/>
        <rFont val="Times New Roman"/>
        <charset val="134"/>
      </rPr>
      <t>862</t>
    </r>
    <r>
      <rPr>
        <sz val="11"/>
        <rFont val="宋体"/>
        <charset val="134"/>
      </rPr>
      <t>人发放跨区域交通补助</t>
    </r>
  </si>
  <si>
    <r>
      <t>通过为</t>
    </r>
    <r>
      <rPr>
        <sz val="11"/>
        <rFont val="Times New Roman"/>
        <charset val="134"/>
      </rPr>
      <t>862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</si>
  <si>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862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</si>
  <si>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862</t>
    </r>
    <r>
      <rPr>
        <sz val="11"/>
        <rFont val="宋体"/>
        <charset val="134"/>
      </rPr>
      <t>人</t>
    </r>
  </si>
  <si>
    <r>
      <t>受益脱贫人口数</t>
    </r>
    <r>
      <rPr>
        <sz val="11"/>
        <rFont val="Times New Roman"/>
        <charset val="134"/>
      </rPr>
      <t>≥862</t>
    </r>
    <r>
      <rPr>
        <sz val="11"/>
        <rFont val="宋体"/>
        <charset val="134"/>
      </rPr>
      <t>人</t>
    </r>
  </si>
  <si>
    <t>巫溪县天元乡2024年脱贫户、监测户产业帮扶项目</t>
  </si>
  <si>
    <t>652户发展到户产业帮扶项目（其中未消除风险监测户41户；家庭人均纯收入10000元至16118元之间中不增反降的脱贫户1户；其他脱贫户610户）</t>
  </si>
  <si>
    <t>通过652户发展到户产业帮扶项目，项目实施可带动652户脱贫户及监测户发展特色产业，户均增加产业收入超过500元/年、户。</t>
  </si>
  <si>
    <t>55人参与前期项目确定会议、决议，20人参与入库项目的选择，20人参与项目实施过程中施工质量和资金使用的监督。通过652户发展到户产业帮扶项目，项目实施可带动652户脱贫户及监测户发展特色产业，户均增加产业收入超过500元/年、户。</t>
  </si>
  <si>
    <t>发展到户产业帮扶补助户数652户</t>
  </si>
  <si>
    <t>受益总人口数≥2000人</t>
  </si>
  <si>
    <r>
      <t>巫溪县天元乡</t>
    </r>
    <r>
      <rPr>
        <sz val="11"/>
        <rFont val="Times New Roman"/>
        <charset val="134"/>
      </rPr>
      <t>2024</t>
    </r>
    <r>
      <rPr>
        <sz val="11"/>
        <rFont val="宋体"/>
        <charset val="134"/>
      </rPr>
      <t>年水果产业提质增效项目</t>
    </r>
  </si>
  <si>
    <r>
      <t>800</t>
    </r>
    <r>
      <rPr>
        <sz val="11"/>
        <rFont val="宋体"/>
        <charset val="134"/>
      </rPr>
      <t>亩冬桃、</t>
    </r>
    <r>
      <rPr>
        <sz val="11"/>
        <rFont val="Times New Roman"/>
        <charset val="134"/>
      </rPr>
      <t>450</t>
    </r>
    <r>
      <rPr>
        <sz val="11"/>
        <rFont val="宋体"/>
        <charset val="134"/>
      </rPr>
      <t>亩晶翠梨、</t>
    </r>
    <r>
      <rPr>
        <sz val="11"/>
        <rFont val="Times New Roman"/>
        <charset val="134"/>
      </rPr>
      <t>350</t>
    </r>
    <r>
      <rPr>
        <sz val="11"/>
        <rFont val="宋体"/>
        <charset val="134"/>
      </rPr>
      <t>亩脆李管护（包括病虫害防治、修枝整形等）。</t>
    </r>
  </si>
  <si>
    <t>通过对800亩冬桃、450亩晶翠梨、350亩脆李管护。可提升产品质量，助推农户增收。受益总户数100户，其中脱贫户45户，户均增收2000元以上。</t>
  </si>
  <si>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人参与项目实施过程中施工质量和资金使用的监督；通过对800亩冬桃、450亩晶翠梨、350亩脆李管护。可提升产品质量，助推农户增收。受益总户数100户，其中脱贫户45户，户均增收2000元以上。</t>
    </r>
  </si>
  <si>
    <t>800亩冬桃、450亩晶翠梨、350亩脆李综合管护</t>
  </si>
  <si>
    <r>
      <t>冬桃、晶翠梨、脆李管护</t>
    </r>
    <r>
      <rPr>
        <sz val="11"/>
        <rFont val="Times New Roman"/>
        <charset val="134"/>
      </rPr>
      <t>500</t>
    </r>
    <r>
      <rPr>
        <sz val="11"/>
        <rFont val="宋体"/>
        <charset val="134"/>
      </rPr>
      <t>元</t>
    </r>
    <r>
      <rPr>
        <sz val="11"/>
        <rFont val="Times New Roman"/>
        <charset val="134"/>
      </rPr>
      <t>/</t>
    </r>
    <r>
      <rPr>
        <sz val="11"/>
        <rFont val="宋体"/>
        <charset val="134"/>
      </rPr>
      <t>亩</t>
    </r>
  </si>
  <si>
    <r>
      <t>户均增收</t>
    </r>
    <r>
      <rPr>
        <sz val="11"/>
        <rFont val="Times New Roman"/>
        <charset val="134"/>
      </rPr>
      <t>≥0.2</t>
    </r>
    <r>
      <rPr>
        <sz val="11"/>
        <rFont val="宋体"/>
        <charset val="134"/>
      </rPr>
      <t>万元。</t>
    </r>
  </si>
  <si>
    <r>
      <t>受益脱贫人口数</t>
    </r>
    <r>
      <rPr>
        <sz val="11"/>
        <rFont val="Times New Roman"/>
        <charset val="134"/>
      </rPr>
      <t>≥45</t>
    </r>
    <r>
      <rPr>
        <sz val="11"/>
        <rFont val="宋体"/>
        <charset val="134"/>
      </rPr>
      <t>户</t>
    </r>
  </si>
  <si>
    <r>
      <t>项目可持续年限</t>
    </r>
    <r>
      <rPr>
        <sz val="11"/>
        <rFont val="Times New Roman"/>
        <charset val="134"/>
      </rPr>
      <t>≥2</t>
    </r>
    <r>
      <rPr>
        <sz val="11"/>
        <rFont val="宋体"/>
        <charset val="134"/>
      </rPr>
      <t>年</t>
    </r>
  </si>
  <si>
    <r>
      <t>巫溪县天元乡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</si>
  <si>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及农村精神文明建设，支持和带动村民，其中脱贫人口719户2493人、未消除风险监测对象42户141人提升自身发展动力，创造干净整洁、卫生健康的人居环境。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</si>
  <si>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评比活动，带动村民，其中脱贫人口719户2493人、未消除风险监测对象42户141人及其他低收入人口，主动参与产业发展、改善环境卫生。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</si>
  <si>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719</t>
    </r>
    <r>
      <rPr>
        <sz val="11"/>
        <rFont val="宋体"/>
        <charset val="134"/>
      </rPr>
      <t>户</t>
    </r>
    <r>
      <rPr>
        <sz val="11"/>
        <rFont val="Times New Roman"/>
        <charset val="134"/>
      </rPr>
      <t>2493</t>
    </r>
    <r>
      <rPr>
        <sz val="11"/>
        <rFont val="宋体"/>
        <charset val="134"/>
      </rPr>
      <t>人脱贫户、监测对象</t>
    </r>
    <r>
      <rPr>
        <sz val="11"/>
        <rFont val="Times New Roman"/>
        <charset val="134"/>
      </rPr>
      <t>42</t>
    </r>
    <r>
      <rPr>
        <sz val="11"/>
        <rFont val="宋体"/>
        <charset val="134"/>
      </rPr>
      <t>户</t>
    </r>
    <r>
      <rPr>
        <sz val="11"/>
        <rFont val="Times New Roman"/>
        <charset val="134"/>
      </rPr>
      <t>141</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</si>
  <si>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≥2634</t>
    </r>
    <r>
      <rPr>
        <sz val="11"/>
        <rFont val="宋体"/>
        <charset val="134"/>
      </rPr>
      <t>人</t>
    </r>
  </si>
  <si>
    <r>
      <t>受益脱贫人口、监测对象人数</t>
    </r>
    <r>
      <rPr>
        <sz val="11"/>
        <rFont val="Times New Roman"/>
        <charset val="134"/>
      </rPr>
      <t>≥2634</t>
    </r>
    <r>
      <rPr>
        <sz val="11"/>
        <rFont val="宋体"/>
        <charset val="134"/>
      </rPr>
      <t>人</t>
    </r>
  </si>
  <si>
    <t>巫溪县田坝镇人民政府 汇总</t>
  </si>
  <si>
    <r>
      <t>巫溪县田坝镇</t>
    </r>
    <r>
      <rPr>
        <sz val="11"/>
        <rFont val="Times New Roman"/>
        <charset val="134"/>
      </rPr>
      <t>2023</t>
    </r>
    <r>
      <rPr>
        <sz val="11"/>
        <rFont val="宋体"/>
        <charset val="134"/>
      </rPr>
      <t>年农村公路水毁整治项目</t>
    </r>
  </si>
  <si>
    <r>
      <t>道路跨方整治：衬砌约</t>
    </r>
    <r>
      <rPr>
        <sz val="11"/>
        <rFont val="Times New Roman"/>
        <charset val="134"/>
      </rPr>
      <t>900</t>
    </r>
    <r>
      <rPr>
        <sz val="11"/>
        <rFont val="宋体"/>
        <charset val="134"/>
      </rPr>
      <t>立方米，用</t>
    </r>
    <r>
      <rPr>
        <sz val="11"/>
        <rFont val="Times New Roman"/>
        <charset val="134"/>
      </rPr>
      <t>M75</t>
    </r>
    <r>
      <rPr>
        <sz val="11"/>
        <rFont val="宋体"/>
        <charset val="134"/>
      </rPr>
      <t>浆砌，损毁路面重新硬化约</t>
    </r>
    <r>
      <rPr>
        <sz val="11"/>
        <rFont val="Times New Roman"/>
        <charset val="134"/>
      </rPr>
      <t>400</t>
    </r>
    <r>
      <rPr>
        <sz val="11"/>
        <rFont val="宋体"/>
        <charset val="134"/>
      </rPr>
      <t>平方米，</t>
    </r>
    <r>
      <rPr>
        <sz val="11"/>
        <rFont val="Times New Roman"/>
        <charset val="134"/>
      </rPr>
      <t>C25</t>
    </r>
    <r>
      <rPr>
        <sz val="11"/>
        <rFont val="宋体"/>
        <charset val="134"/>
      </rPr>
      <t>混凝土，</t>
    </r>
    <r>
      <rPr>
        <sz val="11"/>
        <rFont val="Times New Roman"/>
        <charset val="134"/>
      </rPr>
      <t>20cm</t>
    </r>
    <r>
      <rPr>
        <sz val="11"/>
        <rFont val="宋体"/>
        <charset val="134"/>
      </rPr>
      <t>厚。清除跨方约</t>
    </r>
    <r>
      <rPr>
        <sz val="11"/>
        <rFont val="Times New Roman"/>
        <charset val="134"/>
      </rPr>
      <t>1000</t>
    </r>
    <r>
      <rPr>
        <sz val="11"/>
        <rFont val="宋体"/>
        <charset val="134"/>
      </rPr>
      <t>立方米，浆砌片石挡土墙约</t>
    </r>
    <r>
      <rPr>
        <sz val="11"/>
        <rFont val="Times New Roman"/>
        <charset val="134"/>
      </rPr>
      <t>15</t>
    </r>
    <r>
      <rPr>
        <sz val="11"/>
        <rFont val="宋体"/>
        <charset val="134"/>
      </rPr>
      <t>米，高</t>
    </r>
    <r>
      <rPr>
        <sz val="11"/>
        <rFont val="Times New Roman"/>
        <charset val="134"/>
      </rPr>
      <t>2</t>
    </r>
    <r>
      <rPr>
        <sz val="11"/>
        <rFont val="宋体"/>
        <charset val="134"/>
      </rPr>
      <t>米</t>
    </r>
  </si>
  <si>
    <r>
      <t>通过实施水毁应急修复堡坎塌方</t>
    </r>
    <r>
      <rPr>
        <sz val="11"/>
        <rFont val="Times New Roman"/>
        <charset val="134"/>
      </rPr>
      <t>900</t>
    </r>
    <r>
      <rPr>
        <sz val="11"/>
        <rFont val="宋体"/>
        <charset val="134"/>
      </rPr>
      <t>立方米，路面损毁约</t>
    </r>
    <r>
      <rPr>
        <sz val="11"/>
        <rFont val="Times New Roman"/>
        <charset val="134"/>
      </rPr>
      <t>400</t>
    </r>
    <r>
      <rPr>
        <sz val="11"/>
        <rFont val="宋体"/>
        <charset val="134"/>
      </rPr>
      <t>平方米，可改善</t>
    </r>
    <r>
      <rPr>
        <sz val="11"/>
        <rFont val="Times New Roman"/>
        <charset val="134"/>
      </rPr>
      <t>3000</t>
    </r>
    <r>
      <rPr>
        <sz val="11"/>
        <rFont val="宋体"/>
        <charset val="134"/>
      </rPr>
      <t>人，其中脱贫人口</t>
    </r>
    <r>
      <rPr>
        <sz val="11"/>
        <rFont val="Times New Roman"/>
        <charset val="134"/>
      </rPr>
      <t>852</t>
    </r>
    <r>
      <rPr>
        <sz val="11"/>
        <rFont val="宋体"/>
        <charset val="134"/>
      </rPr>
      <t>人的出行安全。</t>
    </r>
  </si>
  <si>
    <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人参与项目实施过程中施工质量和资金使用的监督通过实施水毁应急修复堡坎塌方900立方米，路面损毁约400平方米，可改善3000人，其中脱贫人口852人的出行安全。</t>
    </r>
  </si>
  <si>
    <r>
      <t>修复堡坎塌方900余方，路面损毁约400平方米</t>
    </r>
    <r>
      <rPr>
        <sz val="11"/>
        <rFont val="Times New Roman"/>
        <charset val="134"/>
      </rPr>
      <t>00</t>
    </r>
    <r>
      <rPr>
        <sz val="11"/>
        <rFont val="宋体"/>
        <charset val="134"/>
      </rPr>
      <t>方，清除跨方1000方</t>
    </r>
  </si>
  <si>
    <r>
      <t>项目建设成本</t>
    </r>
    <r>
      <rPr>
        <sz val="11"/>
        <rFont val="Times New Roman"/>
        <charset val="134"/>
      </rPr>
      <t>79.95</t>
    </r>
    <r>
      <rPr>
        <sz val="11"/>
        <rFont val="宋体"/>
        <charset val="134"/>
      </rPr>
      <t>万元</t>
    </r>
  </si>
  <si>
    <r>
      <t>受益脱贫人口</t>
    </r>
    <r>
      <rPr>
        <sz val="11"/>
        <rFont val="Times New Roman"/>
        <charset val="134"/>
      </rPr>
      <t>≥852</t>
    </r>
    <r>
      <rPr>
        <sz val="11"/>
        <rFont val="宋体"/>
        <charset val="134"/>
      </rPr>
      <t>人</t>
    </r>
  </si>
  <si>
    <r>
      <t>巫溪县田坝镇</t>
    </r>
    <r>
      <rPr>
        <sz val="11"/>
        <rFont val="Times New Roman"/>
        <charset val="134"/>
      </rPr>
      <t>2024</t>
    </r>
    <r>
      <rPr>
        <sz val="11"/>
        <rFont val="宋体"/>
        <charset val="134"/>
      </rPr>
      <t>年非全日制公益性岗位补助</t>
    </r>
  </si>
  <si>
    <r>
      <t>开发乡村公益岗位</t>
    </r>
    <r>
      <rPr>
        <sz val="11"/>
        <rFont val="Times New Roman"/>
        <charset val="134"/>
      </rPr>
      <t>134</t>
    </r>
    <r>
      <rPr>
        <sz val="11"/>
        <rFont val="宋体"/>
        <charset val="134"/>
      </rPr>
      <t>个（其中：农村道路维护岗</t>
    </r>
    <r>
      <rPr>
        <sz val="11"/>
        <rFont val="Times New Roman"/>
        <charset val="134"/>
      </rPr>
      <t>37</t>
    </r>
    <r>
      <rPr>
        <sz val="11"/>
        <rFont val="宋体"/>
        <charset val="134"/>
      </rPr>
      <t>人，安全饮水管理岗</t>
    </r>
    <r>
      <rPr>
        <sz val="11"/>
        <rFont val="Times New Roman"/>
        <charset val="134"/>
      </rPr>
      <t>39</t>
    </r>
    <r>
      <rPr>
        <sz val="11"/>
        <rFont val="宋体"/>
        <charset val="134"/>
      </rPr>
      <t>人，公共环境维护岗</t>
    </r>
    <r>
      <rPr>
        <sz val="11"/>
        <rFont val="Times New Roman"/>
        <charset val="134"/>
      </rPr>
      <t>43</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24</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</si>
  <si>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158</t>
    </r>
    <r>
      <rPr>
        <sz val="11"/>
        <rFont val="宋体"/>
        <charset val="134"/>
      </rPr>
      <t>个，为脱贫人口提供就业岗位</t>
    </r>
    <r>
      <rPr>
        <sz val="11"/>
        <rFont val="Times New Roman"/>
        <charset val="134"/>
      </rPr>
      <t>158</t>
    </r>
    <r>
      <rPr>
        <sz val="11"/>
        <rFont val="宋体"/>
        <charset val="134"/>
      </rPr>
      <t>个，保障</t>
    </r>
    <r>
      <rPr>
        <sz val="11"/>
        <rFont val="Times New Roman"/>
        <charset val="134"/>
      </rPr>
      <t>158</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</si>
  <si>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158</t>
    </r>
    <r>
      <rPr>
        <sz val="11"/>
        <rFont val="宋体"/>
        <charset val="134"/>
      </rPr>
      <t>个，为脱贫人口提供就业岗位</t>
    </r>
    <r>
      <rPr>
        <sz val="11"/>
        <rFont val="Times New Roman"/>
        <charset val="134"/>
      </rPr>
      <t>158</t>
    </r>
    <r>
      <rPr>
        <sz val="11"/>
        <rFont val="宋体"/>
        <charset val="134"/>
      </rPr>
      <t>个，保障</t>
    </r>
    <r>
      <rPr>
        <sz val="11"/>
        <rFont val="Times New Roman"/>
        <charset val="134"/>
      </rPr>
      <t>158</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</si>
  <si>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158</t>
    </r>
    <r>
      <rPr>
        <sz val="11"/>
        <rFont val="宋体"/>
        <charset val="134"/>
      </rPr>
      <t>人</t>
    </r>
  </si>
  <si>
    <r>
      <t>受益脱贫户（监测户）人口数</t>
    </r>
    <r>
      <rPr>
        <sz val="11"/>
        <rFont val="Times New Roman"/>
        <charset val="134"/>
      </rPr>
      <t>≥158</t>
    </r>
    <r>
      <rPr>
        <sz val="11"/>
        <rFont val="宋体"/>
        <charset val="134"/>
      </rPr>
      <t>人</t>
    </r>
  </si>
  <si>
    <r>
      <t>巫溪县田坝镇</t>
    </r>
    <r>
      <rPr>
        <sz val="11"/>
        <rFont val="Times New Roman"/>
        <charset val="134"/>
      </rPr>
      <t>2024</t>
    </r>
    <r>
      <rPr>
        <sz val="11"/>
        <rFont val="宋体"/>
        <charset val="134"/>
      </rPr>
      <t>年跨区域交通补助项目</t>
    </r>
  </si>
  <si>
    <r>
      <t>为</t>
    </r>
    <r>
      <rPr>
        <sz val="11"/>
        <rFont val="Times New Roman"/>
        <charset val="134"/>
      </rPr>
      <t>889</t>
    </r>
    <r>
      <rPr>
        <sz val="11"/>
        <rFont val="宋体"/>
        <charset val="134"/>
      </rPr>
      <t>人发放跨区域交通补助</t>
    </r>
  </si>
  <si>
    <r>
      <t>通过为</t>
    </r>
    <r>
      <rPr>
        <sz val="11"/>
        <rFont val="Times New Roman"/>
        <charset val="134"/>
      </rPr>
      <t>889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</si>
  <si>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889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</si>
  <si>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889</t>
    </r>
    <r>
      <rPr>
        <sz val="11"/>
        <rFont val="宋体"/>
        <charset val="134"/>
      </rPr>
      <t>人</t>
    </r>
  </si>
  <si>
    <r>
      <t>受益脱贫人口数</t>
    </r>
    <r>
      <rPr>
        <sz val="11"/>
        <rFont val="Times New Roman"/>
        <charset val="134"/>
      </rPr>
      <t>≥889</t>
    </r>
    <r>
      <rPr>
        <sz val="11"/>
        <rFont val="宋体"/>
        <charset val="134"/>
      </rPr>
      <t>人</t>
    </r>
  </si>
  <si>
    <t>巫溪县田坝镇2024年脱贫户、监测户产业帮扶项目</t>
  </si>
  <si>
    <t>660户发展到户产业帮扶项目（其中：家庭人均纯收入低于1万元以下的脱贫户1户，未消除风险监测户99户；家庭人均纯收入10000元至16118元之间中不增反降的脱贫户2户；其他脱贫户558户）</t>
  </si>
  <si>
    <t>通过660户发展到户产业帮扶项目，项目实施可带动660户脱贫户及监测户发展特色产业，户均增加产业收入超过500元/年、户。</t>
  </si>
  <si>
    <t>240人参与前期项目确定会议、决议，160人参与入库项目的选择，32人参与项目实施过程中施工质量和资金使用的监督。通过660户发展到户产业帮扶项目，项目实施可带动660户脱贫户及监测户发展特色产业，户均增加产业收入超过500元/年、户。</t>
  </si>
  <si>
    <t>发展到户产业帮扶补助户数660户</t>
  </si>
  <si>
    <t>受益总人口数≥2258人</t>
  </si>
  <si>
    <t>汤绪勇</t>
  </si>
  <si>
    <r>
      <t>巫溪县田坝镇</t>
    </r>
    <r>
      <rPr>
        <sz val="11"/>
        <rFont val="Times New Roman"/>
        <charset val="134"/>
      </rPr>
      <t>2024</t>
    </r>
    <r>
      <rPr>
        <sz val="11"/>
        <rFont val="宋体"/>
        <charset val="134"/>
      </rPr>
      <t>年中鹿食用菌发展项目</t>
    </r>
  </si>
  <si>
    <r>
      <t>购买羊肚菌菌种</t>
    </r>
    <r>
      <rPr>
        <sz val="11"/>
        <rFont val="Times New Roman"/>
        <charset val="134"/>
      </rPr>
      <t>6000</t>
    </r>
    <r>
      <rPr>
        <sz val="11"/>
        <rFont val="宋体"/>
        <charset val="134"/>
      </rPr>
      <t>袋、营养包</t>
    </r>
    <r>
      <rPr>
        <sz val="11"/>
        <rFont val="Times New Roman"/>
        <charset val="134"/>
      </rPr>
      <t>75000</t>
    </r>
    <r>
      <rPr>
        <sz val="11"/>
        <rFont val="宋体"/>
        <charset val="134"/>
      </rPr>
      <t>袋，滚动种植羊肚菌</t>
    </r>
    <r>
      <rPr>
        <sz val="11"/>
        <rFont val="Times New Roman"/>
        <charset val="134"/>
      </rPr>
      <t>30</t>
    </r>
    <r>
      <rPr>
        <sz val="11"/>
        <rFont val="宋体"/>
        <charset val="134"/>
      </rPr>
      <t>亩。</t>
    </r>
  </si>
  <si>
    <t>通过购买羊肚菌菌种6000袋、营养包75000袋，滚动种植羊肚菌30亩；项目建成可实现村级集体经济年收入1.8万元，惠及1576人，带动20人（其中脱贫户5人）就业增收，实现劳务收入3万元以上</t>
  </si>
  <si>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人参与项目实施过程中施工质量和资金使用的监督；项目实施带动</t>
    </r>
    <r>
      <rPr>
        <sz val="11"/>
        <rFont val="Times New Roman"/>
        <charset val="134"/>
      </rPr>
      <t>20</t>
    </r>
    <r>
      <rPr>
        <sz val="11"/>
        <rFont val="宋体"/>
        <charset val="134"/>
      </rPr>
      <t>人（其中脱贫户</t>
    </r>
    <r>
      <rPr>
        <sz val="11"/>
        <rFont val="Times New Roman"/>
        <charset val="134"/>
      </rPr>
      <t>5</t>
    </r>
    <r>
      <rPr>
        <sz val="11"/>
        <rFont val="宋体"/>
        <charset val="134"/>
      </rPr>
      <t>人）就业，实现劳务收入</t>
    </r>
    <r>
      <rPr>
        <sz val="11"/>
        <rFont val="Times New Roman"/>
        <charset val="134"/>
      </rPr>
      <t>3</t>
    </r>
    <r>
      <rPr>
        <sz val="11"/>
        <rFont val="宋体"/>
        <charset val="134"/>
      </rPr>
      <t>万元以上，土地流转</t>
    </r>
    <r>
      <rPr>
        <sz val="11"/>
        <rFont val="Times New Roman"/>
        <charset val="134"/>
      </rPr>
      <t>30</t>
    </r>
    <r>
      <rPr>
        <sz val="11"/>
        <rFont val="宋体"/>
        <charset val="134"/>
      </rPr>
      <t>亩，村集体经济收益</t>
    </r>
    <r>
      <rPr>
        <sz val="11"/>
        <rFont val="Times New Roman"/>
        <charset val="134"/>
      </rPr>
      <t>1.8</t>
    </r>
    <r>
      <rPr>
        <sz val="11"/>
        <rFont val="宋体"/>
        <charset val="134"/>
      </rPr>
      <t>万元</t>
    </r>
  </si>
  <si>
    <r>
      <t>羊肚菌菌种</t>
    </r>
    <r>
      <rPr>
        <sz val="11"/>
        <rFont val="Times New Roman"/>
        <charset val="134"/>
      </rPr>
      <t>6000</t>
    </r>
    <r>
      <rPr>
        <sz val="11"/>
        <rFont val="宋体"/>
        <charset val="134"/>
      </rPr>
      <t>袋、营养包</t>
    </r>
    <r>
      <rPr>
        <sz val="11"/>
        <rFont val="Times New Roman"/>
        <charset val="134"/>
      </rPr>
      <t>75000</t>
    </r>
    <r>
      <rPr>
        <sz val="11"/>
        <rFont val="宋体"/>
        <charset val="134"/>
      </rPr>
      <t>袋，滚动种植羊肚菌</t>
    </r>
    <r>
      <rPr>
        <sz val="11"/>
        <rFont val="Times New Roman"/>
        <charset val="134"/>
      </rPr>
      <t>30</t>
    </r>
    <r>
      <rPr>
        <sz val="11"/>
        <rFont val="宋体"/>
        <charset val="134"/>
      </rPr>
      <t>亩</t>
    </r>
    <r>
      <rPr>
        <sz val="11"/>
        <rFont val="Times New Roman"/>
        <charset val="134"/>
      </rPr>
      <t>.</t>
    </r>
  </si>
  <si>
    <t>羊肚菌种子12元/袋，羊肚菌营养包2元/袋</t>
  </si>
  <si>
    <r>
      <t>村级集体经济收益≥</t>
    </r>
    <r>
      <rPr>
        <sz val="11"/>
        <rFont val="Times New Roman"/>
        <charset val="134"/>
      </rPr>
      <t>1.8</t>
    </r>
    <r>
      <rPr>
        <sz val="11"/>
        <rFont val="宋体"/>
        <charset val="134"/>
      </rPr>
      <t>万元，劳务收入≥3万元</t>
    </r>
  </si>
  <si>
    <r>
      <t>受益脱贫人数</t>
    </r>
    <r>
      <rPr>
        <sz val="11"/>
        <rFont val="Times New Roman"/>
        <charset val="134"/>
      </rPr>
      <t>≥</t>
    </r>
    <r>
      <rPr>
        <sz val="11"/>
        <rFont val="宋体"/>
        <charset val="134"/>
      </rPr>
      <t>5人</t>
    </r>
  </si>
  <si>
    <r>
      <t>项目可持续年限</t>
    </r>
    <r>
      <rPr>
        <sz val="11"/>
        <rFont val="Times New Roman"/>
        <charset val="134"/>
      </rPr>
      <t>≥5</t>
    </r>
    <r>
      <rPr>
        <sz val="11"/>
        <rFont val="宋体"/>
        <charset val="134"/>
      </rPr>
      <t>年</t>
    </r>
  </si>
  <si>
    <r>
      <t>巫溪县</t>
    </r>
    <r>
      <rPr>
        <sz val="11"/>
        <rFont val="Times New Roman"/>
        <charset val="134"/>
      </rPr>
      <t>2024</t>
    </r>
    <r>
      <rPr>
        <sz val="11"/>
        <rFont val="宋体"/>
        <charset val="134"/>
      </rPr>
      <t>年田坝镇肉牛养殖全产业链建设项目</t>
    </r>
  </si>
  <si>
    <r>
      <t>新建标准化肉牛繁育场</t>
    </r>
    <r>
      <rPr>
        <sz val="11"/>
        <rFont val="Times New Roman"/>
        <charset val="134"/>
      </rPr>
      <t>300</t>
    </r>
    <r>
      <rPr>
        <sz val="11"/>
        <rFont val="宋体"/>
        <charset val="134"/>
      </rPr>
      <t>平方米，配套建设管理用房</t>
    </r>
    <r>
      <rPr>
        <sz val="11"/>
        <rFont val="Times New Roman"/>
        <charset val="134"/>
      </rPr>
      <t>80</t>
    </r>
    <r>
      <rPr>
        <sz val="11"/>
        <rFont val="宋体"/>
        <charset val="134"/>
      </rPr>
      <t>平方米，冷藏库</t>
    </r>
    <r>
      <rPr>
        <sz val="11"/>
        <rFont val="Times New Roman"/>
        <charset val="134"/>
      </rPr>
      <t>200</t>
    </r>
    <r>
      <rPr>
        <sz val="11"/>
        <rFont val="宋体"/>
        <charset val="134"/>
      </rPr>
      <t>立方米，仓库</t>
    </r>
    <r>
      <rPr>
        <sz val="11"/>
        <rFont val="Times New Roman"/>
        <charset val="134"/>
      </rPr>
      <t>100</t>
    </r>
    <r>
      <rPr>
        <sz val="11"/>
        <rFont val="宋体"/>
        <charset val="134"/>
      </rPr>
      <t>平方米，硬化牧草基地产业道路</t>
    </r>
    <r>
      <rPr>
        <sz val="11"/>
        <rFont val="Times New Roman"/>
        <charset val="134"/>
      </rPr>
      <t>2</t>
    </r>
    <r>
      <rPr>
        <sz val="11"/>
        <rFont val="宋体"/>
        <charset val="134"/>
      </rPr>
      <t>公里，不低于</t>
    </r>
    <r>
      <rPr>
        <sz val="11"/>
        <rFont val="Times New Roman"/>
        <charset val="134"/>
      </rPr>
      <t>3</t>
    </r>
    <r>
      <rPr>
        <sz val="11"/>
        <rFont val="宋体"/>
        <charset val="134"/>
      </rPr>
      <t>米宽，厚</t>
    </r>
    <r>
      <rPr>
        <sz val="11"/>
        <rFont val="Times New Roman"/>
        <charset val="134"/>
      </rPr>
      <t>20cm</t>
    </r>
    <r>
      <rPr>
        <sz val="11"/>
        <rFont val="宋体"/>
        <charset val="134"/>
      </rPr>
      <t>。</t>
    </r>
  </si>
  <si>
    <r>
      <t>通过建标准化肉牛繁育场</t>
    </r>
    <r>
      <rPr>
        <sz val="11"/>
        <rFont val="Times New Roman"/>
        <charset val="134"/>
      </rPr>
      <t>300</t>
    </r>
    <r>
      <rPr>
        <sz val="11"/>
        <rFont val="宋体"/>
        <charset val="134"/>
      </rPr>
      <t>平方米，配套建设管理用房</t>
    </r>
    <r>
      <rPr>
        <sz val="11"/>
        <rFont val="Times New Roman"/>
        <charset val="134"/>
      </rPr>
      <t>80</t>
    </r>
    <r>
      <rPr>
        <sz val="11"/>
        <rFont val="宋体"/>
        <charset val="134"/>
      </rPr>
      <t>平方米，冷藏库</t>
    </r>
    <r>
      <rPr>
        <sz val="11"/>
        <rFont val="Times New Roman"/>
        <charset val="134"/>
      </rPr>
      <t>200</t>
    </r>
    <r>
      <rPr>
        <sz val="11"/>
        <rFont val="宋体"/>
        <charset val="134"/>
      </rPr>
      <t>立方米，仓库</t>
    </r>
    <r>
      <rPr>
        <sz val="11"/>
        <rFont val="Times New Roman"/>
        <charset val="134"/>
      </rPr>
      <t>100</t>
    </r>
    <r>
      <rPr>
        <sz val="11"/>
        <rFont val="宋体"/>
        <charset val="134"/>
      </rPr>
      <t>平方米，，硬化牧草基地产业道路</t>
    </r>
    <r>
      <rPr>
        <sz val="11"/>
        <rFont val="Times New Roman"/>
        <charset val="134"/>
      </rPr>
      <t>2</t>
    </r>
    <r>
      <rPr>
        <sz val="11"/>
        <rFont val="宋体"/>
        <charset val="134"/>
      </rPr>
      <t>公里，项目建成后，可增加村集体经济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年，带动受益人口550人，其中脱贫人口150人。</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</si>
  <si>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人参与项目实施过程中施工质量和资金使用的监督；繁育场的修建及配套基础设施的实施，增加村集体经济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年，带动受益人口550人，其中脱贫人口150人。</t>
    </r>
  </si>
  <si>
    <r>
      <t>通过建标准化肉牛繁育场</t>
    </r>
    <r>
      <rPr>
        <sz val="11"/>
        <rFont val="Times New Roman"/>
        <charset val="134"/>
      </rPr>
      <t>300</t>
    </r>
    <r>
      <rPr>
        <sz val="11"/>
        <rFont val="宋体"/>
        <charset val="134"/>
      </rPr>
      <t>平方米，配套建设管理用房</t>
    </r>
    <r>
      <rPr>
        <sz val="11"/>
        <rFont val="Times New Roman"/>
        <charset val="134"/>
      </rPr>
      <t>80</t>
    </r>
    <r>
      <rPr>
        <sz val="11"/>
        <rFont val="宋体"/>
        <charset val="134"/>
      </rPr>
      <t>平方米，冷藏库</t>
    </r>
    <r>
      <rPr>
        <sz val="11"/>
        <rFont val="Times New Roman"/>
        <charset val="134"/>
      </rPr>
      <t>200</t>
    </r>
    <r>
      <rPr>
        <sz val="11"/>
        <rFont val="宋体"/>
        <charset val="134"/>
      </rPr>
      <t>立方米，仓库</t>
    </r>
    <r>
      <rPr>
        <sz val="11"/>
        <rFont val="Times New Roman"/>
        <charset val="134"/>
      </rPr>
      <t>100</t>
    </r>
    <r>
      <rPr>
        <sz val="11"/>
        <rFont val="宋体"/>
        <charset val="134"/>
      </rPr>
      <t>平方米，硬化牧草基地产业道路</t>
    </r>
    <r>
      <rPr>
        <sz val="11"/>
        <rFont val="Times New Roman"/>
        <charset val="134"/>
      </rPr>
      <t>2</t>
    </r>
    <r>
      <rPr>
        <sz val="11"/>
        <rFont val="宋体"/>
        <charset val="134"/>
      </rPr>
      <t>公里，项目建成后，可增加村集体经济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年。带动受益人口550人，其中脱贫人口150人。</t>
    </r>
  </si>
  <si>
    <r>
      <t>标准化肉牛繁育场</t>
    </r>
    <r>
      <rPr>
        <sz val="11"/>
        <rFont val="Times New Roman"/>
        <charset val="134"/>
      </rPr>
      <t>500</t>
    </r>
    <r>
      <rPr>
        <sz val="11"/>
        <rFont val="宋体"/>
        <charset val="134"/>
      </rPr>
      <t>平方米，管理用房</t>
    </r>
    <r>
      <rPr>
        <sz val="11"/>
        <rFont val="Times New Roman"/>
        <charset val="134"/>
      </rPr>
      <t>80</t>
    </r>
    <r>
      <rPr>
        <sz val="11"/>
        <rFont val="宋体"/>
        <charset val="134"/>
      </rPr>
      <t>平方米，仓库</t>
    </r>
    <r>
      <rPr>
        <sz val="11"/>
        <rFont val="Times New Roman"/>
        <charset val="134"/>
      </rPr>
      <t>100</t>
    </r>
    <r>
      <rPr>
        <sz val="11"/>
        <rFont val="宋体"/>
        <charset val="134"/>
      </rPr>
      <t>平方米，硬化产业道路</t>
    </r>
    <r>
      <rPr>
        <sz val="11"/>
        <rFont val="Times New Roman"/>
        <charset val="134"/>
      </rPr>
      <t>2</t>
    </r>
    <r>
      <rPr>
        <sz val="11"/>
        <rFont val="宋体"/>
        <charset val="134"/>
      </rPr>
      <t>公里，宽</t>
    </r>
    <r>
      <rPr>
        <sz val="11"/>
        <rFont val="Times New Roman"/>
        <charset val="134"/>
      </rPr>
      <t>3</t>
    </r>
    <r>
      <rPr>
        <sz val="11"/>
        <rFont val="宋体"/>
        <charset val="134"/>
      </rPr>
      <t>米，厚</t>
    </r>
    <r>
      <rPr>
        <sz val="11"/>
        <rFont val="Times New Roman"/>
        <charset val="134"/>
      </rPr>
      <t>20cm</t>
    </r>
    <r>
      <rPr>
        <sz val="11"/>
        <rFont val="宋体"/>
        <charset val="134"/>
      </rPr>
      <t>。</t>
    </r>
  </si>
  <si>
    <r>
      <t>肉牛繁育场</t>
    </r>
    <r>
      <rPr>
        <sz val="11"/>
        <rFont val="Times New Roman"/>
        <charset val="134"/>
      </rPr>
      <t xml:space="preserve"> 2000 </t>
    </r>
    <r>
      <rPr>
        <sz val="11"/>
        <rFont val="宋体"/>
        <charset val="134"/>
      </rPr>
      <t>元</t>
    </r>
    <r>
      <rPr>
        <sz val="11"/>
        <rFont val="Times New Roman"/>
        <charset val="134"/>
      </rPr>
      <t>/</t>
    </r>
    <r>
      <rPr>
        <sz val="11"/>
        <rFont val="宋体"/>
        <charset val="134"/>
      </rPr>
      <t>平方米，管理用房</t>
    </r>
    <r>
      <rPr>
        <sz val="11"/>
        <rFont val="Times New Roman"/>
        <charset val="134"/>
      </rPr>
      <t xml:space="preserve"> 700 </t>
    </r>
    <r>
      <rPr>
        <sz val="11"/>
        <rFont val="宋体"/>
        <charset val="134"/>
      </rPr>
      <t>元</t>
    </r>
    <r>
      <rPr>
        <sz val="11"/>
        <rFont val="Times New Roman"/>
        <charset val="134"/>
      </rPr>
      <t>/</t>
    </r>
    <r>
      <rPr>
        <sz val="11"/>
        <rFont val="宋体"/>
        <charset val="134"/>
      </rPr>
      <t>平方米，冷藏库</t>
    </r>
    <r>
      <rPr>
        <sz val="11"/>
        <rFont val="Times New Roman"/>
        <charset val="134"/>
      </rPr>
      <t xml:space="preserve"> 500 </t>
    </r>
    <r>
      <rPr>
        <sz val="11"/>
        <rFont val="宋体"/>
        <charset val="134"/>
      </rPr>
      <t>元</t>
    </r>
    <r>
      <rPr>
        <sz val="11"/>
        <rFont val="Times New Roman"/>
        <charset val="134"/>
      </rPr>
      <t>/</t>
    </r>
    <r>
      <rPr>
        <sz val="11"/>
        <rFont val="宋体"/>
        <charset val="134"/>
      </rPr>
      <t>立方米，仓库</t>
    </r>
    <r>
      <rPr>
        <sz val="11"/>
        <rFont val="Times New Roman"/>
        <charset val="134"/>
      </rPr>
      <t xml:space="preserve"> 700 </t>
    </r>
    <r>
      <rPr>
        <sz val="11"/>
        <rFont val="宋体"/>
        <charset val="134"/>
      </rPr>
      <t>元</t>
    </r>
    <r>
      <rPr>
        <sz val="11"/>
        <rFont val="Times New Roman"/>
        <charset val="134"/>
      </rPr>
      <t>/</t>
    </r>
    <r>
      <rPr>
        <sz val="11"/>
        <rFont val="宋体"/>
        <charset val="134"/>
      </rPr>
      <t>平方米，，硬化道路</t>
    </r>
    <r>
      <rPr>
        <sz val="11"/>
        <rFont val="Times New Roman"/>
        <charset val="134"/>
      </rPr>
      <t xml:space="preserve"> 50</t>
    </r>
    <r>
      <rPr>
        <sz val="11"/>
        <rFont val="宋体"/>
        <charset val="134"/>
      </rPr>
      <t>万元</t>
    </r>
    <r>
      <rPr>
        <sz val="11"/>
        <rFont val="Times New Roman"/>
        <charset val="134"/>
      </rPr>
      <t>/</t>
    </r>
    <r>
      <rPr>
        <sz val="11"/>
        <rFont val="宋体"/>
        <charset val="134"/>
      </rPr>
      <t>公里</t>
    </r>
  </si>
  <si>
    <r>
      <t>增加村集体经济</t>
    </r>
    <r>
      <rPr>
        <sz val="11"/>
        <rFont val="Times New Roman"/>
        <charset val="134"/>
      </rPr>
      <t>≥3</t>
    </r>
    <r>
      <rPr>
        <sz val="11"/>
        <rFont val="宋体"/>
        <charset val="134"/>
      </rPr>
      <t>万元</t>
    </r>
    <r>
      <rPr>
        <sz val="11"/>
        <rFont val="Times New Roman"/>
        <charset val="134"/>
      </rPr>
      <t>/</t>
    </r>
    <r>
      <rPr>
        <sz val="11"/>
        <rFont val="宋体"/>
        <charset val="134"/>
      </rPr>
      <t>年，养殖户参与务工增收</t>
    </r>
    <r>
      <rPr>
        <sz val="11"/>
        <rFont val="Times New Roman"/>
        <charset val="134"/>
      </rPr>
      <t>≥3500</t>
    </r>
    <r>
      <rPr>
        <sz val="11"/>
        <rFont val="宋体"/>
        <charset val="134"/>
      </rPr>
      <t>元</t>
    </r>
    <r>
      <rPr>
        <sz val="11"/>
        <rFont val="Times New Roman"/>
        <charset val="134"/>
      </rPr>
      <t>/</t>
    </r>
    <r>
      <rPr>
        <sz val="11"/>
        <rFont val="宋体"/>
        <charset val="134"/>
      </rPr>
      <t>年</t>
    </r>
  </si>
  <si>
    <r>
      <t>受益脱贫人口数</t>
    </r>
    <r>
      <rPr>
        <sz val="11"/>
        <rFont val="Times New Roman"/>
        <charset val="134"/>
      </rPr>
      <t>≥150</t>
    </r>
    <r>
      <rPr>
        <sz val="11"/>
        <rFont val="宋体"/>
        <charset val="134"/>
      </rPr>
      <t>人</t>
    </r>
  </si>
  <si>
    <r>
      <t>巫溪县</t>
    </r>
    <r>
      <rPr>
        <sz val="11"/>
        <rFont val="Times New Roman"/>
        <charset val="134"/>
      </rPr>
      <t>2024</t>
    </r>
    <r>
      <rPr>
        <sz val="11"/>
        <rFont val="宋体"/>
        <charset val="134"/>
      </rPr>
      <t>年田坝镇肉牛品种改良及牧草种植项目</t>
    </r>
  </si>
  <si>
    <t>肉牛品种改良80头，牧草种植300亩.</t>
  </si>
  <si>
    <t>通过肉牛品种改良80头，牧草种植300亩，项目建成后可增加村集体经济2万元/年，养殖户参与务工增收2500元/年（其中脱贫户8人）。</t>
  </si>
  <si>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人参与项目实施过程中施工质量和资金使用的监督；通过肉牛品种改良80头，牧草种植300亩，项目建成后可增加村集体经济2万元/年，养殖户参与务工增收2500元/年（其中脱贫户8人）。</t>
    </r>
  </si>
  <si>
    <r>
      <t>改良肉牛品种</t>
    </r>
    <r>
      <rPr>
        <sz val="11"/>
        <rFont val="Times New Roman"/>
        <charset val="134"/>
      </rPr>
      <t>80</t>
    </r>
    <r>
      <rPr>
        <sz val="11"/>
        <rFont val="宋体"/>
        <charset val="134"/>
      </rPr>
      <t>头，牧草种植</t>
    </r>
    <r>
      <rPr>
        <sz val="11"/>
        <rFont val="Times New Roman"/>
        <charset val="134"/>
      </rPr>
      <t>300</t>
    </r>
    <r>
      <rPr>
        <sz val="11"/>
        <rFont val="宋体"/>
        <charset val="134"/>
      </rPr>
      <t>亩，</t>
    </r>
  </si>
  <si>
    <r>
      <t>改良肉牛</t>
    </r>
    <r>
      <rPr>
        <sz val="11"/>
        <rFont val="Times New Roman"/>
        <charset val="134"/>
      </rPr>
      <t>12000</t>
    </r>
    <r>
      <rPr>
        <sz val="11"/>
        <rFont val="宋体"/>
        <charset val="134"/>
      </rPr>
      <t>元</t>
    </r>
    <r>
      <rPr>
        <sz val="11"/>
        <rFont val="Times New Roman"/>
        <charset val="134"/>
      </rPr>
      <t>/</t>
    </r>
    <r>
      <rPr>
        <sz val="11"/>
        <rFont val="宋体"/>
        <charset val="134"/>
      </rPr>
      <t>头，牧草种植</t>
    </r>
    <r>
      <rPr>
        <sz val="11"/>
        <rFont val="Times New Roman"/>
        <charset val="134"/>
      </rPr>
      <t>1000</t>
    </r>
    <r>
      <rPr>
        <sz val="11"/>
        <rFont val="宋体"/>
        <charset val="134"/>
      </rPr>
      <t>元</t>
    </r>
    <r>
      <rPr>
        <sz val="11"/>
        <rFont val="Times New Roman"/>
        <charset val="134"/>
      </rPr>
      <t>/</t>
    </r>
    <r>
      <rPr>
        <sz val="11"/>
        <rFont val="宋体"/>
        <charset val="134"/>
      </rPr>
      <t>亩</t>
    </r>
  </si>
  <si>
    <r>
      <t>增加村集体经济</t>
    </r>
    <r>
      <rPr>
        <sz val="11"/>
        <rFont val="Times New Roman"/>
        <charset val="134"/>
      </rPr>
      <t>≥</t>
    </r>
    <r>
      <rPr>
        <sz val="11"/>
        <rFont val="宋体"/>
        <charset val="134"/>
      </rPr>
      <t>2万元</t>
    </r>
    <r>
      <rPr>
        <sz val="11"/>
        <rFont val="Times New Roman"/>
        <charset val="134"/>
      </rPr>
      <t>/</t>
    </r>
    <r>
      <rPr>
        <sz val="11"/>
        <rFont val="宋体"/>
        <charset val="134"/>
      </rPr>
      <t>年，养殖户参与务工增收</t>
    </r>
    <r>
      <rPr>
        <sz val="11"/>
        <rFont val="Times New Roman"/>
        <charset val="134"/>
      </rPr>
      <t>≥</t>
    </r>
    <r>
      <rPr>
        <sz val="11"/>
        <rFont val="宋体"/>
        <charset val="134"/>
      </rPr>
      <t>2</t>
    </r>
    <r>
      <rPr>
        <sz val="11"/>
        <rFont val="Times New Roman"/>
        <charset val="134"/>
      </rPr>
      <t>500</t>
    </r>
    <r>
      <rPr>
        <sz val="11"/>
        <rFont val="宋体"/>
        <charset val="134"/>
      </rPr>
      <t>元</t>
    </r>
    <r>
      <rPr>
        <sz val="11"/>
        <rFont val="Times New Roman"/>
        <charset val="134"/>
      </rPr>
      <t>/</t>
    </r>
    <r>
      <rPr>
        <sz val="11"/>
        <rFont val="宋体"/>
        <charset val="134"/>
      </rPr>
      <t>年</t>
    </r>
  </si>
  <si>
    <r>
      <t>巫溪县田坝镇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</si>
  <si>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及农村精神文明建设，支持和带动村民，其中脱贫人口817户2794人、未消除风险监测对象68户198人提升自身发展动力，创造干净整洁、卫生健康的人居环境。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</si>
  <si>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评比活动，带动村民，其中脱贫人口817户2794人、未消除风险监测对象68户198人及其他低收入人口，主动参与产业发展、改善环境卫生。</t>
    </r>
  </si>
  <si>
    <r>
      <t>5</t>
    </r>
    <r>
      <rPr>
        <sz val="9"/>
        <rFont val="宋体"/>
        <charset val="0"/>
      </rPr>
      <t>人参与前期项目确定会议、决议，</t>
    </r>
    <r>
      <rPr>
        <sz val="9"/>
        <rFont val="Times New Roman"/>
        <charset val="0"/>
      </rPr>
      <t>5</t>
    </r>
    <r>
      <rPr>
        <sz val="9"/>
        <rFont val="宋体"/>
        <charset val="0"/>
      </rPr>
      <t>人参与入库项目的选择，</t>
    </r>
    <r>
      <rPr>
        <sz val="9"/>
        <rFont val="Times New Roman"/>
        <charset val="0"/>
      </rPr>
      <t>3</t>
    </r>
    <r>
      <rPr>
        <sz val="9"/>
        <rFont val="宋体"/>
        <charset val="0"/>
      </rPr>
      <t>人参与项目实施过程中施工质量和资金使用的监督；参与项目实施过程中施工质量和资金使用的监督，通过实施乡村治理示范创建，推行</t>
    </r>
    <r>
      <rPr>
        <sz val="9"/>
        <rFont val="Times New Roman"/>
        <charset val="0"/>
      </rPr>
      <t>“</t>
    </r>
    <r>
      <rPr>
        <sz val="9"/>
        <rFont val="宋体"/>
        <charset val="0"/>
      </rPr>
      <t>积分制</t>
    </r>
    <r>
      <rPr>
        <sz val="9"/>
        <rFont val="Times New Roman"/>
        <charset val="0"/>
      </rPr>
      <t>”</t>
    </r>
    <r>
      <rPr>
        <sz val="9"/>
        <rFont val="宋体"/>
        <charset val="0"/>
      </rPr>
      <t>及农村精神文明建设，可带动</t>
    </r>
    <r>
      <rPr>
        <sz val="9"/>
        <rFont val="Times New Roman"/>
        <charset val="0"/>
      </rPr>
      <t>817</t>
    </r>
    <r>
      <rPr>
        <sz val="9"/>
        <rFont val="宋体"/>
        <charset val="0"/>
      </rPr>
      <t>户</t>
    </r>
    <r>
      <rPr>
        <sz val="9"/>
        <rFont val="Times New Roman"/>
        <charset val="0"/>
      </rPr>
      <t>2794</t>
    </r>
    <r>
      <rPr>
        <sz val="9"/>
        <rFont val="宋体"/>
        <charset val="0"/>
      </rPr>
      <t>人脱贫户、未消除风险监测对象</t>
    </r>
    <r>
      <rPr>
        <sz val="9"/>
        <rFont val="Times New Roman"/>
        <charset val="0"/>
      </rPr>
      <t>68</t>
    </r>
    <r>
      <rPr>
        <sz val="9"/>
        <rFont val="宋体"/>
        <charset val="0"/>
      </rPr>
      <t>户</t>
    </r>
    <r>
      <rPr>
        <sz val="9"/>
        <rFont val="Times New Roman"/>
        <charset val="0"/>
      </rPr>
      <t>198</t>
    </r>
    <r>
      <rPr>
        <sz val="9"/>
        <rFont val="宋体"/>
        <charset val="0"/>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</si>
  <si>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2992人</t>
    </r>
  </si>
  <si>
    <r>
      <t>受益脱贫人口、监测对象人数</t>
    </r>
    <r>
      <rPr>
        <sz val="11"/>
        <rFont val="Times New Roman"/>
        <charset val="134"/>
      </rPr>
      <t>≥2992</t>
    </r>
    <r>
      <rPr>
        <sz val="11"/>
        <rFont val="宋体"/>
        <charset val="134"/>
      </rPr>
      <t>人</t>
    </r>
  </si>
  <si>
    <r>
      <t>巫溪县</t>
    </r>
    <r>
      <rPr>
        <sz val="11"/>
        <rFont val="Times New Roman"/>
        <charset val="134"/>
      </rPr>
      <t>2023-2024</t>
    </r>
    <r>
      <rPr>
        <sz val="11"/>
        <rFont val="宋体"/>
        <charset val="134"/>
      </rPr>
      <t>年田坝镇小河口至中鹿村车站公路工程</t>
    </r>
  </si>
  <si>
    <r>
      <t>改建公路里程</t>
    </r>
    <r>
      <rPr>
        <sz val="11"/>
        <rFont val="Times New Roman"/>
        <charset val="134"/>
      </rPr>
      <t>3.844</t>
    </r>
    <r>
      <rPr>
        <sz val="11"/>
        <rFont val="宋体"/>
        <charset val="134"/>
      </rPr>
      <t>公里。</t>
    </r>
  </si>
  <si>
    <r>
      <t>通过改建公路</t>
    </r>
    <r>
      <rPr>
        <sz val="11"/>
        <rFont val="Times New Roman"/>
        <charset val="134"/>
      </rPr>
      <t>3.844</t>
    </r>
    <r>
      <rPr>
        <sz val="11"/>
        <rFont val="宋体"/>
        <charset val="134"/>
      </rPr>
      <t>公里，项目实施可解决</t>
    </r>
    <r>
      <rPr>
        <sz val="11"/>
        <rFont val="Times New Roman"/>
        <charset val="134"/>
      </rPr>
      <t>458</t>
    </r>
    <r>
      <rPr>
        <sz val="11"/>
        <rFont val="宋体"/>
        <charset val="134"/>
      </rPr>
      <t>人出行难，其中脱贫人口</t>
    </r>
    <r>
      <rPr>
        <sz val="11"/>
        <rFont val="Times New Roman"/>
        <charset val="134"/>
      </rPr>
      <t>52</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</si>
  <si>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t>
    </r>
    <r>
      <rPr>
        <sz val="11"/>
        <rFont val="Times New Roman"/>
        <charset val="134"/>
      </rPr>
      <t>3.844</t>
    </r>
    <r>
      <rPr>
        <sz val="11"/>
        <rFont val="宋体"/>
        <charset val="134"/>
      </rPr>
      <t>公里，项目实施可解决</t>
    </r>
    <r>
      <rPr>
        <sz val="11"/>
        <rFont val="Times New Roman"/>
        <charset val="134"/>
      </rPr>
      <t>458</t>
    </r>
    <r>
      <rPr>
        <sz val="11"/>
        <rFont val="宋体"/>
        <charset val="134"/>
      </rPr>
      <t>人出行难，其中脱贫人口</t>
    </r>
    <r>
      <rPr>
        <sz val="11"/>
        <rFont val="Times New Roman"/>
        <charset val="134"/>
      </rPr>
      <t>52</t>
    </r>
    <r>
      <rPr>
        <sz val="11"/>
        <rFont val="宋体"/>
        <charset val="134"/>
      </rPr>
      <t>人出行问题。</t>
    </r>
  </si>
  <si>
    <t>巫溪县通城镇人民政府 汇总</t>
  </si>
  <si>
    <r>
      <t>巫溪县通城镇</t>
    </r>
    <r>
      <rPr>
        <sz val="11"/>
        <rFont val="Times New Roman"/>
        <charset val="134"/>
      </rPr>
      <t>2023</t>
    </r>
    <r>
      <rPr>
        <sz val="11"/>
        <rFont val="宋体"/>
        <charset val="134"/>
      </rPr>
      <t>年中兴村至清泉村连接道路建设工程</t>
    </r>
  </si>
  <si>
    <r>
      <t>硬化公路长</t>
    </r>
    <r>
      <rPr>
        <sz val="11"/>
        <rFont val="Times New Roman"/>
        <charset val="134"/>
      </rPr>
      <t>3</t>
    </r>
    <r>
      <rPr>
        <sz val="11"/>
        <rFont val="宋体"/>
        <charset val="134"/>
      </rPr>
      <t>公里，宽</t>
    </r>
    <r>
      <rPr>
        <sz val="11"/>
        <rFont val="Times New Roman"/>
        <charset val="134"/>
      </rPr>
      <t>4.5</t>
    </r>
    <r>
      <rPr>
        <sz val="11"/>
        <rFont val="宋体"/>
        <charset val="134"/>
      </rPr>
      <t>米，</t>
    </r>
    <r>
      <rPr>
        <sz val="11"/>
        <rFont val="Times New Roman"/>
        <charset val="134"/>
      </rPr>
      <t>C25</t>
    </r>
    <r>
      <rPr>
        <sz val="11"/>
        <rFont val="宋体"/>
        <charset val="134"/>
      </rPr>
      <t>混凝土厚</t>
    </r>
    <r>
      <rPr>
        <sz val="11"/>
        <rFont val="Times New Roman"/>
        <charset val="134"/>
      </rPr>
      <t>0.2</t>
    </r>
    <r>
      <rPr>
        <sz val="11"/>
        <rFont val="宋体"/>
        <charset val="134"/>
      </rPr>
      <t>米，含挡土墙</t>
    </r>
    <r>
      <rPr>
        <sz val="11"/>
        <rFont val="Times New Roman"/>
        <charset val="134"/>
      </rPr>
      <t>1000</t>
    </r>
    <r>
      <rPr>
        <sz val="11"/>
        <rFont val="宋体"/>
        <charset val="134"/>
      </rPr>
      <t>立方米，边沟，涵洞等。</t>
    </r>
  </si>
  <si>
    <t>通过硬化公路3公里，建成后可改善1022人（其中脱贫人口254人）出行条件。</t>
  </si>
  <si>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人参与项目实施过程中施工质量和资金使用的监督；通过扩建道路</t>
    </r>
    <r>
      <rPr>
        <sz val="11"/>
        <rFont val="Times New Roman"/>
        <charset val="134"/>
      </rPr>
      <t>3</t>
    </r>
    <r>
      <rPr>
        <sz val="11"/>
        <rFont val="宋体"/>
        <charset val="134"/>
      </rPr>
      <t>公里，建成后可改善</t>
    </r>
    <r>
      <rPr>
        <sz val="11"/>
        <rFont val="Times New Roman"/>
        <charset val="134"/>
      </rPr>
      <t>1022</t>
    </r>
    <r>
      <rPr>
        <sz val="11"/>
        <rFont val="宋体"/>
        <charset val="134"/>
      </rPr>
      <t>人（其中脱贫人口</t>
    </r>
    <r>
      <rPr>
        <sz val="11"/>
        <rFont val="Times New Roman"/>
        <charset val="134"/>
      </rPr>
      <t>254</t>
    </r>
    <r>
      <rPr>
        <sz val="11"/>
        <rFont val="宋体"/>
        <charset val="134"/>
      </rPr>
      <t>人）出行条件。</t>
    </r>
  </si>
  <si>
    <r>
      <t>硬化公路长</t>
    </r>
    <r>
      <rPr>
        <sz val="11"/>
        <rFont val="Times New Roman"/>
        <charset val="134"/>
      </rPr>
      <t>3</t>
    </r>
    <r>
      <rPr>
        <sz val="11"/>
        <rFont val="宋体"/>
        <charset val="134"/>
      </rPr>
      <t>公里</t>
    </r>
  </si>
  <si>
    <r>
      <t>补助标准</t>
    </r>
    <r>
      <rPr>
        <sz val="11"/>
        <rFont val="Times New Roman"/>
        <charset val="134"/>
      </rPr>
      <t>90</t>
    </r>
    <r>
      <rPr>
        <sz val="11"/>
        <rFont val="宋体"/>
        <charset val="134"/>
      </rPr>
      <t>万元</t>
    </r>
    <r>
      <rPr>
        <sz val="11"/>
        <rFont val="Times New Roman"/>
        <charset val="134"/>
      </rPr>
      <t>/</t>
    </r>
    <r>
      <rPr>
        <sz val="11"/>
        <rFont val="宋体"/>
        <charset val="134"/>
      </rPr>
      <t>公里</t>
    </r>
  </si>
  <si>
    <r>
      <t>受益脱贫人口</t>
    </r>
    <r>
      <rPr>
        <sz val="11"/>
        <rFont val="Times New Roman"/>
        <charset val="134"/>
      </rPr>
      <t>≥254</t>
    </r>
    <r>
      <rPr>
        <sz val="11"/>
        <rFont val="宋体"/>
        <charset val="134"/>
      </rPr>
      <t>人</t>
    </r>
  </si>
  <si>
    <r>
      <t>项目设计使用年限</t>
    </r>
    <r>
      <rPr>
        <sz val="11"/>
        <rFont val="Times New Roman"/>
        <charset val="134"/>
      </rPr>
      <t>≥5</t>
    </r>
    <r>
      <rPr>
        <sz val="11"/>
        <rFont val="宋体"/>
        <charset val="134"/>
      </rPr>
      <t>年</t>
    </r>
  </si>
  <si>
    <r>
      <t>巫溪县</t>
    </r>
    <r>
      <rPr>
        <sz val="11"/>
        <rFont val="Times New Roman"/>
        <charset val="134"/>
      </rPr>
      <t>2023</t>
    </r>
    <r>
      <rPr>
        <sz val="11"/>
        <rFont val="宋体"/>
        <charset val="134"/>
      </rPr>
      <t>年通城镇槐花坪至刘家垭子段公路改建工程</t>
    </r>
  </si>
  <si>
    <r>
      <t>分两段实施：</t>
    </r>
    <r>
      <rPr>
        <sz val="11"/>
        <rFont val="Times New Roman"/>
        <charset val="134"/>
      </rPr>
      <t>A</t>
    </r>
    <r>
      <rPr>
        <sz val="11"/>
        <rFont val="宋体"/>
        <charset val="134"/>
      </rPr>
      <t>段为改扩建，起点为槐花坪附近与现状公路平交，终点在兰英大峡谷入口处与原有道路相接，路线长度为</t>
    </r>
    <r>
      <rPr>
        <sz val="11"/>
        <rFont val="Times New Roman"/>
        <charset val="134"/>
      </rPr>
      <t>2.155</t>
    </r>
    <r>
      <rPr>
        <sz val="11"/>
        <rFont val="宋体"/>
        <charset val="134"/>
      </rPr>
      <t>公里，路基宽度</t>
    </r>
    <r>
      <rPr>
        <sz val="11"/>
        <rFont val="Times New Roman"/>
        <charset val="134"/>
      </rPr>
      <t>6.5</t>
    </r>
    <r>
      <rPr>
        <sz val="11"/>
        <rFont val="宋体"/>
        <charset val="134"/>
      </rPr>
      <t>米；</t>
    </r>
    <r>
      <rPr>
        <sz val="11"/>
        <rFont val="Times New Roman"/>
        <charset val="134"/>
      </rPr>
      <t>B</t>
    </r>
    <r>
      <rPr>
        <sz val="11"/>
        <rFont val="宋体"/>
        <charset val="134"/>
      </rPr>
      <t>段为原路加铺路段，起点为槐花坪，终点接巫山，路线全长</t>
    </r>
    <r>
      <rPr>
        <sz val="11"/>
        <rFont val="Times New Roman"/>
        <charset val="134"/>
      </rPr>
      <t>0.696</t>
    </r>
    <r>
      <rPr>
        <sz val="11"/>
        <rFont val="宋体"/>
        <charset val="134"/>
      </rPr>
      <t>公里。</t>
    </r>
  </si>
  <si>
    <r>
      <t>通过改扩建道路</t>
    </r>
    <r>
      <rPr>
        <sz val="11"/>
        <rFont val="Times New Roman"/>
        <charset val="134"/>
      </rPr>
      <t>2.851</t>
    </r>
    <r>
      <rPr>
        <sz val="11"/>
        <rFont val="宋体"/>
        <charset val="134"/>
      </rPr>
      <t>公里，可改善</t>
    </r>
    <r>
      <rPr>
        <sz val="11"/>
        <rFont val="Times New Roman"/>
        <charset val="134"/>
      </rPr>
      <t>500</t>
    </r>
    <r>
      <rPr>
        <sz val="11"/>
        <rFont val="宋体"/>
        <charset val="134"/>
      </rPr>
      <t>人（其中脱贫人口</t>
    </r>
    <r>
      <rPr>
        <sz val="11"/>
        <rFont val="Times New Roman"/>
        <charset val="134"/>
      </rPr>
      <t>80</t>
    </r>
    <r>
      <rPr>
        <sz val="11"/>
        <rFont val="宋体"/>
        <charset val="134"/>
      </rPr>
      <t>人）出行问题，同时可带动周边产业发展；项目实施过程中可吸纳群众临时务工</t>
    </r>
    <r>
      <rPr>
        <sz val="11"/>
        <rFont val="Times New Roman"/>
        <charset val="134"/>
      </rPr>
      <t>15</t>
    </r>
    <r>
      <rPr>
        <sz val="11"/>
        <rFont val="宋体"/>
        <charset val="134"/>
      </rPr>
      <t>人以上，人均务工收入增加</t>
    </r>
    <r>
      <rPr>
        <sz val="11"/>
        <rFont val="Times New Roman"/>
        <charset val="134"/>
      </rPr>
      <t>1500</t>
    </r>
    <r>
      <rPr>
        <sz val="11"/>
        <rFont val="宋体"/>
        <charset val="134"/>
      </rPr>
      <t>元以上</t>
    </r>
  </si>
  <si>
    <r>
      <t>6</t>
    </r>
    <r>
      <rPr>
        <sz val="11"/>
        <rFont val="宋体"/>
        <charset val="134"/>
      </rPr>
      <t>人参与前期项目确定会议、决议，</t>
    </r>
    <r>
      <rPr>
        <sz val="11"/>
        <rFont val="Times New Roman"/>
        <charset val="134"/>
      </rPr>
      <t>6</t>
    </r>
    <r>
      <rPr>
        <sz val="11"/>
        <rFont val="宋体"/>
        <charset val="134"/>
      </rPr>
      <t>人参与入库项目的选择，</t>
    </r>
    <r>
      <rPr>
        <sz val="11"/>
        <rFont val="Times New Roman"/>
        <charset val="134"/>
      </rPr>
      <t>3</t>
    </r>
    <r>
      <rPr>
        <sz val="11"/>
        <rFont val="宋体"/>
        <charset val="134"/>
      </rPr>
      <t>人参与项目实施过程中施工质量和资金使用的监督，通过改扩建道路2.851公里，可改善500人（其中脱贫人口80人）出行问题，同时可带动周边产业发展；项目实施过程中可吸纳群众临时务工15人以上，人均务工收入增加1500元以上</t>
    </r>
  </si>
  <si>
    <r>
      <t>改扩建道路长</t>
    </r>
    <r>
      <rPr>
        <sz val="11"/>
        <rFont val="Times New Roman"/>
        <charset val="134"/>
      </rPr>
      <t>2.851</t>
    </r>
    <r>
      <rPr>
        <sz val="11"/>
        <rFont val="宋体"/>
        <charset val="134"/>
      </rPr>
      <t>公里</t>
    </r>
  </si>
  <si>
    <t>项目建设成本≤771万元</t>
  </si>
  <si>
    <r>
      <t>项目过程中可吸纳群众临时务工</t>
    </r>
    <r>
      <rPr>
        <sz val="11"/>
        <rFont val="Times New Roman"/>
        <charset val="134"/>
      </rPr>
      <t>15</t>
    </r>
    <r>
      <rPr>
        <sz val="11"/>
        <rFont val="宋体"/>
        <charset val="134"/>
      </rPr>
      <t>人以上，人均务工收入增加</t>
    </r>
    <r>
      <rPr>
        <sz val="11"/>
        <rFont val="Times New Roman"/>
        <charset val="134"/>
      </rPr>
      <t>1500</t>
    </r>
    <r>
      <rPr>
        <sz val="11"/>
        <rFont val="宋体"/>
        <charset val="134"/>
      </rPr>
      <t>元以上</t>
    </r>
  </si>
  <si>
    <r>
      <t>受益脱贫人口数</t>
    </r>
    <r>
      <rPr>
        <sz val="11"/>
        <rFont val="Times New Roman"/>
        <charset val="134"/>
      </rPr>
      <t>≥80</t>
    </r>
    <r>
      <rPr>
        <sz val="11"/>
        <rFont val="宋体"/>
        <charset val="134"/>
      </rPr>
      <t>人</t>
    </r>
  </si>
  <si>
    <r>
      <t>受益巩固脱贫人口满意度</t>
    </r>
    <r>
      <rPr>
        <sz val="11"/>
        <rFont val="Times New Roman"/>
        <charset val="134"/>
      </rPr>
      <t>≥95%</t>
    </r>
  </si>
  <si>
    <r>
      <t>巫溪县</t>
    </r>
    <r>
      <rPr>
        <sz val="11"/>
        <rFont val="Times New Roman"/>
        <charset val="134"/>
      </rPr>
      <t>2024</t>
    </r>
    <r>
      <rPr>
        <sz val="11"/>
        <rFont val="宋体"/>
        <charset val="134"/>
      </rPr>
      <t>年通城镇清泉村沟渠整治项目</t>
    </r>
  </si>
  <si>
    <r>
      <t>整治沟渠</t>
    </r>
    <r>
      <rPr>
        <sz val="11"/>
        <rFont val="Times New Roman"/>
        <charset val="134"/>
      </rPr>
      <t>10</t>
    </r>
    <r>
      <rPr>
        <sz val="11"/>
        <rFont val="宋体"/>
        <charset val="134"/>
      </rPr>
      <t>公里，宽度</t>
    </r>
    <r>
      <rPr>
        <sz val="11"/>
        <rFont val="Times New Roman"/>
        <charset val="134"/>
      </rPr>
      <t>40cm-1m</t>
    </r>
    <r>
      <rPr>
        <sz val="11"/>
        <rFont val="宋体"/>
        <charset val="134"/>
      </rPr>
      <t>，宜宽则宽。</t>
    </r>
  </si>
  <si>
    <r>
      <t>通过整治沟渠10公里，项目实施可解决农田灌溉及水土流失问题，起到增产增量的作用，受益人口</t>
    </r>
    <r>
      <rPr>
        <sz val="11"/>
        <rFont val="Times New Roman"/>
        <charset val="134"/>
      </rPr>
      <t>120</t>
    </r>
    <r>
      <rPr>
        <sz val="11"/>
        <rFont val="宋体"/>
        <charset val="134"/>
      </rPr>
      <t>人，其中脱贫人口</t>
    </r>
    <r>
      <rPr>
        <sz val="11"/>
        <rFont val="Times New Roman"/>
        <charset val="134"/>
      </rPr>
      <t>23</t>
    </r>
    <r>
      <rPr>
        <sz val="11"/>
        <rFont val="宋体"/>
        <charset val="134"/>
      </rPr>
      <t>人。</t>
    </r>
  </si>
  <si>
    <r>
      <t>7</t>
    </r>
    <r>
      <rPr>
        <sz val="11"/>
        <rFont val="宋体"/>
        <charset val="134"/>
      </rPr>
      <t>人参与前期项目确定会议、决议，</t>
    </r>
    <r>
      <rPr>
        <sz val="11"/>
        <rFont val="Times New Roman"/>
        <charset val="134"/>
      </rPr>
      <t>7</t>
    </r>
    <r>
      <rPr>
        <sz val="11"/>
        <rFont val="宋体"/>
        <charset val="134"/>
      </rPr>
      <t>人参与入库项目的选择，</t>
    </r>
    <r>
      <rPr>
        <sz val="11"/>
        <rFont val="Times New Roman"/>
        <charset val="134"/>
      </rPr>
      <t>3</t>
    </r>
    <r>
      <rPr>
        <sz val="11"/>
        <rFont val="宋体"/>
        <charset val="134"/>
      </rPr>
      <t>人参与项目实施过程中施工质量和资金使用的监督；通过整治沟渠</t>
    </r>
    <r>
      <rPr>
        <sz val="11"/>
        <rFont val="Times New Roman"/>
        <charset val="134"/>
      </rPr>
      <t>10</t>
    </r>
    <r>
      <rPr>
        <sz val="11"/>
        <rFont val="宋体"/>
        <charset val="134"/>
      </rPr>
      <t>公里，项目实施可解决农田灌溉及水土流失问题，起到增产增量的作用，受益人口</t>
    </r>
    <r>
      <rPr>
        <sz val="11"/>
        <rFont val="Times New Roman"/>
        <charset val="134"/>
      </rPr>
      <t>120</t>
    </r>
    <r>
      <rPr>
        <sz val="11"/>
        <rFont val="宋体"/>
        <charset val="134"/>
      </rPr>
      <t>人，其中脱贫人口</t>
    </r>
    <r>
      <rPr>
        <sz val="11"/>
        <rFont val="Times New Roman"/>
        <charset val="134"/>
      </rPr>
      <t>23</t>
    </r>
    <r>
      <rPr>
        <sz val="11"/>
        <rFont val="宋体"/>
        <charset val="134"/>
      </rPr>
      <t>人。</t>
    </r>
  </si>
  <si>
    <t>整治沟渠10公里</t>
  </si>
  <si>
    <r>
      <t>沟渠整治</t>
    </r>
    <r>
      <rPr>
        <sz val="11"/>
        <rFont val="Times New Roman"/>
        <charset val="134"/>
      </rPr>
      <t>45</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</si>
  <si>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≥23</t>
    </r>
    <r>
      <rPr>
        <sz val="11"/>
        <rFont val="宋体"/>
        <charset val="134"/>
      </rPr>
      <t>人</t>
    </r>
  </si>
  <si>
    <r>
      <t>设计使用年限</t>
    </r>
    <r>
      <rPr>
        <sz val="11"/>
        <rFont val="Times New Roman"/>
        <charset val="134"/>
      </rPr>
      <t>≥5</t>
    </r>
    <r>
      <rPr>
        <sz val="11"/>
        <rFont val="宋体"/>
        <charset val="134"/>
      </rPr>
      <t>年</t>
    </r>
  </si>
  <si>
    <r>
      <t>巫溪县</t>
    </r>
    <r>
      <rPr>
        <sz val="11"/>
        <rFont val="Times New Roman"/>
        <charset val="134"/>
      </rPr>
      <t>2023</t>
    </r>
    <r>
      <rPr>
        <sz val="11"/>
        <rFont val="宋体"/>
        <charset val="134"/>
      </rPr>
      <t>年通城镇青梅村晚李示范基地建设项目</t>
    </r>
  </si>
  <si>
    <r>
      <t>建设标准化晚李基地</t>
    </r>
    <r>
      <rPr>
        <sz val="11"/>
        <rFont val="Times New Roman"/>
        <charset val="134"/>
      </rPr>
      <t>300</t>
    </r>
    <r>
      <rPr>
        <sz val="11"/>
        <rFont val="宋体"/>
        <charset val="134"/>
      </rPr>
      <t>亩。其中，清杂及补植补造</t>
    </r>
    <r>
      <rPr>
        <sz val="11"/>
        <rFont val="Times New Roman"/>
        <charset val="134"/>
      </rPr>
      <t>55</t>
    </r>
    <r>
      <rPr>
        <sz val="11"/>
        <rFont val="宋体"/>
        <charset val="134"/>
      </rPr>
      <t>亩；新建宽</t>
    </r>
    <r>
      <rPr>
        <sz val="11"/>
        <rFont val="Times New Roman"/>
        <charset val="134"/>
      </rPr>
      <t>3</t>
    </r>
    <r>
      <rPr>
        <sz val="11"/>
        <rFont val="宋体"/>
        <charset val="134"/>
      </rPr>
      <t>米道路</t>
    </r>
    <r>
      <rPr>
        <sz val="11"/>
        <rFont val="Times New Roman"/>
        <charset val="134"/>
      </rPr>
      <t>750</t>
    </r>
    <r>
      <rPr>
        <sz val="11"/>
        <rFont val="宋体"/>
        <charset val="134"/>
      </rPr>
      <t>米，新建宽</t>
    </r>
    <r>
      <rPr>
        <sz val="11"/>
        <rFont val="Times New Roman"/>
        <charset val="134"/>
      </rPr>
      <t>0.8</t>
    </r>
    <r>
      <rPr>
        <sz val="11"/>
        <rFont val="宋体"/>
        <charset val="134"/>
      </rPr>
      <t>米道路</t>
    </r>
    <r>
      <rPr>
        <sz val="11"/>
        <rFont val="Times New Roman"/>
        <charset val="134"/>
      </rPr>
      <t>415</t>
    </r>
    <r>
      <rPr>
        <sz val="11"/>
        <rFont val="宋体"/>
        <charset val="134"/>
      </rPr>
      <t>米；硬化道路</t>
    </r>
    <r>
      <rPr>
        <sz val="11"/>
        <rFont val="Times New Roman"/>
        <charset val="134"/>
      </rPr>
      <t>80</t>
    </r>
    <r>
      <rPr>
        <sz val="11"/>
        <rFont val="宋体"/>
        <charset val="134"/>
      </rPr>
      <t>米；新修水池</t>
    </r>
    <r>
      <rPr>
        <sz val="11"/>
        <rFont val="Times New Roman"/>
        <charset val="134"/>
      </rPr>
      <t>2</t>
    </r>
    <r>
      <rPr>
        <sz val="11"/>
        <rFont val="宋体"/>
        <charset val="134"/>
      </rPr>
      <t>口等配套设施及其他附属设施。</t>
    </r>
  </si>
  <si>
    <r>
      <t>通过实施晚李示范基地项目，清杂及补植补造</t>
    </r>
    <r>
      <rPr>
        <sz val="11"/>
        <rFont val="Times New Roman"/>
        <charset val="134"/>
      </rPr>
      <t>55</t>
    </r>
    <r>
      <rPr>
        <sz val="11"/>
        <rFont val="宋体"/>
        <charset val="134"/>
      </rPr>
      <t>亩；新建宽</t>
    </r>
    <r>
      <rPr>
        <sz val="11"/>
        <rFont val="Times New Roman"/>
        <charset val="134"/>
      </rPr>
      <t>3</t>
    </r>
    <r>
      <rPr>
        <sz val="11"/>
        <rFont val="宋体"/>
        <charset val="134"/>
      </rPr>
      <t>米道路</t>
    </r>
    <r>
      <rPr>
        <sz val="11"/>
        <rFont val="Times New Roman"/>
        <charset val="134"/>
      </rPr>
      <t>750</t>
    </r>
    <r>
      <rPr>
        <sz val="11"/>
        <rFont val="宋体"/>
        <charset val="134"/>
      </rPr>
      <t>米，新建宽</t>
    </r>
    <r>
      <rPr>
        <sz val="11"/>
        <rFont val="Times New Roman"/>
        <charset val="134"/>
      </rPr>
      <t>0.8</t>
    </r>
    <r>
      <rPr>
        <sz val="11"/>
        <rFont val="宋体"/>
        <charset val="134"/>
      </rPr>
      <t>米道路</t>
    </r>
    <r>
      <rPr>
        <sz val="11"/>
        <rFont val="Times New Roman"/>
        <charset val="134"/>
      </rPr>
      <t>415</t>
    </r>
    <r>
      <rPr>
        <sz val="11"/>
        <rFont val="宋体"/>
        <charset val="134"/>
      </rPr>
      <t>米；硬化道路</t>
    </r>
    <r>
      <rPr>
        <sz val="11"/>
        <rFont val="Times New Roman"/>
        <charset val="134"/>
      </rPr>
      <t>80</t>
    </r>
    <r>
      <rPr>
        <sz val="11"/>
        <rFont val="宋体"/>
        <charset val="134"/>
      </rPr>
      <t>米；新修水池</t>
    </r>
    <r>
      <rPr>
        <sz val="11"/>
        <rFont val="Times New Roman"/>
        <charset val="134"/>
      </rPr>
      <t>2</t>
    </r>
    <r>
      <rPr>
        <sz val="11"/>
        <rFont val="宋体"/>
        <charset val="134"/>
      </rPr>
      <t>口等配套设施及其他附属设施。提高晚李产业品质达到增产增量的效果，增加群众</t>
    </r>
    <r>
      <rPr>
        <sz val="11"/>
        <rFont val="Times New Roman"/>
        <charset val="134"/>
      </rPr>
      <t>100</t>
    </r>
    <r>
      <rPr>
        <sz val="11"/>
        <rFont val="宋体"/>
        <charset val="134"/>
      </rPr>
      <t>人（其中脱贫人口</t>
    </r>
    <r>
      <rPr>
        <sz val="11"/>
        <rFont val="Times New Roman"/>
        <charset val="134"/>
      </rPr>
      <t>10</t>
    </r>
    <r>
      <rPr>
        <sz val="11"/>
        <rFont val="宋体"/>
        <charset val="134"/>
      </rPr>
      <t>人）收入年增不低于</t>
    </r>
    <r>
      <rPr>
        <sz val="11"/>
        <rFont val="Times New Roman"/>
        <charset val="134"/>
      </rPr>
      <t>500</t>
    </r>
    <r>
      <rPr>
        <sz val="11"/>
        <rFont val="宋体"/>
        <charset val="134"/>
      </rPr>
      <t>元。</t>
    </r>
  </si>
  <si>
    <r>
      <t>15</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3</t>
    </r>
    <r>
      <rPr>
        <sz val="11"/>
        <rFont val="宋体"/>
        <charset val="134"/>
      </rPr>
      <t>人参与项目实施过程中施工质量和资金使用的监督，通过实施晚李示范基地项目，清杂及补植补造55亩；新建宽3米道路750米，新建宽0.8米道路415米；硬化道路80米；新修水池2口等配套设施及其他附属设施。提高晚李产业品质达到增产增量的效果，增加群众100人（其中脱贫人口10人）收入年增不低于500元。</t>
    </r>
  </si>
  <si>
    <r>
      <t>晚李基地清杂及补植补造</t>
    </r>
    <r>
      <rPr>
        <sz val="11"/>
        <rFont val="Times New Roman"/>
        <charset val="134"/>
      </rPr>
      <t>55</t>
    </r>
    <r>
      <rPr>
        <sz val="11"/>
        <rFont val="宋体"/>
        <charset val="134"/>
      </rPr>
      <t>亩；新建道路里程≥1165米；硬化道路里程≥80米；新修水池数量2口</t>
    </r>
  </si>
  <si>
    <r>
      <t>财政补助</t>
    </r>
    <r>
      <rPr>
        <sz val="11"/>
        <rFont val="Times New Roman"/>
        <charset val="134"/>
      </rPr>
      <t>361</t>
    </r>
    <r>
      <rPr>
        <sz val="11"/>
        <rFont val="宋体"/>
        <charset val="134"/>
      </rPr>
      <t>万元</t>
    </r>
  </si>
  <si>
    <r>
      <t>年收入增加不低于</t>
    </r>
    <r>
      <rPr>
        <sz val="11"/>
        <rFont val="Times New Roman"/>
        <charset val="134"/>
      </rPr>
      <t>1000</t>
    </r>
    <r>
      <rPr>
        <sz val="11"/>
        <rFont val="宋体"/>
        <charset val="134"/>
      </rPr>
      <t>元。</t>
    </r>
  </si>
  <si>
    <r>
      <t>受益脱贫人口数</t>
    </r>
    <r>
      <rPr>
        <sz val="11"/>
        <rFont val="Times New Roman"/>
        <charset val="134"/>
      </rPr>
      <t>≥10</t>
    </r>
    <r>
      <rPr>
        <sz val="11"/>
        <rFont val="宋体"/>
        <charset val="134"/>
      </rPr>
      <t>人</t>
    </r>
  </si>
  <si>
    <r>
      <t>项目可持续性</t>
    </r>
    <r>
      <rPr>
        <sz val="11"/>
        <rFont val="Times New Roman"/>
        <charset val="134"/>
      </rPr>
      <t>≥1</t>
    </r>
    <r>
      <rPr>
        <sz val="11"/>
        <rFont val="宋体"/>
        <charset val="134"/>
      </rPr>
      <t>年</t>
    </r>
  </si>
  <si>
    <r>
      <t>巫溪县</t>
    </r>
    <r>
      <rPr>
        <sz val="11"/>
        <rFont val="Times New Roman"/>
        <charset val="134"/>
      </rPr>
      <t>2023</t>
    </r>
    <r>
      <rPr>
        <sz val="11"/>
        <rFont val="宋体"/>
        <charset val="134"/>
      </rPr>
      <t>年通城镇通城村辣椒加工厂建设项目</t>
    </r>
  </si>
  <si>
    <r>
      <t>建设辣椒加工厂房</t>
    </r>
    <r>
      <rPr>
        <sz val="11"/>
        <rFont val="Times New Roman"/>
        <charset val="134"/>
      </rPr>
      <t>1980</t>
    </r>
    <r>
      <rPr>
        <sz val="11"/>
        <rFont val="宋体"/>
        <charset val="134"/>
      </rPr>
      <t>平方米，完善配套设施。</t>
    </r>
  </si>
  <si>
    <r>
      <t>通过建设辣椒加工厂房</t>
    </r>
    <r>
      <rPr>
        <sz val="11"/>
        <rFont val="Times New Roman"/>
        <charset val="134"/>
      </rPr>
      <t>1980</t>
    </r>
    <r>
      <rPr>
        <sz val="11"/>
        <rFont val="宋体"/>
        <charset val="134"/>
      </rPr>
      <t>平方米，完善配套设施。项目实施后，可增加辣椒的销售渠道，增加农户收入，受益人口</t>
    </r>
    <r>
      <rPr>
        <sz val="11"/>
        <rFont val="Times New Roman"/>
        <charset val="134"/>
      </rPr>
      <t>200</t>
    </r>
    <r>
      <rPr>
        <sz val="11"/>
        <rFont val="宋体"/>
        <charset val="134"/>
      </rPr>
      <t>人（其中脱贫人口</t>
    </r>
    <r>
      <rPr>
        <sz val="11"/>
        <rFont val="Times New Roman"/>
        <charset val="134"/>
      </rPr>
      <t>50</t>
    </r>
    <r>
      <rPr>
        <sz val="11"/>
        <rFont val="宋体"/>
        <charset val="134"/>
      </rPr>
      <t>人），户均年收入</t>
    </r>
    <r>
      <rPr>
        <sz val="11"/>
        <rFont val="Times New Roman"/>
        <charset val="134"/>
      </rPr>
      <t>1000</t>
    </r>
    <r>
      <rPr>
        <sz val="11"/>
        <rFont val="宋体"/>
        <charset val="134"/>
      </rPr>
      <t>元以上。</t>
    </r>
  </si>
  <si>
    <r>
      <t>9</t>
    </r>
    <r>
      <rPr>
        <sz val="11"/>
        <rFont val="宋体"/>
        <charset val="134"/>
      </rPr>
      <t>人参与前期项目确定会议、决议，</t>
    </r>
    <r>
      <rPr>
        <sz val="11"/>
        <rFont val="Times New Roman"/>
        <charset val="134"/>
      </rPr>
      <t xml:space="preserve"> 9</t>
    </r>
    <r>
      <rPr>
        <sz val="11"/>
        <rFont val="宋体"/>
        <charset val="134"/>
      </rPr>
      <t>人参与入库项目的选择，</t>
    </r>
    <r>
      <rPr>
        <sz val="11"/>
        <rFont val="Times New Roman"/>
        <charset val="134"/>
      </rPr>
      <t>3</t>
    </r>
    <r>
      <rPr>
        <sz val="11"/>
        <rFont val="宋体"/>
        <charset val="134"/>
      </rPr>
      <t>人参与项目实施过程中施工质量和资金使用的监督，</t>
    </r>
    <r>
      <rPr>
        <sz val="11"/>
        <rFont val="Times New Roman"/>
        <charset val="134"/>
      </rPr>
      <t xml:space="preserve"> </t>
    </r>
    <r>
      <rPr>
        <sz val="11"/>
        <rFont val="宋体"/>
        <charset val="134"/>
      </rPr>
      <t>通过建设辣椒加工厂房1980平方米，完善配套设施。项目实施后，可增加辣椒的销售渠道，增加农户收入，受益人口200人（其中脱贫人口50人），户均年收入1000元以上。</t>
    </r>
  </si>
  <si>
    <t>建设辣椒加工厂房面积1980平方米</t>
  </si>
  <si>
    <r>
      <t>财政补助</t>
    </r>
    <r>
      <rPr>
        <sz val="11"/>
        <rFont val="Times New Roman"/>
        <charset val="134"/>
      </rPr>
      <t>450</t>
    </r>
    <r>
      <rPr>
        <sz val="11"/>
        <rFont val="宋体"/>
        <charset val="134"/>
      </rPr>
      <t>万元</t>
    </r>
  </si>
  <si>
    <r>
      <t>农户年收入不低于</t>
    </r>
    <r>
      <rPr>
        <sz val="11"/>
        <rFont val="Times New Roman"/>
        <charset val="134"/>
      </rPr>
      <t>1500</t>
    </r>
    <r>
      <rPr>
        <sz val="11"/>
        <rFont val="宋体"/>
        <charset val="134"/>
      </rPr>
      <t>元。</t>
    </r>
  </si>
  <si>
    <r>
      <t>受益脱贫人口数</t>
    </r>
    <r>
      <rPr>
        <sz val="11"/>
        <rFont val="Times New Roman"/>
        <charset val="134"/>
      </rPr>
      <t>≥50</t>
    </r>
    <r>
      <rPr>
        <sz val="11"/>
        <rFont val="宋体"/>
        <charset val="134"/>
      </rPr>
      <t>人</t>
    </r>
  </si>
  <si>
    <r>
      <t>可持续效益</t>
    </r>
    <r>
      <rPr>
        <sz val="11"/>
        <rFont val="Times New Roman"/>
        <charset val="134"/>
      </rPr>
      <t>≥3</t>
    </r>
    <r>
      <rPr>
        <sz val="11"/>
        <rFont val="宋体"/>
        <charset val="134"/>
      </rPr>
      <t>年</t>
    </r>
  </si>
  <si>
    <r>
      <t>巫溪县</t>
    </r>
    <r>
      <rPr>
        <sz val="11"/>
        <rFont val="Times New Roman"/>
        <charset val="134"/>
      </rPr>
      <t>2023</t>
    </r>
    <r>
      <rPr>
        <sz val="11"/>
        <rFont val="宋体"/>
        <charset val="134"/>
      </rPr>
      <t>年通城镇长安村范叙述门口至一社张自财猪场旁产业道路改建工程</t>
    </r>
  </si>
  <si>
    <r>
      <t>改扩建道路</t>
    </r>
    <r>
      <rPr>
        <sz val="11"/>
        <rFont val="Times New Roman"/>
        <charset val="134"/>
      </rPr>
      <t>2108</t>
    </r>
    <r>
      <rPr>
        <sz val="11"/>
        <rFont val="宋体"/>
        <charset val="134"/>
      </rPr>
      <t>米，宽</t>
    </r>
    <r>
      <rPr>
        <sz val="11"/>
        <rFont val="Times New Roman"/>
        <charset val="134"/>
      </rPr>
      <t>4.5</t>
    </r>
    <r>
      <rPr>
        <sz val="11"/>
        <rFont val="宋体"/>
        <charset val="134"/>
      </rPr>
      <t>米，</t>
    </r>
    <r>
      <rPr>
        <sz val="11"/>
        <rFont val="Times New Roman"/>
        <charset val="134"/>
      </rPr>
      <t>C25</t>
    </r>
    <r>
      <rPr>
        <sz val="11"/>
        <rFont val="宋体"/>
        <charset val="134"/>
      </rPr>
      <t>砼（含路基、边沟、错车道、涵管等）。</t>
    </r>
  </si>
  <si>
    <r>
      <t>通过改扩建道路</t>
    </r>
    <r>
      <rPr>
        <sz val="11"/>
        <rFont val="Times New Roman"/>
        <charset val="134"/>
      </rPr>
      <t>2108</t>
    </r>
    <r>
      <rPr>
        <sz val="11"/>
        <rFont val="宋体"/>
        <charset val="134"/>
      </rPr>
      <t>米，宽</t>
    </r>
    <r>
      <rPr>
        <sz val="11"/>
        <rFont val="Times New Roman"/>
        <charset val="134"/>
      </rPr>
      <t>4.5</t>
    </r>
    <r>
      <rPr>
        <sz val="11"/>
        <rFont val="宋体"/>
        <charset val="134"/>
      </rPr>
      <t>米，可降低产业发展的运输成本，受益人口</t>
    </r>
    <r>
      <rPr>
        <sz val="11"/>
        <rFont val="Times New Roman"/>
        <charset val="134"/>
      </rPr>
      <t>80</t>
    </r>
    <r>
      <rPr>
        <sz val="11"/>
        <rFont val="宋体"/>
        <charset val="134"/>
      </rPr>
      <t>人（脱贫人口</t>
    </r>
    <r>
      <rPr>
        <sz val="11"/>
        <rFont val="Times New Roman"/>
        <charset val="134"/>
      </rPr>
      <t>10</t>
    </r>
    <r>
      <rPr>
        <sz val="11"/>
        <rFont val="宋体"/>
        <charset val="134"/>
      </rPr>
      <t>人）。</t>
    </r>
  </si>
  <si>
    <r>
      <t>10</t>
    </r>
    <r>
      <rPr>
        <sz val="11"/>
        <rFont val="宋体"/>
        <charset val="134"/>
      </rPr>
      <t>人参与前期项目确定会议、决议，</t>
    </r>
    <r>
      <rPr>
        <sz val="11"/>
        <rFont val="Times New Roman"/>
        <charset val="134"/>
      </rPr>
      <t>9</t>
    </r>
    <r>
      <rPr>
        <sz val="11"/>
        <rFont val="宋体"/>
        <charset val="134"/>
      </rPr>
      <t>人参与入库项目的选择，</t>
    </r>
    <r>
      <rPr>
        <sz val="11"/>
        <rFont val="Times New Roman"/>
        <charset val="134"/>
      </rPr>
      <t>6</t>
    </r>
    <r>
      <rPr>
        <sz val="11"/>
        <rFont val="宋体"/>
        <charset val="134"/>
      </rPr>
      <t>人参与项目实施过程中施工质量和资金使用的监督。通过改扩建道路</t>
    </r>
    <r>
      <rPr>
        <sz val="11"/>
        <rFont val="Times New Roman"/>
        <charset val="134"/>
      </rPr>
      <t>2108</t>
    </r>
    <r>
      <rPr>
        <sz val="11"/>
        <rFont val="宋体"/>
        <charset val="134"/>
      </rPr>
      <t>米，宽</t>
    </r>
    <r>
      <rPr>
        <sz val="11"/>
        <rFont val="Times New Roman"/>
        <charset val="134"/>
      </rPr>
      <t>4.5</t>
    </r>
    <r>
      <rPr>
        <sz val="11"/>
        <rFont val="宋体"/>
        <charset val="134"/>
      </rPr>
      <t>米，可降低产业发展的运输成本，受益人口</t>
    </r>
    <r>
      <rPr>
        <sz val="11"/>
        <rFont val="Times New Roman"/>
        <charset val="134"/>
      </rPr>
      <t>80</t>
    </r>
    <r>
      <rPr>
        <sz val="11"/>
        <rFont val="宋体"/>
        <charset val="134"/>
      </rPr>
      <t>人（脱贫人口</t>
    </r>
    <r>
      <rPr>
        <sz val="11"/>
        <rFont val="Times New Roman"/>
        <charset val="134"/>
      </rPr>
      <t>10</t>
    </r>
    <r>
      <rPr>
        <sz val="11"/>
        <rFont val="宋体"/>
        <charset val="134"/>
      </rPr>
      <t>人）。</t>
    </r>
  </si>
  <si>
    <r>
      <t>改扩建道路</t>
    </r>
    <r>
      <rPr>
        <sz val="11"/>
        <rFont val="Times New Roman"/>
        <charset val="134"/>
      </rPr>
      <t>2108</t>
    </r>
    <r>
      <rPr>
        <sz val="11"/>
        <rFont val="宋体"/>
        <charset val="134"/>
      </rPr>
      <t>米</t>
    </r>
  </si>
  <si>
    <r>
      <t>项目建设成本</t>
    </r>
    <r>
      <rPr>
        <sz val="11"/>
        <rFont val="Times New Roman"/>
        <charset val="134"/>
      </rPr>
      <t>≤233</t>
    </r>
    <r>
      <rPr>
        <sz val="11"/>
        <rFont val="汉仪书宋二KW"/>
        <charset val="134"/>
      </rPr>
      <t>万元</t>
    </r>
  </si>
  <si>
    <r>
      <t>巫溪县通城镇</t>
    </r>
    <r>
      <rPr>
        <sz val="11"/>
        <rFont val="Times New Roman"/>
        <charset val="134"/>
      </rPr>
      <t>2024</t>
    </r>
    <r>
      <rPr>
        <sz val="11"/>
        <rFont val="宋体"/>
        <charset val="134"/>
      </rPr>
      <t>年非全日制公益性岗位补助</t>
    </r>
  </si>
  <si>
    <r>
      <t>开发乡村公益岗位</t>
    </r>
    <r>
      <rPr>
        <sz val="11"/>
        <rFont val="Times New Roman"/>
        <charset val="134"/>
      </rPr>
      <t>189</t>
    </r>
    <r>
      <rPr>
        <sz val="11"/>
        <rFont val="宋体"/>
        <charset val="134"/>
      </rPr>
      <t>个（其中：农村道路维护岗</t>
    </r>
    <r>
      <rPr>
        <sz val="11"/>
        <rFont val="Times New Roman"/>
        <charset val="134"/>
      </rPr>
      <t>61</t>
    </r>
    <r>
      <rPr>
        <sz val="11"/>
        <rFont val="宋体"/>
        <charset val="134"/>
      </rPr>
      <t>人，安全饮水管理岗</t>
    </r>
    <r>
      <rPr>
        <sz val="11"/>
        <rFont val="Times New Roman"/>
        <charset val="134"/>
      </rPr>
      <t>44</t>
    </r>
    <r>
      <rPr>
        <sz val="11"/>
        <rFont val="宋体"/>
        <charset val="134"/>
      </rPr>
      <t>人，公共环境维护岗</t>
    </r>
    <r>
      <rPr>
        <sz val="11"/>
        <rFont val="Times New Roman"/>
        <charset val="134"/>
      </rPr>
      <t>65</t>
    </r>
    <r>
      <rPr>
        <sz val="11"/>
        <rFont val="宋体"/>
        <charset val="134"/>
      </rPr>
      <t>人，农村道路交通劝导员</t>
    </r>
    <r>
      <rPr>
        <sz val="11"/>
        <rFont val="Times New Roman"/>
        <charset val="134"/>
      </rPr>
      <t>19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76</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</si>
  <si>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265</t>
    </r>
    <r>
      <rPr>
        <sz val="11"/>
        <rFont val="宋体"/>
        <charset val="134"/>
      </rPr>
      <t>个，为脱贫人口提供就业岗位</t>
    </r>
    <r>
      <rPr>
        <sz val="11"/>
        <rFont val="Times New Roman"/>
        <charset val="134"/>
      </rPr>
      <t>265</t>
    </r>
    <r>
      <rPr>
        <sz val="11"/>
        <rFont val="宋体"/>
        <charset val="134"/>
      </rPr>
      <t>个，保障</t>
    </r>
    <r>
      <rPr>
        <sz val="11"/>
        <rFont val="Times New Roman"/>
        <charset val="134"/>
      </rPr>
      <t>265</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</si>
  <si>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265</t>
    </r>
    <r>
      <rPr>
        <sz val="11"/>
        <rFont val="宋体"/>
        <charset val="134"/>
      </rPr>
      <t>个，为脱贫人口提供就业岗位</t>
    </r>
    <r>
      <rPr>
        <sz val="11"/>
        <rFont val="Times New Roman"/>
        <charset val="134"/>
      </rPr>
      <t>265</t>
    </r>
    <r>
      <rPr>
        <sz val="11"/>
        <rFont val="宋体"/>
        <charset val="134"/>
      </rPr>
      <t>个，保障</t>
    </r>
    <r>
      <rPr>
        <sz val="11"/>
        <rFont val="Times New Roman"/>
        <charset val="134"/>
      </rPr>
      <t>265</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</si>
  <si>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265</t>
    </r>
    <r>
      <rPr>
        <sz val="11"/>
        <rFont val="宋体"/>
        <charset val="134"/>
      </rPr>
      <t>人</t>
    </r>
  </si>
  <si>
    <r>
      <t>受益脱贫户（监测户）人口数</t>
    </r>
    <r>
      <rPr>
        <sz val="11"/>
        <rFont val="Times New Roman"/>
        <charset val="134"/>
      </rPr>
      <t>≥265</t>
    </r>
    <r>
      <rPr>
        <sz val="11"/>
        <rFont val="宋体"/>
        <charset val="134"/>
      </rPr>
      <t>人</t>
    </r>
  </si>
  <si>
    <r>
      <t>巫溪县通城镇</t>
    </r>
    <r>
      <rPr>
        <sz val="11"/>
        <rFont val="Times New Roman"/>
        <charset val="134"/>
      </rPr>
      <t>2024</t>
    </r>
    <r>
      <rPr>
        <sz val="11"/>
        <rFont val="宋体"/>
        <charset val="134"/>
      </rPr>
      <t>年跨区域交通补助项目</t>
    </r>
  </si>
  <si>
    <r>
      <t>为</t>
    </r>
    <r>
      <rPr>
        <sz val="11"/>
        <rFont val="Times New Roman"/>
        <charset val="134"/>
      </rPr>
      <t>791</t>
    </r>
    <r>
      <rPr>
        <sz val="11"/>
        <rFont val="宋体"/>
        <charset val="134"/>
      </rPr>
      <t>人发放跨区域交通补助</t>
    </r>
  </si>
  <si>
    <r>
      <t>通过为</t>
    </r>
    <r>
      <rPr>
        <sz val="11"/>
        <rFont val="Times New Roman"/>
        <charset val="134"/>
      </rPr>
      <t>791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</si>
  <si>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791</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</si>
  <si>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791</t>
    </r>
    <r>
      <rPr>
        <sz val="11"/>
        <rFont val="宋体"/>
        <charset val="134"/>
      </rPr>
      <t>人</t>
    </r>
  </si>
  <si>
    <r>
      <t>受益脱贫人口数</t>
    </r>
    <r>
      <rPr>
        <sz val="11"/>
        <rFont val="Times New Roman"/>
        <charset val="134"/>
      </rPr>
      <t>≥791</t>
    </r>
    <r>
      <rPr>
        <sz val="11"/>
        <rFont val="宋体"/>
        <charset val="134"/>
      </rPr>
      <t>人</t>
    </r>
  </si>
  <si>
    <r>
      <t>巫溪县通城镇通城村</t>
    </r>
    <r>
      <rPr>
        <sz val="11"/>
        <rFont val="Times New Roman"/>
        <charset val="134"/>
      </rPr>
      <t>2024</t>
    </r>
    <r>
      <rPr>
        <sz val="11"/>
        <rFont val="宋体"/>
        <charset val="134"/>
      </rPr>
      <t>年饮水保障提升工程</t>
    </r>
  </si>
  <si>
    <r>
      <t>新建蓄水池</t>
    </r>
    <r>
      <rPr>
        <sz val="11"/>
        <rFont val="Times New Roman"/>
        <charset val="134"/>
      </rPr>
      <t>200</t>
    </r>
    <r>
      <rPr>
        <sz val="11"/>
        <rFont val="宋体"/>
        <charset val="134"/>
      </rPr>
      <t>立方米、转换水池</t>
    </r>
    <r>
      <rPr>
        <sz val="11"/>
        <rFont val="Times New Roman"/>
        <charset val="134"/>
      </rPr>
      <t>100</t>
    </r>
    <r>
      <rPr>
        <sz val="11"/>
        <rFont val="宋体"/>
        <charset val="134"/>
      </rPr>
      <t>立方米、水泵</t>
    </r>
    <r>
      <rPr>
        <sz val="11"/>
        <rFont val="Times New Roman"/>
        <charset val="134"/>
      </rPr>
      <t>2</t>
    </r>
    <r>
      <rPr>
        <sz val="11"/>
        <rFont val="宋体"/>
        <charset val="134"/>
      </rPr>
      <t>台、饮水管道</t>
    </r>
    <r>
      <rPr>
        <sz val="11"/>
        <rFont val="Times New Roman"/>
        <charset val="134"/>
      </rPr>
      <t>2500</t>
    </r>
    <r>
      <rPr>
        <sz val="11"/>
        <rFont val="宋体"/>
        <charset val="134"/>
      </rPr>
      <t>米。</t>
    </r>
  </si>
  <si>
    <r>
      <t>通过新建蓄水池</t>
    </r>
    <r>
      <rPr>
        <sz val="11"/>
        <rFont val="Times New Roman"/>
        <charset val="134"/>
      </rPr>
      <t>200</t>
    </r>
    <r>
      <rPr>
        <sz val="11"/>
        <rFont val="宋体"/>
        <charset val="134"/>
      </rPr>
      <t>立方米、转换水池</t>
    </r>
    <r>
      <rPr>
        <sz val="11"/>
        <rFont val="Times New Roman"/>
        <charset val="134"/>
      </rPr>
      <t>100</t>
    </r>
    <r>
      <rPr>
        <sz val="11"/>
        <rFont val="宋体"/>
        <charset val="134"/>
      </rPr>
      <t>立方米、水泵</t>
    </r>
    <r>
      <rPr>
        <sz val="11"/>
        <rFont val="Times New Roman"/>
        <charset val="134"/>
      </rPr>
      <t>2</t>
    </r>
    <r>
      <rPr>
        <sz val="11"/>
        <rFont val="宋体"/>
        <charset val="134"/>
      </rPr>
      <t>台、饮水管道</t>
    </r>
    <r>
      <rPr>
        <sz val="11"/>
        <rFont val="Times New Roman"/>
        <charset val="134"/>
      </rPr>
      <t>2500</t>
    </r>
    <r>
      <rPr>
        <sz val="11"/>
        <rFont val="宋体"/>
        <charset val="134"/>
      </rPr>
      <t>米、石板步道</t>
    </r>
    <r>
      <rPr>
        <sz val="11"/>
        <rFont val="Times New Roman"/>
        <charset val="134"/>
      </rPr>
      <t>3</t>
    </r>
    <r>
      <rPr>
        <sz val="11"/>
        <rFont val="宋体"/>
        <charset val="134"/>
      </rPr>
      <t>公里及其他配套设施。可改善</t>
    </r>
    <r>
      <rPr>
        <sz val="11"/>
        <rFont val="Times New Roman"/>
        <charset val="134"/>
      </rPr>
      <t>500</t>
    </r>
    <r>
      <rPr>
        <sz val="11"/>
        <rFont val="宋体"/>
        <charset val="134"/>
      </rPr>
      <t>人饮水条件，同时解决产业发展部分灌溉用水问题，受益人口</t>
    </r>
    <r>
      <rPr>
        <sz val="11"/>
        <rFont val="Times New Roman"/>
        <charset val="134"/>
      </rPr>
      <t>230</t>
    </r>
    <r>
      <rPr>
        <sz val="11"/>
        <rFont val="宋体"/>
        <charset val="134"/>
      </rPr>
      <t>人（其中脱贫人口</t>
    </r>
    <r>
      <rPr>
        <sz val="11"/>
        <rFont val="Times New Roman"/>
        <charset val="134"/>
      </rPr>
      <t>20</t>
    </r>
    <r>
      <rPr>
        <sz val="11"/>
        <rFont val="宋体"/>
        <charset val="134"/>
      </rPr>
      <t>人）。</t>
    </r>
  </si>
  <si>
    <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人参与项目实施过程中施工质量和资金使用的监督。通过新建蓄水池</t>
    </r>
    <r>
      <rPr>
        <sz val="11"/>
        <rFont val="Times New Roman"/>
        <charset val="134"/>
      </rPr>
      <t>200</t>
    </r>
    <r>
      <rPr>
        <sz val="11"/>
        <rFont val="宋体"/>
        <charset val="134"/>
      </rPr>
      <t>立方米、转换水池</t>
    </r>
    <r>
      <rPr>
        <sz val="11"/>
        <rFont val="Times New Roman"/>
        <charset val="134"/>
      </rPr>
      <t>100</t>
    </r>
    <r>
      <rPr>
        <sz val="11"/>
        <rFont val="宋体"/>
        <charset val="134"/>
      </rPr>
      <t>立方米、水泵</t>
    </r>
    <r>
      <rPr>
        <sz val="11"/>
        <rFont val="Times New Roman"/>
        <charset val="134"/>
      </rPr>
      <t>2</t>
    </r>
    <r>
      <rPr>
        <sz val="11"/>
        <rFont val="宋体"/>
        <charset val="134"/>
      </rPr>
      <t>台、饮水管道</t>
    </r>
    <r>
      <rPr>
        <sz val="11"/>
        <rFont val="Times New Roman"/>
        <charset val="134"/>
      </rPr>
      <t>2500</t>
    </r>
    <r>
      <rPr>
        <sz val="11"/>
        <rFont val="宋体"/>
        <charset val="134"/>
      </rPr>
      <t>米、石板步道</t>
    </r>
    <r>
      <rPr>
        <sz val="11"/>
        <rFont val="Times New Roman"/>
        <charset val="134"/>
      </rPr>
      <t>3</t>
    </r>
    <r>
      <rPr>
        <sz val="11"/>
        <rFont val="宋体"/>
        <charset val="134"/>
      </rPr>
      <t>公里及其他配套设施。，可改善</t>
    </r>
    <r>
      <rPr>
        <sz val="11"/>
        <rFont val="Times New Roman"/>
        <charset val="134"/>
      </rPr>
      <t>500</t>
    </r>
    <r>
      <rPr>
        <sz val="11"/>
        <rFont val="宋体"/>
        <charset val="134"/>
      </rPr>
      <t>人饮水条件，同时解决产业发展部分灌溉用水问题，受益人口</t>
    </r>
    <r>
      <rPr>
        <sz val="11"/>
        <rFont val="Times New Roman"/>
        <charset val="134"/>
      </rPr>
      <t>230</t>
    </r>
    <r>
      <rPr>
        <sz val="11"/>
        <rFont val="宋体"/>
        <charset val="134"/>
      </rPr>
      <t>人（其中脱贫人口</t>
    </r>
    <r>
      <rPr>
        <sz val="11"/>
        <rFont val="Times New Roman"/>
        <charset val="134"/>
      </rPr>
      <t>20</t>
    </r>
    <r>
      <rPr>
        <sz val="11"/>
        <rFont val="宋体"/>
        <charset val="134"/>
      </rPr>
      <t>人）。</t>
    </r>
  </si>
  <si>
    <r>
      <t>新建蓄水池</t>
    </r>
    <r>
      <rPr>
        <sz val="11"/>
        <rFont val="Times New Roman"/>
        <charset val="134"/>
      </rPr>
      <t>200</t>
    </r>
    <r>
      <rPr>
        <sz val="11"/>
        <rFont val="宋体"/>
        <charset val="134"/>
      </rPr>
      <t>立方米、转换水池</t>
    </r>
    <r>
      <rPr>
        <sz val="11"/>
        <rFont val="Times New Roman"/>
        <charset val="134"/>
      </rPr>
      <t>100</t>
    </r>
    <r>
      <rPr>
        <sz val="11"/>
        <rFont val="宋体"/>
        <charset val="134"/>
      </rPr>
      <t>立方米、水泵</t>
    </r>
    <r>
      <rPr>
        <sz val="11"/>
        <rFont val="Times New Roman"/>
        <charset val="134"/>
      </rPr>
      <t>2</t>
    </r>
    <r>
      <rPr>
        <sz val="11"/>
        <rFont val="宋体"/>
        <charset val="134"/>
      </rPr>
      <t>台、饮水管道</t>
    </r>
    <r>
      <rPr>
        <sz val="11"/>
        <rFont val="Times New Roman"/>
        <charset val="134"/>
      </rPr>
      <t>2500</t>
    </r>
    <r>
      <rPr>
        <sz val="11"/>
        <rFont val="宋体"/>
        <charset val="134"/>
      </rPr>
      <t>米、石板步道</t>
    </r>
    <r>
      <rPr>
        <sz val="11"/>
        <rFont val="Times New Roman"/>
        <charset val="134"/>
      </rPr>
      <t>3</t>
    </r>
    <r>
      <rPr>
        <sz val="11"/>
        <rFont val="宋体"/>
        <charset val="134"/>
      </rPr>
      <t>公里及其他配套设施。</t>
    </r>
  </si>
  <si>
    <r>
      <t>减少脱贫户用水成本</t>
    </r>
    <r>
      <rPr>
        <sz val="11"/>
        <rFont val="Times New Roman"/>
        <charset val="134"/>
      </rPr>
      <t>≤105</t>
    </r>
    <r>
      <rPr>
        <sz val="11"/>
        <rFont val="宋体"/>
        <charset val="134"/>
      </rPr>
      <t>元</t>
    </r>
  </si>
  <si>
    <t>巫溪县通城镇2024年脱贫户、监测户产业帮扶项目</t>
  </si>
  <si>
    <t>1099户发展到户产业帮扶项目（其中：家庭未消除风险监测户46户；家庭人均纯收入10000元至16118元之间中不增反降的脱贫户93户；其他脱贫户960户）</t>
  </si>
  <si>
    <t>通过1099户发展到户产业帮扶项目，项目实施可带动1099户脱贫户及监测户发展特色产业，户均增加产业收入超过500元/年、户。</t>
  </si>
  <si>
    <t>12人参与前期项目确定会议、决议，12人参与入库项目的选择，12人参与项目实施过程中施工质量和资金使用的监督。通过1099户发展到户产业帮扶项目，项目实施可带动1099户脱贫户及监测户发展特色产业，户均增加产业收入超过500元/年、户。</t>
  </si>
  <si>
    <t>发展到户产业帮扶补助户数1099户</t>
  </si>
  <si>
    <t>受益总人口数≥3260人</t>
  </si>
  <si>
    <t>新建垃圾收集点73个，新建垃圾中转房2处，新建污水管网治理500米。</t>
  </si>
  <si>
    <t>通过新建垃圾收集点73个，新建垃圾中转房2处，新建污水管网治理500米。可提高通城镇生活垃圾的收集、运输和处理效率，改善约3000人，其中脱贫人口300人的人居环境和生产生活条件。</t>
  </si>
  <si>
    <r>
      <t>5</t>
    </r>
    <r>
      <rPr>
        <sz val="11"/>
        <rFont val="宋体"/>
        <charset val="134"/>
      </rPr>
      <t>人参与前期项目确定会议、决议，</t>
    </r>
    <r>
      <rPr>
        <sz val="11"/>
        <rFont val="Times New Roman"/>
        <charset val="134"/>
      </rPr>
      <t>3</t>
    </r>
    <r>
      <rPr>
        <sz val="11"/>
        <rFont val="宋体"/>
        <charset val="134"/>
      </rPr>
      <t>人参与入库项目选择，</t>
    </r>
    <r>
      <rPr>
        <sz val="11"/>
        <rFont val="Times New Roman"/>
        <charset val="134"/>
      </rPr>
      <t>2</t>
    </r>
    <r>
      <rPr>
        <sz val="11"/>
        <rFont val="宋体"/>
        <charset val="134"/>
      </rPr>
      <t>人参与项目实施过程中监督。通过新建垃圾收集点73个，新建垃圾中转房2处，新建污水管网治理500米。可提高通城镇生活垃圾的收集、运输和处理效率，改善约3000人，其中脱贫人口300人的人居环境和生产生活条件。</t>
    </r>
  </si>
  <si>
    <t>新建垃圾收集点73个，新建垃圾中转用房2处，新建污水管网治理500m。</t>
  </si>
  <si>
    <t>新建垃圾收集点5500元每个，新建垃圾中转用房22500元每处，新建污水管网治理110元每米。</t>
  </si>
  <si>
    <r>
      <t>受益脱贫人口数</t>
    </r>
    <r>
      <rPr>
        <sz val="11"/>
        <rFont val="Times New Roman"/>
        <charset val="134"/>
      </rPr>
      <t>≥</t>
    </r>
    <r>
      <rPr>
        <sz val="11"/>
        <rFont val="宋体"/>
        <charset val="134"/>
      </rPr>
      <t>300人</t>
    </r>
  </si>
  <si>
    <r>
      <t>巫溪县通城镇</t>
    </r>
    <r>
      <rPr>
        <sz val="11"/>
        <rFont val="Times New Roman"/>
        <charset val="134"/>
      </rPr>
      <t>2023-2024</t>
    </r>
    <r>
      <rPr>
        <sz val="11"/>
        <rFont val="宋体"/>
        <charset val="134"/>
      </rPr>
      <t>年农村人居环境整治项目</t>
    </r>
  </si>
  <si>
    <t>完成农村人居环境整治168户，包括新建鸡圈、柴棚，整治微田园、边沟整治等。</t>
  </si>
  <si>
    <t>通过完成农村人居环境整治168户，包括新建鸡圈、柴棚，整治微田园、边沟整治等，建成后可改善504人，其中脱贫人口60余人居住条件，提高生活品质。</t>
  </si>
  <si>
    <r>
      <t>5</t>
    </r>
    <r>
      <rPr>
        <sz val="11"/>
        <rFont val="宋体"/>
        <charset val="134"/>
      </rPr>
      <t>人参与前期项目确定会议、决议，</t>
    </r>
    <r>
      <rPr>
        <sz val="11"/>
        <rFont val="Times New Roman"/>
        <charset val="134"/>
      </rPr>
      <t>5</t>
    </r>
    <r>
      <rPr>
        <sz val="11"/>
        <rFont val="宋体"/>
        <charset val="134"/>
      </rPr>
      <t>人参与入库项目的选择，通过完成农村人居环境整治168户，包括新建鸡圈、柴棚，整治微田园、边沟整治等，建成后可改善504人，其中脱贫人口60余人居住条件，提高生活品质。</t>
    </r>
  </si>
  <si>
    <r>
      <t>完成农村人居环境整治</t>
    </r>
    <r>
      <rPr>
        <sz val="11"/>
        <rFont val="Times New Roman"/>
        <charset val="134"/>
      </rPr>
      <t>98</t>
    </r>
    <r>
      <rPr>
        <sz val="11"/>
        <rFont val="宋体"/>
        <charset val="134"/>
      </rPr>
      <t>户</t>
    </r>
  </si>
  <si>
    <r>
      <t>项目建设成本</t>
    </r>
    <r>
      <rPr>
        <sz val="11"/>
        <rFont val="Times New Roman"/>
        <charset val="134"/>
      </rPr>
      <t>270</t>
    </r>
    <r>
      <rPr>
        <sz val="11"/>
        <rFont val="宋体"/>
        <charset val="134"/>
      </rPr>
      <t>万元</t>
    </r>
  </si>
  <si>
    <r>
      <t>受益人口数</t>
    </r>
    <r>
      <rPr>
        <sz val="11"/>
        <rFont val="Times New Roman"/>
        <charset val="134"/>
      </rPr>
      <t>≥600</t>
    </r>
    <r>
      <rPr>
        <sz val="11"/>
        <rFont val="宋体"/>
        <charset val="134"/>
      </rPr>
      <t>人</t>
    </r>
  </si>
  <si>
    <r>
      <t>项目可持续年限</t>
    </r>
    <r>
      <rPr>
        <sz val="11"/>
        <rFont val="Times New Roman"/>
        <charset val="134"/>
      </rPr>
      <t>≥3</t>
    </r>
    <r>
      <rPr>
        <sz val="11"/>
        <rFont val="宋体"/>
        <charset val="134"/>
      </rPr>
      <t>年</t>
    </r>
  </si>
  <si>
    <r>
      <t>巫溪县</t>
    </r>
    <r>
      <rPr>
        <sz val="11"/>
        <rFont val="Times New Roman"/>
        <charset val="134"/>
      </rPr>
      <t>2023-2024</t>
    </r>
    <r>
      <rPr>
        <sz val="11"/>
        <rFont val="宋体"/>
        <charset val="134"/>
      </rPr>
      <t>年通组公路建设工程（第一批）通城镇云台村公路</t>
    </r>
  </si>
  <si>
    <r>
      <t>改建公路里程</t>
    </r>
    <r>
      <rPr>
        <sz val="11"/>
        <rFont val="Times New Roman"/>
        <charset val="134"/>
      </rPr>
      <t>3.808</t>
    </r>
    <r>
      <rPr>
        <sz val="11"/>
        <rFont val="宋体"/>
        <charset val="134"/>
      </rPr>
      <t>公里，路基宽度</t>
    </r>
    <r>
      <rPr>
        <sz val="11"/>
        <rFont val="Times New Roman"/>
        <charset val="134"/>
      </rPr>
      <t>4.5</t>
    </r>
    <r>
      <rPr>
        <sz val="11"/>
        <rFont val="宋体"/>
        <charset val="134"/>
      </rPr>
      <t>米。</t>
    </r>
  </si>
  <si>
    <r>
      <t>通过改建公路</t>
    </r>
    <r>
      <rPr>
        <sz val="11"/>
        <rFont val="Times New Roman"/>
        <charset val="134"/>
      </rPr>
      <t>3.808</t>
    </r>
    <r>
      <rPr>
        <sz val="11"/>
        <rFont val="宋体"/>
        <charset val="134"/>
      </rPr>
      <t>公里，项目实施可解决</t>
    </r>
    <r>
      <rPr>
        <sz val="11"/>
        <rFont val="Times New Roman"/>
        <charset val="134"/>
      </rPr>
      <t>838</t>
    </r>
    <r>
      <rPr>
        <sz val="11"/>
        <rFont val="宋体"/>
        <charset val="134"/>
      </rPr>
      <t>人出行难，其中脱贫人口</t>
    </r>
    <r>
      <rPr>
        <sz val="11"/>
        <rFont val="Times New Roman"/>
        <charset val="134"/>
      </rPr>
      <t>223</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</si>
  <si>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t>
    </r>
    <r>
      <rPr>
        <sz val="11"/>
        <rFont val="Times New Roman"/>
        <charset val="134"/>
      </rPr>
      <t>3.808</t>
    </r>
    <r>
      <rPr>
        <sz val="11"/>
        <rFont val="宋体"/>
        <charset val="134"/>
      </rPr>
      <t>公里，项目实施可解决</t>
    </r>
    <r>
      <rPr>
        <sz val="11"/>
        <rFont val="Times New Roman"/>
        <charset val="134"/>
      </rPr>
      <t>838</t>
    </r>
    <r>
      <rPr>
        <sz val="11"/>
        <rFont val="宋体"/>
        <charset val="134"/>
      </rPr>
      <t>人出行难，其中脱贫人口</t>
    </r>
    <r>
      <rPr>
        <sz val="11"/>
        <rFont val="Times New Roman"/>
        <charset val="134"/>
      </rPr>
      <t>223</t>
    </r>
    <r>
      <rPr>
        <sz val="11"/>
        <rFont val="宋体"/>
        <charset val="134"/>
      </rPr>
      <t>人出行问题。</t>
    </r>
  </si>
  <si>
    <r>
      <t>改建公路里程数量</t>
    </r>
    <r>
      <rPr>
        <sz val="11"/>
        <rFont val="Times New Roman"/>
        <charset val="134"/>
      </rPr>
      <t>3.808</t>
    </r>
    <r>
      <rPr>
        <sz val="11"/>
        <rFont val="宋体"/>
        <charset val="134"/>
      </rPr>
      <t>公里</t>
    </r>
  </si>
  <si>
    <r>
      <t>公路改建约</t>
    </r>
    <r>
      <rPr>
        <sz val="11"/>
        <rFont val="Times New Roman"/>
        <charset val="134"/>
      </rPr>
      <t>16.8</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</si>
  <si>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≥223</t>
    </r>
    <r>
      <rPr>
        <sz val="11"/>
        <rFont val="宋体"/>
        <charset val="134"/>
      </rPr>
      <t>人</t>
    </r>
  </si>
  <si>
    <t>巫溪县土城镇人民政府 汇总</t>
  </si>
  <si>
    <r>
      <t>巫溪县土城镇土城社区</t>
    </r>
    <r>
      <rPr>
        <sz val="11"/>
        <rFont val="Times New Roman"/>
        <charset val="134"/>
      </rPr>
      <t>2023</t>
    </r>
    <r>
      <rPr>
        <sz val="11"/>
        <rFont val="宋体"/>
        <charset val="134"/>
      </rPr>
      <t>年产业道路整治项目</t>
    </r>
  </si>
  <si>
    <r>
      <t>整修因灾损毁产业道路</t>
    </r>
    <r>
      <rPr>
        <sz val="11"/>
        <rFont val="Times New Roman"/>
        <charset val="134"/>
      </rPr>
      <t>120</t>
    </r>
    <r>
      <rPr>
        <sz val="11"/>
        <rFont val="宋体"/>
        <charset val="134"/>
      </rPr>
      <t>米，宽</t>
    </r>
    <r>
      <rPr>
        <sz val="11"/>
        <rFont val="Times New Roman"/>
        <charset val="134"/>
      </rPr>
      <t>5.5</t>
    </r>
    <r>
      <rPr>
        <sz val="11"/>
        <rFont val="宋体"/>
        <charset val="134"/>
      </rPr>
      <t>米（涉及挖填方</t>
    </r>
    <r>
      <rPr>
        <sz val="11"/>
        <rFont val="Times New Roman"/>
        <charset val="134"/>
      </rPr>
      <t>2000</t>
    </r>
    <r>
      <rPr>
        <sz val="11"/>
        <rFont val="宋体"/>
        <charset val="134"/>
      </rPr>
      <t>立方米；毛石混凝土</t>
    </r>
    <r>
      <rPr>
        <sz val="11"/>
        <rFont val="Times New Roman"/>
        <charset val="134"/>
      </rPr>
      <t>700</t>
    </r>
    <r>
      <rPr>
        <sz val="11"/>
        <rFont val="宋体"/>
        <charset val="134"/>
      </rPr>
      <t>立方米。）</t>
    </r>
  </si>
  <si>
    <r>
      <t>通过</t>
    </r>
    <r>
      <rPr>
        <sz val="11"/>
        <rFont val="Times New Roman"/>
        <charset val="134"/>
      </rPr>
      <t>120</t>
    </r>
    <r>
      <rPr>
        <sz val="11"/>
        <rFont val="宋体"/>
        <charset val="134"/>
      </rPr>
      <t>米产业道路建设，可解决</t>
    </r>
    <r>
      <rPr>
        <sz val="11"/>
        <rFont val="Times New Roman"/>
        <charset val="134"/>
      </rPr>
      <t>100</t>
    </r>
    <r>
      <rPr>
        <sz val="11"/>
        <rFont val="宋体"/>
        <charset val="134"/>
      </rPr>
      <t>人（其中脱贫人口</t>
    </r>
    <r>
      <rPr>
        <sz val="11"/>
        <rFont val="Times New Roman"/>
        <charset val="134"/>
      </rPr>
      <t>15</t>
    </r>
    <r>
      <rPr>
        <sz val="11"/>
        <rFont val="宋体"/>
        <charset val="134"/>
      </rPr>
      <t>人）交通出行条件，项目实施可覆盖</t>
    </r>
    <r>
      <rPr>
        <sz val="11"/>
        <rFont val="Times New Roman"/>
        <charset val="134"/>
      </rPr>
      <t>50</t>
    </r>
    <r>
      <rPr>
        <sz val="11"/>
        <rFont val="宋体"/>
        <charset val="134"/>
      </rPr>
      <t>亩农田种植发展、产品流通，改善生产条件。</t>
    </r>
  </si>
  <si>
    <r>
      <t>9</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t>
    </r>
    <r>
      <rPr>
        <sz val="11"/>
        <rFont val="Times New Roman"/>
        <charset val="134"/>
      </rPr>
      <t>120</t>
    </r>
    <r>
      <rPr>
        <sz val="11"/>
        <rFont val="宋体"/>
        <charset val="134"/>
      </rPr>
      <t>米产业道路建设，可解决</t>
    </r>
    <r>
      <rPr>
        <sz val="11"/>
        <rFont val="Times New Roman"/>
        <charset val="134"/>
      </rPr>
      <t>100</t>
    </r>
    <r>
      <rPr>
        <sz val="11"/>
        <rFont val="宋体"/>
        <charset val="134"/>
      </rPr>
      <t>人（其中脱贫人口</t>
    </r>
    <r>
      <rPr>
        <sz val="11"/>
        <rFont val="Times New Roman"/>
        <charset val="134"/>
      </rPr>
      <t>15</t>
    </r>
    <r>
      <rPr>
        <sz val="11"/>
        <rFont val="宋体"/>
        <charset val="134"/>
      </rPr>
      <t>人）交通出行条件，项目实施可覆盖</t>
    </r>
    <r>
      <rPr>
        <sz val="11"/>
        <rFont val="Times New Roman"/>
        <charset val="134"/>
      </rPr>
      <t>50</t>
    </r>
    <r>
      <rPr>
        <sz val="11"/>
        <rFont val="宋体"/>
        <charset val="134"/>
      </rPr>
      <t>亩农田种植发展、产品流通，改善生产条件，解决群众安全出行及农产品运输难问题。</t>
    </r>
  </si>
  <si>
    <r>
      <t>整修因灾损毁产业道路</t>
    </r>
    <r>
      <rPr>
        <sz val="11"/>
        <rFont val="Times New Roman"/>
        <charset val="134"/>
      </rPr>
      <t>120</t>
    </r>
    <r>
      <rPr>
        <sz val="11"/>
        <rFont val="宋体"/>
        <charset val="134"/>
      </rPr>
      <t>米，涉及挖填方</t>
    </r>
    <r>
      <rPr>
        <sz val="11"/>
        <rFont val="Times New Roman"/>
        <charset val="134"/>
      </rPr>
      <t>2000</t>
    </r>
    <r>
      <rPr>
        <sz val="11"/>
        <rFont val="宋体"/>
        <charset val="134"/>
      </rPr>
      <t>立方米；毛石混凝土</t>
    </r>
    <r>
      <rPr>
        <sz val="11"/>
        <rFont val="Times New Roman"/>
        <charset val="134"/>
      </rPr>
      <t>700</t>
    </r>
    <r>
      <rPr>
        <sz val="11"/>
        <rFont val="宋体"/>
        <charset val="134"/>
      </rPr>
      <t>立方米。</t>
    </r>
  </si>
  <si>
    <r>
      <t>产业路整修毛石混凝土</t>
    </r>
    <r>
      <rPr>
        <sz val="11"/>
        <rFont val="Times New Roman"/>
        <charset val="134"/>
      </rPr>
      <t>600</t>
    </r>
    <r>
      <rPr>
        <sz val="11"/>
        <rFont val="宋体"/>
        <charset val="134"/>
      </rPr>
      <t>元</t>
    </r>
    <r>
      <rPr>
        <sz val="11"/>
        <rFont val="Times New Roman"/>
        <charset val="134"/>
      </rPr>
      <t>/</t>
    </r>
    <r>
      <rPr>
        <sz val="11"/>
        <rFont val="宋体"/>
        <charset val="134"/>
      </rPr>
      <t>立方米；挖填方</t>
    </r>
    <r>
      <rPr>
        <sz val="11"/>
        <rFont val="Times New Roman"/>
        <charset val="134"/>
      </rPr>
      <t>90</t>
    </r>
    <r>
      <rPr>
        <sz val="11"/>
        <rFont val="宋体"/>
        <charset val="134"/>
      </rPr>
      <t>元</t>
    </r>
    <r>
      <rPr>
        <sz val="11"/>
        <rFont val="Times New Roman"/>
        <charset val="134"/>
      </rPr>
      <t>/</t>
    </r>
    <r>
      <rPr>
        <sz val="11"/>
        <rFont val="宋体"/>
        <charset val="134"/>
      </rPr>
      <t>立方米</t>
    </r>
  </si>
  <si>
    <r>
      <t>受益脱贫人口数</t>
    </r>
    <r>
      <rPr>
        <sz val="11"/>
        <rFont val="Times New Roman"/>
        <charset val="134"/>
      </rPr>
      <t>≥15</t>
    </r>
    <r>
      <rPr>
        <sz val="11"/>
        <rFont val="宋体"/>
        <charset val="134"/>
      </rPr>
      <t>人</t>
    </r>
  </si>
  <si>
    <r>
      <t>可持续效益</t>
    </r>
    <r>
      <rPr>
        <sz val="11"/>
        <rFont val="Times New Roman"/>
        <charset val="134"/>
      </rPr>
      <t>≥2</t>
    </r>
    <r>
      <rPr>
        <sz val="11"/>
        <rFont val="宋体"/>
        <charset val="134"/>
      </rPr>
      <t>年</t>
    </r>
  </si>
  <si>
    <r>
      <t>巫溪县</t>
    </r>
    <r>
      <rPr>
        <sz val="11"/>
        <rFont val="Times New Roman"/>
        <charset val="134"/>
      </rPr>
      <t>2023</t>
    </r>
    <r>
      <rPr>
        <sz val="11"/>
        <rFont val="宋体"/>
        <charset val="134"/>
      </rPr>
      <t>年土城镇魔芋加工厂配套基础设施建设项目</t>
    </r>
  </si>
  <si>
    <r>
      <t>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t>
    </r>
  </si>
  <si>
    <r>
      <t>通过新建周转场、晾晒场</t>
    </r>
    <r>
      <rPr>
        <sz val="11"/>
        <rFont val="Times New Roman"/>
        <charset val="134"/>
      </rPr>
      <t>2600</t>
    </r>
    <r>
      <rPr>
        <sz val="11"/>
        <rFont val="宋体"/>
        <charset val="134"/>
      </rPr>
      <t>㎡，魔芋堆码场</t>
    </r>
    <r>
      <rPr>
        <sz val="11"/>
        <rFont val="Times New Roman"/>
        <charset val="134"/>
      </rPr>
      <t>970</t>
    </r>
    <r>
      <rPr>
        <sz val="11"/>
        <rFont val="宋体"/>
        <charset val="134"/>
      </rPr>
      <t>㎡，蓄水池</t>
    </r>
    <r>
      <rPr>
        <sz val="11"/>
        <rFont val="Times New Roman"/>
        <charset val="134"/>
      </rPr>
      <t>2</t>
    </r>
    <r>
      <rPr>
        <sz val="11"/>
        <rFont val="宋体"/>
        <charset val="134"/>
      </rPr>
      <t>个，护坎加固</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套。解决魔芋加工厂生产必备条件，完善其基础设施，为魔芋加工厂有序生产创收提供有力保障。受益总人口</t>
    </r>
    <r>
      <rPr>
        <sz val="11"/>
        <rFont val="Times New Roman"/>
        <charset val="134"/>
      </rPr>
      <t>80</t>
    </r>
    <r>
      <rPr>
        <sz val="11"/>
        <rFont val="宋体"/>
        <charset val="134"/>
      </rPr>
      <t>人，其中脱贫人口和监测对象</t>
    </r>
    <r>
      <rPr>
        <sz val="11"/>
        <rFont val="Times New Roman"/>
        <charset val="134"/>
      </rPr>
      <t>20</t>
    </r>
    <r>
      <rPr>
        <sz val="11"/>
        <rFont val="宋体"/>
        <charset val="134"/>
      </rPr>
      <t>人。</t>
    </r>
  </si>
  <si>
    <r>
      <t>8</t>
    </r>
    <r>
      <rPr>
        <sz val="11"/>
        <rFont val="宋体"/>
        <charset val="134"/>
      </rPr>
      <t>名群众参与项目选择、实施和监督。通过新建周转场、晾晒场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套，解决魔芋加工厂生产必备条件，完善其基础设施，为魔芋加工厂有序生产创收提供有力保障。受益总人口</t>
    </r>
    <r>
      <rPr>
        <sz val="11"/>
        <rFont val="Times New Roman"/>
        <charset val="134"/>
      </rPr>
      <t>80</t>
    </r>
    <r>
      <rPr>
        <sz val="11"/>
        <rFont val="宋体"/>
        <charset val="134"/>
      </rPr>
      <t>人，其中脱贫人口和监测对象</t>
    </r>
    <r>
      <rPr>
        <sz val="11"/>
        <rFont val="Times New Roman"/>
        <charset val="134"/>
      </rPr>
      <t>20</t>
    </r>
    <r>
      <rPr>
        <sz val="11"/>
        <rFont val="宋体"/>
        <charset val="134"/>
      </rPr>
      <t>人。</t>
    </r>
  </si>
  <si>
    <r>
      <t>通过新建周转场、晾晒场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套，解决魔芋加工厂生产必备条件，完善其基础设施，为魔芋加工厂有序生产创收提供有力保障。受益总人口</t>
    </r>
    <r>
      <rPr>
        <sz val="11"/>
        <rFont val="Times New Roman"/>
        <charset val="134"/>
      </rPr>
      <t>80</t>
    </r>
    <r>
      <rPr>
        <sz val="11"/>
        <rFont val="宋体"/>
        <charset val="134"/>
      </rPr>
      <t>人，其中脱贫人口和监测对象</t>
    </r>
    <r>
      <rPr>
        <sz val="11"/>
        <rFont val="Times New Roman"/>
        <charset val="134"/>
      </rPr>
      <t>20</t>
    </r>
    <r>
      <rPr>
        <sz val="11"/>
        <rFont val="宋体"/>
        <charset val="134"/>
      </rPr>
      <t>人。</t>
    </r>
  </si>
  <si>
    <r>
      <t>新建周转场、晾晒场</t>
    </r>
    <r>
      <rPr>
        <sz val="11"/>
        <rFont val="Times New Roman"/>
        <charset val="134"/>
      </rPr>
      <t>2600</t>
    </r>
    <r>
      <rPr>
        <sz val="11"/>
        <rFont val="宋体"/>
        <charset val="134"/>
      </rPr>
      <t>㎡，新建魔芋堆码场</t>
    </r>
    <r>
      <rPr>
        <sz val="11"/>
        <rFont val="Times New Roman"/>
        <charset val="134"/>
      </rPr>
      <t>970</t>
    </r>
    <r>
      <rPr>
        <sz val="11"/>
        <rFont val="宋体"/>
        <charset val="134"/>
      </rPr>
      <t>㎡，新建蓄水池</t>
    </r>
    <r>
      <rPr>
        <sz val="11"/>
        <rFont val="Times New Roman"/>
        <charset val="134"/>
      </rPr>
      <t>2</t>
    </r>
    <r>
      <rPr>
        <sz val="11"/>
        <rFont val="宋体"/>
        <charset val="134"/>
      </rPr>
      <t>个，魔芋加工厂出入护坎加固整治</t>
    </r>
    <r>
      <rPr>
        <sz val="11"/>
        <rFont val="Times New Roman"/>
        <charset val="134"/>
      </rPr>
      <t>160</t>
    </r>
    <r>
      <rPr>
        <sz val="11"/>
        <rFont val="宋体"/>
        <charset val="134"/>
      </rPr>
      <t>米，围墙</t>
    </r>
    <r>
      <rPr>
        <sz val="11"/>
        <rFont val="Times New Roman"/>
        <charset val="134"/>
      </rPr>
      <t>206.2</t>
    </r>
    <r>
      <rPr>
        <sz val="11"/>
        <rFont val="宋体"/>
        <charset val="134"/>
      </rPr>
      <t>米，排水沟</t>
    </r>
    <r>
      <rPr>
        <sz val="11"/>
        <rFont val="Times New Roman"/>
        <charset val="134"/>
      </rPr>
      <t>105</t>
    </r>
    <r>
      <rPr>
        <sz val="11"/>
        <rFont val="宋体"/>
        <charset val="134"/>
      </rPr>
      <t>米，室外排水工程</t>
    </r>
    <r>
      <rPr>
        <sz val="11"/>
        <rFont val="Times New Roman"/>
        <charset val="134"/>
      </rPr>
      <t>DN300</t>
    </r>
    <r>
      <rPr>
        <sz val="11"/>
        <rFont val="宋体"/>
        <charset val="134"/>
      </rPr>
      <t>波纹管</t>
    </r>
    <r>
      <rPr>
        <sz val="11"/>
        <rFont val="Times New Roman"/>
        <charset val="134"/>
      </rPr>
      <t>46.8</t>
    </r>
    <r>
      <rPr>
        <sz val="11"/>
        <rFont val="宋体"/>
        <charset val="134"/>
      </rPr>
      <t>米，地磅及地磅房各</t>
    </r>
    <r>
      <rPr>
        <sz val="11"/>
        <rFont val="Times New Roman"/>
        <charset val="134"/>
      </rPr>
      <t>1</t>
    </r>
    <r>
      <rPr>
        <sz val="11"/>
        <rFont val="宋体"/>
        <charset val="134"/>
      </rPr>
      <t>套</t>
    </r>
  </si>
  <si>
    <r>
      <t>硬化地面</t>
    </r>
    <r>
      <rPr>
        <sz val="11"/>
        <rFont val="Times New Roman"/>
        <charset val="134"/>
      </rPr>
      <t>140</t>
    </r>
    <r>
      <rPr>
        <sz val="11"/>
        <rFont val="宋体"/>
        <charset val="134"/>
      </rPr>
      <t>元</t>
    </r>
    <r>
      <rPr>
        <sz val="11"/>
        <rFont val="Times New Roman"/>
        <charset val="134"/>
      </rPr>
      <t>/</t>
    </r>
    <r>
      <rPr>
        <sz val="11"/>
        <rFont val="宋体"/>
        <charset val="134"/>
      </rPr>
      <t>平方米；钢棚架堆场</t>
    </r>
    <r>
      <rPr>
        <sz val="11"/>
        <rFont val="Times New Roman"/>
        <charset val="134"/>
      </rPr>
      <t xml:space="preserve">  700</t>
    </r>
    <r>
      <rPr>
        <sz val="11"/>
        <rFont val="宋体"/>
        <charset val="134"/>
      </rPr>
      <t>元</t>
    </r>
    <r>
      <rPr>
        <sz val="11"/>
        <rFont val="Times New Roman"/>
        <charset val="134"/>
      </rPr>
      <t>/</t>
    </r>
    <r>
      <rPr>
        <sz val="11"/>
        <rFont val="宋体"/>
        <charset val="134"/>
      </rPr>
      <t>平方米，蓄水池</t>
    </r>
    <r>
      <rPr>
        <sz val="11"/>
        <rFont val="Times New Roman"/>
        <charset val="134"/>
      </rPr>
      <t>700</t>
    </r>
    <r>
      <rPr>
        <sz val="11"/>
        <rFont val="宋体"/>
        <charset val="134"/>
      </rPr>
      <t>元</t>
    </r>
    <r>
      <rPr>
        <sz val="11"/>
        <rFont val="Times New Roman"/>
        <charset val="134"/>
      </rPr>
      <t>/</t>
    </r>
    <r>
      <rPr>
        <sz val="11"/>
        <rFont val="宋体"/>
        <charset val="134"/>
      </rPr>
      <t>立方米</t>
    </r>
  </si>
  <si>
    <r>
      <t>特色产业带动脱贫（监测）农户增加收入</t>
    </r>
    <r>
      <rPr>
        <sz val="11"/>
        <rFont val="Times New Roman"/>
        <charset val="134"/>
      </rPr>
      <t>≥500</t>
    </r>
    <r>
      <rPr>
        <sz val="11"/>
        <rFont val="宋体"/>
        <charset val="134"/>
      </rPr>
      <t>元</t>
    </r>
  </si>
  <si>
    <r>
      <t>受益脱贫人口及监测对象人数</t>
    </r>
    <r>
      <rPr>
        <sz val="11"/>
        <rFont val="Times New Roman"/>
        <charset val="134"/>
      </rPr>
      <t>≥20</t>
    </r>
    <r>
      <rPr>
        <sz val="11"/>
        <rFont val="宋体"/>
        <charset val="134"/>
      </rPr>
      <t>人。</t>
    </r>
  </si>
  <si>
    <r>
      <t>巫溪县土城镇</t>
    </r>
    <r>
      <rPr>
        <sz val="11"/>
        <rFont val="Times New Roman"/>
        <charset val="134"/>
      </rPr>
      <t>2024</t>
    </r>
    <r>
      <rPr>
        <sz val="11"/>
        <rFont val="宋体"/>
        <charset val="134"/>
      </rPr>
      <t>年非全日制公益性岗位补助</t>
    </r>
  </si>
  <si>
    <r>
      <t>开发乡村公益岗位</t>
    </r>
    <r>
      <rPr>
        <sz val="11"/>
        <rFont val="Times New Roman"/>
        <charset val="134"/>
      </rPr>
      <t>99</t>
    </r>
    <r>
      <rPr>
        <sz val="11"/>
        <rFont val="宋体"/>
        <charset val="134"/>
      </rPr>
      <t>个（其中：农村道路维护岗</t>
    </r>
    <r>
      <rPr>
        <sz val="11"/>
        <rFont val="Times New Roman"/>
        <charset val="134"/>
      </rPr>
      <t>22</t>
    </r>
    <r>
      <rPr>
        <sz val="11"/>
        <rFont val="宋体"/>
        <charset val="134"/>
      </rPr>
      <t>人，安全饮水管理岗</t>
    </r>
    <r>
      <rPr>
        <sz val="11"/>
        <rFont val="Times New Roman"/>
        <charset val="134"/>
      </rPr>
      <t>30</t>
    </r>
    <r>
      <rPr>
        <sz val="11"/>
        <rFont val="宋体"/>
        <charset val="134"/>
      </rPr>
      <t>人，公共环境维护岗</t>
    </r>
    <r>
      <rPr>
        <sz val="11"/>
        <rFont val="Times New Roman"/>
        <charset val="134"/>
      </rPr>
      <t>37</t>
    </r>
    <r>
      <rPr>
        <sz val="11"/>
        <rFont val="宋体"/>
        <charset val="134"/>
      </rPr>
      <t>人，农村道路交通劝导员</t>
    </r>
    <r>
      <rPr>
        <sz val="11"/>
        <rFont val="Times New Roman"/>
        <charset val="134"/>
      </rPr>
      <t>10</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43</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</si>
  <si>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142</t>
    </r>
    <r>
      <rPr>
        <sz val="11"/>
        <rFont val="宋体"/>
        <charset val="134"/>
      </rPr>
      <t>个，为脱贫人口提供就业岗位</t>
    </r>
    <r>
      <rPr>
        <sz val="11"/>
        <rFont val="Times New Roman"/>
        <charset val="134"/>
      </rPr>
      <t>142</t>
    </r>
    <r>
      <rPr>
        <sz val="11"/>
        <rFont val="宋体"/>
        <charset val="134"/>
      </rPr>
      <t>个，保障</t>
    </r>
    <r>
      <rPr>
        <sz val="11"/>
        <rFont val="Times New Roman"/>
        <charset val="134"/>
      </rPr>
      <t>142</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</si>
  <si>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142</t>
    </r>
    <r>
      <rPr>
        <sz val="11"/>
        <rFont val="宋体"/>
        <charset val="134"/>
      </rPr>
      <t>个，为脱贫人口提供就业岗位</t>
    </r>
    <r>
      <rPr>
        <sz val="11"/>
        <rFont val="Times New Roman"/>
        <charset val="134"/>
      </rPr>
      <t>142</t>
    </r>
    <r>
      <rPr>
        <sz val="11"/>
        <rFont val="宋体"/>
        <charset val="134"/>
      </rPr>
      <t>个，保障</t>
    </r>
    <r>
      <rPr>
        <sz val="11"/>
        <rFont val="Times New Roman"/>
        <charset val="134"/>
      </rPr>
      <t>142</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</si>
  <si>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142</t>
    </r>
    <r>
      <rPr>
        <sz val="11"/>
        <rFont val="宋体"/>
        <charset val="134"/>
      </rPr>
      <t>人</t>
    </r>
  </si>
  <si>
    <r>
      <t>受益脱贫户（监测户）人口数</t>
    </r>
    <r>
      <rPr>
        <sz val="11"/>
        <rFont val="Times New Roman"/>
        <charset val="134"/>
      </rPr>
      <t>≥142</t>
    </r>
    <r>
      <rPr>
        <sz val="11"/>
        <rFont val="宋体"/>
        <charset val="134"/>
      </rPr>
      <t>人</t>
    </r>
  </si>
  <si>
    <r>
      <t>巫溪县土城镇</t>
    </r>
    <r>
      <rPr>
        <sz val="11"/>
        <rFont val="Times New Roman"/>
        <charset val="134"/>
      </rPr>
      <t>2024</t>
    </r>
    <r>
      <rPr>
        <sz val="11"/>
        <rFont val="宋体"/>
        <charset val="134"/>
      </rPr>
      <t>年跨区域交通补助项目</t>
    </r>
  </si>
  <si>
    <r>
      <t>为</t>
    </r>
    <r>
      <rPr>
        <sz val="11"/>
        <rFont val="Times New Roman"/>
        <charset val="134"/>
      </rPr>
      <t>689</t>
    </r>
    <r>
      <rPr>
        <sz val="11"/>
        <rFont val="宋体"/>
        <charset val="134"/>
      </rPr>
      <t>人发放跨区域交通补助</t>
    </r>
  </si>
  <si>
    <r>
      <t>通过为</t>
    </r>
    <r>
      <rPr>
        <sz val="11"/>
        <rFont val="Times New Roman"/>
        <charset val="134"/>
      </rPr>
      <t>689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</si>
  <si>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689</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</si>
  <si>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689</t>
    </r>
    <r>
      <rPr>
        <sz val="11"/>
        <rFont val="宋体"/>
        <charset val="134"/>
      </rPr>
      <t>人</t>
    </r>
  </si>
  <si>
    <r>
      <t>受益脱贫人口数</t>
    </r>
    <r>
      <rPr>
        <sz val="11"/>
        <rFont val="Times New Roman"/>
        <charset val="134"/>
      </rPr>
      <t>≥689</t>
    </r>
    <r>
      <rPr>
        <sz val="11"/>
        <rFont val="宋体"/>
        <charset val="134"/>
      </rPr>
      <t>人</t>
    </r>
  </si>
  <si>
    <t>巫溪县土城镇2024年脱贫户、监测户产业帮扶项目</t>
  </si>
  <si>
    <t>816户发展到户产业帮扶项目（其中：未消除风险监测户37户；家庭人均纯收入10000元至16118元之间中不增反降的脱贫户6户；其他脱贫户773户）</t>
  </si>
  <si>
    <t>通过816户发展到户产业帮扶项目，项目实施可带动816户脱贫户及监测户发展特色产业，户均增加产业收入超过500元/年、户。</t>
  </si>
  <si>
    <t>10人参与前期项目确定会议、决议，10人参与入库项目的选择，10人参与项目实施过程中施工质量和资金使用的监督。通过816户发展到户产业帮扶项目，项目实施可带动816户脱贫户及监测户发展特色产业，户均增加产业收入超过500元/年、户。</t>
  </si>
  <si>
    <t>发展到户产业帮扶补助户数816户</t>
  </si>
  <si>
    <t>受益总人口数≥1500人</t>
  </si>
  <si>
    <r>
      <t>巫溪县土城镇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</si>
  <si>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及农村精神文明建设，支持和带动村民，其中脱贫人口789户2931人、未消除风险监测对象42户146人提升自身发展动力，创造干净整洁、卫生健康的人居环境。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</si>
  <si>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评比活动，带动村民，其中脱贫人口789户2931人、未消除风险监测对象42户146人及其他低收入人口，主动参与产业发展、改善环境卫生。</t>
    </r>
  </si>
  <si>
    <r>
      <t>8</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789</t>
    </r>
    <r>
      <rPr>
        <sz val="11"/>
        <rFont val="宋体"/>
        <charset val="134"/>
      </rPr>
      <t>户</t>
    </r>
    <r>
      <rPr>
        <sz val="11"/>
        <rFont val="Times New Roman"/>
        <charset val="134"/>
      </rPr>
      <t>2931</t>
    </r>
    <r>
      <rPr>
        <sz val="11"/>
        <rFont val="宋体"/>
        <charset val="134"/>
      </rPr>
      <t>脱贫户、未消除风险监测对象</t>
    </r>
    <r>
      <rPr>
        <sz val="11"/>
        <rFont val="Times New Roman"/>
        <charset val="134"/>
      </rPr>
      <t>42</t>
    </r>
    <r>
      <rPr>
        <sz val="11"/>
        <rFont val="宋体"/>
        <charset val="134"/>
      </rPr>
      <t>户</t>
    </r>
    <r>
      <rPr>
        <sz val="11"/>
        <rFont val="Times New Roman"/>
        <charset val="134"/>
      </rPr>
      <t>146</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</si>
  <si>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3077人</t>
    </r>
  </si>
  <si>
    <r>
      <t>受益脱贫人口、监测对象人数</t>
    </r>
    <r>
      <rPr>
        <sz val="11"/>
        <rFont val="Times New Roman"/>
        <charset val="134"/>
      </rPr>
      <t>≥</t>
    </r>
    <r>
      <rPr>
        <sz val="11"/>
        <rFont val="宋体"/>
        <charset val="134"/>
      </rPr>
      <t>3077人</t>
    </r>
  </si>
  <si>
    <r>
      <t>巫溪县</t>
    </r>
    <r>
      <rPr>
        <sz val="11"/>
        <rFont val="Times New Roman"/>
        <charset val="134"/>
      </rPr>
      <t>2023-2024</t>
    </r>
    <r>
      <rPr>
        <sz val="11"/>
        <rFont val="宋体"/>
        <charset val="134"/>
      </rPr>
      <t>年通组公路建设工程（第一批）土城镇西坪村公路</t>
    </r>
  </si>
  <si>
    <r>
      <t>路基拓宽公路里程</t>
    </r>
    <r>
      <rPr>
        <sz val="11"/>
        <rFont val="Times New Roman"/>
        <charset val="134"/>
      </rPr>
      <t>6.481</t>
    </r>
    <r>
      <rPr>
        <sz val="11"/>
        <rFont val="宋体"/>
        <charset val="134"/>
      </rPr>
      <t>公里，路基宽度</t>
    </r>
    <r>
      <rPr>
        <sz val="11"/>
        <rFont val="Times New Roman"/>
        <charset val="134"/>
      </rPr>
      <t>5.5-6.5</t>
    </r>
    <r>
      <rPr>
        <sz val="11"/>
        <rFont val="宋体"/>
        <charset val="134"/>
      </rPr>
      <t>米。</t>
    </r>
  </si>
  <si>
    <r>
      <t>通过路基拓宽公路里程</t>
    </r>
    <r>
      <rPr>
        <sz val="11"/>
        <rFont val="Times New Roman"/>
        <charset val="134"/>
      </rPr>
      <t>6.481</t>
    </r>
    <r>
      <rPr>
        <sz val="11"/>
        <rFont val="宋体"/>
        <charset val="134"/>
      </rPr>
      <t>公里，路基宽度</t>
    </r>
    <r>
      <rPr>
        <sz val="11"/>
        <rFont val="Times New Roman"/>
        <charset val="134"/>
      </rPr>
      <t>5.5-6.5</t>
    </r>
    <r>
      <rPr>
        <sz val="11"/>
        <rFont val="宋体"/>
        <charset val="134"/>
      </rPr>
      <t>米。该项目实施可解决</t>
    </r>
    <r>
      <rPr>
        <sz val="11"/>
        <rFont val="Times New Roman"/>
        <charset val="134"/>
      </rPr>
      <t>365</t>
    </r>
    <r>
      <rPr>
        <sz val="11"/>
        <rFont val="宋体"/>
        <charset val="134"/>
      </rPr>
      <t>人（其中脱贫人口</t>
    </r>
    <r>
      <rPr>
        <sz val="11"/>
        <rFont val="Times New Roman"/>
        <charset val="134"/>
      </rPr>
      <t>52</t>
    </r>
    <r>
      <rPr>
        <sz val="11"/>
        <rFont val="宋体"/>
        <charset val="134"/>
      </rPr>
      <t>人）改善生产条件，涉及西坪村、黄龙村和五峰村三个村产业发展，增加经济收益，方便群众安全出行。</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</si>
  <si>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人参与项目实施过程中施工质量和资金使用的监督；通过路基拓宽公路里程</t>
    </r>
    <r>
      <rPr>
        <sz val="11"/>
        <rFont val="Times New Roman"/>
        <charset val="134"/>
      </rPr>
      <t>6.481</t>
    </r>
    <r>
      <rPr>
        <sz val="11"/>
        <rFont val="宋体"/>
        <charset val="134"/>
      </rPr>
      <t>公里，路基宽度</t>
    </r>
    <r>
      <rPr>
        <sz val="11"/>
        <rFont val="Times New Roman"/>
        <charset val="134"/>
      </rPr>
      <t>5.5-6.5</t>
    </r>
    <r>
      <rPr>
        <sz val="11"/>
        <rFont val="宋体"/>
        <charset val="134"/>
      </rPr>
      <t>米。该项目实施可解决</t>
    </r>
    <r>
      <rPr>
        <sz val="11"/>
        <rFont val="Times New Roman"/>
        <charset val="134"/>
      </rPr>
      <t>365</t>
    </r>
    <r>
      <rPr>
        <sz val="11"/>
        <rFont val="宋体"/>
        <charset val="134"/>
      </rPr>
      <t>人（其中脱贫人口</t>
    </r>
    <r>
      <rPr>
        <sz val="11"/>
        <rFont val="Times New Roman"/>
        <charset val="134"/>
      </rPr>
      <t>52</t>
    </r>
    <r>
      <rPr>
        <sz val="11"/>
        <rFont val="宋体"/>
        <charset val="134"/>
      </rPr>
      <t>人）改善生产条件，涉及西坪村、黄龙村和五峰村三个村产业发展，增加经济收益，方便群众安全出行</t>
    </r>
  </si>
  <si>
    <r>
      <t>路基拓宽公路里程</t>
    </r>
    <r>
      <rPr>
        <sz val="11"/>
        <rFont val="Times New Roman"/>
        <charset val="134"/>
      </rPr>
      <t>6.481</t>
    </r>
    <r>
      <rPr>
        <sz val="11"/>
        <rFont val="宋体"/>
        <charset val="134"/>
      </rPr>
      <t>公里</t>
    </r>
  </si>
  <si>
    <t>巫溪县文峰镇人民政府 汇总</t>
  </si>
  <si>
    <r>
      <t>巫溪县文峰镇</t>
    </r>
    <r>
      <rPr>
        <sz val="11"/>
        <rFont val="Times New Roman"/>
        <charset val="134"/>
      </rPr>
      <t>2023</t>
    </r>
    <r>
      <rPr>
        <sz val="11"/>
        <rFont val="宋体"/>
        <charset val="134"/>
      </rPr>
      <t>年暴雨洪灾损毁基础设施修复项目</t>
    </r>
  </si>
  <si>
    <r>
      <t>整修损毁道路</t>
    </r>
    <r>
      <rPr>
        <sz val="11"/>
        <rFont val="Times New Roman"/>
        <charset val="134"/>
      </rPr>
      <t>10</t>
    </r>
    <r>
      <rPr>
        <sz val="11"/>
        <rFont val="宋体"/>
        <charset val="134"/>
      </rPr>
      <t>公里，沟渠</t>
    </r>
    <r>
      <rPr>
        <sz val="11"/>
        <rFont val="Times New Roman"/>
        <charset val="134"/>
      </rPr>
      <t>1.2</t>
    </r>
    <r>
      <rPr>
        <sz val="11"/>
        <rFont val="宋体"/>
        <charset val="134"/>
      </rPr>
      <t>公里</t>
    </r>
  </si>
  <si>
    <t>通过整修损毁道路10公里，沟渠1.2公里，可改善300人，其中脱贫人口50人出行问题，农田保护100亩。</t>
  </si>
  <si>
    <r>
      <t>7</t>
    </r>
    <r>
      <rPr>
        <sz val="11"/>
        <rFont val="宋体"/>
        <charset val="134"/>
      </rPr>
      <t>人参与前期项目确定会议、决议，</t>
    </r>
    <r>
      <rPr>
        <sz val="11"/>
        <rFont val="Times New Roman"/>
        <charset val="134"/>
      </rPr>
      <t>7</t>
    </r>
    <r>
      <rPr>
        <sz val="11"/>
        <rFont val="宋体"/>
        <charset val="134"/>
      </rPr>
      <t>人参与入库项目的选择，</t>
    </r>
    <r>
      <rPr>
        <sz val="11"/>
        <rFont val="Times New Roman"/>
        <charset val="134"/>
      </rPr>
      <t>7</t>
    </r>
    <r>
      <rPr>
        <sz val="11"/>
        <rFont val="宋体"/>
        <charset val="134"/>
      </rPr>
      <t>人参与项目实施过程中施工质量和资金使用的监督；通过实施整修损毁道路</t>
    </r>
    <r>
      <rPr>
        <sz val="11"/>
        <rFont val="Times New Roman"/>
        <charset val="134"/>
      </rPr>
      <t>10</t>
    </r>
    <r>
      <rPr>
        <sz val="11"/>
        <rFont val="宋体"/>
        <charset val="134"/>
      </rPr>
      <t>公里，沟渠</t>
    </r>
    <r>
      <rPr>
        <sz val="11"/>
        <rFont val="Times New Roman"/>
        <charset val="134"/>
      </rPr>
      <t>1.2</t>
    </r>
    <r>
      <rPr>
        <sz val="11"/>
        <rFont val="宋体"/>
        <charset val="134"/>
      </rPr>
      <t>公里</t>
    </r>
    <r>
      <rPr>
        <sz val="11"/>
        <rFont val="Times New Roman"/>
        <charset val="134"/>
      </rPr>
      <t>,</t>
    </r>
    <r>
      <rPr>
        <sz val="11"/>
        <rFont val="宋体"/>
        <charset val="134"/>
      </rPr>
      <t>可改善</t>
    </r>
    <r>
      <rPr>
        <sz val="11"/>
        <rFont val="Times New Roman"/>
        <charset val="134"/>
      </rPr>
      <t>300</t>
    </r>
    <r>
      <rPr>
        <sz val="11"/>
        <rFont val="宋体"/>
        <charset val="134"/>
      </rPr>
      <t>人出行难问题，其中脱贫人口</t>
    </r>
    <r>
      <rPr>
        <sz val="11"/>
        <rFont val="Times New Roman"/>
        <charset val="134"/>
      </rPr>
      <t>50</t>
    </r>
    <r>
      <rPr>
        <sz val="11"/>
        <rFont val="宋体"/>
        <charset val="134"/>
      </rPr>
      <t>人出行难问题，保护良田</t>
    </r>
    <r>
      <rPr>
        <sz val="11"/>
        <rFont val="Times New Roman"/>
        <charset val="134"/>
      </rPr>
      <t>100</t>
    </r>
    <r>
      <rPr>
        <sz val="11"/>
        <rFont val="宋体"/>
        <charset val="134"/>
      </rPr>
      <t>亩</t>
    </r>
  </si>
  <si>
    <r>
      <t>整修损毁道路</t>
    </r>
    <r>
      <rPr>
        <sz val="11"/>
        <rFont val="Times New Roman"/>
        <charset val="134"/>
      </rPr>
      <t>10</t>
    </r>
    <r>
      <rPr>
        <sz val="11"/>
        <rFont val="宋体"/>
        <charset val="134"/>
      </rPr>
      <t>公里，沟渠</t>
    </r>
    <r>
      <rPr>
        <sz val="11"/>
        <rFont val="Times New Roman"/>
        <charset val="134"/>
      </rPr>
      <t>1.2</t>
    </r>
    <r>
      <rPr>
        <sz val="11"/>
        <rFont val="宋体"/>
        <charset val="134"/>
      </rPr>
      <t>公里。</t>
    </r>
  </si>
  <si>
    <r>
      <t>道路整治</t>
    </r>
    <r>
      <rPr>
        <sz val="11"/>
        <rFont val="Times New Roman"/>
        <charset val="134"/>
      </rPr>
      <t>4</t>
    </r>
    <r>
      <rPr>
        <sz val="11"/>
        <rFont val="宋体"/>
        <charset val="134"/>
      </rPr>
      <t>万元</t>
    </r>
    <r>
      <rPr>
        <sz val="11"/>
        <rFont val="Times New Roman"/>
        <charset val="134"/>
      </rPr>
      <t>/</t>
    </r>
    <r>
      <rPr>
        <sz val="11"/>
        <rFont val="宋体"/>
        <charset val="134"/>
      </rPr>
      <t>公里，沟渠整治</t>
    </r>
    <r>
      <rPr>
        <sz val="11"/>
        <rFont val="Times New Roman"/>
        <charset val="134"/>
      </rPr>
      <t>400</t>
    </r>
    <r>
      <rPr>
        <sz val="11"/>
        <rFont val="宋体"/>
        <charset val="134"/>
      </rPr>
      <t>元</t>
    </r>
    <r>
      <rPr>
        <sz val="11"/>
        <rFont val="Times New Roman"/>
        <charset val="134"/>
      </rPr>
      <t>/</t>
    </r>
    <r>
      <rPr>
        <sz val="11"/>
        <rFont val="宋体"/>
        <charset val="134"/>
      </rPr>
      <t>方</t>
    </r>
  </si>
  <si>
    <r>
      <t>受益脱贫人口</t>
    </r>
    <r>
      <rPr>
        <sz val="11"/>
        <rFont val="Times New Roman"/>
        <charset val="134"/>
      </rPr>
      <t>≥50</t>
    </r>
    <r>
      <rPr>
        <sz val="11"/>
        <rFont val="宋体"/>
        <charset val="134"/>
      </rPr>
      <t>人</t>
    </r>
  </si>
  <si>
    <r>
      <t>工程设计使用年限</t>
    </r>
    <r>
      <rPr>
        <sz val="11"/>
        <rFont val="Times New Roman"/>
        <charset val="134"/>
      </rPr>
      <t>≥6</t>
    </r>
    <r>
      <rPr>
        <sz val="11"/>
        <rFont val="宋体"/>
        <charset val="134"/>
      </rPr>
      <t>年</t>
    </r>
  </si>
  <si>
    <r>
      <t>巫溪县文峰镇</t>
    </r>
    <r>
      <rPr>
        <sz val="11"/>
        <rFont val="Times New Roman"/>
        <charset val="134"/>
      </rPr>
      <t>2024</t>
    </r>
    <r>
      <rPr>
        <sz val="11"/>
        <rFont val="宋体"/>
        <charset val="134"/>
      </rPr>
      <t>年非全日制公益性岗位补助</t>
    </r>
  </si>
  <si>
    <r>
      <t>开发乡村公益岗位</t>
    </r>
    <r>
      <rPr>
        <sz val="11"/>
        <rFont val="Times New Roman"/>
        <charset val="134"/>
      </rPr>
      <t>190</t>
    </r>
    <r>
      <rPr>
        <sz val="11"/>
        <rFont val="宋体"/>
        <charset val="134"/>
      </rPr>
      <t>个（其中：农村道路维护岗</t>
    </r>
    <r>
      <rPr>
        <sz val="11"/>
        <rFont val="Times New Roman"/>
        <charset val="134"/>
      </rPr>
      <t>83</t>
    </r>
    <r>
      <rPr>
        <sz val="11"/>
        <rFont val="宋体"/>
        <charset val="134"/>
      </rPr>
      <t>人，安全饮水管理岗</t>
    </r>
    <r>
      <rPr>
        <sz val="11"/>
        <rFont val="Times New Roman"/>
        <charset val="134"/>
      </rPr>
      <t>42</t>
    </r>
    <r>
      <rPr>
        <sz val="11"/>
        <rFont val="宋体"/>
        <charset val="134"/>
      </rPr>
      <t>人，公共环境维护岗</t>
    </r>
    <r>
      <rPr>
        <sz val="11"/>
        <rFont val="Times New Roman"/>
        <charset val="134"/>
      </rPr>
      <t>50</t>
    </r>
    <r>
      <rPr>
        <sz val="11"/>
        <rFont val="宋体"/>
        <charset val="134"/>
      </rPr>
      <t>人，农村道路交通劝导员</t>
    </r>
    <r>
      <rPr>
        <sz val="11"/>
        <rFont val="Times New Roman"/>
        <charset val="134"/>
      </rPr>
      <t>15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100</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</si>
  <si>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290</t>
    </r>
    <r>
      <rPr>
        <sz val="11"/>
        <rFont val="宋体"/>
        <charset val="134"/>
      </rPr>
      <t>个，为脱贫人口提供就业岗位</t>
    </r>
    <r>
      <rPr>
        <sz val="11"/>
        <rFont val="Times New Roman"/>
        <charset val="134"/>
      </rPr>
      <t>290</t>
    </r>
    <r>
      <rPr>
        <sz val="11"/>
        <rFont val="宋体"/>
        <charset val="134"/>
      </rPr>
      <t>个，保障</t>
    </r>
    <r>
      <rPr>
        <sz val="11"/>
        <rFont val="Times New Roman"/>
        <charset val="134"/>
      </rPr>
      <t>290</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</si>
  <si>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290</t>
    </r>
    <r>
      <rPr>
        <sz val="11"/>
        <rFont val="宋体"/>
        <charset val="134"/>
      </rPr>
      <t>个，为脱贫人口提供就业岗位</t>
    </r>
    <r>
      <rPr>
        <sz val="11"/>
        <rFont val="Times New Roman"/>
        <charset val="134"/>
      </rPr>
      <t>290</t>
    </r>
    <r>
      <rPr>
        <sz val="11"/>
        <rFont val="宋体"/>
        <charset val="134"/>
      </rPr>
      <t>个，保障</t>
    </r>
    <r>
      <rPr>
        <sz val="11"/>
        <rFont val="Times New Roman"/>
        <charset val="134"/>
      </rPr>
      <t>290</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</si>
  <si>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290</t>
    </r>
    <r>
      <rPr>
        <sz val="11"/>
        <rFont val="宋体"/>
        <charset val="134"/>
      </rPr>
      <t>人</t>
    </r>
  </si>
  <si>
    <r>
      <t>受益脱贫户（监测户）人口数</t>
    </r>
    <r>
      <rPr>
        <sz val="11"/>
        <rFont val="Times New Roman"/>
        <charset val="134"/>
      </rPr>
      <t>≥290</t>
    </r>
    <r>
      <rPr>
        <sz val="11"/>
        <rFont val="宋体"/>
        <charset val="134"/>
      </rPr>
      <t>人</t>
    </r>
  </si>
  <si>
    <r>
      <t>巫溪县文峰镇</t>
    </r>
    <r>
      <rPr>
        <sz val="11"/>
        <rFont val="Times New Roman"/>
        <charset val="134"/>
      </rPr>
      <t>2024</t>
    </r>
    <r>
      <rPr>
        <sz val="11"/>
        <rFont val="宋体"/>
        <charset val="134"/>
      </rPr>
      <t>年跨区域交通补助项目</t>
    </r>
  </si>
  <si>
    <r>
      <t>为</t>
    </r>
    <r>
      <rPr>
        <sz val="11"/>
        <rFont val="Times New Roman"/>
        <charset val="134"/>
      </rPr>
      <t>1740</t>
    </r>
    <r>
      <rPr>
        <sz val="11"/>
        <rFont val="宋体"/>
        <charset val="134"/>
      </rPr>
      <t>人发放跨区域交通补助</t>
    </r>
  </si>
  <si>
    <r>
      <t>通过为</t>
    </r>
    <r>
      <rPr>
        <sz val="11"/>
        <rFont val="Times New Roman"/>
        <charset val="134"/>
      </rPr>
      <t>1740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</si>
  <si>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1740</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</si>
  <si>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1740</t>
    </r>
    <r>
      <rPr>
        <sz val="11"/>
        <rFont val="宋体"/>
        <charset val="134"/>
      </rPr>
      <t>人</t>
    </r>
  </si>
  <si>
    <r>
      <t>受益脱贫人口数</t>
    </r>
    <r>
      <rPr>
        <sz val="11"/>
        <rFont val="Times New Roman"/>
        <charset val="134"/>
      </rPr>
      <t>≥1740</t>
    </r>
    <r>
      <rPr>
        <sz val="11"/>
        <rFont val="宋体"/>
        <charset val="134"/>
      </rPr>
      <t>人</t>
    </r>
  </si>
  <si>
    <t>巫溪县文峰镇2024年脱贫户、监测户产业帮扶项目</t>
  </si>
  <si>
    <t>2090户发展到户产业帮扶项目（其中：家庭人均纯收入低于1万元以下的脱贫户15户，未消除风险监测户47户；家庭人均纯收入10000元至16118元之间中不增反降的脱贫户17户；其他脱贫户2011户）</t>
  </si>
  <si>
    <t>通过2090户发展到户产业帮扶项目，项目实施可带动2090脱贫户及监测户发展特色产业，户均增加产业收入超过500元/年、户。</t>
  </si>
  <si>
    <t>30人参与前期项目确定会议、决议，30人参与入库项目的选择，20参与项目实施过程中施工质量和资金使用的监督。通过2090户发展到户产业帮扶项目，项目实施可带动2090户脱贫户及监测户发展特色产业，户均增加产业收入超过500元/年、户。）</t>
  </si>
  <si>
    <t>通过2090户发展到户产业帮扶项目，项目实施可带动2090户脱贫户及监测户发展特色产业，户均增加产业收入超过500元/年、户。</t>
  </si>
  <si>
    <t>发展到户产业帮扶补助户数2090户</t>
  </si>
  <si>
    <t>受益总人口数≥7065人</t>
  </si>
  <si>
    <r>
      <t>巫溪县文峰镇三星村</t>
    </r>
    <r>
      <rPr>
        <sz val="11"/>
        <rFont val="Times New Roman"/>
        <charset val="134"/>
      </rPr>
      <t>2024</t>
    </r>
    <r>
      <rPr>
        <sz val="11"/>
        <rFont val="宋体"/>
        <charset val="134"/>
      </rPr>
      <t>年农特产品加工厂建设项目</t>
    </r>
  </si>
  <si>
    <r>
      <t>建设农特产品加工厂房</t>
    </r>
    <r>
      <rPr>
        <sz val="11"/>
        <rFont val="Times New Roman"/>
        <charset val="134"/>
      </rPr>
      <t>500</t>
    </r>
    <r>
      <rPr>
        <sz val="11"/>
        <rFont val="宋体"/>
        <charset val="134"/>
      </rPr>
      <t>平方米，配备农特产品加工设备1套。</t>
    </r>
  </si>
  <si>
    <t>通过建设农特产品加工厂房500平方米，配备农特产品加工设备，推动文峰镇三星村农特产品加工产业发展，带动农户10户（其中脱贫人口2户）户均增收1000元，村集体经济年收入3万元。</t>
  </si>
  <si>
    <r>
      <t>3</t>
    </r>
    <r>
      <rPr>
        <sz val="11"/>
        <rFont val="宋体"/>
        <charset val="134"/>
      </rPr>
      <t>人参与前期项目确定会议、</t>
    </r>
    <r>
      <rPr>
        <sz val="11"/>
        <rFont val="Times New Roman"/>
        <charset val="134"/>
      </rP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建设农特产品加工厂房500平方米，配备农特产品加工设备，推动文峰镇三星村农特产品加工产业发展，带动农户10户（其中脱贫人口2户）户均增收1000元，村集体经济年收入3万元。</t>
    </r>
  </si>
  <si>
    <r>
      <t>采购一批农特产品加工设备，建设农特产品加工厂房及营销房屋</t>
    </r>
    <r>
      <rPr>
        <sz val="11"/>
        <rFont val="Times New Roman"/>
        <charset val="134"/>
      </rPr>
      <t>500</t>
    </r>
    <r>
      <rPr>
        <sz val="11"/>
        <rFont val="宋体"/>
        <charset val="134"/>
      </rPr>
      <t>平方米</t>
    </r>
  </si>
  <si>
    <r>
      <t>加工厂房及营销房屋</t>
    </r>
    <r>
      <rPr>
        <sz val="11"/>
        <rFont val="Times New Roman"/>
        <charset val="134"/>
      </rPr>
      <t>2600</t>
    </r>
    <r>
      <rPr>
        <sz val="11"/>
        <rFont val="宋体"/>
        <charset val="134"/>
      </rPr>
      <t>元</t>
    </r>
    <r>
      <rPr>
        <sz val="11"/>
        <rFont val="Times New Roman"/>
        <charset val="134"/>
      </rPr>
      <t>/</t>
    </r>
    <r>
      <rPr>
        <sz val="11"/>
        <rFont val="宋体"/>
        <charset val="134"/>
      </rPr>
      <t>平方米</t>
    </r>
  </si>
  <si>
    <r>
      <t>特色产业带动脱贫农户增加收入</t>
    </r>
    <r>
      <rPr>
        <sz val="11"/>
        <rFont val="Times New Roman"/>
        <charset val="134"/>
      </rPr>
      <t>≥1000</t>
    </r>
    <r>
      <rPr>
        <sz val="11"/>
        <rFont val="宋体"/>
        <charset val="134"/>
      </rPr>
      <t>元</t>
    </r>
  </si>
  <si>
    <r>
      <t>受益户数</t>
    </r>
    <r>
      <rPr>
        <sz val="11"/>
        <rFont val="Times New Roman"/>
        <charset val="134"/>
      </rPr>
      <t>≥100</t>
    </r>
    <r>
      <rPr>
        <sz val="11"/>
        <rFont val="宋体"/>
        <charset val="134"/>
      </rPr>
      <t>户</t>
    </r>
  </si>
  <si>
    <r>
      <t>工程设计使用年限</t>
    </r>
    <r>
      <rPr>
        <sz val="11"/>
        <rFont val="Times New Roman"/>
        <charset val="134"/>
      </rPr>
      <t>≥2</t>
    </r>
    <r>
      <rPr>
        <sz val="11"/>
        <rFont val="宋体"/>
        <charset val="134"/>
      </rPr>
      <t>年</t>
    </r>
  </si>
  <si>
    <r>
      <t>巫溪县文峰镇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</si>
  <si>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7291</t>
    </r>
    <r>
      <rPr>
        <sz val="11"/>
        <rFont val="宋体"/>
        <charset val="134"/>
      </rPr>
      <t>人、未消除风险监测对象</t>
    </r>
    <r>
      <rPr>
        <sz val="11"/>
        <rFont val="Times New Roman"/>
        <charset val="134"/>
      </rPr>
      <t>17</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</si>
  <si>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7291</t>
    </r>
    <r>
      <rPr>
        <sz val="11"/>
        <rFont val="宋体"/>
        <charset val="134"/>
      </rPr>
      <t>人、未消除风险监测对象</t>
    </r>
    <r>
      <rPr>
        <sz val="11"/>
        <rFont val="Times New Roman"/>
        <charset val="134"/>
      </rPr>
      <t>17</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</si>
  <si>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7291</t>
    </r>
    <r>
      <rPr>
        <sz val="11"/>
        <rFont val="宋体"/>
        <charset val="134"/>
      </rPr>
      <t>人、未消除风险监测对象</t>
    </r>
    <r>
      <rPr>
        <sz val="11"/>
        <rFont val="Times New Roman"/>
        <charset val="134"/>
      </rPr>
      <t>17</t>
    </r>
    <r>
      <rPr>
        <sz val="11"/>
        <rFont val="宋体"/>
        <charset val="134"/>
      </rPr>
      <t>人及其他低收入人口，主动参与产业发展、改善环境卫生。</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</si>
  <si>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≥7308</t>
    </r>
    <r>
      <rPr>
        <sz val="11"/>
        <rFont val="宋体"/>
        <charset val="134"/>
      </rPr>
      <t>人</t>
    </r>
  </si>
  <si>
    <r>
      <t>受益脱贫人口、监测对象人数</t>
    </r>
    <r>
      <rPr>
        <sz val="11"/>
        <rFont val="Times New Roman"/>
        <charset val="134"/>
      </rPr>
      <t>≥7308</t>
    </r>
    <r>
      <rPr>
        <sz val="11"/>
        <rFont val="宋体"/>
        <charset val="134"/>
      </rPr>
      <t>人</t>
    </r>
  </si>
  <si>
    <r>
      <t>巫溪县</t>
    </r>
    <r>
      <rPr>
        <sz val="11"/>
        <rFont val="Times New Roman"/>
        <charset val="134"/>
      </rPr>
      <t>2023-2024</t>
    </r>
    <r>
      <rPr>
        <sz val="11"/>
        <rFont val="宋体"/>
        <charset val="134"/>
      </rPr>
      <t>年通组公路建设工程（第一批）文峰镇思源村公路</t>
    </r>
  </si>
  <si>
    <r>
      <t>路基拓宽公路里程</t>
    </r>
    <r>
      <rPr>
        <sz val="11"/>
        <rFont val="Times New Roman"/>
        <charset val="134"/>
      </rPr>
      <t>3.79</t>
    </r>
    <r>
      <rPr>
        <sz val="11"/>
        <rFont val="宋体"/>
        <charset val="134"/>
      </rPr>
      <t>公里，路基宽度</t>
    </r>
    <r>
      <rPr>
        <sz val="11"/>
        <rFont val="Times New Roman"/>
        <charset val="134"/>
      </rPr>
      <t>5.5-6.5</t>
    </r>
    <r>
      <rPr>
        <sz val="11"/>
        <rFont val="宋体"/>
        <charset val="134"/>
      </rPr>
      <t>米。</t>
    </r>
  </si>
  <si>
    <r>
      <t>通过路基拓宽公路里程</t>
    </r>
    <r>
      <rPr>
        <sz val="11"/>
        <rFont val="Times New Roman"/>
        <charset val="134"/>
      </rPr>
      <t>3.79</t>
    </r>
    <r>
      <rPr>
        <sz val="11"/>
        <rFont val="宋体"/>
        <charset val="134"/>
      </rPr>
      <t>公里，路基宽度</t>
    </r>
    <r>
      <rPr>
        <sz val="11"/>
        <rFont val="Times New Roman"/>
        <charset val="134"/>
      </rPr>
      <t>5.5-6.5</t>
    </r>
    <r>
      <rPr>
        <sz val="11"/>
        <rFont val="宋体"/>
        <charset val="134"/>
      </rPr>
      <t>米。项目实施可改善</t>
    </r>
    <r>
      <rPr>
        <sz val="11"/>
        <rFont val="Times New Roman"/>
        <charset val="134"/>
      </rPr>
      <t>200</t>
    </r>
    <r>
      <rPr>
        <sz val="11"/>
        <rFont val="宋体"/>
        <charset val="134"/>
      </rPr>
      <t>人，其中脱贫人口</t>
    </r>
    <r>
      <rPr>
        <sz val="11"/>
        <rFont val="Times New Roman"/>
        <charset val="134"/>
      </rPr>
      <t>70</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</si>
  <si>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人参与项目实施过程中施工质量和资金使用的监督；通过路基拓宽公路里程</t>
    </r>
    <r>
      <rPr>
        <sz val="11"/>
        <rFont val="Times New Roman"/>
        <charset val="134"/>
      </rPr>
      <t>3.79</t>
    </r>
    <r>
      <rPr>
        <sz val="11"/>
        <rFont val="宋体"/>
        <charset val="134"/>
      </rPr>
      <t>公里，路基宽度</t>
    </r>
    <r>
      <rPr>
        <sz val="11"/>
        <rFont val="Times New Roman"/>
        <charset val="134"/>
      </rPr>
      <t>5.5-6.5</t>
    </r>
    <r>
      <rPr>
        <sz val="11"/>
        <rFont val="宋体"/>
        <charset val="134"/>
      </rPr>
      <t>米。项目实施可改善</t>
    </r>
    <r>
      <rPr>
        <sz val="11"/>
        <rFont val="Times New Roman"/>
        <charset val="134"/>
      </rPr>
      <t>200</t>
    </r>
    <r>
      <rPr>
        <sz val="11"/>
        <rFont val="宋体"/>
        <charset val="134"/>
      </rPr>
      <t>人，其中脱贫人口</t>
    </r>
    <r>
      <rPr>
        <sz val="11"/>
        <rFont val="Times New Roman"/>
        <charset val="134"/>
      </rPr>
      <t>70</t>
    </r>
    <r>
      <rPr>
        <sz val="11"/>
        <rFont val="宋体"/>
        <charset val="134"/>
      </rPr>
      <t>人出行问题。</t>
    </r>
  </si>
  <si>
    <r>
      <t>路基拓宽公路里程</t>
    </r>
    <r>
      <rPr>
        <sz val="11"/>
        <rFont val="Times New Roman"/>
        <charset val="134"/>
      </rPr>
      <t>3.79</t>
    </r>
    <r>
      <rPr>
        <sz val="11"/>
        <rFont val="宋体"/>
        <charset val="134"/>
      </rPr>
      <t>公里</t>
    </r>
  </si>
  <si>
    <r>
      <t>受益脱贫人口数</t>
    </r>
    <r>
      <rPr>
        <sz val="11"/>
        <rFont val="Times New Roman"/>
        <charset val="134"/>
      </rPr>
      <t>≥70</t>
    </r>
    <r>
      <rPr>
        <sz val="11"/>
        <rFont val="宋体"/>
        <charset val="134"/>
      </rPr>
      <t>人</t>
    </r>
  </si>
  <si>
    <t>巫溪县文峰镇2024年三星村白果树至利民村牯牛坪、文峰镇松涛村鞍子山至彭咏梧烈士纪念馆公路升级改造工程</t>
  </si>
  <si>
    <r>
      <t>改扩建公路路基</t>
    </r>
    <r>
      <rPr>
        <sz val="11"/>
        <rFont val="Times New Roman"/>
        <charset val="134"/>
      </rPr>
      <t>11.304</t>
    </r>
    <r>
      <rPr>
        <sz val="11"/>
        <rFont val="宋体"/>
        <charset val="134"/>
      </rPr>
      <t>公里，路基宽度</t>
    </r>
    <r>
      <rPr>
        <sz val="11"/>
        <rFont val="Times New Roman"/>
        <charset val="134"/>
      </rPr>
      <t>6.5</t>
    </r>
    <r>
      <rPr>
        <sz val="11"/>
        <rFont val="宋体"/>
        <charset val="134"/>
      </rPr>
      <t>米。</t>
    </r>
  </si>
  <si>
    <t>巫溪县三星村、利民村</t>
  </si>
  <si>
    <r>
      <t>通过改扩建公路路基</t>
    </r>
    <r>
      <rPr>
        <sz val="11"/>
        <rFont val="Times New Roman"/>
        <charset val="134"/>
      </rPr>
      <t>11.304</t>
    </r>
    <r>
      <rPr>
        <sz val="11"/>
        <rFont val="宋体"/>
        <charset val="134"/>
      </rPr>
      <t>公里，路基宽度</t>
    </r>
    <r>
      <rPr>
        <sz val="11"/>
        <rFont val="Times New Roman"/>
        <charset val="134"/>
      </rPr>
      <t>6.5</t>
    </r>
    <r>
      <rPr>
        <sz val="11"/>
        <rFont val="宋体"/>
        <charset val="134"/>
      </rPr>
      <t>米。项目实施可改善</t>
    </r>
    <r>
      <rPr>
        <sz val="11"/>
        <rFont val="Times New Roman"/>
        <charset val="134"/>
      </rPr>
      <t>2250</t>
    </r>
    <r>
      <rPr>
        <sz val="11"/>
        <rFont val="宋体"/>
        <charset val="134"/>
      </rPr>
      <t>人，其中脱贫人口</t>
    </r>
    <r>
      <rPr>
        <sz val="11"/>
        <rFont val="Times New Roman"/>
        <charset val="134"/>
      </rPr>
      <t>520</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</si>
  <si>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人参与项目实施过程中施工质量和资金使用的监督；通过改扩建公路路基</t>
    </r>
    <r>
      <rPr>
        <sz val="11"/>
        <rFont val="Times New Roman"/>
        <charset val="134"/>
      </rPr>
      <t>11.304</t>
    </r>
    <r>
      <rPr>
        <sz val="11"/>
        <rFont val="宋体"/>
        <charset val="134"/>
      </rPr>
      <t>公里，路基宽度</t>
    </r>
    <r>
      <rPr>
        <sz val="11"/>
        <rFont val="Times New Roman"/>
        <charset val="134"/>
      </rPr>
      <t>6.5</t>
    </r>
    <r>
      <rPr>
        <sz val="11"/>
        <rFont val="宋体"/>
        <charset val="134"/>
      </rPr>
      <t>米。项目实施可改善</t>
    </r>
    <r>
      <rPr>
        <sz val="11"/>
        <rFont val="Times New Roman"/>
        <charset val="134"/>
      </rPr>
      <t>2250</t>
    </r>
    <r>
      <rPr>
        <sz val="11"/>
        <rFont val="宋体"/>
        <charset val="134"/>
      </rPr>
      <t>人，其中脱贫人口</t>
    </r>
    <r>
      <rPr>
        <sz val="11"/>
        <rFont val="Times New Roman"/>
        <charset val="134"/>
      </rPr>
      <t>520</t>
    </r>
    <r>
      <rPr>
        <sz val="11"/>
        <rFont val="宋体"/>
        <charset val="134"/>
      </rPr>
      <t>人出行问题。</t>
    </r>
  </si>
  <si>
    <r>
      <t>11.304</t>
    </r>
    <r>
      <rPr>
        <sz val="11"/>
        <rFont val="宋体"/>
        <charset val="134"/>
      </rPr>
      <t>公里</t>
    </r>
    <r>
      <rPr>
        <sz val="11"/>
        <rFont val="Times New Roman"/>
        <charset val="134"/>
      </rPr>
      <t>6.5</t>
    </r>
    <r>
      <rPr>
        <sz val="11"/>
        <rFont val="宋体"/>
        <charset val="134"/>
      </rPr>
      <t>米宽</t>
    </r>
  </si>
  <si>
    <r>
      <t>路基工程补助标准</t>
    </r>
    <r>
      <rPr>
        <sz val="11"/>
        <rFont val="Times New Roman"/>
        <charset val="134"/>
      </rPr>
      <t>25</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</si>
  <si>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≥520</t>
    </r>
    <r>
      <rPr>
        <sz val="11"/>
        <rFont val="宋体"/>
        <charset val="134"/>
      </rPr>
      <t>人</t>
    </r>
  </si>
  <si>
    <t>巫溪县文峰镇2024年松涛村牯牛坪至汪家大桥、文峰镇松涛村牯牛坪至奉节界公路升级改造工程</t>
  </si>
  <si>
    <r>
      <t>改扩建公路路基</t>
    </r>
    <r>
      <rPr>
        <sz val="11"/>
        <rFont val="Times New Roman"/>
        <charset val="134"/>
      </rPr>
      <t>10.668</t>
    </r>
    <r>
      <rPr>
        <sz val="11"/>
        <rFont val="宋体"/>
        <charset val="134"/>
      </rPr>
      <t>公里，路基宽度</t>
    </r>
    <r>
      <rPr>
        <sz val="11"/>
        <rFont val="Times New Roman"/>
        <charset val="134"/>
      </rPr>
      <t>6.5</t>
    </r>
    <r>
      <rPr>
        <sz val="11"/>
        <rFont val="宋体"/>
        <charset val="134"/>
      </rPr>
      <t>米。</t>
    </r>
  </si>
  <si>
    <t>巫溪县农庆村、松涛村</t>
  </si>
  <si>
    <r>
      <t>通过改扩建公路路基</t>
    </r>
    <r>
      <rPr>
        <sz val="11"/>
        <rFont val="Times New Roman"/>
        <charset val="134"/>
      </rPr>
      <t>10.668</t>
    </r>
    <r>
      <rPr>
        <sz val="11"/>
        <rFont val="宋体"/>
        <charset val="134"/>
      </rPr>
      <t>公里，路基宽度</t>
    </r>
    <r>
      <rPr>
        <sz val="11"/>
        <rFont val="Times New Roman"/>
        <charset val="134"/>
      </rPr>
      <t>6.5</t>
    </r>
    <r>
      <rPr>
        <sz val="11"/>
        <rFont val="宋体"/>
        <charset val="134"/>
      </rPr>
      <t>米。项目实施可改善</t>
    </r>
    <r>
      <rPr>
        <sz val="11"/>
        <rFont val="Times New Roman"/>
        <charset val="134"/>
      </rPr>
      <t>1830</t>
    </r>
    <r>
      <rPr>
        <sz val="11"/>
        <rFont val="宋体"/>
        <charset val="134"/>
      </rPr>
      <t>人，其中脱贫人口</t>
    </r>
    <r>
      <rPr>
        <sz val="11"/>
        <rFont val="Times New Roman"/>
        <charset val="134"/>
      </rPr>
      <t>407</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</si>
  <si>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人参与项目实施过程中施工质量和资金使用的监督；通过改扩建公路路基</t>
    </r>
    <r>
      <rPr>
        <sz val="11"/>
        <rFont val="Times New Roman"/>
        <charset val="134"/>
      </rPr>
      <t>11.304</t>
    </r>
    <r>
      <rPr>
        <sz val="11"/>
        <rFont val="宋体"/>
        <charset val="134"/>
      </rPr>
      <t>公里，路基宽度</t>
    </r>
    <r>
      <rPr>
        <sz val="11"/>
        <rFont val="Times New Roman"/>
        <charset val="134"/>
      </rPr>
      <t>6.5</t>
    </r>
    <r>
      <rPr>
        <sz val="11"/>
        <rFont val="宋体"/>
        <charset val="134"/>
      </rPr>
      <t>米。通过改扩建公路路基</t>
    </r>
    <r>
      <rPr>
        <sz val="11"/>
        <rFont val="Times New Roman"/>
        <charset val="134"/>
      </rPr>
      <t>10.668</t>
    </r>
    <r>
      <rPr>
        <sz val="11"/>
        <rFont val="宋体"/>
        <charset val="134"/>
      </rPr>
      <t>公里，路基宽度</t>
    </r>
    <r>
      <rPr>
        <sz val="11"/>
        <rFont val="Times New Roman"/>
        <charset val="134"/>
      </rPr>
      <t>6.5</t>
    </r>
    <r>
      <rPr>
        <sz val="11"/>
        <rFont val="宋体"/>
        <charset val="134"/>
      </rPr>
      <t>米。项目实施可改善</t>
    </r>
    <r>
      <rPr>
        <sz val="11"/>
        <rFont val="Times New Roman"/>
        <charset val="134"/>
      </rPr>
      <t>1830</t>
    </r>
    <r>
      <rPr>
        <sz val="11"/>
        <rFont val="宋体"/>
        <charset val="134"/>
      </rPr>
      <t>人，其中脱贫人口</t>
    </r>
    <r>
      <rPr>
        <sz val="11"/>
        <rFont val="Times New Roman"/>
        <charset val="134"/>
      </rPr>
      <t>407</t>
    </r>
    <r>
      <rPr>
        <sz val="11"/>
        <rFont val="宋体"/>
        <charset val="134"/>
      </rPr>
      <t>人出行问题。</t>
    </r>
  </si>
  <si>
    <r>
      <t>10.668</t>
    </r>
    <r>
      <rPr>
        <sz val="11"/>
        <rFont val="宋体"/>
        <charset val="134"/>
      </rPr>
      <t>公里</t>
    </r>
    <r>
      <rPr>
        <sz val="11"/>
        <rFont val="Times New Roman"/>
        <charset val="134"/>
      </rPr>
      <t>6.5</t>
    </r>
    <r>
      <rPr>
        <sz val="11"/>
        <rFont val="宋体"/>
        <charset val="134"/>
      </rPr>
      <t>米宽</t>
    </r>
  </si>
  <si>
    <r>
      <t>受益脱贫人口数</t>
    </r>
    <r>
      <rPr>
        <sz val="11"/>
        <rFont val="Times New Roman"/>
        <charset val="134"/>
      </rPr>
      <t>≥407</t>
    </r>
    <r>
      <rPr>
        <sz val="11"/>
        <rFont val="宋体"/>
        <charset val="134"/>
      </rPr>
      <t>人</t>
    </r>
  </si>
  <si>
    <t>巫溪县乌龙乡人民政府 汇总</t>
  </si>
  <si>
    <r>
      <t>巫溪县乌龙乡</t>
    </r>
    <r>
      <rPr>
        <sz val="11"/>
        <rFont val="Times New Roman"/>
        <charset val="134"/>
      </rPr>
      <t>2024</t>
    </r>
    <r>
      <rPr>
        <sz val="11"/>
        <rFont val="宋体"/>
        <charset val="134"/>
      </rPr>
      <t>年非全日制公益性岗位补助</t>
    </r>
  </si>
  <si>
    <r>
      <t>开发乡村公益岗位</t>
    </r>
    <r>
      <rPr>
        <sz val="11"/>
        <rFont val="Times New Roman"/>
        <charset val="134"/>
      </rPr>
      <t>85</t>
    </r>
    <r>
      <rPr>
        <sz val="11"/>
        <rFont val="宋体"/>
        <charset val="134"/>
      </rPr>
      <t>个（其中：农村道路维护岗</t>
    </r>
    <r>
      <rPr>
        <sz val="11"/>
        <rFont val="Times New Roman"/>
        <charset val="134"/>
      </rPr>
      <t>21</t>
    </r>
    <r>
      <rPr>
        <sz val="11"/>
        <rFont val="宋体"/>
        <charset val="134"/>
      </rPr>
      <t>人，安全饮水管理岗</t>
    </r>
    <r>
      <rPr>
        <sz val="11"/>
        <rFont val="Times New Roman"/>
        <charset val="134"/>
      </rPr>
      <t>23</t>
    </r>
    <r>
      <rPr>
        <sz val="11"/>
        <rFont val="宋体"/>
        <charset val="134"/>
      </rPr>
      <t>人，公共环境维护岗</t>
    </r>
    <r>
      <rPr>
        <sz val="11"/>
        <rFont val="Times New Roman"/>
        <charset val="134"/>
      </rPr>
      <t>35</t>
    </r>
    <r>
      <rPr>
        <sz val="11"/>
        <rFont val="宋体"/>
        <charset val="134"/>
      </rPr>
      <t>人，农村道路交通劝导员</t>
    </r>
    <r>
      <rPr>
        <sz val="11"/>
        <rFont val="Times New Roman"/>
        <charset val="134"/>
      </rPr>
      <t>6</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65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</si>
  <si>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150</t>
    </r>
    <r>
      <rPr>
        <sz val="11"/>
        <rFont val="宋体"/>
        <charset val="134"/>
      </rPr>
      <t>个，为脱贫人口提供就业岗位</t>
    </r>
    <r>
      <rPr>
        <sz val="11"/>
        <rFont val="Times New Roman"/>
        <charset val="134"/>
      </rPr>
      <t>150</t>
    </r>
    <r>
      <rPr>
        <sz val="11"/>
        <rFont val="宋体"/>
        <charset val="134"/>
      </rPr>
      <t>个，保障</t>
    </r>
    <r>
      <rPr>
        <sz val="11"/>
        <rFont val="Times New Roman"/>
        <charset val="134"/>
      </rPr>
      <t>150</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</si>
  <si>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150</t>
    </r>
    <r>
      <rPr>
        <sz val="11"/>
        <rFont val="宋体"/>
        <charset val="134"/>
      </rPr>
      <t>个，为脱贫人口提供就业岗位</t>
    </r>
    <r>
      <rPr>
        <sz val="11"/>
        <rFont val="Times New Roman"/>
        <charset val="134"/>
      </rPr>
      <t>150</t>
    </r>
    <r>
      <rPr>
        <sz val="11"/>
        <rFont val="宋体"/>
        <charset val="134"/>
      </rPr>
      <t>个，保障</t>
    </r>
    <r>
      <rPr>
        <sz val="11"/>
        <rFont val="Times New Roman"/>
        <charset val="134"/>
      </rPr>
      <t>150</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</si>
  <si>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150</t>
    </r>
    <r>
      <rPr>
        <sz val="11"/>
        <rFont val="宋体"/>
        <charset val="134"/>
      </rPr>
      <t>人</t>
    </r>
  </si>
  <si>
    <r>
      <t>受益脱贫户（监测户）人口数</t>
    </r>
    <r>
      <rPr>
        <sz val="11"/>
        <rFont val="Times New Roman"/>
        <charset val="134"/>
      </rPr>
      <t>≥150</t>
    </r>
    <r>
      <rPr>
        <sz val="11"/>
        <rFont val="宋体"/>
        <charset val="134"/>
      </rPr>
      <t>人</t>
    </r>
  </si>
  <si>
    <r>
      <t>巫溪县乌龙乡</t>
    </r>
    <r>
      <rPr>
        <sz val="11"/>
        <rFont val="Times New Roman"/>
        <charset val="134"/>
      </rPr>
      <t>2024</t>
    </r>
    <r>
      <rPr>
        <sz val="11"/>
        <rFont val="宋体"/>
        <charset val="134"/>
      </rPr>
      <t>年跨区域交通补助项目</t>
    </r>
  </si>
  <si>
    <r>
      <t>为</t>
    </r>
    <r>
      <rPr>
        <sz val="11"/>
        <rFont val="Times New Roman"/>
        <charset val="134"/>
      </rPr>
      <t>548</t>
    </r>
    <r>
      <rPr>
        <sz val="11"/>
        <rFont val="宋体"/>
        <charset val="134"/>
      </rPr>
      <t>人发放跨区域交通补助</t>
    </r>
  </si>
  <si>
    <r>
      <t>通过为</t>
    </r>
    <r>
      <rPr>
        <sz val="11"/>
        <rFont val="Times New Roman"/>
        <charset val="134"/>
      </rPr>
      <t>548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</si>
  <si>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548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</si>
  <si>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548</t>
    </r>
    <r>
      <rPr>
        <sz val="11"/>
        <rFont val="宋体"/>
        <charset val="134"/>
      </rPr>
      <t>人</t>
    </r>
  </si>
  <si>
    <r>
      <t>受益脱贫人口数</t>
    </r>
    <r>
      <rPr>
        <sz val="11"/>
        <rFont val="Times New Roman"/>
        <charset val="134"/>
      </rPr>
      <t>≥548</t>
    </r>
    <r>
      <rPr>
        <sz val="11"/>
        <rFont val="宋体"/>
        <charset val="134"/>
      </rPr>
      <t>人</t>
    </r>
  </si>
  <si>
    <t>巫溪县乌龙乡2024年脱贫户、监测户产业帮扶项目</t>
  </si>
  <si>
    <t>619户发展到户产业帮扶项目（其中：家庭人均纯收入低于1万元以下的脱贫户9户，未消除风险监测户47户；家庭人均纯收入10000元至16118元之间中不增反降的脱贫户4户；其他脱贫户559户）</t>
  </si>
  <si>
    <t>通过619户发展到户产业帮扶项目，项目实施可带动619户脱贫户及监测户发展特色产业，户均增加产业收入超过500元/年、户。</t>
  </si>
  <si>
    <t>21人参与前期项目确定会议、决议，21人参与入库项目的选择，21人参与项目实施过程中施工质量和资金使用的监督。通过619户发展到户产业帮扶项目，项目实施可带动619户脱贫户及监测户发展特色产业，户均增加产业收入超过500元/年、户。</t>
  </si>
  <si>
    <t>发展到户产业帮扶补助户数619户</t>
  </si>
  <si>
    <t>受益总人口数≥2077人</t>
  </si>
  <si>
    <r>
      <t>巫溪县乌龙乡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</si>
  <si>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546</t>
    </r>
    <r>
      <rPr>
        <sz val="11"/>
        <rFont val="宋体"/>
        <charset val="134"/>
      </rPr>
      <t>户</t>
    </r>
    <r>
      <rPr>
        <sz val="11"/>
        <rFont val="Times New Roman"/>
        <charset val="134"/>
      </rPr>
      <t>1850</t>
    </r>
    <r>
      <rPr>
        <sz val="11"/>
        <rFont val="宋体"/>
        <charset val="134"/>
      </rPr>
      <t>人、未消除风险监测对象</t>
    </r>
    <r>
      <rPr>
        <sz val="11"/>
        <rFont val="Times New Roman"/>
        <charset val="134"/>
      </rPr>
      <t>47</t>
    </r>
    <r>
      <rPr>
        <sz val="11"/>
        <rFont val="宋体"/>
        <charset val="134"/>
      </rPr>
      <t>户</t>
    </r>
    <r>
      <rPr>
        <sz val="11"/>
        <rFont val="Times New Roman"/>
        <charset val="134"/>
      </rPr>
      <t>158</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</si>
  <si>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546</t>
    </r>
    <r>
      <rPr>
        <sz val="11"/>
        <rFont val="宋体"/>
        <charset val="134"/>
      </rPr>
      <t>户</t>
    </r>
    <r>
      <rPr>
        <sz val="11"/>
        <rFont val="Times New Roman"/>
        <charset val="134"/>
      </rPr>
      <t>1850</t>
    </r>
    <r>
      <rPr>
        <sz val="11"/>
        <rFont val="宋体"/>
        <charset val="134"/>
      </rPr>
      <t>人、未消除风险监测对象</t>
    </r>
    <r>
      <rPr>
        <sz val="11"/>
        <rFont val="Times New Roman"/>
        <charset val="134"/>
      </rPr>
      <t>47</t>
    </r>
    <r>
      <rPr>
        <sz val="11"/>
        <rFont val="宋体"/>
        <charset val="134"/>
      </rPr>
      <t>户</t>
    </r>
    <r>
      <rPr>
        <sz val="11"/>
        <rFont val="Times New Roman"/>
        <charset val="134"/>
      </rPr>
      <t>158</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</si>
  <si>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546</t>
    </r>
    <r>
      <rPr>
        <sz val="11"/>
        <rFont val="宋体"/>
        <charset val="134"/>
      </rPr>
      <t>户</t>
    </r>
    <r>
      <rPr>
        <sz val="11"/>
        <rFont val="Times New Roman"/>
        <charset val="134"/>
      </rPr>
      <t>1850</t>
    </r>
    <r>
      <rPr>
        <sz val="11"/>
        <rFont val="宋体"/>
        <charset val="134"/>
      </rPr>
      <t>人脱贫户、未消除风险监测对象</t>
    </r>
    <r>
      <rPr>
        <sz val="11"/>
        <rFont val="Times New Roman"/>
        <charset val="134"/>
      </rPr>
      <t>47</t>
    </r>
    <r>
      <rPr>
        <sz val="11"/>
        <rFont val="宋体"/>
        <charset val="134"/>
      </rPr>
      <t>户</t>
    </r>
    <r>
      <rPr>
        <sz val="11"/>
        <rFont val="Times New Roman"/>
        <charset val="134"/>
      </rPr>
      <t>158</t>
    </r>
    <r>
      <rPr>
        <sz val="11"/>
        <rFont val="宋体"/>
        <charset val="134"/>
      </rPr>
      <t>人户提升自身发展动力，创造干净整洁、卫生健康的人居环境。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</si>
  <si>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2008人</t>
    </r>
  </si>
  <si>
    <r>
      <t>受益脱贫人口、监测对象人数</t>
    </r>
    <r>
      <rPr>
        <sz val="11"/>
        <rFont val="Times New Roman"/>
        <charset val="134"/>
      </rPr>
      <t>≥</t>
    </r>
    <r>
      <rPr>
        <sz val="11"/>
        <rFont val="宋体"/>
        <charset val="134"/>
      </rPr>
      <t>2008人</t>
    </r>
  </si>
  <si>
    <r>
      <t>巫溪县</t>
    </r>
    <r>
      <rPr>
        <sz val="11"/>
        <rFont val="Times New Roman"/>
        <charset val="134"/>
      </rPr>
      <t>2024</t>
    </r>
    <r>
      <rPr>
        <sz val="11"/>
        <rFont val="宋体"/>
        <charset val="134"/>
      </rPr>
      <t>年乌龙乡银洞连接桥梁建设项目</t>
    </r>
  </si>
  <si>
    <r>
      <t>新建</t>
    </r>
    <r>
      <rPr>
        <sz val="11"/>
        <rFont val="Times New Roman"/>
        <charset val="134"/>
      </rPr>
      <t>1</t>
    </r>
    <r>
      <rPr>
        <sz val="11"/>
        <rFont val="宋体"/>
        <charset val="134"/>
      </rPr>
      <t>座宽</t>
    </r>
    <r>
      <rPr>
        <sz val="11"/>
        <rFont val="Times New Roman"/>
        <charset val="134"/>
      </rPr>
      <t>8</t>
    </r>
    <r>
      <rPr>
        <sz val="11"/>
        <rFont val="宋体"/>
        <charset val="134"/>
      </rPr>
      <t>米、主跨</t>
    </r>
    <r>
      <rPr>
        <sz val="11"/>
        <rFont val="Times New Roman"/>
        <charset val="134"/>
      </rPr>
      <t>40</t>
    </r>
    <r>
      <rPr>
        <sz val="11"/>
        <rFont val="宋体"/>
        <charset val="134"/>
      </rPr>
      <t>米车行桥，新建连接道路</t>
    </r>
    <r>
      <rPr>
        <sz val="11"/>
        <rFont val="Times New Roman"/>
        <charset val="134"/>
      </rPr>
      <t>80</t>
    </r>
    <r>
      <rPr>
        <sz val="11"/>
        <rFont val="宋体"/>
        <charset val="134"/>
      </rPr>
      <t>米。</t>
    </r>
  </si>
  <si>
    <r>
      <t>通过新建</t>
    </r>
    <r>
      <rPr>
        <sz val="11"/>
        <rFont val="Times New Roman"/>
        <charset val="134"/>
      </rPr>
      <t>1</t>
    </r>
    <r>
      <rPr>
        <sz val="11"/>
        <rFont val="宋体"/>
        <charset val="134"/>
      </rPr>
      <t>座宽</t>
    </r>
    <r>
      <rPr>
        <sz val="11"/>
        <rFont val="Times New Roman"/>
        <charset val="134"/>
      </rPr>
      <t>8</t>
    </r>
    <r>
      <rPr>
        <sz val="11"/>
        <rFont val="宋体"/>
        <charset val="134"/>
      </rPr>
      <t>米、主跨</t>
    </r>
    <r>
      <rPr>
        <sz val="11"/>
        <rFont val="Times New Roman"/>
        <charset val="134"/>
      </rPr>
      <t>40</t>
    </r>
    <r>
      <rPr>
        <sz val="11"/>
        <rFont val="宋体"/>
        <charset val="134"/>
      </rPr>
      <t>米车行桥，新建连接道路</t>
    </r>
    <r>
      <rPr>
        <sz val="11"/>
        <rFont val="Times New Roman"/>
        <charset val="134"/>
      </rPr>
      <t>80</t>
    </r>
    <r>
      <rPr>
        <sz val="11"/>
        <rFont val="宋体"/>
        <charset val="134"/>
      </rPr>
      <t>米。项目建成后，可改善</t>
    </r>
    <r>
      <rPr>
        <sz val="11"/>
        <rFont val="Times New Roman"/>
        <charset val="134"/>
      </rPr>
      <t>1500</t>
    </r>
    <r>
      <rPr>
        <sz val="11"/>
        <rFont val="宋体"/>
        <charset val="134"/>
      </rPr>
      <t>余人，其中：脱贫人口（含监测对象）</t>
    </r>
    <r>
      <rPr>
        <sz val="11"/>
        <rFont val="Times New Roman"/>
        <charset val="134"/>
      </rPr>
      <t>703</t>
    </r>
    <r>
      <rPr>
        <sz val="11"/>
        <rFont val="宋体"/>
        <charset val="134"/>
      </rPr>
      <t>人交通出行条件</t>
    </r>
  </si>
  <si>
    <r>
      <t>6</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t>
    </r>
    <r>
      <rPr>
        <sz val="11"/>
        <rFont val="Times New Roman"/>
        <charset val="134"/>
      </rPr>
      <t>1</t>
    </r>
    <r>
      <rPr>
        <sz val="11"/>
        <rFont val="宋体"/>
        <charset val="134"/>
      </rPr>
      <t>座宽</t>
    </r>
    <r>
      <rPr>
        <sz val="11"/>
        <rFont val="Times New Roman"/>
        <charset val="134"/>
      </rPr>
      <t>8</t>
    </r>
    <r>
      <rPr>
        <sz val="11"/>
        <rFont val="宋体"/>
        <charset val="134"/>
      </rPr>
      <t>米、主跨</t>
    </r>
    <r>
      <rPr>
        <sz val="11"/>
        <rFont val="Times New Roman"/>
        <charset val="134"/>
      </rPr>
      <t>40</t>
    </r>
    <r>
      <rPr>
        <sz val="11"/>
        <rFont val="宋体"/>
        <charset val="134"/>
      </rPr>
      <t>米车行桥，新建连接道路</t>
    </r>
    <r>
      <rPr>
        <sz val="11"/>
        <rFont val="Times New Roman"/>
        <charset val="134"/>
      </rPr>
      <t>80</t>
    </r>
    <r>
      <rPr>
        <sz val="11"/>
        <rFont val="宋体"/>
        <charset val="134"/>
      </rPr>
      <t>米。项目建成后，可改善</t>
    </r>
    <r>
      <rPr>
        <sz val="11"/>
        <rFont val="Times New Roman"/>
        <charset val="134"/>
      </rPr>
      <t>1500</t>
    </r>
    <r>
      <rPr>
        <sz val="11"/>
        <rFont val="宋体"/>
        <charset val="134"/>
      </rPr>
      <t>余人，其中：脱贫人口（含监测对象）</t>
    </r>
    <r>
      <rPr>
        <sz val="11"/>
        <rFont val="Times New Roman"/>
        <charset val="134"/>
      </rPr>
      <t>703</t>
    </r>
    <r>
      <rPr>
        <sz val="11"/>
        <rFont val="宋体"/>
        <charset val="134"/>
      </rPr>
      <t>人交通出行条件</t>
    </r>
  </si>
  <si>
    <r>
      <t>车行桥</t>
    </r>
    <r>
      <rPr>
        <sz val="11"/>
        <rFont val="Times New Roman"/>
        <charset val="134"/>
      </rPr>
      <t>8</t>
    </r>
    <r>
      <rPr>
        <sz val="11"/>
        <rFont val="宋体"/>
        <charset val="134"/>
      </rPr>
      <t>米，连接道路</t>
    </r>
    <r>
      <rPr>
        <sz val="11"/>
        <rFont val="Times New Roman"/>
        <charset val="134"/>
      </rPr>
      <t>80</t>
    </r>
    <r>
      <rPr>
        <sz val="11"/>
        <rFont val="宋体"/>
        <charset val="134"/>
      </rPr>
      <t>米</t>
    </r>
  </si>
  <si>
    <r>
      <t>桥梁</t>
    </r>
    <r>
      <rPr>
        <sz val="11"/>
        <rFont val="Times New Roman"/>
        <charset val="134"/>
      </rPr>
      <t>340</t>
    </r>
    <r>
      <rPr>
        <sz val="11"/>
        <rFont val="宋体"/>
        <charset val="134"/>
      </rPr>
      <t>万元</t>
    </r>
    <r>
      <rPr>
        <sz val="11"/>
        <rFont val="Times New Roman"/>
        <charset val="134"/>
      </rPr>
      <t>/</t>
    </r>
    <r>
      <rPr>
        <sz val="11"/>
        <rFont val="宋体"/>
        <charset val="134"/>
      </rPr>
      <t>座，道路</t>
    </r>
    <r>
      <rPr>
        <sz val="11"/>
        <rFont val="Times New Roman"/>
        <charset val="134"/>
      </rPr>
      <t>50</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</si>
  <si>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≥703</t>
    </r>
    <r>
      <rPr>
        <sz val="11"/>
        <rFont val="宋体"/>
        <charset val="134"/>
      </rPr>
      <t>人</t>
    </r>
  </si>
  <si>
    <r>
      <t>工程设计使用年限</t>
    </r>
    <r>
      <rPr>
        <sz val="11"/>
        <rFont val="Times New Roman"/>
        <charset val="134"/>
      </rPr>
      <t>≥20</t>
    </r>
    <r>
      <rPr>
        <sz val="11"/>
        <rFont val="宋体"/>
        <charset val="134"/>
      </rPr>
      <t>年</t>
    </r>
  </si>
  <si>
    <r>
      <t>巫溪县</t>
    </r>
    <r>
      <rPr>
        <sz val="11"/>
        <rFont val="Times New Roman"/>
        <charset val="134"/>
      </rPr>
      <t>2023-2024</t>
    </r>
    <r>
      <rPr>
        <sz val="11"/>
        <rFont val="宋体"/>
        <charset val="134"/>
      </rPr>
      <t>年通组公路建设工程（第一批）乌龙乡林场村公路</t>
    </r>
  </si>
  <si>
    <r>
      <t>改建公路里程</t>
    </r>
    <r>
      <rPr>
        <sz val="11"/>
        <rFont val="Times New Roman"/>
        <charset val="134"/>
      </rPr>
      <t>4.68</t>
    </r>
    <r>
      <rPr>
        <sz val="11"/>
        <rFont val="宋体"/>
        <charset val="134"/>
      </rPr>
      <t>公里，路基宽度</t>
    </r>
    <r>
      <rPr>
        <sz val="11"/>
        <rFont val="Times New Roman"/>
        <charset val="134"/>
      </rPr>
      <t>4.5</t>
    </r>
    <r>
      <rPr>
        <sz val="11"/>
        <rFont val="宋体"/>
        <charset val="134"/>
      </rPr>
      <t>米。</t>
    </r>
  </si>
  <si>
    <r>
      <t>通过改建公路里程</t>
    </r>
    <r>
      <rPr>
        <sz val="11"/>
        <rFont val="Times New Roman"/>
        <charset val="134"/>
      </rPr>
      <t>4.68</t>
    </r>
    <r>
      <rPr>
        <sz val="11"/>
        <rFont val="宋体"/>
        <charset val="134"/>
      </rPr>
      <t>公里，路基宽度</t>
    </r>
    <r>
      <rPr>
        <sz val="11"/>
        <rFont val="Times New Roman"/>
        <charset val="134"/>
      </rPr>
      <t>4.5</t>
    </r>
    <r>
      <rPr>
        <sz val="11"/>
        <rFont val="宋体"/>
        <charset val="134"/>
      </rPr>
      <t>米。项目实施可解决</t>
    </r>
    <r>
      <rPr>
        <sz val="11"/>
        <rFont val="Times New Roman"/>
        <charset val="134"/>
      </rPr>
      <t>135</t>
    </r>
    <r>
      <rPr>
        <sz val="11"/>
        <rFont val="宋体"/>
        <charset val="134"/>
      </rPr>
      <t>人出行难，其中脱贫人口</t>
    </r>
    <r>
      <rPr>
        <sz val="11"/>
        <rFont val="Times New Roman"/>
        <charset val="134"/>
      </rPr>
      <t>22</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</si>
  <si>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人参与项目实施过程中施工质量和资金使用的监督；通过改建公路里程</t>
    </r>
    <r>
      <rPr>
        <sz val="11"/>
        <rFont val="Times New Roman"/>
        <charset val="134"/>
      </rPr>
      <t>4.68</t>
    </r>
    <r>
      <rPr>
        <sz val="11"/>
        <rFont val="宋体"/>
        <charset val="134"/>
      </rPr>
      <t>公里，路基宽度</t>
    </r>
    <r>
      <rPr>
        <sz val="11"/>
        <rFont val="Times New Roman"/>
        <charset val="134"/>
      </rPr>
      <t>4.5</t>
    </r>
    <r>
      <rPr>
        <sz val="11"/>
        <rFont val="宋体"/>
        <charset val="134"/>
      </rPr>
      <t>米。项目实施可解决</t>
    </r>
    <r>
      <rPr>
        <sz val="11"/>
        <rFont val="Times New Roman"/>
        <charset val="134"/>
      </rPr>
      <t>135</t>
    </r>
    <r>
      <rPr>
        <sz val="11"/>
        <rFont val="宋体"/>
        <charset val="134"/>
      </rPr>
      <t>人出行难，其中脱贫人口</t>
    </r>
    <r>
      <rPr>
        <sz val="11"/>
        <rFont val="Times New Roman"/>
        <charset val="134"/>
      </rPr>
      <t>22</t>
    </r>
    <r>
      <rPr>
        <sz val="11"/>
        <rFont val="宋体"/>
        <charset val="134"/>
      </rPr>
      <t>人出行问题。</t>
    </r>
  </si>
  <si>
    <r>
      <t>改建公路里程</t>
    </r>
    <r>
      <rPr>
        <sz val="11"/>
        <rFont val="Times New Roman"/>
        <charset val="134"/>
      </rPr>
      <t>4.68</t>
    </r>
    <r>
      <rPr>
        <sz val="11"/>
        <rFont val="宋体"/>
        <charset val="134"/>
      </rPr>
      <t>公里</t>
    </r>
  </si>
  <si>
    <r>
      <t>受益脱贫人口数</t>
    </r>
    <r>
      <rPr>
        <sz val="11"/>
        <rFont val="Times New Roman"/>
        <charset val="134"/>
      </rPr>
      <t>≥22</t>
    </r>
    <r>
      <rPr>
        <sz val="11"/>
        <rFont val="宋体"/>
        <charset val="134"/>
      </rPr>
      <t>人</t>
    </r>
  </si>
  <si>
    <t>巫溪县下堡镇人民政府 汇总</t>
  </si>
  <si>
    <r>
      <t>巫溪县下堡镇桔林村</t>
    </r>
    <r>
      <rPr>
        <sz val="11"/>
        <rFont val="Times New Roman"/>
        <charset val="134"/>
      </rPr>
      <t>2023</t>
    </r>
    <r>
      <rPr>
        <sz val="11"/>
        <rFont val="宋体"/>
        <charset val="134"/>
      </rPr>
      <t>年通村道路扩建项目</t>
    </r>
  </si>
  <si>
    <r>
      <t>道路扩建</t>
    </r>
    <r>
      <rPr>
        <sz val="11"/>
        <rFont val="Times New Roman"/>
        <charset val="134"/>
      </rPr>
      <t>714</t>
    </r>
    <r>
      <rPr>
        <sz val="11"/>
        <rFont val="宋体"/>
        <charset val="134"/>
      </rPr>
      <t>米，扩宽至</t>
    </r>
    <r>
      <rPr>
        <sz val="11"/>
        <rFont val="Times New Roman"/>
        <charset val="134"/>
      </rPr>
      <t>5.5</t>
    </r>
    <r>
      <rPr>
        <sz val="11"/>
        <rFont val="宋体"/>
        <charset val="134"/>
      </rPr>
      <t>米</t>
    </r>
    <r>
      <rPr>
        <sz val="11"/>
        <rFont val="Times New Roman"/>
        <charset val="134"/>
      </rPr>
      <t>-6</t>
    </r>
    <r>
      <rPr>
        <sz val="11"/>
        <rFont val="宋体"/>
        <charset val="134"/>
      </rPr>
      <t>米，整修路基并硬化，增设错车道。</t>
    </r>
    <r>
      <rPr>
        <sz val="11"/>
        <rFont val="Times New Roman"/>
        <charset val="134"/>
      </rPr>
      <t>M7.5</t>
    </r>
    <r>
      <rPr>
        <sz val="11"/>
        <rFont val="宋体"/>
        <charset val="134"/>
      </rPr>
      <t>挡墙，边沟。</t>
    </r>
  </si>
  <si>
    <r>
      <t>通过扩建桔林村道路</t>
    </r>
    <r>
      <rPr>
        <sz val="11"/>
        <rFont val="Times New Roman"/>
        <charset val="134"/>
      </rPr>
      <t>714</t>
    </r>
    <r>
      <rPr>
        <sz val="11"/>
        <rFont val="宋体"/>
        <charset val="134"/>
      </rPr>
      <t>米，项目实施可改善</t>
    </r>
    <r>
      <rPr>
        <sz val="11"/>
        <rFont val="Times New Roman"/>
        <charset val="134"/>
      </rPr>
      <t>867</t>
    </r>
    <r>
      <rPr>
        <sz val="11"/>
        <rFont val="宋体"/>
        <charset val="134"/>
      </rPr>
      <t>人（其中脱贫人口</t>
    </r>
    <r>
      <rPr>
        <sz val="11"/>
        <rFont val="Times New Roman"/>
        <charset val="134"/>
      </rPr>
      <t>185</t>
    </r>
    <r>
      <rPr>
        <sz val="11"/>
        <rFont val="宋体"/>
        <charset val="134"/>
      </rPr>
      <t>人）生产生活条件。</t>
    </r>
  </si>
  <si>
    <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人参与项目实施过程中施工质量和资金使用的监督，通过扩建桔林村道路714米，项目实施可改善867人（其中脱贫人口185人）生产生活条件。</t>
    </r>
  </si>
  <si>
    <r>
      <t>扩建桔林村道路</t>
    </r>
    <r>
      <rPr>
        <sz val="11"/>
        <rFont val="Times New Roman"/>
        <charset val="134"/>
      </rPr>
      <t>714</t>
    </r>
    <r>
      <rPr>
        <sz val="11"/>
        <rFont val="宋体"/>
        <charset val="134"/>
      </rPr>
      <t>米</t>
    </r>
  </si>
  <si>
    <r>
      <t>扩建通村道路</t>
    </r>
    <r>
      <rPr>
        <sz val="11"/>
        <rFont val="Times New Roman"/>
        <charset val="134"/>
      </rPr>
      <t>700</t>
    </r>
    <r>
      <rPr>
        <sz val="11"/>
        <rFont val="宋体"/>
        <charset val="134"/>
      </rPr>
      <t>元</t>
    </r>
    <r>
      <rPr>
        <sz val="11"/>
        <rFont val="Times New Roman"/>
        <charset val="134"/>
      </rPr>
      <t>/</t>
    </r>
    <r>
      <rPr>
        <sz val="11"/>
        <rFont val="宋体"/>
        <charset val="134"/>
      </rPr>
      <t>米</t>
    </r>
  </si>
  <si>
    <r>
      <t>带动脱贫户</t>
    </r>
    <r>
      <rPr>
        <sz val="11"/>
        <rFont val="Times New Roman"/>
        <charset val="134"/>
      </rPr>
      <t>185</t>
    </r>
    <r>
      <rPr>
        <sz val="11"/>
        <rFont val="宋体"/>
        <charset val="134"/>
      </rPr>
      <t>人增收，促进桔林村</t>
    </r>
    <r>
      <rPr>
        <sz val="11"/>
        <rFont val="Times New Roman"/>
        <charset val="134"/>
      </rPr>
      <t>400</t>
    </r>
    <r>
      <rPr>
        <sz val="11"/>
        <rFont val="宋体"/>
        <charset val="134"/>
      </rPr>
      <t>亩烟叶发展，减少脱贫户生产成本，烟叶每亩增收</t>
    </r>
    <r>
      <rPr>
        <sz val="11"/>
        <rFont val="Times New Roman"/>
        <charset val="134"/>
      </rPr>
      <t>1000</t>
    </r>
    <r>
      <rPr>
        <sz val="11"/>
        <rFont val="宋体"/>
        <charset val="134"/>
      </rPr>
      <t>元以上。</t>
    </r>
  </si>
  <si>
    <r>
      <t>受益脱贫人口</t>
    </r>
    <r>
      <rPr>
        <sz val="11"/>
        <rFont val="Times New Roman"/>
        <charset val="134"/>
      </rPr>
      <t>≥185</t>
    </r>
    <r>
      <rPr>
        <sz val="11"/>
        <rFont val="宋体"/>
        <charset val="134"/>
      </rPr>
      <t>人</t>
    </r>
  </si>
  <si>
    <r>
      <t>巫溪县下堡镇</t>
    </r>
    <r>
      <rPr>
        <sz val="11"/>
        <rFont val="Times New Roman"/>
        <charset val="134"/>
      </rPr>
      <t>2024</t>
    </r>
    <r>
      <rPr>
        <sz val="11"/>
        <rFont val="宋体"/>
        <charset val="134"/>
      </rPr>
      <t>年非全日制公益性岗位补助</t>
    </r>
  </si>
  <si>
    <r>
      <t>开发乡村公益岗位</t>
    </r>
    <r>
      <rPr>
        <sz val="11"/>
        <rFont val="Times New Roman"/>
        <charset val="134"/>
      </rPr>
      <t>108</t>
    </r>
    <r>
      <rPr>
        <sz val="11"/>
        <rFont val="宋体"/>
        <charset val="134"/>
      </rPr>
      <t>个（其中：农村道路维护岗</t>
    </r>
    <r>
      <rPr>
        <sz val="11"/>
        <rFont val="Times New Roman"/>
        <charset val="134"/>
      </rPr>
      <t>35</t>
    </r>
    <r>
      <rPr>
        <sz val="11"/>
        <rFont val="宋体"/>
        <charset val="134"/>
      </rPr>
      <t>人，安全饮水管理岗</t>
    </r>
    <r>
      <rPr>
        <sz val="11"/>
        <rFont val="Times New Roman"/>
        <charset val="134"/>
      </rPr>
      <t>25</t>
    </r>
    <r>
      <rPr>
        <sz val="11"/>
        <rFont val="宋体"/>
        <charset val="134"/>
      </rPr>
      <t>人，公共环境维护岗</t>
    </r>
    <r>
      <rPr>
        <sz val="11"/>
        <rFont val="Times New Roman"/>
        <charset val="134"/>
      </rPr>
      <t>39</t>
    </r>
    <r>
      <rPr>
        <sz val="11"/>
        <rFont val="宋体"/>
        <charset val="134"/>
      </rPr>
      <t>人，农村道路交通劝导员</t>
    </r>
    <r>
      <rPr>
        <sz val="11"/>
        <rFont val="Times New Roman"/>
        <charset val="134"/>
      </rPr>
      <t>9</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68</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</si>
  <si>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176</t>
    </r>
    <r>
      <rPr>
        <sz val="11"/>
        <rFont val="宋体"/>
        <charset val="134"/>
      </rPr>
      <t>个，为脱贫人口提供就业岗位</t>
    </r>
    <r>
      <rPr>
        <sz val="11"/>
        <rFont val="Times New Roman"/>
        <charset val="134"/>
      </rPr>
      <t>176</t>
    </r>
    <r>
      <rPr>
        <sz val="11"/>
        <rFont val="宋体"/>
        <charset val="134"/>
      </rPr>
      <t>个，保障</t>
    </r>
    <r>
      <rPr>
        <sz val="11"/>
        <rFont val="Times New Roman"/>
        <charset val="134"/>
      </rPr>
      <t>176</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</si>
  <si>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176</t>
    </r>
    <r>
      <rPr>
        <sz val="11"/>
        <rFont val="宋体"/>
        <charset val="134"/>
      </rPr>
      <t>个，为脱贫人口提供就业岗位</t>
    </r>
    <r>
      <rPr>
        <sz val="11"/>
        <rFont val="Times New Roman"/>
        <charset val="134"/>
      </rPr>
      <t>176</t>
    </r>
    <r>
      <rPr>
        <sz val="11"/>
        <rFont val="宋体"/>
        <charset val="134"/>
      </rPr>
      <t>个，保障</t>
    </r>
    <r>
      <rPr>
        <sz val="11"/>
        <rFont val="Times New Roman"/>
        <charset val="134"/>
      </rPr>
      <t>176</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</si>
  <si>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176</t>
    </r>
    <r>
      <rPr>
        <sz val="11"/>
        <rFont val="宋体"/>
        <charset val="134"/>
      </rPr>
      <t>人</t>
    </r>
  </si>
  <si>
    <r>
      <t>受益脱贫户（监测户）人口数</t>
    </r>
    <r>
      <rPr>
        <sz val="11"/>
        <rFont val="Times New Roman"/>
        <charset val="134"/>
      </rPr>
      <t>≥176</t>
    </r>
    <r>
      <rPr>
        <sz val="11"/>
        <rFont val="宋体"/>
        <charset val="134"/>
      </rPr>
      <t>人</t>
    </r>
  </si>
  <si>
    <r>
      <t>巫溪县下堡镇</t>
    </r>
    <r>
      <rPr>
        <sz val="11"/>
        <rFont val="Times New Roman"/>
        <charset val="134"/>
      </rPr>
      <t>2024</t>
    </r>
    <r>
      <rPr>
        <sz val="11"/>
        <rFont val="宋体"/>
        <charset val="134"/>
      </rPr>
      <t>年跨区域交通补助项目</t>
    </r>
  </si>
  <si>
    <r>
      <t>为</t>
    </r>
    <r>
      <rPr>
        <sz val="11"/>
        <rFont val="Times New Roman"/>
        <charset val="134"/>
      </rPr>
      <t>998</t>
    </r>
    <r>
      <rPr>
        <sz val="11"/>
        <rFont val="宋体"/>
        <charset val="134"/>
      </rPr>
      <t>人发放跨区域交通补助</t>
    </r>
  </si>
  <si>
    <r>
      <t>通过为</t>
    </r>
    <r>
      <rPr>
        <sz val="11"/>
        <rFont val="Times New Roman"/>
        <charset val="134"/>
      </rPr>
      <t>998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</si>
  <si>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998</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</si>
  <si>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998</t>
    </r>
    <r>
      <rPr>
        <sz val="11"/>
        <rFont val="宋体"/>
        <charset val="134"/>
      </rPr>
      <t>人</t>
    </r>
  </si>
  <si>
    <r>
      <t>受益脱贫人口数</t>
    </r>
    <r>
      <rPr>
        <sz val="11"/>
        <rFont val="Times New Roman"/>
        <charset val="134"/>
      </rPr>
      <t>≥998</t>
    </r>
    <r>
      <rPr>
        <sz val="11"/>
        <rFont val="宋体"/>
        <charset val="134"/>
      </rPr>
      <t>人</t>
    </r>
  </si>
  <si>
    <t>巫溪县下堡镇2024年脱贫户、监测户产业帮扶项目</t>
  </si>
  <si>
    <t>873户发展到户产业帮扶项目（其中：未消除风险监测户25户；家庭人均纯收入10000元至16118元之间中不增反降的脱贫户2户；其他脱贫户846户）</t>
  </si>
  <si>
    <t>通过873户发展到户产业帮扶项目，项目实施可带动873户脱贫户及监测户发展特色产业，户均增加产业收入超过500元/年、户。</t>
  </si>
  <si>
    <t>12人参与前期项目确定会议、决议，12人参与入库项目的选择，12人参与项目实施过程中施工质量和资金使用的监督。通过873户发展到户产业帮扶项目，项目实施可带动873户脱贫户及监测户发展特色产业，户均增加产业收入超过500元/年、户。</t>
  </si>
  <si>
    <t>发展到户产业帮扶补助户数873户</t>
  </si>
  <si>
    <t>受益总人口数≥3161人</t>
  </si>
  <si>
    <r>
      <t>巫溪县下堡镇桔林村</t>
    </r>
    <r>
      <rPr>
        <sz val="11"/>
        <rFont val="Times New Roman"/>
        <charset val="134"/>
      </rPr>
      <t>2024</t>
    </r>
    <r>
      <rPr>
        <sz val="11"/>
        <rFont val="宋体"/>
        <charset val="134"/>
      </rPr>
      <t>年产业路扩建工程</t>
    </r>
  </si>
  <si>
    <r>
      <t>“</t>
    </r>
    <r>
      <rPr>
        <sz val="11"/>
        <rFont val="宋体"/>
        <charset val="134"/>
      </rPr>
      <t>一站式</t>
    </r>
    <r>
      <rPr>
        <sz val="11"/>
        <rFont val="Times New Roman"/>
        <charset val="134"/>
      </rPr>
      <t>”</t>
    </r>
    <r>
      <rPr>
        <sz val="11"/>
        <rFont val="宋体"/>
        <charset val="134"/>
      </rPr>
      <t>社区综合服务设施建设</t>
    </r>
  </si>
  <si>
    <t>道路长度3.795公里，路面5.0-5.5米宽。设有边沟及挡墙，原有路面损毁进行修补，局部路基病害治理。增设排水系统：管涵、排水沟。扩宽部分采用铺设20厘米厚手摆块石，5厘米厚调平层，20厘米厚C25砼路面。桔林村三岔路口至桔林小学路口5.995公里路段护栏局部拆除后安装，增补损坏及耗损部分护栏。</t>
  </si>
  <si>
    <r>
      <t>通过扩建桔林村产业路</t>
    </r>
    <r>
      <rPr>
        <sz val="11"/>
        <rFont val="Times New Roman"/>
        <charset val="134"/>
      </rPr>
      <t>3.7</t>
    </r>
    <r>
      <rPr>
        <sz val="11"/>
        <rFont val="宋体"/>
        <charset val="134"/>
      </rPr>
      <t>公里，可改善</t>
    </r>
    <r>
      <rPr>
        <sz val="11"/>
        <rFont val="Times New Roman"/>
        <charset val="134"/>
      </rPr>
      <t>867</t>
    </r>
    <r>
      <rPr>
        <sz val="11"/>
        <rFont val="宋体"/>
        <charset val="134"/>
      </rPr>
      <t>人（其中脱贫人口</t>
    </r>
    <r>
      <rPr>
        <sz val="11"/>
        <rFont val="Times New Roman"/>
        <charset val="134"/>
      </rPr>
      <t>185</t>
    </r>
    <r>
      <rPr>
        <sz val="11"/>
        <rFont val="宋体"/>
        <charset val="134"/>
      </rPr>
      <t>人）生产生活条件。</t>
    </r>
  </si>
  <si>
    <r>
      <t>20</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8</t>
    </r>
    <r>
      <rPr>
        <sz val="11"/>
        <rFont val="宋体"/>
        <charset val="134"/>
      </rPr>
      <t>人参与项目实施过程中施工质量和资金使用的监督，通过扩建桔林村产业路</t>
    </r>
    <r>
      <rPr>
        <sz val="11"/>
        <rFont val="Times New Roman"/>
        <charset val="134"/>
      </rPr>
      <t>3.7</t>
    </r>
    <r>
      <rPr>
        <sz val="11"/>
        <rFont val="宋体"/>
        <charset val="134"/>
      </rPr>
      <t>公里，可改善</t>
    </r>
    <r>
      <rPr>
        <sz val="11"/>
        <rFont val="Times New Roman"/>
        <charset val="134"/>
      </rPr>
      <t>867</t>
    </r>
    <r>
      <rPr>
        <sz val="11"/>
        <rFont val="宋体"/>
        <charset val="134"/>
      </rPr>
      <t>人（其中脱贫人口</t>
    </r>
    <r>
      <rPr>
        <sz val="11"/>
        <rFont val="Times New Roman"/>
        <charset val="134"/>
      </rPr>
      <t>185</t>
    </r>
    <r>
      <rPr>
        <sz val="11"/>
        <rFont val="宋体"/>
        <charset val="134"/>
      </rPr>
      <t>人）生产生活条件。</t>
    </r>
  </si>
  <si>
    <r>
      <t>扩建产业路</t>
    </r>
    <r>
      <rPr>
        <sz val="11"/>
        <rFont val="Times New Roman"/>
        <charset val="134"/>
      </rPr>
      <t>3.7</t>
    </r>
    <r>
      <rPr>
        <sz val="11"/>
        <rFont val="宋体"/>
        <charset val="134"/>
      </rPr>
      <t>公里</t>
    </r>
    <r>
      <rPr>
        <sz val="11"/>
        <rFont val="Times New Roman"/>
        <charset val="134"/>
      </rPr>
      <t xml:space="preserve">    </t>
    </r>
  </si>
  <si>
    <r>
      <t>道路整治</t>
    </r>
    <r>
      <rPr>
        <sz val="11"/>
        <rFont val="Times New Roman"/>
        <charset val="134"/>
      </rPr>
      <t>176</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</si>
  <si>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≥185</t>
    </r>
    <r>
      <rPr>
        <sz val="11"/>
        <rFont val="宋体"/>
        <charset val="134"/>
      </rPr>
      <t>人</t>
    </r>
  </si>
  <si>
    <r>
      <t>巫溪县下堡镇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</si>
  <si>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3108</t>
    </r>
    <r>
      <rPr>
        <sz val="11"/>
        <rFont val="宋体"/>
        <charset val="134"/>
      </rPr>
      <t>人、未消除风险监测对象</t>
    </r>
    <r>
      <rPr>
        <sz val="11"/>
        <rFont val="Times New Roman"/>
        <charset val="134"/>
      </rPr>
      <t>86</t>
    </r>
    <r>
      <rPr>
        <sz val="11"/>
        <rFont val="宋体"/>
        <charset val="134"/>
      </rPr>
      <t>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</si>
  <si>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3108</t>
    </r>
    <r>
      <rPr>
        <sz val="11"/>
        <rFont val="宋体"/>
        <charset val="134"/>
      </rPr>
      <t>人、未消除风险监测对象</t>
    </r>
    <r>
      <rPr>
        <sz val="11"/>
        <rFont val="Times New Roman"/>
        <charset val="134"/>
      </rPr>
      <t>86</t>
    </r>
    <r>
      <rPr>
        <sz val="11"/>
        <rFont val="宋体"/>
        <charset val="134"/>
      </rPr>
      <t>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</si>
  <si>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856</t>
    </r>
    <r>
      <rPr>
        <sz val="11"/>
        <rFont val="宋体"/>
        <charset val="134"/>
      </rPr>
      <t>户</t>
    </r>
    <r>
      <rPr>
        <sz val="11"/>
        <rFont val="Times New Roman"/>
        <charset val="134"/>
      </rPr>
      <t>3108</t>
    </r>
    <r>
      <rPr>
        <sz val="11"/>
        <rFont val="宋体"/>
        <charset val="134"/>
      </rPr>
      <t>人脱贫户、监测对象</t>
    </r>
    <r>
      <rPr>
        <sz val="11"/>
        <rFont val="Times New Roman"/>
        <charset val="134"/>
      </rPr>
      <t>25</t>
    </r>
    <r>
      <rPr>
        <sz val="11"/>
        <rFont val="宋体"/>
        <charset val="134"/>
      </rPr>
      <t>户</t>
    </r>
    <r>
      <rPr>
        <sz val="11"/>
        <rFont val="Times New Roman"/>
        <charset val="134"/>
      </rPr>
      <t>86</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</si>
  <si>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≥3194</t>
    </r>
    <r>
      <rPr>
        <sz val="11"/>
        <rFont val="宋体"/>
        <charset val="134"/>
      </rPr>
      <t>人</t>
    </r>
  </si>
  <si>
    <r>
      <t>受益脱贫人口、监测对象人数</t>
    </r>
    <r>
      <rPr>
        <sz val="11"/>
        <rFont val="Times New Roman"/>
        <charset val="134"/>
      </rPr>
      <t>≥3194</t>
    </r>
    <r>
      <rPr>
        <sz val="11"/>
        <rFont val="宋体"/>
        <charset val="134"/>
      </rPr>
      <t>人</t>
    </r>
  </si>
  <si>
    <t>巫溪县徐家镇人民政府 汇总</t>
  </si>
  <si>
    <r>
      <t>巫溪县</t>
    </r>
    <r>
      <rPr>
        <sz val="11"/>
        <rFont val="Times New Roman"/>
        <charset val="134"/>
      </rPr>
      <t>2023</t>
    </r>
    <r>
      <rPr>
        <sz val="11"/>
        <rFont val="宋体"/>
        <charset val="134"/>
      </rPr>
      <t>年度徐家镇大宝村人居环境整治项目</t>
    </r>
  </si>
  <si>
    <r>
      <t>道路整治提升</t>
    </r>
    <r>
      <rPr>
        <sz val="11"/>
        <rFont val="Times New Roman"/>
        <charset val="134"/>
      </rPr>
      <t>1100</t>
    </r>
    <r>
      <rPr>
        <sz val="11"/>
        <rFont val="宋体"/>
        <charset val="134"/>
      </rPr>
      <t>米，配套完善人行道、排水沟、护栏等基础设施。</t>
    </r>
  </si>
  <si>
    <r>
      <t>通过道路提升</t>
    </r>
    <r>
      <rPr>
        <sz val="11"/>
        <rFont val="Times New Roman"/>
        <charset val="134"/>
      </rPr>
      <t>1100</t>
    </r>
    <r>
      <rPr>
        <sz val="11"/>
        <rFont val="宋体"/>
        <charset val="134"/>
      </rPr>
      <t>米，配套完善人行道、排水沟、护栏等基础设施，提升大宝村村容村貌，改善</t>
    </r>
    <r>
      <rPr>
        <sz val="11"/>
        <rFont val="Times New Roman"/>
        <charset val="134"/>
      </rPr>
      <t>1200</t>
    </r>
    <r>
      <rPr>
        <sz val="11"/>
        <rFont val="宋体"/>
        <charset val="134"/>
      </rPr>
      <t>余人（其中脱贫人口</t>
    </r>
    <r>
      <rPr>
        <sz val="11"/>
        <rFont val="Times New Roman"/>
        <charset val="134"/>
      </rPr>
      <t>350</t>
    </r>
    <r>
      <rPr>
        <sz val="11"/>
        <rFont val="宋体"/>
        <charset val="134"/>
      </rPr>
      <t>人）生产生活条件。</t>
    </r>
  </si>
  <si>
    <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3</t>
    </r>
    <r>
      <rPr>
        <sz val="11"/>
        <rFont val="宋体"/>
        <charset val="134"/>
      </rPr>
      <t>人参与项目实施过程中施工质量和资金使用的监督，通过道路提升</t>
    </r>
    <r>
      <rPr>
        <sz val="11"/>
        <rFont val="Times New Roman"/>
        <charset val="134"/>
      </rPr>
      <t>1100</t>
    </r>
    <r>
      <rPr>
        <sz val="11"/>
        <rFont val="宋体"/>
        <charset val="134"/>
      </rPr>
      <t>米，配套完善人行道、排水沟、护栏等基础设施，提升大宝村村容村貌，改善</t>
    </r>
    <r>
      <rPr>
        <sz val="11"/>
        <rFont val="Times New Roman"/>
        <charset val="134"/>
      </rPr>
      <t>1200</t>
    </r>
    <r>
      <rPr>
        <sz val="11"/>
        <rFont val="宋体"/>
        <charset val="134"/>
      </rPr>
      <t>余人（其中脱贫人口</t>
    </r>
    <r>
      <rPr>
        <sz val="11"/>
        <rFont val="Times New Roman"/>
        <charset val="134"/>
      </rPr>
      <t>350</t>
    </r>
    <r>
      <rPr>
        <sz val="11"/>
        <rFont val="宋体"/>
        <charset val="134"/>
      </rPr>
      <t>人）生产生活条件。</t>
    </r>
  </si>
  <si>
    <r>
      <t>道路整治提升数量</t>
    </r>
    <r>
      <rPr>
        <sz val="11"/>
        <rFont val="Times New Roman"/>
        <charset val="134"/>
      </rPr>
      <t>1100</t>
    </r>
    <r>
      <rPr>
        <sz val="11"/>
        <rFont val="宋体"/>
        <charset val="134"/>
      </rPr>
      <t>米</t>
    </r>
  </si>
  <si>
    <r>
      <t>道路整治提升</t>
    </r>
    <r>
      <rPr>
        <sz val="11"/>
        <rFont val="Times New Roman"/>
        <charset val="134"/>
      </rPr>
      <t>300</t>
    </r>
    <r>
      <rPr>
        <sz val="11"/>
        <rFont val="宋体"/>
        <charset val="134"/>
      </rPr>
      <t>万元</t>
    </r>
    <r>
      <rPr>
        <sz val="11"/>
        <rFont val="Times New Roman"/>
        <charset val="134"/>
      </rPr>
      <t>/</t>
    </r>
    <r>
      <rPr>
        <sz val="11"/>
        <rFont val="宋体"/>
        <charset val="134"/>
      </rPr>
      <t>公里</t>
    </r>
  </si>
  <si>
    <r>
      <t>受益脱贫人口</t>
    </r>
    <r>
      <rPr>
        <sz val="11"/>
        <rFont val="Times New Roman"/>
        <charset val="134"/>
      </rPr>
      <t>≥350</t>
    </r>
    <r>
      <rPr>
        <sz val="11"/>
        <rFont val="宋体"/>
        <charset val="134"/>
      </rPr>
      <t>人</t>
    </r>
  </si>
  <si>
    <r>
      <t>受益农户满意度</t>
    </r>
    <r>
      <rPr>
        <sz val="11"/>
        <rFont val="Times New Roman"/>
        <charset val="134"/>
      </rPr>
      <t>≥95%</t>
    </r>
  </si>
  <si>
    <r>
      <t>巫溪县徐家镇</t>
    </r>
    <r>
      <rPr>
        <sz val="11"/>
        <rFont val="Times New Roman"/>
        <charset val="134"/>
      </rPr>
      <t>2023</t>
    </r>
    <r>
      <rPr>
        <sz val="11"/>
        <rFont val="宋体"/>
        <charset val="134"/>
      </rPr>
      <t>年应急抢险项目</t>
    </r>
  </si>
  <si>
    <r>
      <t>整修双金村主路至轩亮养殖专业合作社道路</t>
    </r>
    <r>
      <rPr>
        <sz val="11"/>
        <rFont val="Times New Roman"/>
        <charset val="134"/>
      </rPr>
      <t>3610</t>
    </r>
    <r>
      <rPr>
        <sz val="11"/>
        <rFont val="宋体"/>
        <charset val="134"/>
      </rPr>
      <t>米、安阳村道路</t>
    </r>
    <r>
      <rPr>
        <sz val="11"/>
        <rFont val="Times New Roman"/>
        <charset val="134"/>
      </rPr>
      <t>100</t>
    </r>
    <r>
      <rPr>
        <sz val="11"/>
        <rFont val="宋体"/>
        <charset val="134"/>
      </rPr>
      <t>米，新修顺阳村九打处道路</t>
    </r>
    <r>
      <rPr>
        <sz val="11"/>
        <rFont val="Times New Roman"/>
        <charset val="134"/>
      </rPr>
      <t>1030</t>
    </r>
    <r>
      <rPr>
        <sz val="11"/>
        <rFont val="宋体"/>
        <charset val="134"/>
      </rPr>
      <t>米；整治塘垭村至岔路村办公室水毁河堤及河道。</t>
    </r>
  </si>
  <si>
    <r>
      <t>通过整修公路</t>
    </r>
    <r>
      <rPr>
        <sz val="11"/>
        <rFont val="Times New Roman"/>
        <charset val="134"/>
      </rPr>
      <t>3710</t>
    </r>
    <r>
      <rPr>
        <sz val="11"/>
        <rFont val="宋体"/>
        <charset val="134"/>
      </rPr>
      <t>米、新修道路</t>
    </r>
    <r>
      <rPr>
        <sz val="11"/>
        <rFont val="Times New Roman"/>
        <charset val="134"/>
      </rPr>
      <t>1030</t>
    </r>
    <r>
      <rPr>
        <sz val="11"/>
        <rFont val="宋体"/>
        <charset val="134"/>
      </rPr>
      <t>米，达到解决该路段解决</t>
    </r>
    <r>
      <rPr>
        <sz val="11"/>
        <rFont val="Times New Roman"/>
        <charset val="134"/>
      </rPr>
      <t>686</t>
    </r>
    <r>
      <rPr>
        <sz val="11"/>
        <rFont val="宋体"/>
        <charset val="134"/>
      </rPr>
      <t>户</t>
    </r>
    <r>
      <rPr>
        <sz val="11"/>
        <rFont val="Times New Roman"/>
        <charset val="134"/>
      </rPr>
      <t>1224</t>
    </r>
    <r>
      <rPr>
        <sz val="11"/>
        <rFont val="宋体"/>
        <charset val="134"/>
      </rPr>
      <t>人（脱贫户</t>
    </r>
    <r>
      <rPr>
        <sz val="11"/>
        <rFont val="Times New Roman"/>
        <charset val="134"/>
      </rPr>
      <t>425</t>
    </r>
    <r>
      <rPr>
        <sz val="11"/>
        <rFont val="宋体"/>
        <charset val="134"/>
      </rPr>
      <t>人）出行难问题，改善当地交通条件，提高运输能力，便利群众出行。整治水毁河堤及河道营造良好人居环境。</t>
    </r>
  </si>
  <si>
    <r>
      <t>12</t>
    </r>
    <r>
      <rPr>
        <sz val="11"/>
        <rFont val="宋体"/>
        <charset val="134"/>
      </rPr>
      <t>人参与前期项目确定会议、决议，</t>
    </r>
    <r>
      <rPr>
        <sz val="11"/>
        <rFont val="Times New Roman"/>
        <charset val="134"/>
      </rPr>
      <t>12</t>
    </r>
    <r>
      <rPr>
        <sz val="11"/>
        <rFont val="宋体"/>
        <charset val="134"/>
      </rPr>
      <t>人参与入库项目的选择，</t>
    </r>
    <r>
      <rPr>
        <sz val="11"/>
        <rFont val="Times New Roman"/>
        <charset val="134"/>
      </rPr>
      <t>4</t>
    </r>
    <r>
      <rPr>
        <sz val="11"/>
        <rFont val="宋体"/>
        <charset val="134"/>
      </rPr>
      <t>人参与项目实施过程中施工质量和资金使用的监督，通过整修公路</t>
    </r>
    <r>
      <rPr>
        <sz val="11"/>
        <rFont val="Times New Roman"/>
        <charset val="134"/>
      </rPr>
      <t>3710</t>
    </r>
    <r>
      <rPr>
        <sz val="11"/>
        <rFont val="宋体"/>
        <charset val="134"/>
      </rPr>
      <t>米、新修道路</t>
    </r>
    <r>
      <rPr>
        <sz val="11"/>
        <rFont val="Times New Roman"/>
        <charset val="134"/>
      </rPr>
      <t>1030</t>
    </r>
    <r>
      <rPr>
        <sz val="11"/>
        <rFont val="宋体"/>
        <charset val="134"/>
      </rPr>
      <t>米，解决该路段</t>
    </r>
    <r>
      <rPr>
        <sz val="11"/>
        <rFont val="Times New Roman"/>
        <charset val="134"/>
      </rPr>
      <t>686</t>
    </r>
    <r>
      <rPr>
        <sz val="11"/>
        <rFont val="宋体"/>
        <charset val="134"/>
      </rPr>
      <t>户</t>
    </r>
    <r>
      <rPr>
        <sz val="11"/>
        <rFont val="Times New Roman"/>
        <charset val="134"/>
      </rPr>
      <t>1224</t>
    </r>
    <r>
      <rPr>
        <sz val="11"/>
        <rFont val="宋体"/>
        <charset val="134"/>
      </rPr>
      <t>人（脱贫户</t>
    </r>
    <r>
      <rPr>
        <sz val="11"/>
        <rFont val="Times New Roman"/>
        <charset val="134"/>
      </rPr>
      <t>425</t>
    </r>
    <r>
      <rPr>
        <sz val="11"/>
        <rFont val="宋体"/>
        <charset val="134"/>
      </rPr>
      <t>人）出行难问题，改善当地交通条件，提高运输能力，便利群众出行。</t>
    </r>
  </si>
  <si>
    <r>
      <t>通过整修公路</t>
    </r>
    <r>
      <rPr>
        <sz val="11"/>
        <rFont val="Times New Roman"/>
        <charset val="134"/>
      </rPr>
      <t>3710</t>
    </r>
    <r>
      <rPr>
        <sz val="11"/>
        <rFont val="宋体"/>
        <charset val="134"/>
      </rPr>
      <t>米、新修道路</t>
    </r>
    <r>
      <rPr>
        <sz val="11"/>
        <rFont val="Times New Roman"/>
        <charset val="134"/>
      </rPr>
      <t>1030</t>
    </r>
    <r>
      <rPr>
        <sz val="11"/>
        <rFont val="宋体"/>
        <charset val="134"/>
      </rPr>
      <t>米，解决该路段解决</t>
    </r>
    <r>
      <rPr>
        <sz val="11"/>
        <rFont val="Times New Roman"/>
        <charset val="134"/>
      </rPr>
      <t>686</t>
    </r>
    <r>
      <rPr>
        <sz val="11"/>
        <rFont val="宋体"/>
        <charset val="134"/>
      </rPr>
      <t>户</t>
    </r>
    <r>
      <rPr>
        <sz val="11"/>
        <rFont val="Times New Roman"/>
        <charset val="134"/>
      </rPr>
      <t>1224</t>
    </r>
    <r>
      <rPr>
        <sz val="11"/>
        <rFont val="宋体"/>
        <charset val="134"/>
      </rPr>
      <t>人（脱贫户</t>
    </r>
    <r>
      <rPr>
        <sz val="11"/>
        <rFont val="Times New Roman"/>
        <charset val="134"/>
      </rPr>
      <t>425</t>
    </r>
    <r>
      <rPr>
        <sz val="11"/>
        <rFont val="宋体"/>
        <charset val="134"/>
      </rPr>
      <t>人）出行难问题，改善当地交通条件，提高运输能力。</t>
    </r>
  </si>
  <si>
    <r>
      <t>整修道路共</t>
    </r>
    <r>
      <rPr>
        <sz val="11"/>
        <rFont val="Times New Roman"/>
        <charset val="134"/>
      </rPr>
      <t>3710</t>
    </r>
    <r>
      <rPr>
        <sz val="11"/>
        <rFont val="宋体"/>
        <charset val="134"/>
      </rPr>
      <t>米，新修道路</t>
    </r>
    <r>
      <rPr>
        <sz val="11"/>
        <rFont val="Times New Roman"/>
        <charset val="134"/>
      </rPr>
      <t>1030</t>
    </r>
    <r>
      <rPr>
        <sz val="11"/>
        <rFont val="宋体"/>
        <charset val="134"/>
      </rPr>
      <t>米</t>
    </r>
  </si>
  <si>
    <r>
      <t>道路整修</t>
    </r>
    <r>
      <rPr>
        <sz val="11"/>
        <rFont val="Times New Roman"/>
        <charset val="134"/>
      </rPr>
      <t>15</t>
    </r>
    <r>
      <rPr>
        <sz val="11"/>
        <rFont val="宋体"/>
        <charset val="134"/>
      </rPr>
      <t>万元</t>
    </r>
    <r>
      <rPr>
        <sz val="11"/>
        <rFont val="Times New Roman"/>
        <charset val="134"/>
      </rPr>
      <t>/</t>
    </r>
    <r>
      <rPr>
        <sz val="11"/>
        <rFont val="宋体"/>
        <charset val="134"/>
      </rPr>
      <t>公里，新修道路</t>
    </r>
    <r>
      <rPr>
        <sz val="11"/>
        <rFont val="Times New Roman"/>
        <charset val="134"/>
      </rPr>
      <t>40</t>
    </r>
    <r>
      <rPr>
        <sz val="11"/>
        <rFont val="宋体"/>
        <charset val="134"/>
      </rPr>
      <t>万元</t>
    </r>
    <r>
      <rPr>
        <sz val="11"/>
        <rFont val="Times New Roman"/>
        <charset val="134"/>
      </rPr>
      <t>/</t>
    </r>
    <r>
      <rPr>
        <sz val="11"/>
        <rFont val="宋体"/>
        <charset val="134"/>
      </rPr>
      <t>公里，塌方</t>
    </r>
    <r>
      <rPr>
        <sz val="11"/>
        <rFont val="Times New Roman"/>
        <charset val="134"/>
      </rPr>
      <t>20</t>
    </r>
    <r>
      <rPr>
        <sz val="11"/>
        <rFont val="宋体"/>
        <charset val="134"/>
      </rPr>
      <t>元</t>
    </r>
    <r>
      <rPr>
        <sz val="11"/>
        <rFont val="Times New Roman"/>
        <charset val="134"/>
      </rPr>
      <t>/</t>
    </r>
    <r>
      <rPr>
        <sz val="11"/>
        <rFont val="宋体"/>
        <charset val="134"/>
      </rPr>
      <t>立方米</t>
    </r>
  </si>
  <si>
    <r>
      <t>受益脱贫人口数</t>
    </r>
    <r>
      <rPr>
        <sz val="11"/>
        <rFont val="Times New Roman"/>
        <charset val="134"/>
      </rPr>
      <t>≥425</t>
    </r>
    <r>
      <rPr>
        <sz val="11"/>
        <rFont val="宋体"/>
        <charset val="134"/>
      </rPr>
      <t>人</t>
    </r>
  </si>
  <si>
    <r>
      <rPr>
        <sz val="11"/>
        <rFont val="宋体"/>
        <charset val="134"/>
      </rPr>
      <t>溪财发〔</t>
    </r>
    <r>
      <rPr>
        <sz val="11"/>
        <rFont val="Times New Roman"/>
        <charset val="134"/>
      </rPr>
      <t>2024</t>
    </r>
    <r>
      <rPr>
        <sz val="11"/>
        <rFont val="宋体"/>
        <charset val="134"/>
      </rPr>
      <t>〕</t>
    </r>
    <r>
      <rPr>
        <sz val="11"/>
        <rFont val="Times New Roman"/>
        <charset val="134"/>
      </rPr>
      <t>20</t>
    </r>
    <r>
      <rPr>
        <sz val="11"/>
        <rFont val="宋体"/>
        <charset val="134"/>
      </rPr>
      <t>号</t>
    </r>
  </si>
  <si>
    <r>
      <t>巫溪县徐家镇</t>
    </r>
    <r>
      <rPr>
        <sz val="11"/>
        <rFont val="Times New Roman"/>
        <charset val="134"/>
      </rPr>
      <t>2024</t>
    </r>
    <r>
      <rPr>
        <sz val="11"/>
        <rFont val="宋体"/>
        <charset val="134"/>
      </rPr>
      <t>年非全日制公益性岗位补助</t>
    </r>
  </si>
  <si>
    <r>
      <t>开发乡村公益岗位</t>
    </r>
    <r>
      <rPr>
        <sz val="11"/>
        <rFont val="Times New Roman"/>
        <charset val="134"/>
      </rPr>
      <t>103</t>
    </r>
    <r>
      <rPr>
        <sz val="11"/>
        <rFont val="宋体"/>
        <charset val="134"/>
      </rPr>
      <t>个（其中：农村道路维护岗</t>
    </r>
    <r>
      <rPr>
        <sz val="11"/>
        <rFont val="Times New Roman"/>
        <charset val="134"/>
      </rPr>
      <t>22</t>
    </r>
    <r>
      <rPr>
        <sz val="11"/>
        <rFont val="宋体"/>
        <charset val="134"/>
      </rPr>
      <t>人，安全饮水管理岗</t>
    </r>
    <r>
      <rPr>
        <sz val="11"/>
        <rFont val="Times New Roman"/>
        <charset val="134"/>
      </rPr>
      <t>32</t>
    </r>
    <r>
      <rPr>
        <sz val="11"/>
        <rFont val="宋体"/>
        <charset val="134"/>
      </rPr>
      <t>人，公共环境维护岗</t>
    </r>
    <r>
      <rPr>
        <sz val="11"/>
        <rFont val="Times New Roman"/>
        <charset val="134"/>
      </rPr>
      <t>38</t>
    </r>
    <r>
      <rPr>
        <sz val="11"/>
        <rFont val="宋体"/>
        <charset val="134"/>
      </rPr>
      <t>人，农村道路交通劝导员</t>
    </r>
    <r>
      <rPr>
        <sz val="11"/>
        <rFont val="Times New Roman"/>
        <charset val="134"/>
      </rPr>
      <t>11</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75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</si>
  <si>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178</t>
    </r>
    <r>
      <rPr>
        <sz val="11"/>
        <rFont val="宋体"/>
        <charset val="134"/>
      </rPr>
      <t>个，为脱贫人口提供就业岗位</t>
    </r>
    <r>
      <rPr>
        <sz val="11"/>
        <rFont val="Times New Roman"/>
        <charset val="134"/>
      </rPr>
      <t>178</t>
    </r>
    <r>
      <rPr>
        <sz val="11"/>
        <rFont val="宋体"/>
        <charset val="134"/>
      </rPr>
      <t>个，保障</t>
    </r>
    <r>
      <rPr>
        <sz val="11"/>
        <rFont val="Times New Roman"/>
        <charset val="134"/>
      </rPr>
      <t>178</t>
    </r>
    <r>
      <rPr>
        <sz val="11"/>
        <rFont val="宋体"/>
        <charset val="134"/>
      </rPr>
      <t>名脱贫人口稳定就业，获得月工资收入</t>
    </r>
    <r>
      <rPr>
        <sz val="11"/>
        <rFont val="Times New Roman"/>
        <charset val="134"/>
      </rPr>
      <t>500</t>
    </r>
    <r>
      <rPr>
        <sz val="11"/>
        <rFont val="宋体"/>
        <charset val="134"/>
      </rPr>
      <t>元。</t>
    </r>
  </si>
  <si>
    <r>
      <t>5</t>
    </r>
    <r>
      <rPr>
        <sz val="11"/>
        <rFont val="宋体"/>
        <charset val="134"/>
      </rPr>
      <t>人参与前期项目确定会议、决议，</t>
    </r>
    <r>
      <rPr>
        <sz val="11"/>
        <rFont val="Times New Roman"/>
        <charset val="134"/>
      </rPr>
      <t>5</t>
    </r>
    <r>
      <rPr>
        <sz val="11"/>
        <rFont val="宋体"/>
        <charset val="134"/>
      </rPr>
      <t>人参与入库项目的选择，通过开发乡村公益岗位</t>
    </r>
    <r>
      <rPr>
        <sz val="11"/>
        <rFont val="Times New Roman"/>
        <charset val="134"/>
      </rPr>
      <t>178</t>
    </r>
    <r>
      <rPr>
        <sz val="11"/>
        <rFont val="宋体"/>
        <charset val="134"/>
      </rPr>
      <t>个，为脱贫人口提供就业岗位</t>
    </r>
    <r>
      <rPr>
        <sz val="11"/>
        <rFont val="Times New Roman"/>
        <charset val="134"/>
      </rPr>
      <t>178</t>
    </r>
    <r>
      <rPr>
        <sz val="11"/>
        <rFont val="宋体"/>
        <charset val="134"/>
      </rPr>
      <t>个，保障</t>
    </r>
    <r>
      <rPr>
        <sz val="11"/>
        <rFont val="Times New Roman"/>
        <charset val="134"/>
      </rPr>
      <t>178</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</si>
  <si>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178</t>
    </r>
    <r>
      <rPr>
        <sz val="11"/>
        <rFont val="宋体"/>
        <charset val="134"/>
      </rPr>
      <t>人</t>
    </r>
  </si>
  <si>
    <r>
      <t>受益脱贫户（监测户）人口数</t>
    </r>
    <r>
      <rPr>
        <sz val="11"/>
        <rFont val="Times New Roman"/>
        <charset val="134"/>
      </rPr>
      <t>≥178</t>
    </r>
    <r>
      <rPr>
        <sz val="11"/>
        <rFont val="宋体"/>
        <charset val="134"/>
      </rPr>
      <t>人</t>
    </r>
  </si>
  <si>
    <r>
      <t>巫溪县徐家镇</t>
    </r>
    <r>
      <rPr>
        <sz val="11"/>
        <rFont val="Times New Roman"/>
        <charset val="134"/>
      </rPr>
      <t>2024</t>
    </r>
    <r>
      <rPr>
        <sz val="11"/>
        <rFont val="宋体"/>
        <charset val="134"/>
      </rPr>
      <t>年跨区域交通补助项目</t>
    </r>
  </si>
  <si>
    <r>
      <t>为</t>
    </r>
    <r>
      <rPr>
        <sz val="11"/>
        <rFont val="Times New Roman"/>
        <charset val="134"/>
      </rPr>
      <t>703</t>
    </r>
    <r>
      <rPr>
        <sz val="11"/>
        <rFont val="宋体"/>
        <charset val="134"/>
      </rPr>
      <t>人发放跨区域交通补助</t>
    </r>
  </si>
  <si>
    <r>
      <t>通过为</t>
    </r>
    <r>
      <rPr>
        <sz val="11"/>
        <rFont val="Times New Roman"/>
        <charset val="134"/>
      </rPr>
      <t>703</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</si>
  <si>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703</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</si>
  <si>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703</t>
    </r>
    <r>
      <rPr>
        <sz val="11"/>
        <rFont val="宋体"/>
        <charset val="134"/>
      </rPr>
      <t>人</t>
    </r>
  </si>
  <si>
    <t>巫溪县徐家镇2024年脱贫户、监测户产业帮扶项目</t>
  </si>
  <si>
    <t>780户发展到户产业帮扶项目（其中：家庭人均纯收入低于1万元以下的脱贫户5户，未消除风险监测户64户；其他脱贫户711户）</t>
  </si>
  <si>
    <t>通过780户发展到户产业帮扶项目，项目实施可带动780户脱贫户及监测户发展特色产业，户均增加产业收入超过500元/年、户。</t>
  </si>
  <si>
    <t>65人参与前期项目确定会议、决议，75人参与入库项目的选择，39人参与项目实施过程中施工质量和资金使用的监督。通过780户发展到户产业帮扶项目，项目实施可带动780户脱贫户及监测户发展特色产业，户均增加产业收入超过500元/年、户。</t>
  </si>
  <si>
    <t>发展到户产业帮扶补助户数780户</t>
  </si>
  <si>
    <t>受益总人口数≥3000人</t>
  </si>
  <si>
    <r>
      <t>巫溪县徐家镇</t>
    </r>
    <r>
      <rPr>
        <sz val="11"/>
        <rFont val="Times New Roman"/>
        <charset val="134"/>
      </rPr>
      <t>2024</t>
    </r>
    <r>
      <rPr>
        <sz val="11"/>
        <rFont val="宋体"/>
        <charset val="134"/>
      </rPr>
      <t>年安阳村人居环境整治提升中央财政以工代赈项目</t>
    </r>
  </si>
  <si>
    <r>
      <t>新修宽</t>
    </r>
    <r>
      <rPr>
        <sz val="11"/>
        <rFont val="Times New Roman"/>
        <charset val="134"/>
      </rPr>
      <t>3.5</t>
    </r>
    <r>
      <rPr>
        <sz val="11"/>
        <rFont val="宋体"/>
        <charset val="134"/>
      </rPr>
      <t>米产业园区内道路</t>
    </r>
    <r>
      <rPr>
        <sz val="11"/>
        <rFont val="Times New Roman"/>
        <charset val="134"/>
      </rPr>
      <t>4</t>
    </r>
    <r>
      <rPr>
        <sz val="11"/>
        <rFont val="宋体"/>
        <charset val="134"/>
      </rPr>
      <t>公里，新建村民活动广场</t>
    </r>
    <r>
      <rPr>
        <sz val="11"/>
        <rFont val="Times New Roman"/>
        <charset val="134"/>
      </rPr>
      <t>500</t>
    </r>
    <r>
      <rPr>
        <sz val="11"/>
        <rFont val="宋体"/>
        <charset val="134"/>
      </rPr>
      <t>平方米，新建公共厕所</t>
    </r>
    <r>
      <rPr>
        <sz val="11"/>
        <rFont val="Times New Roman"/>
        <charset val="134"/>
      </rPr>
      <t>1</t>
    </r>
    <r>
      <rPr>
        <sz val="11"/>
        <rFont val="宋体"/>
        <charset val="134"/>
      </rPr>
      <t>座。</t>
    </r>
  </si>
  <si>
    <r>
      <t>通过新修宽</t>
    </r>
    <r>
      <rPr>
        <sz val="11"/>
        <rFont val="Times New Roman"/>
        <charset val="134"/>
      </rPr>
      <t>3.5</t>
    </r>
    <r>
      <rPr>
        <sz val="11"/>
        <rFont val="宋体"/>
        <charset val="134"/>
      </rPr>
      <t>米产业园区内道路</t>
    </r>
    <r>
      <rPr>
        <sz val="11"/>
        <rFont val="Times New Roman"/>
        <charset val="134"/>
      </rPr>
      <t>4</t>
    </r>
    <r>
      <rPr>
        <sz val="11"/>
        <rFont val="宋体"/>
        <charset val="134"/>
      </rPr>
      <t>公里，新建村民活动广场</t>
    </r>
    <r>
      <rPr>
        <sz val="11"/>
        <rFont val="Times New Roman"/>
        <charset val="134"/>
      </rPr>
      <t>500</t>
    </r>
    <r>
      <rPr>
        <sz val="11"/>
        <rFont val="宋体"/>
        <charset val="134"/>
      </rPr>
      <t>平方米，新建公共厕所</t>
    </r>
    <r>
      <rPr>
        <sz val="11"/>
        <rFont val="Times New Roman"/>
        <charset val="134"/>
      </rPr>
      <t>1</t>
    </r>
    <r>
      <rPr>
        <sz val="11"/>
        <rFont val="宋体"/>
        <charset val="134"/>
      </rPr>
      <t>座。改善群众交通出行条件，项目实施过程中吸纳群众</t>
    </r>
    <r>
      <rPr>
        <sz val="11"/>
        <rFont val="Times New Roman"/>
        <charset val="134"/>
      </rPr>
      <t>80</t>
    </r>
    <r>
      <rPr>
        <sz val="11"/>
        <rFont val="宋体"/>
        <charset val="134"/>
      </rPr>
      <t>名（脱贫人口10余人）参与建设，可发放劳务报酬</t>
    </r>
    <r>
      <rPr>
        <sz val="11"/>
        <rFont val="Times New Roman"/>
        <charset val="134"/>
      </rPr>
      <t>95</t>
    </r>
    <r>
      <rPr>
        <sz val="11"/>
        <rFont val="宋体"/>
        <charset val="134"/>
      </rPr>
      <t>万元以上。</t>
    </r>
  </si>
  <si>
    <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2</t>
    </r>
    <r>
      <rPr>
        <sz val="11"/>
        <rFont val="宋体"/>
        <charset val="134"/>
      </rPr>
      <t>人参与项目实施过程中施工质量和资金使用的监督，当地群众参与务工，直接增加收入，通过新修宽</t>
    </r>
    <r>
      <rPr>
        <sz val="11"/>
        <rFont val="Times New Roman"/>
        <charset val="134"/>
      </rPr>
      <t>3.5</t>
    </r>
    <r>
      <rPr>
        <sz val="11"/>
        <rFont val="宋体"/>
        <charset val="134"/>
      </rPr>
      <t>米产业园区内道路</t>
    </r>
    <r>
      <rPr>
        <sz val="11"/>
        <rFont val="Times New Roman"/>
        <charset val="134"/>
      </rPr>
      <t>4</t>
    </r>
    <r>
      <rPr>
        <sz val="11"/>
        <rFont val="宋体"/>
        <charset val="134"/>
      </rPr>
      <t>公里，新建村民活动广场</t>
    </r>
    <r>
      <rPr>
        <sz val="11"/>
        <rFont val="Times New Roman"/>
        <charset val="134"/>
      </rPr>
      <t>500</t>
    </r>
    <r>
      <rPr>
        <sz val="11"/>
        <rFont val="宋体"/>
        <charset val="134"/>
      </rPr>
      <t>平方米，新建公共厕所</t>
    </r>
    <r>
      <rPr>
        <sz val="11"/>
        <rFont val="Times New Roman"/>
        <charset val="134"/>
      </rPr>
      <t>1</t>
    </r>
    <r>
      <rPr>
        <sz val="11"/>
        <rFont val="宋体"/>
        <charset val="134"/>
      </rPr>
      <t>座。改善群众交通出行条件，项目实施过程中吸纳群众</t>
    </r>
    <r>
      <rPr>
        <sz val="11"/>
        <rFont val="Times New Roman"/>
        <charset val="134"/>
      </rPr>
      <t>80</t>
    </r>
    <r>
      <rPr>
        <sz val="11"/>
        <rFont val="宋体"/>
        <charset val="134"/>
      </rPr>
      <t>名（脱贫人口10余人）参与建设，可发放劳务报酬</t>
    </r>
    <r>
      <rPr>
        <sz val="11"/>
        <rFont val="Times New Roman"/>
        <charset val="134"/>
      </rPr>
      <t>95</t>
    </r>
    <r>
      <rPr>
        <sz val="11"/>
        <rFont val="宋体"/>
        <charset val="134"/>
      </rPr>
      <t>万元以上。</t>
    </r>
  </si>
  <si>
    <r>
      <t>新修道路</t>
    </r>
    <r>
      <rPr>
        <sz val="11"/>
        <rFont val="Times New Roman"/>
        <charset val="134"/>
      </rPr>
      <t>4</t>
    </r>
    <r>
      <rPr>
        <sz val="11"/>
        <rFont val="宋体"/>
        <charset val="134"/>
      </rPr>
      <t>公里，活动广场</t>
    </r>
    <r>
      <rPr>
        <sz val="11"/>
        <rFont val="Times New Roman"/>
        <charset val="134"/>
      </rPr>
      <t>500</t>
    </r>
    <r>
      <rPr>
        <sz val="11"/>
        <rFont val="宋体"/>
        <charset val="134"/>
      </rPr>
      <t>平方米，公共厕所</t>
    </r>
    <r>
      <rPr>
        <sz val="11"/>
        <rFont val="Times New Roman"/>
        <charset val="134"/>
      </rPr>
      <t>1</t>
    </r>
    <r>
      <rPr>
        <sz val="11"/>
        <rFont val="宋体"/>
        <charset val="134"/>
      </rPr>
      <t>座</t>
    </r>
  </si>
  <si>
    <r>
      <t>新修道路</t>
    </r>
    <r>
      <rPr>
        <sz val="11"/>
        <rFont val="Times New Roman"/>
        <charset val="134"/>
      </rPr>
      <t>50</t>
    </r>
    <r>
      <rPr>
        <sz val="11"/>
        <rFont val="宋体"/>
        <charset val="134"/>
      </rPr>
      <t>万元</t>
    </r>
    <r>
      <rPr>
        <sz val="11"/>
        <rFont val="Times New Roman"/>
        <charset val="134"/>
      </rPr>
      <t>/</t>
    </r>
    <r>
      <rPr>
        <sz val="11"/>
        <rFont val="宋体"/>
        <charset val="134"/>
      </rPr>
      <t>公里，活动广场</t>
    </r>
    <r>
      <rPr>
        <sz val="11"/>
        <rFont val="Times New Roman"/>
        <charset val="134"/>
      </rPr>
      <t>1000</t>
    </r>
    <r>
      <rPr>
        <sz val="11"/>
        <rFont val="宋体"/>
        <charset val="134"/>
      </rPr>
      <t>元</t>
    </r>
    <r>
      <rPr>
        <sz val="11"/>
        <rFont val="Times New Roman"/>
        <charset val="134"/>
      </rPr>
      <t>/</t>
    </r>
    <r>
      <rPr>
        <sz val="11"/>
        <rFont val="宋体"/>
        <charset val="134"/>
      </rPr>
      <t>平方米，公共厕所</t>
    </r>
    <r>
      <rPr>
        <sz val="11"/>
        <rFont val="Times New Roman"/>
        <charset val="134"/>
      </rPr>
      <t>50</t>
    </r>
    <r>
      <rPr>
        <sz val="11"/>
        <rFont val="宋体"/>
        <charset val="134"/>
      </rPr>
      <t>万元</t>
    </r>
    <r>
      <rPr>
        <sz val="11"/>
        <rFont val="Times New Roman"/>
        <charset val="134"/>
      </rPr>
      <t>/1</t>
    </r>
    <r>
      <rPr>
        <sz val="11"/>
        <rFont val="宋体"/>
        <charset val="134"/>
      </rPr>
      <t>座</t>
    </r>
  </si>
  <si>
    <r>
      <t>受益脱贫人口数</t>
    </r>
    <r>
      <rPr>
        <sz val="11"/>
        <rFont val="Times New Roman"/>
        <charset val="134"/>
      </rPr>
      <t>≥</t>
    </r>
    <r>
      <rPr>
        <sz val="11"/>
        <rFont val="宋体"/>
        <charset val="134"/>
      </rPr>
      <t>10人</t>
    </r>
  </si>
  <si>
    <r>
      <t>巫溪县徐家镇</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</si>
  <si>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t>
    </r>
    <r>
      <rPr>
        <sz val="11"/>
        <rFont val="Times New Roman"/>
        <charset val="134"/>
      </rPr>
      <t>2836</t>
    </r>
    <r>
      <rPr>
        <sz val="11"/>
        <rFont val="宋体"/>
        <charset val="134"/>
      </rPr>
      <t>人、未消除风险监测对象171人提升自身发展动力，创造干净整洁、卫生健康的人居环境。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</si>
  <si>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t>
    </r>
    <r>
      <rPr>
        <sz val="11"/>
        <rFont val="Times New Roman"/>
        <charset val="134"/>
      </rPr>
      <t>2836</t>
    </r>
    <r>
      <rPr>
        <sz val="11"/>
        <rFont val="宋体"/>
        <charset val="134"/>
      </rPr>
      <t>人、未消除风险监测对象171人及其他低收入人口，主动参与产业发展、改善环境卫生。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</si>
  <si>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784</t>
    </r>
    <r>
      <rPr>
        <sz val="11"/>
        <rFont val="宋体"/>
        <charset val="134"/>
      </rPr>
      <t>户</t>
    </r>
    <r>
      <rPr>
        <sz val="11"/>
        <rFont val="Times New Roman"/>
        <charset val="134"/>
      </rPr>
      <t>2836</t>
    </r>
    <r>
      <rPr>
        <sz val="11"/>
        <rFont val="宋体"/>
        <charset val="134"/>
      </rPr>
      <t>人脱贫户、未消除风险监测对象</t>
    </r>
    <r>
      <rPr>
        <sz val="11"/>
        <rFont val="Times New Roman"/>
        <charset val="134"/>
      </rPr>
      <t>64</t>
    </r>
    <r>
      <rPr>
        <sz val="11"/>
        <rFont val="宋体"/>
        <charset val="134"/>
      </rPr>
      <t>户</t>
    </r>
    <r>
      <rPr>
        <sz val="11"/>
        <rFont val="Times New Roman"/>
        <charset val="134"/>
      </rPr>
      <t>171</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</si>
  <si>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3007人</t>
    </r>
  </si>
  <si>
    <r>
      <t>受益脱贫人口、监测对象人数</t>
    </r>
    <r>
      <rPr>
        <sz val="11"/>
        <rFont val="Times New Roman"/>
        <charset val="134"/>
      </rPr>
      <t>≥</t>
    </r>
    <r>
      <rPr>
        <sz val="11"/>
        <rFont val="宋体"/>
        <charset val="134"/>
      </rPr>
      <t>3007人</t>
    </r>
  </si>
  <si>
    <t>巫溪县鱼鳞乡人民政府 汇总</t>
  </si>
  <si>
    <r>
      <t>巫溪县鱼鳞乡五宋村</t>
    </r>
    <r>
      <rPr>
        <sz val="11"/>
        <rFont val="Times New Roman"/>
        <charset val="134"/>
      </rPr>
      <t>2023</t>
    </r>
    <r>
      <rPr>
        <sz val="11"/>
        <rFont val="宋体"/>
        <charset val="134"/>
      </rPr>
      <t>年产业道路改造项目</t>
    </r>
  </si>
  <si>
    <r>
      <t>改扩建道路</t>
    </r>
    <r>
      <rPr>
        <sz val="11"/>
        <rFont val="Times New Roman"/>
        <charset val="134"/>
      </rPr>
      <t>2.6</t>
    </r>
    <r>
      <rPr>
        <sz val="11"/>
        <rFont val="宋体"/>
        <charset val="134"/>
      </rPr>
      <t>公里，完善边沟、挡墙等基础设施。</t>
    </r>
  </si>
  <si>
    <r>
      <t>通过升级改造道路</t>
    </r>
    <r>
      <rPr>
        <sz val="11"/>
        <rFont val="Times New Roman"/>
        <charset val="134"/>
      </rPr>
      <t>2.6</t>
    </r>
    <r>
      <rPr>
        <sz val="11"/>
        <rFont val="宋体"/>
        <charset val="134"/>
      </rPr>
      <t>公里，为五宋村</t>
    </r>
    <r>
      <rPr>
        <sz val="11"/>
        <rFont val="Times New Roman"/>
        <charset val="134"/>
      </rPr>
      <t>200</t>
    </r>
    <r>
      <rPr>
        <sz val="11"/>
        <rFont val="宋体"/>
        <charset val="134"/>
      </rPr>
      <t>余亩烤烟产业发展提供便利条件；带动夫妻神树旅游景点乡村旅游发展；方便</t>
    </r>
    <r>
      <rPr>
        <sz val="11"/>
        <rFont val="Times New Roman"/>
        <charset val="134"/>
      </rPr>
      <t>215</t>
    </r>
    <r>
      <rPr>
        <sz val="11"/>
        <rFont val="宋体"/>
        <charset val="134"/>
      </rPr>
      <t>人（其中脱贫人口</t>
    </r>
    <r>
      <rPr>
        <sz val="11"/>
        <rFont val="Times New Roman"/>
        <charset val="134"/>
      </rPr>
      <t>65</t>
    </r>
    <r>
      <rPr>
        <sz val="11"/>
        <rFont val="宋体"/>
        <charset val="134"/>
      </rPr>
      <t>人）出行。</t>
    </r>
  </si>
  <si>
    <r>
      <t>11</t>
    </r>
    <r>
      <rPr>
        <sz val="11"/>
        <rFont val="宋体"/>
        <charset val="134"/>
      </rPr>
      <t>人参与前期项目确定会议、决议，</t>
    </r>
    <r>
      <rPr>
        <sz val="11"/>
        <rFont val="Times New Roman"/>
        <charset val="134"/>
      </rPr>
      <t>11</t>
    </r>
    <r>
      <rPr>
        <sz val="11"/>
        <rFont val="宋体"/>
        <charset val="134"/>
      </rPr>
      <t>人参与入库项目的选择，</t>
    </r>
    <r>
      <rPr>
        <sz val="11"/>
        <rFont val="Times New Roman"/>
        <charset val="134"/>
      </rPr>
      <t>2</t>
    </r>
    <r>
      <rPr>
        <sz val="11"/>
        <rFont val="宋体"/>
        <charset val="134"/>
      </rPr>
      <t>人参与项目实施过程中施工质量和资金使用的监督，项目建成后，为五宋村</t>
    </r>
    <r>
      <rPr>
        <sz val="11"/>
        <rFont val="Times New Roman"/>
        <charset val="134"/>
      </rPr>
      <t>200</t>
    </r>
    <r>
      <rPr>
        <sz val="11"/>
        <rFont val="宋体"/>
        <charset val="134"/>
      </rPr>
      <t>余亩烤烟产业发展提供便利条件；带动夫妻神树旅游景点乡村旅游发展；方便</t>
    </r>
    <r>
      <rPr>
        <sz val="11"/>
        <rFont val="Times New Roman"/>
        <charset val="134"/>
      </rPr>
      <t>215</t>
    </r>
    <r>
      <rPr>
        <sz val="11"/>
        <rFont val="宋体"/>
        <charset val="134"/>
      </rPr>
      <t>人（其中脱贫人口</t>
    </r>
    <r>
      <rPr>
        <sz val="11"/>
        <rFont val="Times New Roman"/>
        <charset val="134"/>
      </rPr>
      <t>65</t>
    </r>
    <r>
      <rPr>
        <sz val="11"/>
        <rFont val="宋体"/>
        <charset val="134"/>
      </rPr>
      <t>人）出行。</t>
    </r>
  </si>
  <si>
    <r>
      <t>通过升级改造主公路</t>
    </r>
    <r>
      <rPr>
        <sz val="11"/>
        <rFont val="Times New Roman"/>
        <charset val="134"/>
      </rPr>
      <t>2.6</t>
    </r>
    <r>
      <rPr>
        <sz val="11"/>
        <rFont val="宋体"/>
        <charset val="134"/>
      </rPr>
      <t>公里，为五宋村</t>
    </r>
    <r>
      <rPr>
        <sz val="11"/>
        <rFont val="Times New Roman"/>
        <charset val="134"/>
      </rPr>
      <t>200</t>
    </r>
    <r>
      <rPr>
        <sz val="11"/>
        <rFont val="宋体"/>
        <charset val="134"/>
      </rPr>
      <t>余亩烤烟产业发展提供便利条件；带动夫妻神树旅游景点乡村旅游发展；方便</t>
    </r>
    <r>
      <rPr>
        <sz val="11"/>
        <rFont val="Times New Roman"/>
        <charset val="134"/>
      </rPr>
      <t>215</t>
    </r>
    <r>
      <rPr>
        <sz val="11"/>
        <rFont val="宋体"/>
        <charset val="134"/>
      </rPr>
      <t>人（其中脱贫人口</t>
    </r>
    <r>
      <rPr>
        <sz val="11"/>
        <rFont val="Times New Roman"/>
        <charset val="134"/>
      </rPr>
      <t>65</t>
    </r>
    <r>
      <rPr>
        <sz val="11"/>
        <rFont val="宋体"/>
        <charset val="134"/>
      </rPr>
      <t>人）出行。</t>
    </r>
  </si>
  <si>
    <r>
      <t>升级改造公路数量</t>
    </r>
    <r>
      <rPr>
        <sz val="11"/>
        <rFont val="Times New Roman"/>
        <charset val="134"/>
      </rPr>
      <t>2.6</t>
    </r>
    <r>
      <rPr>
        <sz val="11"/>
        <rFont val="宋体"/>
        <charset val="134"/>
      </rPr>
      <t>公里</t>
    </r>
  </si>
  <si>
    <r>
      <t>道路升级改造</t>
    </r>
    <r>
      <rPr>
        <sz val="11"/>
        <rFont val="Times New Roman"/>
        <charset val="134"/>
      </rPr>
      <t>115</t>
    </r>
    <r>
      <rPr>
        <sz val="11"/>
        <rFont val="宋体"/>
        <charset val="134"/>
      </rPr>
      <t>万元</t>
    </r>
    <r>
      <rPr>
        <sz val="11"/>
        <rFont val="Times New Roman"/>
        <charset val="134"/>
      </rPr>
      <t>/</t>
    </r>
    <r>
      <rPr>
        <sz val="11"/>
        <rFont val="宋体"/>
        <charset val="134"/>
      </rPr>
      <t>公里</t>
    </r>
  </si>
  <si>
    <r>
      <t>受益脱贫人口</t>
    </r>
    <r>
      <rPr>
        <sz val="11"/>
        <rFont val="Times New Roman"/>
        <charset val="134"/>
      </rPr>
      <t>≥65</t>
    </r>
    <r>
      <rPr>
        <sz val="11"/>
        <rFont val="宋体"/>
        <charset val="134"/>
      </rPr>
      <t>人</t>
    </r>
  </si>
  <si>
    <r>
      <t>项目可持续性</t>
    </r>
    <r>
      <rPr>
        <sz val="11"/>
        <rFont val="Times New Roman"/>
        <charset val="134"/>
      </rPr>
      <t>≥10</t>
    </r>
    <r>
      <rPr>
        <sz val="11"/>
        <rFont val="宋体"/>
        <charset val="134"/>
      </rPr>
      <t>年</t>
    </r>
  </si>
  <si>
    <r>
      <t>项目受益群众满意度</t>
    </r>
    <r>
      <rPr>
        <sz val="11"/>
        <rFont val="Times New Roman"/>
        <charset val="134"/>
      </rPr>
      <t>≥95%</t>
    </r>
  </si>
  <si>
    <r>
      <t>巫溪县鱼鳞乡</t>
    </r>
    <r>
      <rPr>
        <sz val="11"/>
        <rFont val="Times New Roman"/>
        <charset val="134"/>
      </rPr>
      <t>2024</t>
    </r>
    <r>
      <rPr>
        <sz val="11"/>
        <rFont val="宋体"/>
        <charset val="134"/>
      </rPr>
      <t>年非全日制公益性岗位补助</t>
    </r>
  </si>
  <si>
    <r>
      <t>开发乡村公益岗位</t>
    </r>
    <r>
      <rPr>
        <sz val="11"/>
        <rFont val="Times New Roman"/>
        <charset val="134"/>
      </rPr>
      <t>66</t>
    </r>
    <r>
      <rPr>
        <sz val="11"/>
        <rFont val="宋体"/>
        <charset val="134"/>
      </rPr>
      <t>个（其中：农村道路维护岗</t>
    </r>
    <r>
      <rPr>
        <sz val="11"/>
        <rFont val="Times New Roman"/>
        <charset val="134"/>
      </rPr>
      <t>14</t>
    </r>
    <r>
      <rPr>
        <sz val="11"/>
        <rFont val="宋体"/>
        <charset val="134"/>
      </rPr>
      <t>人，安全饮水管理岗</t>
    </r>
    <r>
      <rPr>
        <sz val="11"/>
        <rFont val="Times New Roman"/>
        <charset val="134"/>
      </rPr>
      <t>13</t>
    </r>
    <r>
      <rPr>
        <sz val="11"/>
        <rFont val="宋体"/>
        <charset val="134"/>
      </rPr>
      <t>人，公共环境维护岗</t>
    </r>
    <r>
      <rPr>
        <sz val="11"/>
        <rFont val="Times New Roman"/>
        <charset val="134"/>
      </rPr>
      <t>35</t>
    </r>
    <r>
      <rPr>
        <sz val="11"/>
        <rFont val="宋体"/>
        <charset val="134"/>
      </rPr>
      <t>人，农村道路交通劝导员</t>
    </r>
    <r>
      <rPr>
        <sz val="11"/>
        <rFont val="Times New Roman"/>
        <charset val="134"/>
      </rPr>
      <t>4</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</si>
  <si>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101</t>
    </r>
    <r>
      <rPr>
        <sz val="11"/>
        <rFont val="宋体"/>
        <charset val="134"/>
      </rPr>
      <t>个，为脱贫人口提供就业岗位</t>
    </r>
    <r>
      <rPr>
        <sz val="11"/>
        <rFont val="Times New Roman"/>
        <charset val="134"/>
      </rPr>
      <t>101</t>
    </r>
    <r>
      <rPr>
        <sz val="11"/>
        <rFont val="宋体"/>
        <charset val="134"/>
      </rPr>
      <t>个，保障</t>
    </r>
    <r>
      <rPr>
        <sz val="11"/>
        <rFont val="Times New Roman"/>
        <charset val="134"/>
      </rPr>
      <t>101</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</si>
  <si>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101</t>
    </r>
    <r>
      <rPr>
        <sz val="11"/>
        <rFont val="宋体"/>
        <charset val="134"/>
      </rPr>
      <t>个，为脱贫人口提供就业岗位</t>
    </r>
    <r>
      <rPr>
        <sz val="11"/>
        <rFont val="Times New Roman"/>
        <charset val="134"/>
      </rPr>
      <t>101</t>
    </r>
    <r>
      <rPr>
        <sz val="11"/>
        <rFont val="宋体"/>
        <charset val="134"/>
      </rPr>
      <t>个，保障</t>
    </r>
    <r>
      <rPr>
        <sz val="11"/>
        <rFont val="Times New Roman"/>
        <charset val="134"/>
      </rPr>
      <t>101</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</si>
  <si>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101</t>
    </r>
    <r>
      <rPr>
        <sz val="11"/>
        <rFont val="宋体"/>
        <charset val="134"/>
      </rPr>
      <t>人</t>
    </r>
  </si>
  <si>
    <r>
      <t>受益脱贫户（监测户）人口数</t>
    </r>
    <r>
      <rPr>
        <sz val="11"/>
        <rFont val="Times New Roman"/>
        <charset val="134"/>
      </rPr>
      <t>≥101</t>
    </r>
    <r>
      <rPr>
        <sz val="11"/>
        <rFont val="宋体"/>
        <charset val="134"/>
      </rPr>
      <t>人</t>
    </r>
  </si>
  <si>
    <r>
      <t>巫溪县鱼鳞乡</t>
    </r>
    <r>
      <rPr>
        <sz val="11"/>
        <rFont val="Times New Roman"/>
        <charset val="134"/>
      </rPr>
      <t>2024</t>
    </r>
    <r>
      <rPr>
        <sz val="11"/>
        <rFont val="宋体"/>
        <charset val="134"/>
      </rPr>
      <t>年跨区域交通补助项目</t>
    </r>
  </si>
  <si>
    <r>
      <t>为</t>
    </r>
    <r>
      <rPr>
        <sz val="11"/>
        <rFont val="Times New Roman"/>
        <charset val="134"/>
      </rPr>
      <t>426</t>
    </r>
    <r>
      <rPr>
        <sz val="11"/>
        <rFont val="宋体"/>
        <charset val="134"/>
      </rPr>
      <t>人发放跨区域交通补助</t>
    </r>
  </si>
  <si>
    <r>
      <t>通过为</t>
    </r>
    <r>
      <rPr>
        <sz val="11"/>
        <rFont val="Times New Roman"/>
        <charset val="134"/>
      </rPr>
      <t>426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</si>
  <si>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426</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</si>
  <si>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426</t>
    </r>
    <r>
      <rPr>
        <sz val="11"/>
        <rFont val="宋体"/>
        <charset val="134"/>
      </rPr>
      <t>人</t>
    </r>
  </si>
  <si>
    <r>
      <t>受益脱贫人口数</t>
    </r>
    <r>
      <rPr>
        <sz val="11"/>
        <rFont val="Times New Roman"/>
        <charset val="134"/>
      </rPr>
      <t>≥426</t>
    </r>
    <r>
      <rPr>
        <sz val="11"/>
        <rFont val="宋体"/>
        <charset val="134"/>
      </rPr>
      <t>人</t>
    </r>
  </si>
  <si>
    <t>巫溪县鱼鳞乡2024年脱贫户、监测户产业帮扶项目</t>
  </si>
  <si>
    <t>492户发展到户产业帮扶项目（其中：：家庭人均纯收入低于1万元以下的脱贫户12户，未消除风险监测户29户；家庭人均纯收入10000元至16118元之间中不增反降的脱贫户48户；其他脱贫户403户）</t>
  </si>
  <si>
    <t>通过492户发展到户产业帮扶项目，项目实施可带动492户脱贫户及监测户发展特色产业，户均增加产业收入超过500元/年、户。</t>
  </si>
  <si>
    <t>11人参与前期项目确定会议、决议，11人参与入库项目的选择，6人参与项目实施过程中施工质量和资金使用的监督。通过492户发展到户产业帮扶项目，项目实施可带动492户脱贫户及监测户发展特色产业，户均增加产业收入超过500元/年、户。</t>
  </si>
  <si>
    <t>发展到户产业帮扶补助户数492户</t>
  </si>
  <si>
    <t>受益总人口数≥1720人</t>
  </si>
  <si>
    <r>
      <t>巫溪县</t>
    </r>
    <r>
      <rPr>
        <sz val="11"/>
        <rFont val="Times New Roman"/>
        <charset val="134"/>
      </rPr>
      <t>2024</t>
    </r>
    <r>
      <rPr>
        <sz val="11"/>
        <rFont val="宋体"/>
        <charset val="134"/>
      </rPr>
      <t>年鱼鳞乡烤烟示范片建设项目</t>
    </r>
  </si>
  <si>
    <t>①新修泥结碎石产业路6公里，宽3.5米（其中硬化3公里）。②撂荒地整治300亩。③新修5m³水池6口，铺设φ25mm水管2000米。</t>
  </si>
  <si>
    <r>
      <t>项目建成后，可增加村集体经济年收入</t>
    </r>
    <r>
      <rPr>
        <sz val="11"/>
        <rFont val="Times New Roman"/>
        <charset val="134"/>
      </rPr>
      <t>6</t>
    </r>
    <r>
      <rPr>
        <sz val="11"/>
        <rFont val="宋体"/>
        <charset val="134"/>
      </rPr>
      <t>万元以上，可提供就业岗位</t>
    </r>
    <r>
      <rPr>
        <sz val="11"/>
        <rFont val="Times New Roman"/>
        <charset val="134"/>
      </rPr>
      <t>40</t>
    </r>
    <r>
      <rPr>
        <sz val="11"/>
        <rFont val="宋体"/>
        <charset val="134"/>
      </rPr>
      <t>个，其中脱贫人口</t>
    </r>
    <r>
      <rPr>
        <sz val="11"/>
        <rFont val="Times New Roman"/>
        <charset val="134"/>
      </rPr>
      <t>10</t>
    </r>
    <r>
      <rPr>
        <sz val="11"/>
        <rFont val="宋体"/>
        <charset val="134"/>
      </rPr>
      <t>人，户均年增收</t>
    </r>
    <r>
      <rPr>
        <sz val="11"/>
        <rFont val="Times New Roman"/>
        <charset val="134"/>
      </rPr>
      <t>2000</t>
    </r>
    <r>
      <rPr>
        <sz val="11"/>
        <rFont val="宋体"/>
        <charset val="134"/>
      </rPr>
      <t>元以上。</t>
    </r>
  </si>
  <si>
    <r>
      <t>11</t>
    </r>
    <r>
      <rPr>
        <sz val="11"/>
        <rFont val="宋体"/>
        <charset val="134"/>
      </rPr>
      <t>人参与前期项目确定会议、决议，</t>
    </r>
    <r>
      <rPr>
        <sz val="11"/>
        <rFont val="Times New Roman"/>
        <charset val="134"/>
      </rPr>
      <t>11</t>
    </r>
    <r>
      <rPr>
        <sz val="11"/>
        <rFont val="宋体"/>
        <charset val="134"/>
      </rPr>
      <t>人参与入库项目的选择，</t>
    </r>
    <r>
      <rPr>
        <sz val="11"/>
        <rFont val="Times New Roman"/>
        <charset val="134"/>
      </rPr>
      <t>2</t>
    </r>
    <r>
      <rPr>
        <sz val="11"/>
        <rFont val="宋体"/>
        <charset val="134"/>
      </rPr>
      <t>人参与项目实施过程中施工质量和资金使用的监督，项目建成后，可增加村集体经济年收入</t>
    </r>
    <r>
      <rPr>
        <sz val="11"/>
        <rFont val="Times New Roman"/>
        <charset val="134"/>
      </rPr>
      <t>6</t>
    </r>
    <r>
      <rPr>
        <sz val="11"/>
        <rFont val="宋体"/>
        <charset val="134"/>
      </rPr>
      <t>万元以上，可提供就业岗位</t>
    </r>
    <r>
      <rPr>
        <sz val="11"/>
        <rFont val="Times New Roman"/>
        <charset val="134"/>
      </rPr>
      <t>40</t>
    </r>
    <r>
      <rPr>
        <sz val="11"/>
        <rFont val="宋体"/>
        <charset val="134"/>
      </rPr>
      <t>个，其中脱贫人口</t>
    </r>
    <r>
      <rPr>
        <sz val="11"/>
        <rFont val="Times New Roman"/>
        <charset val="134"/>
      </rPr>
      <t>10</t>
    </r>
    <r>
      <rPr>
        <sz val="11"/>
        <rFont val="宋体"/>
        <charset val="134"/>
      </rPr>
      <t>人，户均年增收</t>
    </r>
    <r>
      <rPr>
        <sz val="11"/>
        <rFont val="Times New Roman"/>
        <charset val="134"/>
      </rPr>
      <t>2000</t>
    </r>
    <r>
      <rPr>
        <sz val="11"/>
        <rFont val="宋体"/>
        <charset val="134"/>
      </rPr>
      <t>元以上。</t>
    </r>
  </si>
  <si>
    <r>
      <t>①、新修并硬化产业道路</t>
    </r>
    <r>
      <rPr>
        <sz val="11"/>
        <rFont val="Times New Roman"/>
        <charset val="134"/>
      </rPr>
      <t>3</t>
    </r>
    <r>
      <rPr>
        <sz val="11"/>
        <rFont val="宋体"/>
        <charset val="134"/>
      </rPr>
      <t>公里。②、实施土地撂荒整治</t>
    </r>
    <r>
      <rPr>
        <sz val="11"/>
        <rFont val="Times New Roman"/>
        <charset val="134"/>
      </rPr>
      <t>300</t>
    </r>
    <r>
      <rPr>
        <sz val="11"/>
        <rFont val="宋体"/>
        <charset val="134"/>
      </rPr>
      <t>亩，建设高标准农田。③、新修</t>
    </r>
    <r>
      <rPr>
        <sz val="11"/>
        <rFont val="Times New Roman"/>
        <charset val="134"/>
      </rPr>
      <t>5m³</t>
    </r>
    <r>
      <rPr>
        <sz val="11"/>
        <rFont val="宋体"/>
        <charset val="134"/>
      </rPr>
      <t>水池</t>
    </r>
    <r>
      <rPr>
        <sz val="11"/>
        <rFont val="Times New Roman"/>
        <charset val="134"/>
      </rPr>
      <t>6</t>
    </r>
    <r>
      <rPr>
        <sz val="11"/>
        <rFont val="宋体"/>
        <charset val="134"/>
      </rPr>
      <t>口，铺设</t>
    </r>
    <r>
      <rPr>
        <sz val="11"/>
        <rFont val="Times New Roman"/>
        <charset val="134"/>
      </rPr>
      <t>φ32mm</t>
    </r>
    <r>
      <rPr>
        <sz val="11"/>
        <rFont val="宋体"/>
        <charset val="134"/>
      </rPr>
      <t>水管</t>
    </r>
    <r>
      <rPr>
        <sz val="11"/>
        <rFont val="Times New Roman"/>
        <charset val="134"/>
      </rPr>
      <t>3000m</t>
    </r>
    <r>
      <rPr>
        <sz val="11"/>
        <rFont val="宋体"/>
        <charset val="134"/>
      </rPr>
      <t>，</t>
    </r>
    <r>
      <rPr>
        <sz val="11"/>
        <rFont val="Times New Roman"/>
        <charset val="134"/>
      </rPr>
      <t>φ25mm</t>
    </r>
    <r>
      <rPr>
        <sz val="11"/>
        <rFont val="宋体"/>
        <charset val="134"/>
      </rPr>
      <t>水管</t>
    </r>
    <r>
      <rPr>
        <sz val="11"/>
        <rFont val="Times New Roman"/>
        <charset val="134"/>
      </rPr>
      <t>4000m</t>
    </r>
    <r>
      <rPr>
        <sz val="11"/>
        <rFont val="宋体"/>
        <charset val="134"/>
      </rPr>
      <t>。④、硬化烤烟房基础地面</t>
    </r>
    <r>
      <rPr>
        <sz val="11"/>
        <rFont val="Times New Roman"/>
        <charset val="134"/>
      </rPr>
      <t>1200</t>
    </r>
    <r>
      <rPr>
        <sz val="11"/>
        <rFont val="宋体"/>
        <charset val="134"/>
      </rPr>
      <t>平方米。⑤、新修泥结碎石产业路</t>
    </r>
    <r>
      <rPr>
        <sz val="11"/>
        <rFont val="Times New Roman"/>
        <charset val="134"/>
      </rPr>
      <t>6</t>
    </r>
    <r>
      <rPr>
        <sz val="11"/>
        <rFont val="宋体"/>
        <charset val="134"/>
      </rPr>
      <t>公里。</t>
    </r>
  </si>
  <si>
    <r>
      <t>项目建设补助标准</t>
    </r>
    <r>
      <rPr>
        <sz val="11"/>
        <rFont val="Times New Roman"/>
        <charset val="134"/>
      </rPr>
      <t>397</t>
    </r>
    <r>
      <rPr>
        <sz val="11"/>
        <rFont val="宋体"/>
        <charset val="134"/>
      </rPr>
      <t>万元。</t>
    </r>
  </si>
  <si>
    <r>
      <t>特色产业带动每户增收</t>
    </r>
    <r>
      <rPr>
        <sz val="11"/>
        <rFont val="Times New Roman"/>
        <charset val="134"/>
      </rPr>
      <t>2000</t>
    </r>
    <r>
      <rPr>
        <sz val="11"/>
        <rFont val="宋体"/>
        <charset val="134"/>
      </rPr>
      <t>元。</t>
    </r>
  </si>
  <si>
    <r>
      <t>受益脱贫人口</t>
    </r>
    <r>
      <rPr>
        <sz val="11"/>
        <rFont val="Times New Roman"/>
        <charset val="134"/>
      </rPr>
      <t>≥10</t>
    </r>
    <r>
      <rPr>
        <sz val="11"/>
        <rFont val="宋体"/>
        <charset val="134"/>
      </rPr>
      <t>人</t>
    </r>
  </si>
  <si>
    <r>
      <t>巫溪县鱼鳞乡</t>
    </r>
    <r>
      <rPr>
        <sz val="11"/>
        <rFont val="Times New Roman"/>
        <charset val="134"/>
      </rPr>
      <t>2024</t>
    </r>
    <r>
      <rPr>
        <sz val="11"/>
        <rFont val="宋体"/>
        <charset val="134"/>
      </rPr>
      <t>年乡村治理示范创建文明积分兑换项目</t>
    </r>
  </si>
  <si>
    <t>开展乡村治理示范创建，推行“积分制”及农村精神文明建设，支持和带动村民，其中巩固脱贫人口1689人、未消除风险监测对象80人提升自身发展动力，创造干净整洁、卫生健康的人居环境。</t>
  </si>
  <si>
    <t>通过开展“积分制”评比活动，带动村民，其中脱贫人口1689人、未消除风险监测对象80人及其他低收入人口，主动参与产业发展、改善环境卫生。</t>
  </si>
  <si>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及农村精神文明建设，可带动村民，其中脱贫人口</t>
    </r>
    <r>
      <rPr>
        <sz val="11"/>
        <rFont val="Times New Roman"/>
        <charset val="134"/>
      </rPr>
      <t>1689</t>
    </r>
    <r>
      <rPr>
        <sz val="11"/>
        <rFont val="宋体"/>
        <charset val="134"/>
      </rPr>
      <t>人、未消除风险监测对象</t>
    </r>
    <r>
      <rPr>
        <sz val="11"/>
        <rFont val="Times New Roman"/>
        <charset val="134"/>
      </rPr>
      <t>80</t>
    </r>
    <r>
      <rPr>
        <sz val="11"/>
        <rFont val="宋体"/>
        <charset val="134"/>
      </rPr>
      <t>人及其他低收入人口提升自身发展动力，创造干净整洁、卫生健康的人居环境。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</si>
  <si>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≥1769</t>
    </r>
    <r>
      <rPr>
        <sz val="11"/>
        <rFont val="宋体"/>
        <charset val="134"/>
      </rPr>
      <t>人</t>
    </r>
  </si>
  <si>
    <r>
      <t>受益脱贫人口、监测对象人数</t>
    </r>
    <r>
      <rPr>
        <sz val="11"/>
        <rFont val="Times New Roman"/>
        <charset val="134"/>
      </rPr>
      <t>≥1769</t>
    </r>
    <r>
      <rPr>
        <sz val="11"/>
        <rFont val="宋体"/>
        <charset val="134"/>
      </rPr>
      <t>人</t>
    </r>
  </si>
  <si>
    <t>巫溪县长桂乡人民政府 汇总</t>
  </si>
  <si>
    <r>
      <t>巫溪县长桂乡</t>
    </r>
    <r>
      <rPr>
        <sz val="11"/>
        <rFont val="Times New Roman"/>
        <charset val="134"/>
      </rPr>
      <t>2024</t>
    </r>
    <r>
      <rPr>
        <sz val="11"/>
        <rFont val="宋体"/>
        <charset val="134"/>
      </rPr>
      <t>年非全日制公益性岗位补助</t>
    </r>
  </si>
  <si>
    <r>
      <t>开发乡村公益岗位</t>
    </r>
    <r>
      <rPr>
        <sz val="11"/>
        <rFont val="Times New Roman"/>
        <charset val="134"/>
      </rPr>
      <t>89</t>
    </r>
    <r>
      <rPr>
        <sz val="11"/>
        <rFont val="宋体"/>
        <charset val="134"/>
      </rPr>
      <t>个（其中：农村道路维护岗</t>
    </r>
    <r>
      <rPr>
        <sz val="11"/>
        <rFont val="Times New Roman"/>
        <charset val="134"/>
      </rPr>
      <t>24</t>
    </r>
    <r>
      <rPr>
        <sz val="11"/>
        <rFont val="宋体"/>
        <charset val="134"/>
      </rPr>
      <t>人，安全饮水管理岗</t>
    </r>
    <r>
      <rPr>
        <sz val="11"/>
        <rFont val="Times New Roman"/>
        <charset val="134"/>
      </rPr>
      <t>27</t>
    </r>
    <r>
      <rPr>
        <sz val="11"/>
        <rFont val="宋体"/>
        <charset val="134"/>
      </rPr>
      <t>人，公共环境维护岗</t>
    </r>
    <r>
      <rPr>
        <sz val="11"/>
        <rFont val="Times New Roman"/>
        <charset val="134"/>
      </rPr>
      <t>30</t>
    </r>
    <r>
      <rPr>
        <sz val="11"/>
        <rFont val="宋体"/>
        <charset val="134"/>
      </rPr>
      <t>人，农村道路交通劝导员</t>
    </r>
    <r>
      <rPr>
        <sz val="11"/>
        <rFont val="Times New Roman"/>
        <charset val="134"/>
      </rPr>
      <t>8</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25</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</si>
  <si>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114</t>
    </r>
    <r>
      <rPr>
        <sz val="11"/>
        <rFont val="宋体"/>
        <charset val="134"/>
      </rPr>
      <t>个，为脱贫人口提供就业岗位</t>
    </r>
    <r>
      <rPr>
        <sz val="11"/>
        <rFont val="Times New Roman"/>
        <charset val="134"/>
      </rPr>
      <t>114</t>
    </r>
    <r>
      <rPr>
        <sz val="11"/>
        <rFont val="宋体"/>
        <charset val="134"/>
      </rPr>
      <t>个，保障</t>
    </r>
    <r>
      <rPr>
        <sz val="11"/>
        <rFont val="Times New Roman"/>
        <charset val="134"/>
      </rPr>
      <t>114</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</si>
  <si>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114</t>
    </r>
    <r>
      <rPr>
        <sz val="11"/>
        <rFont val="宋体"/>
        <charset val="134"/>
      </rPr>
      <t>个，为脱贫人口提供就业岗位</t>
    </r>
    <r>
      <rPr>
        <sz val="11"/>
        <rFont val="Times New Roman"/>
        <charset val="134"/>
      </rPr>
      <t>114</t>
    </r>
    <r>
      <rPr>
        <sz val="11"/>
        <rFont val="宋体"/>
        <charset val="134"/>
      </rPr>
      <t>个，保障</t>
    </r>
    <r>
      <rPr>
        <sz val="11"/>
        <rFont val="Times New Roman"/>
        <charset val="134"/>
      </rPr>
      <t>114</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</si>
  <si>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114</t>
    </r>
    <r>
      <rPr>
        <sz val="11"/>
        <rFont val="宋体"/>
        <charset val="134"/>
      </rPr>
      <t>人</t>
    </r>
  </si>
  <si>
    <r>
      <t>受益脱贫户（监测户）人口数</t>
    </r>
    <r>
      <rPr>
        <sz val="11"/>
        <rFont val="Times New Roman"/>
        <charset val="134"/>
      </rPr>
      <t>≥114</t>
    </r>
    <r>
      <rPr>
        <sz val="11"/>
        <rFont val="宋体"/>
        <charset val="134"/>
      </rPr>
      <t>人</t>
    </r>
  </si>
  <si>
    <r>
      <t>巫溪县长桂乡</t>
    </r>
    <r>
      <rPr>
        <sz val="11"/>
        <rFont val="Times New Roman"/>
        <charset val="134"/>
      </rPr>
      <t>2024</t>
    </r>
    <r>
      <rPr>
        <sz val="11"/>
        <rFont val="宋体"/>
        <charset val="134"/>
      </rPr>
      <t>年跨区域交通补助项目</t>
    </r>
  </si>
  <si>
    <r>
      <t>为</t>
    </r>
    <r>
      <rPr>
        <sz val="11"/>
        <rFont val="Times New Roman"/>
        <charset val="134"/>
      </rPr>
      <t>414</t>
    </r>
    <r>
      <rPr>
        <sz val="11"/>
        <rFont val="宋体"/>
        <charset val="134"/>
      </rPr>
      <t>人发放跨区域交通补助</t>
    </r>
  </si>
  <si>
    <r>
      <t>通过为</t>
    </r>
    <r>
      <rPr>
        <sz val="11"/>
        <rFont val="Times New Roman"/>
        <charset val="134"/>
      </rPr>
      <t>414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</si>
  <si>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414</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</si>
  <si>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414</t>
    </r>
    <r>
      <rPr>
        <sz val="11"/>
        <rFont val="宋体"/>
        <charset val="134"/>
      </rPr>
      <t>人</t>
    </r>
  </si>
  <si>
    <r>
      <t>受益脱贫人口数</t>
    </r>
    <r>
      <rPr>
        <sz val="11"/>
        <rFont val="Times New Roman"/>
        <charset val="134"/>
      </rPr>
      <t>≥414</t>
    </r>
    <r>
      <rPr>
        <sz val="11"/>
        <rFont val="宋体"/>
        <charset val="134"/>
      </rPr>
      <t>人</t>
    </r>
  </si>
  <si>
    <t>巫溪县长桂乡2024年脱贫户、监测户产业帮扶项目</t>
  </si>
  <si>
    <t>316户发展到户产业帮扶项目（其中：家庭人均纯收入低于1万元以下的脱贫户1户，未消除风险监测户27户；家庭人均纯收入10000元至16118元之间中不增反降的脱贫户7户；其他脱贫户281户）</t>
  </si>
  <si>
    <t>通过316户发展到户产业帮扶项目，项目实施可带动316户脱贫户及监测户发展特色产业，户均增加产业收入超过500元/年、户。</t>
  </si>
  <si>
    <t>60人参与前期项目确定会议、决议，22人参与入库项目的选择，60人参与项目实施过程中施工质量和资金使用的监督。通过316户发展到户产业帮扶项目，项目实施可带动316户脱贫户及监测户发展特色产业，户均增加产业收入超过500元/年、户。</t>
  </si>
  <si>
    <t>发展到户产业帮扶补助户数316户</t>
  </si>
  <si>
    <t>家庭人均纯收入低于1万元以下的脱贫户及未消除风险监测户补助2000元/28户；家庭人均纯收入10000元至16118元之间中不增反降的脱贫户补助1000元/7户；其他脱贫户补助500元/281户</t>
  </si>
  <si>
    <t>受益总人口数≥1180人</t>
  </si>
  <si>
    <r>
      <t>巫溪县长桂乡</t>
    </r>
    <r>
      <rPr>
        <sz val="11"/>
        <rFont val="Times New Roman"/>
        <charset val="134"/>
      </rPr>
      <t>2024</t>
    </r>
    <r>
      <rPr>
        <sz val="11"/>
        <rFont val="宋体"/>
        <charset val="134"/>
      </rPr>
      <t>年老鹰茶基地建设和老鹰茶管护项目</t>
    </r>
  </si>
  <si>
    <t>老鹰茶基地建设50亩，老鹰茶管护6万株。</t>
  </si>
  <si>
    <r>
      <t>通过在长桂乡</t>
    </r>
    <r>
      <rPr>
        <sz val="10.5"/>
        <rFont val="Segoe UI"/>
        <charset val="134"/>
      </rPr>
      <t>50</t>
    </r>
    <r>
      <rPr>
        <sz val="10.5"/>
        <rFont val="宋体"/>
        <charset val="134"/>
      </rPr>
      <t>亩标准老鹰茶基地建设，</t>
    </r>
    <r>
      <rPr>
        <sz val="10.5"/>
        <rFont val="Segoe UI"/>
        <charset val="134"/>
      </rPr>
      <t>6</t>
    </r>
    <r>
      <rPr>
        <sz val="10.5"/>
        <rFont val="宋体"/>
        <charset val="134"/>
      </rPr>
      <t>万株老鹰茶管护，带动老鹰茶产业发展，提升产品质量，助推</t>
    </r>
    <r>
      <rPr>
        <sz val="10.5"/>
        <rFont val="Segoe UI"/>
        <charset val="134"/>
      </rPr>
      <t>30</t>
    </r>
    <r>
      <rPr>
        <sz val="10.5"/>
        <rFont val="宋体"/>
        <charset val="134"/>
      </rPr>
      <t>户</t>
    </r>
    <r>
      <rPr>
        <sz val="10.5"/>
        <rFont val="Segoe UI"/>
        <charset val="134"/>
      </rPr>
      <t>128</t>
    </r>
    <r>
      <rPr>
        <sz val="10.5"/>
        <rFont val="宋体"/>
        <charset val="134"/>
      </rPr>
      <t>人农户增收（其中脱贫户</t>
    </r>
    <r>
      <rPr>
        <sz val="10.5"/>
        <rFont val="Segoe UI"/>
        <charset val="134"/>
      </rPr>
      <t>15</t>
    </r>
    <r>
      <rPr>
        <sz val="10.5"/>
        <rFont val="宋体"/>
        <charset val="134"/>
      </rPr>
      <t>户</t>
    </r>
    <r>
      <rPr>
        <sz val="10.5"/>
        <rFont val="Segoe UI"/>
        <charset val="134"/>
      </rPr>
      <t xml:space="preserve"> 46</t>
    </r>
    <r>
      <rPr>
        <sz val="10.5"/>
        <rFont val="宋体"/>
        <charset val="134"/>
      </rPr>
      <t>人），每年增收1000元以上，村集体经济增收10000元。。</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</si>
  <si>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人参与项目实施过程中施工质量和资金使用的监督；项目实施可带动老鹰茶产业发展，提升产品质量，助推农户增收，可以带动农户</t>
    </r>
    <r>
      <rPr>
        <sz val="11"/>
        <rFont val="Times New Roman"/>
        <charset val="134"/>
      </rPr>
      <t>30</t>
    </r>
    <r>
      <rPr>
        <sz val="11"/>
        <rFont val="宋体"/>
        <charset val="134"/>
      </rPr>
      <t>户</t>
    </r>
    <r>
      <rPr>
        <sz val="11"/>
        <rFont val="Times New Roman"/>
        <charset val="134"/>
      </rPr>
      <t>128</t>
    </r>
    <r>
      <rPr>
        <sz val="11"/>
        <rFont val="宋体"/>
        <charset val="134"/>
      </rPr>
      <t>人（其中脱贫户</t>
    </r>
    <r>
      <rPr>
        <sz val="11"/>
        <rFont val="Times New Roman"/>
        <charset val="134"/>
      </rPr>
      <t>15</t>
    </r>
    <r>
      <rPr>
        <sz val="11"/>
        <rFont val="宋体"/>
        <charset val="134"/>
      </rPr>
      <t>户</t>
    </r>
    <r>
      <rPr>
        <sz val="11"/>
        <rFont val="Times New Roman"/>
        <charset val="134"/>
      </rPr>
      <t>46</t>
    </r>
    <r>
      <rPr>
        <sz val="11"/>
        <rFont val="宋体"/>
        <charset val="134"/>
      </rPr>
      <t>人），每年增收</t>
    </r>
    <r>
      <rPr>
        <sz val="11"/>
        <rFont val="Times New Roman"/>
        <charset val="134"/>
      </rPr>
      <t>1000</t>
    </r>
    <r>
      <rPr>
        <sz val="11"/>
        <rFont val="宋体"/>
        <charset val="134"/>
      </rPr>
      <t>元以上，村集体经济增收</t>
    </r>
    <r>
      <rPr>
        <sz val="11"/>
        <rFont val="Times New Roman"/>
        <charset val="134"/>
      </rPr>
      <t>10000</t>
    </r>
    <r>
      <rPr>
        <sz val="11"/>
        <rFont val="宋体"/>
        <charset val="134"/>
      </rPr>
      <t>元。</t>
    </r>
  </si>
  <si>
    <r>
      <t>50</t>
    </r>
    <r>
      <rPr>
        <sz val="11"/>
        <rFont val="宋体"/>
        <charset val="134"/>
      </rPr>
      <t>亩标准老鹰茶基地，</t>
    </r>
    <r>
      <rPr>
        <sz val="11"/>
        <rFont val="Times New Roman"/>
        <charset val="134"/>
      </rPr>
      <t>6</t>
    </r>
    <r>
      <rPr>
        <sz val="11"/>
        <rFont val="宋体"/>
        <charset val="134"/>
      </rPr>
      <t>万株老鹰茶管护</t>
    </r>
  </si>
  <si>
    <r>
      <t>项目工程完成及时率</t>
    </r>
    <r>
      <rPr>
        <sz val="11"/>
        <rFont val="Times New Roman"/>
        <charset val="134"/>
      </rPr>
      <t>100%</t>
    </r>
  </si>
  <si>
    <r>
      <t>老鹰茶育苗基地建设补助</t>
    </r>
    <r>
      <rPr>
        <sz val="11"/>
        <rFont val="Times New Roman"/>
        <charset val="134"/>
      </rPr>
      <t>6800</t>
    </r>
    <r>
      <rPr>
        <sz val="11"/>
        <rFont val="宋体"/>
        <charset val="134"/>
      </rPr>
      <t>元</t>
    </r>
    <r>
      <rPr>
        <sz val="11"/>
        <rFont val="Times New Roman"/>
        <charset val="134"/>
      </rPr>
      <t>/</t>
    </r>
    <r>
      <rPr>
        <sz val="11"/>
        <rFont val="宋体"/>
        <charset val="134"/>
      </rPr>
      <t>亩，老鹰茶管护</t>
    </r>
    <r>
      <rPr>
        <sz val="11"/>
        <rFont val="Times New Roman"/>
        <charset val="134"/>
      </rPr>
      <t>1</t>
    </r>
    <r>
      <rPr>
        <sz val="11"/>
        <rFont val="宋体"/>
        <charset val="134"/>
      </rPr>
      <t>元</t>
    </r>
    <r>
      <rPr>
        <sz val="11"/>
        <rFont val="Times New Roman"/>
        <charset val="134"/>
      </rPr>
      <t>/</t>
    </r>
    <r>
      <rPr>
        <sz val="11"/>
        <rFont val="宋体"/>
        <charset val="134"/>
      </rPr>
      <t>株</t>
    </r>
  </si>
  <si>
    <r>
      <t>受益脱贫人口数</t>
    </r>
    <r>
      <rPr>
        <sz val="11"/>
        <rFont val="Times New Roman"/>
        <charset val="134"/>
      </rPr>
      <t>≥</t>
    </r>
    <r>
      <rPr>
        <sz val="11"/>
        <rFont val="宋体"/>
        <charset val="134"/>
      </rPr>
      <t>46人</t>
    </r>
  </si>
  <si>
    <r>
      <t>巫溪县长桂乡</t>
    </r>
    <r>
      <rPr>
        <sz val="11"/>
        <rFont val="Times New Roman"/>
        <charset val="134"/>
      </rPr>
      <t>2024</t>
    </r>
    <r>
      <rPr>
        <sz val="11"/>
        <rFont val="宋体"/>
        <charset val="134"/>
      </rPr>
      <t>年乡村治理示范创建文明积分兑换项目</t>
    </r>
  </si>
  <si>
    <r>
      <t>开展乡村治理示范创建，推行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及农村精神文明建设，支持和带动村民，其中脱贫人口481户1710人、监测户58户170人提升自身发展动力，创造干净整洁、卫生健康的人居环境。</t>
    </r>
  </si>
  <si>
    <r>
      <t>通过开展</t>
    </r>
    <r>
      <rPr>
        <sz val="11"/>
        <rFont val="Times New Roman"/>
        <charset val="134"/>
      </rPr>
      <t>“</t>
    </r>
    <r>
      <rPr>
        <sz val="11"/>
        <rFont val="宋体"/>
        <charset val="134"/>
      </rPr>
      <t>积分制</t>
    </r>
    <r>
      <rPr>
        <sz val="11"/>
        <rFont val="Times New Roman"/>
        <charset val="134"/>
      </rPr>
      <t>”</t>
    </r>
    <r>
      <rPr>
        <sz val="11"/>
        <rFont val="宋体"/>
        <charset val="134"/>
      </rPr>
      <t>评比活动，带动村民，其中脱贫人口481户1710人、监测户58户170人及其他低收入人口，主动参与产业发展、改善环境卫生。</t>
    </r>
  </si>
  <si>
    <r>
      <t>5</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t>
    </r>
    <r>
      <rPr>
        <sz val="11"/>
        <rFont val="Times New Roman"/>
        <charset val="134"/>
      </rPr>
      <t>481</t>
    </r>
    <r>
      <rPr>
        <sz val="11"/>
        <rFont val="宋体"/>
        <charset val="134"/>
      </rPr>
      <t>户</t>
    </r>
    <r>
      <rPr>
        <sz val="11"/>
        <rFont val="Times New Roman"/>
        <charset val="134"/>
      </rPr>
      <t>1710</t>
    </r>
    <r>
      <rPr>
        <sz val="11"/>
        <rFont val="宋体"/>
        <charset val="134"/>
      </rPr>
      <t>人脱贫户、监测对象</t>
    </r>
    <r>
      <rPr>
        <sz val="11"/>
        <rFont val="Times New Roman"/>
        <charset val="134"/>
      </rPr>
      <t>58</t>
    </r>
    <r>
      <rPr>
        <sz val="11"/>
        <rFont val="宋体"/>
        <charset val="134"/>
      </rPr>
      <t>户</t>
    </r>
    <r>
      <rPr>
        <sz val="11"/>
        <rFont val="Times New Roman"/>
        <charset val="134"/>
      </rPr>
      <t>170</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</si>
  <si>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≥1880</t>
    </r>
    <r>
      <rPr>
        <sz val="11"/>
        <rFont val="宋体"/>
        <charset val="134"/>
      </rPr>
      <t>人</t>
    </r>
  </si>
  <si>
    <r>
      <t>受益脱贫人口、监测对象人数</t>
    </r>
    <r>
      <rPr>
        <sz val="11"/>
        <rFont val="Times New Roman"/>
        <charset val="134"/>
      </rPr>
      <t>≥1880</t>
    </r>
    <r>
      <rPr>
        <sz val="11"/>
        <rFont val="宋体"/>
        <charset val="134"/>
      </rPr>
      <t>人</t>
    </r>
  </si>
  <si>
    <t>巫溪县中梁乡人民政府 汇总</t>
  </si>
  <si>
    <r>
      <t>巫溪县中梁乡星溪村</t>
    </r>
    <r>
      <rPr>
        <sz val="11"/>
        <rFont val="Times New Roman"/>
        <charset val="134"/>
      </rPr>
      <t>2023</t>
    </r>
    <r>
      <rPr>
        <sz val="11"/>
        <rFont val="宋体"/>
        <charset val="134"/>
      </rPr>
      <t>年农村道路基础设施建设项目</t>
    </r>
  </si>
  <si>
    <r>
      <t>硬化公路星溪村三级电站至钟家屋场长</t>
    </r>
    <r>
      <rPr>
        <sz val="11"/>
        <rFont val="Times New Roman"/>
        <charset val="134"/>
      </rPr>
      <t>3.75</t>
    </r>
    <r>
      <rPr>
        <sz val="11"/>
        <rFont val="宋体"/>
        <charset val="134"/>
      </rPr>
      <t>公里，宽</t>
    </r>
    <r>
      <rPr>
        <sz val="11"/>
        <rFont val="Times New Roman"/>
        <charset val="134"/>
      </rPr>
      <t>3.5</t>
    </r>
    <r>
      <rPr>
        <sz val="11"/>
        <rFont val="宋体"/>
        <charset val="134"/>
      </rPr>
      <t>米，厚</t>
    </r>
    <r>
      <rPr>
        <sz val="11"/>
        <rFont val="Times New Roman"/>
        <charset val="134"/>
      </rPr>
      <t>0.2</t>
    </r>
    <r>
      <rPr>
        <sz val="11"/>
        <rFont val="宋体"/>
        <charset val="134"/>
      </rPr>
      <t>米，</t>
    </r>
    <r>
      <rPr>
        <sz val="11"/>
        <rFont val="Times New Roman"/>
        <charset val="134"/>
      </rPr>
      <t>C25</t>
    </r>
    <r>
      <rPr>
        <sz val="11"/>
        <rFont val="宋体"/>
        <charset val="134"/>
      </rPr>
      <t>砼。</t>
    </r>
  </si>
  <si>
    <r>
      <t>通过硬化道路</t>
    </r>
    <r>
      <rPr>
        <sz val="11"/>
        <rFont val="Times New Roman"/>
        <charset val="134"/>
      </rPr>
      <t>3.75</t>
    </r>
    <r>
      <rPr>
        <sz val="11"/>
        <rFont val="宋体"/>
        <charset val="134"/>
      </rPr>
      <t>公里，可解决星溪村</t>
    </r>
    <r>
      <rPr>
        <sz val="11"/>
        <rFont val="Times New Roman"/>
        <charset val="134"/>
      </rPr>
      <t>120</t>
    </r>
    <r>
      <rPr>
        <sz val="11"/>
        <rFont val="宋体"/>
        <charset val="134"/>
      </rPr>
      <t>人其中脱贫户</t>
    </r>
    <r>
      <rPr>
        <sz val="11"/>
        <rFont val="Times New Roman"/>
        <charset val="134"/>
      </rPr>
      <t>58</t>
    </r>
    <r>
      <rPr>
        <sz val="11"/>
        <rFont val="宋体"/>
        <charset val="134"/>
      </rPr>
      <t>人交通出行条件。</t>
    </r>
  </si>
  <si>
    <r>
      <t>14</t>
    </r>
    <r>
      <rPr>
        <sz val="11"/>
        <rFont val="宋体"/>
        <charset val="134"/>
      </rPr>
      <t>人参与前期项目确定会议、决议，</t>
    </r>
    <r>
      <rPr>
        <sz val="11"/>
        <rFont val="Times New Roman"/>
        <charset val="134"/>
      </rPr>
      <t>16</t>
    </r>
    <r>
      <rPr>
        <sz val="11"/>
        <rFont val="宋体"/>
        <charset val="134"/>
      </rPr>
      <t>人参与入库项目的选择，</t>
    </r>
    <r>
      <rPr>
        <sz val="11"/>
        <rFont val="Times New Roman"/>
        <charset val="134"/>
      </rPr>
      <t>12</t>
    </r>
    <r>
      <rPr>
        <sz val="11"/>
        <rFont val="宋体"/>
        <charset val="134"/>
      </rPr>
      <t>人参与项目实施过程中施工质量和资金使用的监督；通过硬化道路3.75公里，可解决星溪村120人其中脱贫户58人交通出行条件。</t>
    </r>
  </si>
  <si>
    <r>
      <t>通社公路硬化里程</t>
    </r>
    <r>
      <rPr>
        <sz val="11"/>
        <rFont val="Times New Roman"/>
        <charset val="134"/>
      </rPr>
      <t>3.75</t>
    </r>
    <r>
      <rPr>
        <sz val="11"/>
        <rFont val="宋体"/>
        <charset val="134"/>
      </rPr>
      <t>公里</t>
    </r>
  </si>
  <si>
    <r>
      <t>项目验收合格率</t>
    </r>
    <r>
      <rPr>
        <sz val="11"/>
        <rFont val="Times New Roman"/>
        <charset val="0"/>
      </rPr>
      <t>100%</t>
    </r>
  </si>
  <si>
    <r>
      <t>公路硬化</t>
    </r>
    <r>
      <rPr>
        <sz val="11"/>
        <rFont val="Times New Roman"/>
        <charset val="134"/>
      </rPr>
      <t>80</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</si>
  <si>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≥58</t>
    </r>
    <r>
      <rPr>
        <sz val="11"/>
        <rFont val="宋体"/>
        <charset val="134"/>
      </rPr>
      <t>人</t>
    </r>
  </si>
  <si>
    <r>
      <t>巫溪县中梁乡</t>
    </r>
    <r>
      <rPr>
        <sz val="11"/>
        <rFont val="Times New Roman"/>
        <charset val="134"/>
      </rPr>
      <t>2024</t>
    </r>
    <r>
      <rPr>
        <sz val="11"/>
        <rFont val="宋体"/>
        <charset val="134"/>
      </rPr>
      <t>年非全日制公益性岗位补助</t>
    </r>
  </si>
  <si>
    <r>
      <t>开发乡村公益岗位</t>
    </r>
    <r>
      <rPr>
        <sz val="11"/>
        <rFont val="Times New Roman"/>
        <charset val="134"/>
      </rPr>
      <t>72</t>
    </r>
    <r>
      <rPr>
        <sz val="11"/>
        <rFont val="宋体"/>
        <charset val="134"/>
      </rPr>
      <t>个（其中：农村道路维护岗</t>
    </r>
    <r>
      <rPr>
        <sz val="11"/>
        <rFont val="Times New Roman"/>
        <charset val="134"/>
      </rPr>
      <t>11</t>
    </r>
    <r>
      <rPr>
        <sz val="11"/>
        <rFont val="宋体"/>
        <charset val="134"/>
      </rPr>
      <t>人，安全饮水管理岗</t>
    </r>
    <r>
      <rPr>
        <sz val="11"/>
        <rFont val="Times New Roman"/>
        <charset val="134"/>
      </rPr>
      <t>18</t>
    </r>
    <r>
      <rPr>
        <sz val="11"/>
        <rFont val="宋体"/>
        <charset val="134"/>
      </rPr>
      <t>人，公共环境维护岗</t>
    </r>
    <r>
      <rPr>
        <sz val="11"/>
        <rFont val="Times New Roman"/>
        <charset val="134"/>
      </rPr>
      <t>38</t>
    </r>
    <r>
      <rPr>
        <sz val="11"/>
        <rFont val="宋体"/>
        <charset val="134"/>
      </rPr>
      <t>人，农村道路交通劝导员</t>
    </r>
    <r>
      <rPr>
        <sz val="11"/>
        <rFont val="Times New Roman"/>
        <charset val="134"/>
      </rPr>
      <t>5</t>
    </r>
    <r>
      <rPr>
        <sz val="11"/>
        <rFont val="宋体"/>
        <charset val="134"/>
      </rPr>
      <t>人），补助时间为</t>
    </r>
    <r>
      <rPr>
        <sz val="11"/>
        <rFont val="Times New Roman"/>
        <charset val="134"/>
      </rPr>
      <t>2024</t>
    </r>
    <r>
      <rPr>
        <sz val="11"/>
        <rFont val="宋体"/>
        <charset val="134"/>
      </rPr>
      <t>年</t>
    </r>
    <r>
      <rPr>
        <sz val="11"/>
        <rFont val="Times New Roman"/>
        <charset val="134"/>
      </rPr>
      <t>1</t>
    </r>
    <r>
      <rPr>
        <sz val="11"/>
        <rFont val="宋体"/>
        <charset val="134"/>
      </rPr>
      <t>月至</t>
    </r>
    <r>
      <rPr>
        <sz val="11"/>
        <rFont val="Times New Roman"/>
        <charset val="134"/>
      </rPr>
      <t>12</t>
    </r>
    <r>
      <rPr>
        <sz val="11"/>
        <rFont val="宋体"/>
        <charset val="134"/>
      </rPr>
      <t>月；开发临时性乡村公益岗位</t>
    </r>
    <r>
      <rPr>
        <sz val="11"/>
        <rFont val="Times New Roman"/>
        <charset val="134"/>
      </rPr>
      <t>33</t>
    </r>
    <r>
      <rPr>
        <sz val="11"/>
        <rFont val="宋体"/>
        <charset val="134"/>
      </rPr>
      <t>个，补助时间为</t>
    </r>
    <r>
      <rPr>
        <sz val="11"/>
        <rFont val="Times New Roman"/>
        <charset val="134"/>
      </rPr>
      <t>2024</t>
    </r>
    <r>
      <rPr>
        <sz val="11"/>
        <rFont val="宋体"/>
        <charset val="134"/>
      </rPr>
      <t>年</t>
    </r>
    <r>
      <rPr>
        <sz val="11"/>
        <rFont val="Times New Roman"/>
        <charset val="134"/>
      </rPr>
      <t>7</t>
    </r>
    <r>
      <rPr>
        <sz val="11"/>
        <rFont val="宋体"/>
        <charset val="134"/>
      </rPr>
      <t>月</t>
    </r>
    <r>
      <rPr>
        <sz val="11"/>
        <rFont val="Times New Roman"/>
        <charset val="134"/>
      </rPr>
      <t>-12</t>
    </r>
    <r>
      <rPr>
        <sz val="11"/>
        <rFont val="宋体"/>
        <charset val="134"/>
      </rPr>
      <t>月。</t>
    </r>
  </si>
  <si>
    <r>
      <t>通过开发乡村公益岗位</t>
    </r>
    <r>
      <rPr>
        <sz val="11"/>
        <rFont val="Times New Roman"/>
        <charset val="134"/>
      </rPr>
      <t>105</t>
    </r>
    <r>
      <rPr>
        <sz val="11"/>
        <rFont val="宋体"/>
        <charset val="134"/>
      </rPr>
      <t>个，为脱贫人口提供就业岗位</t>
    </r>
    <r>
      <rPr>
        <sz val="11"/>
        <rFont val="Times New Roman"/>
        <charset val="134"/>
      </rPr>
      <t>105</t>
    </r>
    <r>
      <rPr>
        <sz val="11"/>
        <rFont val="宋体"/>
        <charset val="134"/>
      </rPr>
      <t>个，保障</t>
    </r>
    <r>
      <rPr>
        <sz val="11"/>
        <rFont val="Times New Roman"/>
        <charset val="134"/>
      </rPr>
      <t>105</t>
    </r>
    <r>
      <rPr>
        <sz val="11"/>
        <rFont val="宋体"/>
        <charset val="134"/>
      </rPr>
      <t>名脱贫人口稳定就业，获得月工资收入</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</si>
  <si>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人参与入库项目的选择，通过开发乡村公益岗位</t>
    </r>
    <r>
      <rPr>
        <sz val="11"/>
        <rFont val="Times New Roman"/>
        <charset val="134"/>
      </rPr>
      <t>105</t>
    </r>
    <r>
      <rPr>
        <sz val="11"/>
        <rFont val="宋体"/>
        <charset val="134"/>
      </rPr>
      <t>个，为脱贫人口提供就业岗位</t>
    </r>
    <r>
      <rPr>
        <sz val="11"/>
        <rFont val="Times New Roman"/>
        <charset val="134"/>
      </rPr>
      <t>105</t>
    </r>
    <r>
      <rPr>
        <sz val="11"/>
        <rFont val="宋体"/>
        <charset val="134"/>
      </rPr>
      <t>个，保障</t>
    </r>
    <r>
      <rPr>
        <sz val="11"/>
        <rFont val="Times New Roman"/>
        <charset val="134"/>
      </rPr>
      <t>105</t>
    </r>
    <r>
      <rPr>
        <sz val="11"/>
        <rFont val="宋体"/>
        <charset val="134"/>
      </rPr>
      <t>名脱贫人口稳定就业，获得月工资收入</t>
    </r>
    <r>
      <rPr>
        <sz val="11"/>
        <rFont val="Times New Roman"/>
        <charset val="134"/>
      </rPr>
      <t>500</t>
    </r>
    <r>
      <rPr>
        <sz val="11"/>
        <rFont val="宋体"/>
        <charset val="134"/>
      </rPr>
      <t>元。</t>
    </r>
  </si>
  <si>
    <r>
      <t>享受公益性岗位补贴人数</t>
    </r>
    <r>
      <rPr>
        <sz val="11"/>
        <rFont val="Times New Roman"/>
        <charset val="134"/>
      </rPr>
      <t>105</t>
    </r>
    <r>
      <rPr>
        <sz val="11"/>
        <rFont val="宋体"/>
        <charset val="134"/>
      </rPr>
      <t>人</t>
    </r>
  </si>
  <si>
    <r>
      <t>受益脱贫户（监测户）人口数</t>
    </r>
    <r>
      <rPr>
        <sz val="11"/>
        <rFont val="Times New Roman"/>
        <charset val="134"/>
      </rPr>
      <t>≥105</t>
    </r>
    <r>
      <rPr>
        <sz val="11"/>
        <rFont val="宋体"/>
        <charset val="134"/>
      </rPr>
      <t>人</t>
    </r>
  </si>
  <si>
    <r>
      <t>巫溪县中梁乡</t>
    </r>
    <r>
      <rPr>
        <sz val="11"/>
        <rFont val="Times New Roman"/>
        <charset val="134"/>
      </rPr>
      <t>2024</t>
    </r>
    <r>
      <rPr>
        <sz val="11"/>
        <rFont val="宋体"/>
        <charset val="134"/>
      </rPr>
      <t>年跨区域交通补助项目</t>
    </r>
  </si>
  <si>
    <r>
      <t>为</t>
    </r>
    <r>
      <rPr>
        <sz val="11"/>
        <rFont val="Times New Roman"/>
        <charset val="134"/>
      </rPr>
      <t>312</t>
    </r>
    <r>
      <rPr>
        <sz val="11"/>
        <rFont val="宋体"/>
        <charset val="134"/>
      </rPr>
      <t>人发放跨区域交通补助</t>
    </r>
  </si>
  <si>
    <r>
      <t>通过为</t>
    </r>
    <r>
      <rPr>
        <sz val="11"/>
        <rFont val="Times New Roman"/>
        <charset val="134"/>
      </rPr>
      <t>312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</si>
  <si>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10</t>
    </r>
    <r>
      <rPr>
        <sz val="11"/>
        <rFont val="宋体"/>
        <charset val="134"/>
      </rPr>
      <t>人参与前期项目确定会议、决议，</t>
    </r>
    <r>
      <rPr>
        <sz val="11"/>
        <rFont val="Times New Roman"/>
        <charset val="134"/>
      </rPr>
      <t>3</t>
    </r>
    <r>
      <rPr>
        <sz val="11"/>
        <rFont val="宋体"/>
        <charset val="134"/>
      </rPr>
      <t>人参与入库项目的选择，通过为</t>
    </r>
    <r>
      <rPr>
        <sz val="11"/>
        <rFont val="Times New Roman"/>
        <charset val="134"/>
      </rPr>
      <t>312</t>
    </r>
    <r>
      <rPr>
        <sz val="11"/>
        <rFont val="宋体"/>
        <charset val="134"/>
      </rPr>
      <t>名脱贫人口提供交通补助，促进转移就业，减少脱贫户人均外出务工交通费用</t>
    </r>
    <r>
      <rPr>
        <sz val="11"/>
        <rFont val="Times New Roman"/>
        <charset val="134"/>
      </rPr>
      <t>200</t>
    </r>
    <r>
      <rPr>
        <sz val="11"/>
        <rFont val="宋体"/>
        <charset val="134"/>
      </rPr>
      <t>元</t>
    </r>
  </si>
  <si>
    <r>
      <t>发放跨区域交通补助</t>
    </r>
    <r>
      <rPr>
        <sz val="11"/>
        <rFont val="Times New Roman"/>
        <charset val="134"/>
      </rPr>
      <t>312</t>
    </r>
    <r>
      <rPr>
        <sz val="11"/>
        <rFont val="宋体"/>
        <charset val="134"/>
      </rPr>
      <t>人</t>
    </r>
  </si>
  <si>
    <r>
      <t>受益脱贫人口数</t>
    </r>
    <r>
      <rPr>
        <sz val="11"/>
        <rFont val="Times New Roman"/>
        <charset val="134"/>
      </rPr>
      <t>≥312</t>
    </r>
    <r>
      <rPr>
        <sz val="11"/>
        <rFont val="宋体"/>
        <charset val="134"/>
      </rPr>
      <t>人</t>
    </r>
  </si>
  <si>
    <t>巫溪县中梁乡2024年脱贫户、监测户产业帮扶项目</t>
  </si>
  <si>
    <t>413户发展到户产业帮扶项目（其中：未消除风险监测户24户；家庭人均纯收入10000元至16118元之间中不增反降的脱贫户3户；其他脱贫户386户）</t>
  </si>
  <si>
    <t>通过413户发展到户产业帮扶项目，项目实施可带动413户脱贫户及监测户发展特色产业，户均增加产业收入超过500元/年、户。</t>
  </si>
  <si>
    <t>7人参与前期项目确定会议、决议，7人参与入库项目的选择，3人参与项目实施过程中施工质量和资金使用的监督。通过413户发展到户产业帮扶项目，项目实施可带动413户脱贫户及监测户发展特色产业，户均增加产业收入超过500元/年、户。。</t>
  </si>
  <si>
    <t>发展到户产业帮扶补助户数413户</t>
  </si>
  <si>
    <t>受益总人口数≥1525人</t>
  </si>
  <si>
    <r>
      <t>巫溪县中梁乡</t>
    </r>
    <r>
      <rPr>
        <sz val="11"/>
        <rFont val="Times New Roman"/>
        <charset val="134"/>
      </rPr>
      <t>2024</t>
    </r>
    <r>
      <rPr>
        <sz val="11"/>
        <rFont val="宋体"/>
        <charset val="134"/>
      </rPr>
      <t>年乡村治理示范创建文明积分兑换项目</t>
    </r>
  </si>
  <si>
    <t>开展乡村治理示范创建，推行“积分制”及农村精神文明建设，支持和带动村民，其中脱贫人口943人、未消除风险监测对象43人提升自身发展动力，创造干净整洁、卫生健康的人居环境。</t>
  </si>
  <si>
    <t>通过开展“积分制”评比活动，带动村民，其中脱贫人口943人、未消除风险监测对象43人及其他低收入人口，主动参与产业发展、改善环境卫生。</t>
  </si>
  <si>
    <r>
      <t>8</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3</t>
    </r>
    <r>
      <rPr>
        <sz val="11"/>
        <rFont val="宋体"/>
        <charset val="134"/>
      </rPr>
      <t>人参与项目实施过程中施工质量和资金使用的监督；参与项目实施过程中施工质量和资金使用的监督，通过实施乡村治理示范创建，推行</t>
    </r>
    <r>
      <rPr>
        <sz val="11"/>
        <rFont val="Times New Roman"/>
        <charset val="134"/>
      </rPr>
      <t>“</t>
    </r>
    <r>
      <rPr>
        <sz val="11"/>
        <rFont val="宋体"/>
        <charset val="134"/>
      </rPr>
      <t>积分制</t>
    </r>
    <r>
      <rPr>
        <sz val="11"/>
        <rFont val="Times New Roman"/>
        <charset val="134"/>
      </rPr>
      <t>”</t>
    </r>
    <r>
      <rPr>
        <sz val="11"/>
        <rFont val="宋体"/>
        <charset val="134"/>
      </rPr>
      <t>及农村精神文明建设，可带动脱贫人口</t>
    </r>
    <r>
      <rPr>
        <sz val="11"/>
        <rFont val="Times New Roman"/>
        <charset val="134"/>
      </rPr>
      <t>943</t>
    </r>
    <r>
      <rPr>
        <sz val="11"/>
        <rFont val="宋体"/>
        <charset val="134"/>
      </rPr>
      <t>人、监测对象</t>
    </r>
    <r>
      <rPr>
        <sz val="11"/>
        <rFont val="Times New Roman"/>
        <charset val="134"/>
      </rPr>
      <t>43</t>
    </r>
    <r>
      <rPr>
        <sz val="11"/>
        <rFont val="宋体"/>
        <charset val="134"/>
      </rPr>
      <t>人提升自身发展动力，创造干净整洁、卫生健康的人居环境。</t>
    </r>
  </si>
  <si>
    <r>
      <t>开展乡村治理示范创建</t>
    </r>
    <r>
      <rPr>
        <sz val="11"/>
        <rFont val="Times New Roman"/>
        <charset val="134"/>
      </rPr>
      <t>“</t>
    </r>
    <r>
      <rPr>
        <sz val="11"/>
        <rFont val="宋体"/>
        <charset val="134"/>
      </rPr>
      <t>积分制</t>
    </r>
    <r>
      <rPr>
        <sz val="11"/>
        <rFont val="Times New Roman"/>
        <charset val="134"/>
      </rPr>
      <t>”</t>
    </r>
    <r>
      <rPr>
        <sz val="11"/>
        <rFont val="宋体"/>
        <charset val="134"/>
      </rPr>
      <t>带动人数</t>
    </r>
    <r>
      <rPr>
        <sz val="11"/>
        <rFont val="Times New Roman"/>
        <charset val="134"/>
      </rPr>
      <t>≥</t>
    </r>
    <r>
      <rPr>
        <sz val="11"/>
        <rFont val="宋体"/>
        <charset val="134"/>
      </rPr>
      <t>986人</t>
    </r>
  </si>
  <si>
    <r>
      <t>受益脱贫人口、监测对象人数</t>
    </r>
    <r>
      <rPr>
        <sz val="11"/>
        <rFont val="Times New Roman"/>
        <charset val="134"/>
      </rPr>
      <t>≥</t>
    </r>
    <r>
      <rPr>
        <sz val="11"/>
        <rFont val="宋体"/>
        <charset val="134"/>
      </rPr>
      <t>986人</t>
    </r>
  </si>
  <si>
    <r>
      <t>巫溪县</t>
    </r>
    <r>
      <rPr>
        <sz val="11"/>
        <rFont val="Times New Roman"/>
        <charset val="134"/>
      </rPr>
      <t>2023-2024</t>
    </r>
    <r>
      <rPr>
        <sz val="11"/>
        <rFont val="宋体"/>
        <charset val="134"/>
      </rPr>
      <t>年通组公路建设工程（第一批）中梁乡中梁村公路</t>
    </r>
  </si>
  <si>
    <r>
      <t>改建公路里程</t>
    </r>
    <r>
      <rPr>
        <sz val="11"/>
        <rFont val="Times New Roman"/>
        <charset val="134"/>
      </rPr>
      <t>2.758</t>
    </r>
    <r>
      <rPr>
        <sz val="11"/>
        <rFont val="宋体"/>
        <charset val="134"/>
      </rPr>
      <t>公里，路基宽度为</t>
    </r>
    <r>
      <rPr>
        <sz val="11"/>
        <rFont val="Times New Roman"/>
        <charset val="134"/>
      </rPr>
      <t>4.5m</t>
    </r>
    <r>
      <rPr>
        <sz val="11"/>
        <rFont val="宋体"/>
        <charset val="134"/>
      </rPr>
      <t>。</t>
    </r>
  </si>
  <si>
    <r>
      <t>通过改建公路里程</t>
    </r>
    <r>
      <rPr>
        <sz val="11"/>
        <rFont val="Times New Roman"/>
        <charset val="134"/>
      </rPr>
      <t>2.758</t>
    </r>
    <r>
      <rPr>
        <sz val="11"/>
        <rFont val="宋体"/>
        <charset val="134"/>
      </rPr>
      <t>公里，路基宽度为</t>
    </r>
    <r>
      <rPr>
        <sz val="11"/>
        <rFont val="Times New Roman"/>
        <charset val="134"/>
      </rPr>
      <t>4.5m</t>
    </r>
    <r>
      <rPr>
        <sz val="11"/>
        <rFont val="宋体"/>
        <charset val="134"/>
      </rPr>
      <t>。项目实施可解决</t>
    </r>
    <r>
      <rPr>
        <sz val="11"/>
        <rFont val="Times New Roman"/>
        <charset val="134"/>
      </rPr>
      <t>76</t>
    </r>
    <r>
      <rPr>
        <sz val="11"/>
        <rFont val="宋体"/>
        <charset val="134"/>
      </rPr>
      <t>人出行难，其中脱贫人口</t>
    </r>
    <r>
      <rPr>
        <sz val="11"/>
        <rFont val="Times New Roman"/>
        <charset val="134"/>
      </rPr>
      <t>12</t>
    </r>
    <r>
      <rPr>
        <sz val="11"/>
        <rFont val="宋体"/>
        <charset val="134"/>
      </rPr>
      <t>人出行问题。</t>
    </r>
  </si>
  <si>
    <r>
      <t>12</t>
    </r>
    <r>
      <rPr>
        <sz val="11"/>
        <rFont val="宋体"/>
        <charset val="134"/>
      </rPr>
      <t>人参与前期项目确定会议、决议，</t>
    </r>
    <r>
      <rPr>
        <sz val="11"/>
        <rFont val="Times New Roman"/>
        <charset val="134"/>
      </rPr>
      <t>15</t>
    </r>
    <r>
      <rPr>
        <sz val="11"/>
        <rFont val="宋体"/>
        <charset val="134"/>
      </rPr>
      <t>人参与入库项目的选择，</t>
    </r>
    <r>
      <rPr>
        <sz val="11"/>
        <rFont val="Times New Roman"/>
        <charset val="134"/>
      </rPr>
      <t>10</t>
    </r>
    <r>
      <rPr>
        <sz val="11"/>
        <rFont val="宋体"/>
        <charset val="134"/>
      </rPr>
      <t>人参与项目实施过程中施工质量和资金使用的监督；通过改建公路里程</t>
    </r>
    <r>
      <rPr>
        <sz val="11"/>
        <rFont val="Times New Roman"/>
        <charset val="134"/>
      </rPr>
      <t>2.758</t>
    </r>
    <r>
      <rPr>
        <sz val="11"/>
        <rFont val="宋体"/>
        <charset val="134"/>
      </rPr>
      <t>公里，路基宽度为</t>
    </r>
    <r>
      <rPr>
        <sz val="11"/>
        <rFont val="Times New Roman"/>
        <charset val="134"/>
      </rPr>
      <t>4.5m</t>
    </r>
    <r>
      <rPr>
        <sz val="11"/>
        <rFont val="宋体"/>
        <charset val="134"/>
      </rPr>
      <t>。项目实施可解决</t>
    </r>
    <r>
      <rPr>
        <sz val="11"/>
        <rFont val="Times New Roman"/>
        <charset val="134"/>
      </rPr>
      <t>76</t>
    </r>
    <r>
      <rPr>
        <sz val="11"/>
        <rFont val="宋体"/>
        <charset val="134"/>
      </rPr>
      <t>人出行难，其中脱贫人口</t>
    </r>
    <r>
      <rPr>
        <sz val="11"/>
        <rFont val="Times New Roman"/>
        <charset val="134"/>
      </rPr>
      <t>12</t>
    </r>
    <r>
      <rPr>
        <sz val="11"/>
        <rFont val="宋体"/>
        <charset val="134"/>
      </rPr>
      <t>人出行问题。</t>
    </r>
  </si>
  <si>
    <r>
      <t>改建公路里程</t>
    </r>
    <r>
      <rPr>
        <sz val="11"/>
        <rFont val="Times New Roman"/>
        <charset val="134"/>
      </rPr>
      <t>2.758</t>
    </r>
    <r>
      <rPr>
        <sz val="11"/>
        <rFont val="宋体"/>
        <charset val="134"/>
      </rPr>
      <t>公里</t>
    </r>
  </si>
  <si>
    <t>巫溪县财政局 汇总</t>
  </si>
  <si>
    <r>
      <t>巫溪县</t>
    </r>
    <r>
      <rPr>
        <sz val="11"/>
        <rFont val="Times New Roman"/>
        <charset val="134"/>
      </rPr>
      <t>2024</t>
    </r>
    <r>
      <rPr>
        <sz val="11"/>
        <rFont val="宋体"/>
        <charset val="134"/>
      </rPr>
      <t>年救灾项目</t>
    </r>
  </si>
  <si>
    <r>
      <t>2024</t>
    </r>
    <r>
      <rPr>
        <sz val="11"/>
        <rFont val="宋体"/>
        <charset val="134"/>
      </rPr>
      <t>年救灾（含农村公路边沟疏通</t>
    </r>
    <r>
      <rPr>
        <sz val="11"/>
        <rFont val="Times New Roman"/>
        <charset val="134"/>
      </rPr>
      <t>500</t>
    </r>
    <r>
      <rPr>
        <sz val="11"/>
        <rFont val="宋体"/>
        <charset val="134"/>
      </rPr>
      <t>万元）。</t>
    </r>
  </si>
  <si>
    <r>
      <t>通过农村水毁道路整治</t>
    </r>
    <r>
      <rPr>
        <sz val="11"/>
        <rFont val="Times New Roman"/>
        <charset val="134"/>
      </rPr>
      <t>400</t>
    </r>
    <r>
      <rPr>
        <sz val="11"/>
        <rFont val="宋体"/>
        <charset val="134"/>
      </rPr>
      <t>公里，项目建成后，降低农村公路水毁损失</t>
    </r>
    <r>
      <rPr>
        <sz val="11"/>
        <rFont val="Times New Roman"/>
        <charset val="134"/>
      </rPr>
      <t>100</t>
    </r>
    <r>
      <rPr>
        <sz val="11"/>
        <rFont val="宋体"/>
        <charset val="134"/>
      </rPr>
      <t>万元以上；预计可改善</t>
    </r>
    <r>
      <rPr>
        <sz val="11"/>
        <rFont val="Times New Roman"/>
        <charset val="134"/>
      </rPr>
      <t>2000</t>
    </r>
    <r>
      <rPr>
        <sz val="11"/>
        <rFont val="宋体"/>
        <charset val="134"/>
      </rPr>
      <t>户</t>
    </r>
    <r>
      <rPr>
        <sz val="11"/>
        <rFont val="Times New Roman"/>
        <charset val="134"/>
      </rPr>
      <t>8000</t>
    </r>
    <r>
      <rPr>
        <sz val="11"/>
        <rFont val="宋体"/>
        <charset val="134"/>
      </rPr>
      <t>余人，其中脱贫户</t>
    </r>
    <r>
      <rPr>
        <sz val="11"/>
        <rFont val="Times New Roman"/>
        <charset val="134"/>
      </rPr>
      <t>600</t>
    </r>
    <r>
      <rPr>
        <sz val="11"/>
        <rFont val="宋体"/>
        <charset val="134"/>
      </rPr>
      <t>余户</t>
    </r>
    <r>
      <rPr>
        <sz val="11"/>
        <rFont val="Times New Roman"/>
        <charset val="134"/>
      </rPr>
      <t>1800</t>
    </r>
    <r>
      <rPr>
        <sz val="11"/>
        <rFont val="宋体"/>
        <charset val="134"/>
      </rPr>
      <t>余人安全出行。</t>
    </r>
  </si>
  <si>
    <r>
      <t>11</t>
    </r>
    <r>
      <rPr>
        <sz val="11"/>
        <rFont val="宋体"/>
        <charset val="134"/>
      </rPr>
      <t>人参与项目规划入库，</t>
    </r>
    <r>
      <rPr>
        <sz val="11"/>
        <rFont val="Times New Roman"/>
        <charset val="134"/>
      </rPr>
      <t>3</t>
    </r>
    <r>
      <rPr>
        <sz val="11"/>
        <rFont val="宋体"/>
        <charset val="134"/>
      </rPr>
      <t>人后期项目实施及资金监管。项目建成后，降低农村公路水毁损失</t>
    </r>
    <r>
      <rPr>
        <sz val="11"/>
        <rFont val="Times New Roman"/>
        <charset val="134"/>
      </rPr>
      <t>100</t>
    </r>
    <r>
      <rPr>
        <sz val="11"/>
        <rFont val="宋体"/>
        <charset val="134"/>
      </rPr>
      <t>万元以上；最低预计可改善</t>
    </r>
    <r>
      <rPr>
        <sz val="11"/>
        <rFont val="Times New Roman"/>
        <charset val="134"/>
      </rPr>
      <t>2000</t>
    </r>
    <r>
      <rPr>
        <sz val="11"/>
        <rFont val="宋体"/>
        <charset val="134"/>
      </rPr>
      <t>户</t>
    </r>
    <r>
      <rPr>
        <sz val="11"/>
        <rFont val="Times New Roman"/>
        <charset val="134"/>
      </rPr>
      <t>8000</t>
    </r>
    <r>
      <rPr>
        <sz val="11"/>
        <rFont val="宋体"/>
        <charset val="134"/>
      </rPr>
      <t>余人，其中脱贫户</t>
    </r>
    <r>
      <rPr>
        <sz val="11"/>
        <rFont val="Times New Roman"/>
        <charset val="134"/>
      </rPr>
      <t>600</t>
    </r>
    <r>
      <rPr>
        <sz val="11"/>
        <rFont val="宋体"/>
        <charset val="134"/>
      </rPr>
      <t>余户</t>
    </r>
    <r>
      <rPr>
        <sz val="11"/>
        <rFont val="Times New Roman"/>
        <charset val="134"/>
      </rPr>
      <t>1800</t>
    </r>
    <r>
      <rPr>
        <sz val="11"/>
        <rFont val="宋体"/>
        <charset val="134"/>
      </rPr>
      <t>余人安全出行。</t>
    </r>
  </si>
  <si>
    <r>
      <t>水毁道路整治</t>
    </r>
    <r>
      <rPr>
        <sz val="11"/>
        <rFont val="Times New Roman"/>
        <charset val="134"/>
      </rPr>
      <t>400</t>
    </r>
    <r>
      <rPr>
        <sz val="11"/>
        <rFont val="宋体"/>
        <charset val="134"/>
      </rPr>
      <t>公里</t>
    </r>
  </si>
  <si>
    <r>
      <t>水毁道路整治</t>
    </r>
    <r>
      <rPr>
        <sz val="11"/>
        <rFont val="Times New Roman"/>
        <charset val="134"/>
      </rPr>
      <t>3.75</t>
    </r>
    <r>
      <rPr>
        <sz val="11"/>
        <rFont val="宋体"/>
        <charset val="134"/>
      </rPr>
      <t>万元</t>
    </r>
    <r>
      <rPr>
        <sz val="11"/>
        <rFont val="Times New Roman"/>
        <charset val="134"/>
      </rPr>
      <t>/</t>
    </r>
    <r>
      <rPr>
        <sz val="11"/>
        <rFont val="宋体"/>
        <charset val="134"/>
      </rPr>
      <t>公里</t>
    </r>
  </si>
  <si>
    <r>
      <t>受益脱贫人口数</t>
    </r>
    <r>
      <rPr>
        <sz val="11"/>
        <rFont val="Times New Roman"/>
        <charset val="134"/>
      </rPr>
      <t>≥1800</t>
    </r>
    <r>
      <rPr>
        <sz val="11"/>
        <rFont val="宋体"/>
        <charset val="134"/>
      </rPr>
      <t>人</t>
    </r>
  </si>
  <si>
    <t>巫溪县城市管理局 汇总</t>
  </si>
  <si>
    <t>巫溪县2024年农村生活垃圾分类集中投放驿站采购项目</t>
  </si>
  <si>
    <t>采购生活垃圾分类集中投放驿站100个。</t>
  </si>
  <si>
    <t>通过采购生活垃圾分类集中投放驿站100个，提高垃圾分类覆盖率和农户参与度，改善约28000人(其中脱贫人口560人)的人居环境和生产生活条件。</t>
  </si>
  <si>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人参与项目实施过程中施工质量和资金使用的监督。通过采购生活垃圾分类集中投放驿站100个，提高垃圾分类覆盖率和农户参与度，改善约28000人(其中脱贫人口560人)的人居环境和生产生活条件。</t>
    </r>
  </si>
  <si>
    <r>
      <t>采购垃圾转运处置设备</t>
    </r>
    <r>
      <rPr>
        <sz val="11"/>
        <rFont val="Times New Roman"/>
        <charset val="134"/>
      </rPr>
      <t>15</t>
    </r>
    <r>
      <rPr>
        <sz val="11"/>
        <rFont val="宋体"/>
        <charset val="134"/>
      </rPr>
      <t>台</t>
    </r>
  </si>
  <si>
    <r>
      <t>项目建设成本</t>
    </r>
    <r>
      <rPr>
        <sz val="11"/>
        <rFont val="Times New Roman"/>
        <charset val="134"/>
      </rPr>
      <t>215</t>
    </r>
    <r>
      <rPr>
        <sz val="11"/>
        <rFont val="宋体"/>
        <charset val="134"/>
      </rPr>
      <t>万元</t>
    </r>
  </si>
  <si>
    <r>
      <t>受益脱贫人口数</t>
    </r>
    <r>
      <rPr>
        <sz val="11"/>
        <rFont val="Times New Roman"/>
        <charset val="134"/>
      </rPr>
      <t>≥</t>
    </r>
    <r>
      <rPr>
        <sz val="11"/>
        <rFont val="宋体"/>
        <charset val="134"/>
      </rPr>
      <t>560人</t>
    </r>
  </si>
  <si>
    <t>巫溪县2024年农村生活垃圾分类收集箱采购项目</t>
  </si>
  <si>
    <r>
      <t>采购</t>
    </r>
    <r>
      <rPr>
        <sz val="11"/>
        <rFont val="Times New Roman"/>
        <charset val="134"/>
      </rPr>
      <t>240L</t>
    </r>
    <r>
      <rPr>
        <sz val="11"/>
        <rFont val="宋体"/>
        <charset val="134"/>
      </rPr>
      <t>垃圾分类收集箱</t>
    </r>
    <r>
      <rPr>
        <sz val="11"/>
        <rFont val="Times New Roman"/>
        <charset val="134"/>
      </rPr>
      <t>6400</t>
    </r>
    <r>
      <rPr>
        <sz val="11"/>
        <rFont val="宋体"/>
        <charset val="134"/>
      </rPr>
      <t>个。</t>
    </r>
  </si>
  <si>
    <r>
      <t>通过采购垃圾分类收集箱6</t>
    </r>
    <r>
      <rPr>
        <sz val="11"/>
        <rFont val="Times New Roman"/>
        <charset val="134"/>
      </rPr>
      <t>400</t>
    </r>
    <r>
      <rPr>
        <sz val="11"/>
        <rFont val="宋体"/>
        <charset val="134"/>
      </rPr>
      <t>个，可实现垃圾分类整理，改善18</t>
    </r>
    <r>
      <rPr>
        <sz val="11"/>
        <rFont val="Times New Roman"/>
        <charset val="134"/>
      </rPr>
      <t>000</t>
    </r>
    <r>
      <rPr>
        <sz val="11"/>
        <rFont val="宋体"/>
        <charset val="134"/>
      </rPr>
      <t>人（其中脱贫人口360人）居住环境和生产生活条件。</t>
    </r>
  </si>
  <si>
    <r>
      <t>2</t>
    </r>
    <r>
      <rPr>
        <sz val="11"/>
        <rFont val="宋体"/>
        <charset val="134"/>
      </rPr>
      <t>人参与入库项目的选择，</t>
    </r>
    <r>
      <rPr>
        <sz val="11"/>
        <rFont val="Times New Roman"/>
        <charset val="134"/>
      </rPr>
      <t>2</t>
    </r>
    <r>
      <rPr>
        <sz val="11"/>
        <rFont val="宋体"/>
        <charset val="134"/>
      </rPr>
      <t>人参与项目实施过程中施工质量和资金使用的监督。通过采购垃圾分类收集箱6400个，可实现垃圾分类整理，改善18000人（其中脱贫人口360人）居住环境和生产生活条件。</t>
    </r>
  </si>
  <si>
    <r>
      <t>项目建设成本</t>
    </r>
    <r>
      <rPr>
        <sz val="11"/>
        <rFont val="Times New Roman"/>
        <charset val="134"/>
      </rPr>
      <t>158</t>
    </r>
    <r>
      <rPr>
        <sz val="11"/>
        <rFont val="宋体"/>
        <charset val="134"/>
      </rPr>
      <t>万元</t>
    </r>
  </si>
  <si>
    <r>
      <t>受益脱贫人口数</t>
    </r>
    <r>
      <rPr>
        <sz val="11"/>
        <rFont val="Times New Roman"/>
        <charset val="134"/>
      </rPr>
      <t>≥</t>
    </r>
    <r>
      <rPr>
        <sz val="11"/>
        <rFont val="宋体"/>
        <charset val="134"/>
      </rPr>
      <t>360人</t>
    </r>
  </si>
  <si>
    <r>
      <t>巫溪县</t>
    </r>
    <r>
      <rPr>
        <sz val="11"/>
        <rFont val="Times New Roman"/>
        <charset val="134"/>
      </rPr>
      <t>2024</t>
    </r>
    <r>
      <rPr>
        <sz val="11"/>
        <rFont val="宋体"/>
        <charset val="134"/>
      </rPr>
      <t>年农村生活垃圾分类亭采购项目</t>
    </r>
  </si>
  <si>
    <t>购买农村生活垃圾分类亭100个，生活垃圾转运设备80台。</t>
  </si>
  <si>
    <t>通过购买农村生活垃圾分类亭100个，生活垃圾转运设备（手推垃圾车）80台，提升分类效果，提升垃圾转运效率，降低运营成本，保障设备运行安全，改善约30000人（其中脱贫人口600人）的人居环境和生产生活条件。</t>
  </si>
  <si>
    <r>
      <t>5</t>
    </r>
    <r>
      <rPr>
        <sz val="11"/>
        <rFont val="宋体"/>
        <charset val="134"/>
      </rPr>
      <t>名村民代表及义务监督员参与讨论，充分听取群众的意见和建议，确定后进行公式公开，接受群众监督。通过购买农村生活垃圾分类亭100个，生活垃圾转运设备（手推垃圾车）80台，提升分类效果，提升垃圾转运效率，降低运营成本，保障设备运行安全，改善约30000人（其中脱贫人口600人）的人居环境和生产生活条件。</t>
    </r>
  </si>
  <si>
    <r>
      <t>购买农村生活垃圾分类亭</t>
    </r>
    <r>
      <rPr>
        <sz val="11"/>
        <rFont val="Times New Roman"/>
        <charset val="134"/>
      </rPr>
      <t>100</t>
    </r>
    <r>
      <rPr>
        <sz val="11"/>
        <rFont val="宋体"/>
        <charset val="134"/>
      </rPr>
      <t>个，生活垃圾转运设备</t>
    </r>
    <r>
      <rPr>
        <sz val="11"/>
        <rFont val="Times New Roman"/>
        <charset val="134"/>
      </rPr>
      <t>80</t>
    </r>
    <r>
      <rPr>
        <sz val="11"/>
        <rFont val="宋体"/>
        <charset val="134"/>
      </rPr>
      <t>台。</t>
    </r>
  </si>
  <si>
    <r>
      <t>项目建设成本</t>
    </r>
    <r>
      <rPr>
        <sz val="11"/>
        <rFont val="Times New Roman"/>
        <charset val="134"/>
      </rPr>
      <t>49</t>
    </r>
    <r>
      <rPr>
        <sz val="11"/>
        <rFont val="宋体"/>
        <charset val="134"/>
      </rPr>
      <t>万元</t>
    </r>
  </si>
  <si>
    <r>
      <t>受益脱贫人口数</t>
    </r>
    <r>
      <rPr>
        <sz val="11"/>
        <rFont val="Times New Roman"/>
        <charset val="134"/>
      </rPr>
      <t>≥</t>
    </r>
    <r>
      <rPr>
        <sz val="11"/>
        <rFont val="宋体"/>
        <charset val="134"/>
      </rPr>
      <t>600人</t>
    </r>
  </si>
  <si>
    <t>巫溪县林业局 汇总</t>
  </si>
  <si>
    <r>
      <t>巫溪县</t>
    </r>
    <r>
      <rPr>
        <sz val="11"/>
        <rFont val="Times New Roman"/>
        <charset val="134"/>
      </rPr>
      <t>2024</t>
    </r>
    <r>
      <rPr>
        <sz val="11"/>
        <rFont val="宋体"/>
        <charset val="134"/>
      </rPr>
      <t>年官山林场林药产业基地建设项目</t>
    </r>
  </si>
  <si>
    <t>通过建设华西银露梅（药王茶）种植资源保护地及母树林培育基地10亩，种植资源保存区8亩，种苗扩繁种植区2亩，建2处推广种植示范点，每处示范种植面积0.5亩。带动农民就近务工20人，可获得务工收入10万元；其中脱贫人口5人，户均增收1000元以上。</t>
  </si>
  <si>
    <t>6人参与前期项目确定会议、决议，5人参与入库项目的选择，4人参与项目实施过程中施工质量和资金使用的监督，通过项目实施，村集体组织与林场合作，带动农民就近务工20人，可获得务工收入10万元；其中脱贫人口5人，户均增收1000元以上。</t>
  </si>
  <si>
    <t>建设华西银露梅（药王茶）种植资源保护地及母树林培育基地10亩，种植资源保存区8亩，种苗扩繁种植区2亩，建2处推广种植示范点，每处示范种植面积0.5亩。</t>
  </si>
  <si>
    <r>
      <t>项目质量合格率≧</t>
    </r>
    <r>
      <rPr>
        <sz val="11"/>
        <rFont val="Times New Roman"/>
        <charset val="134"/>
      </rPr>
      <t>100%</t>
    </r>
  </si>
  <si>
    <r>
      <t>当年任务完成率≧</t>
    </r>
    <r>
      <rPr>
        <sz val="11"/>
        <rFont val="Times New Roman"/>
        <charset val="134"/>
      </rPr>
      <t>100%</t>
    </r>
  </si>
  <si>
    <r>
      <t>每亩投入</t>
    </r>
    <r>
      <rPr>
        <sz val="11"/>
        <rFont val="Times New Roman"/>
        <charset val="134"/>
      </rPr>
      <t>≤10</t>
    </r>
    <r>
      <rPr>
        <sz val="11"/>
        <rFont val="宋体"/>
        <charset val="134"/>
      </rPr>
      <t>万元</t>
    </r>
  </si>
  <si>
    <r>
      <t>获得务工收入≥</t>
    </r>
    <r>
      <rPr>
        <sz val="11"/>
        <rFont val="Times New Roman"/>
        <charset val="134"/>
      </rPr>
      <t>10</t>
    </r>
    <r>
      <rPr>
        <sz val="11"/>
        <rFont val="宋体"/>
        <charset val="134"/>
      </rPr>
      <t>万元</t>
    </r>
  </si>
  <si>
    <r>
      <t>受益群众满意度≥</t>
    </r>
    <r>
      <rPr>
        <sz val="11"/>
        <rFont val="Times New Roman"/>
        <charset val="134"/>
      </rPr>
      <t>90%</t>
    </r>
  </si>
  <si>
    <r>
      <t>巫溪县</t>
    </r>
    <r>
      <rPr>
        <sz val="11"/>
        <rFont val="Times New Roman"/>
        <charset val="134"/>
      </rPr>
      <t>2024</t>
    </r>
    <r>
      <rPr>
        <sz val="11"/>
        <rFont val="宋体"/>
        <charset val="134"/>
      </rPr>
      <t>年白果林场林药产业基地建设项目</t>
    </r>
  </si>
  <si>
    <t>新建土壤墒情监测系统、智能虫情监测系统、智能孢子监测系统、气象监测系统、智能无线灌溉系统、林区周边围栏建设，及原有15亩贝母种植基地管护。</t>
  </si>
  <si>
    <t>通过建设智慧农业监测系统覆盖林药产业基地15亩；管护原有贝母种植基地15亩。带动农民就近务工25人，可获得务工收入10万元；其中脱贫人口5人，获得务工收入3万元。</t>
  </si>
  <si>
    <r>
      <t>6人参与前期项目确定会议、决议，5人参与入库项目的选择，4人参与项目实施过程中施工质量和资金使用的监督，通过项目实施，村集体组织与林场合作，带动农民就近务工</t>
    </r>
    <r>
      <rPr>
        <sz val="9"/>
        <rFont val="宋体"/>
        <charset val="134"/>
      </rPr>
      <t>25人，可获得务工收入10万元；其中脱贫人口5人，获得务工收入3万元。</t>
    </r>
  </si>
  <si>
    <r>
      <t>建设智慧农业覆盖林药产业基地</t>
    </r>
    <r>
      <rPr>
        <sz val="11"/>
        <rFont val="Times New Roman"/>
        <charset val="134"/>
      </rPr>
      <t>15</t>
    </r>
    <r>
      <rPr>
        <sz val="11"/>
        <rFont val="宋体"/>
        <charset val="134"/>
      </rPr>
      <t>亩及管护原有贝母</t>
    </r>
    <r>
      <rPr>
        <sz val="11"/>
        <rFont val="Times New Roman"/>
        <charset val="134"/>
      </rPr>
      <t>15</t>
    </r>
    <r>
      <rPr>
        <sz val="11"/>
        <rFont val="宋体"/>
        <charset val="134"/>
      </rPr>
      <t>亩</t>
    </r>
  </si>
  <si>
    <r>
      <t>项目质量合格率</t>
    </r>
    <r>
      <rPr>
        <sz val="11"/>
        <rFont val="Times New Roman"/>
        <charset val="134"/>
      </rPr>
      <t>≥95%</t>
    </r>
  </si>
  <si>
    <r>
      <t>当年任务完成率</t>
    </r>
    <r>
      <rPr>
        <sz val="11"/>
        <rFont val="Times New Roman"/>
        <charset val="134"/>
      </rPr>
      <t>≥90%</t>
    </r>
  </si>
  <si>
    <t>获得务工收入≥10万元</t>
  </si>
  <si>
    <r>
      <t>2024</t>
    </r>
    <r>
      <rPr>
        <sz val="11"/>
        <rFont val="宋体"/>
        <charset val="134"/>
      </rPr>
      <t>年</t>
    </r>
  </si>
  <si>
    <t>巫溪县农业农村委员会 汇总</t>
  </si>
  <si>
    <r>
      <t>巫溪县</t>
    </r>
    <r>
      <rPr>
        <sz val="11"/>
        <rFont val="Times New Roman"/>
        <charset val="134"/>
      </rPr>
      <t>2023</t>
    </r>
    <r>
      <rPr>
        <sz val="11"/>
        <rFont val="宋体"/>
        <charset val="134"/>
      </rPr>
      <t>年中药材产业发展项目</t>
    </r>
  </si>
  <si>
    <r>
      <t>支持培育中药材种植、加工的经营主体</t>
    </r>
    <r>
      <rPr>
        <sz val="11"/>
        <rFont val="Times New Roman"/>
        <charset val="134"/>
      </rPr>
      <t>8</t>
    </r>
    <r>
      <rPr>
        <sz val="11"/>
        <rFont val="宋体"/>
        <charset val="134"/>
      </rPr>
      <t>个以上，提升中药材种植及加工能力，新建、整修厂房，购买加工设备以及配套设施设备，支持开展产品研发、质量提升、质量检测等方面。</t>
    </r>
  </si>
  <si>
    <r>
      <t>通过项目实施，中药材初加工能力达到</t>
    </r>
    <r>
      <rPr>
        <sz val="11"/>
        <rFont val="Times New Roman"/>
        <charset val="134"/>
      </rPr>
      <t>1000</t>
    </r>
    <r>
      <rPr>
        <sz val="11"/>
        <rFont val="宋体"/>
        <charset val="134"/>
      </rPr>
      <t>吨以上，年综合产值</t>
    </r>
    <r>
      <rPr>
        <sz val="11"/>
        <rFont val="Times New Roman"/>
        <charset val="134"/>
      </rPr>
      <t>5000</t>
    </r>
    <r>
      <rPr>
        <sz val="11"/>
        <rFont val="宋体"/>
        <charset val="134"/>
      </rPr>
      <t>万元以上；带动农户</t>
    </r>
    <r>
      <rPr>
        <sz val="11"/>
        <rFont val="Times New Roman"/>
        <charset val="134"/>
      </rPr>
      <t>400</t>
    </r>
    <r>
      <rPr>
        <sz val="11"/>
        <rFont val="宋体"/>
        <charset val="134"/>
      </rPr>
      <t>人，其中脱贫人口</t>
    </r>
    <r>
      <rPr>
        <sz val="11"/>
        <rFont val="Times New Roman"/>
        <charset val="134"/>
      </rPr>
      <t>50</t>
    </r>
    <r>
      <rPr>
        <sz val="11"/>
        <rFont val="宋体"/>
        <charset val="134"/>
      </rPr>
      <t>人，增收</t>
    </r>
    <r>
      <rPr>
        <sz val="11"/>
        <rFont val="Times New Roman"/>
        <charset val="134"/>
      </rPr>
      <t>500</t>
    </r>
    <r>
      <rPr>
        <sz val="11"/>
        <rFont val="宋体"/>
        <charset val="134"/>
      </rPr>
      <t>元。</t>
    </r>
  </si>
  <si>
    <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人参与项目实施过程中施工质量和资金使用的监督，通过项目实施，中药材初加工能力达到</t>
    </r>
    <r>
      <rPr>
        <sz val="11"/>
        <rFont val="Times New Roman"/>
        <charset val="134"/>
      </rPr>
      <t>1000</t>
    </r>
    <r>
      <rPr>
        <sz val="11"/>
        <rFont val="宋体"/>
        <charset val="134"/>
      </rPr>
      <t>吨以上，年综合产值</t>
    </r>
    <r>
      <rPr>
        <sz val="11"/>
        <rFont val="Times New Roman"/>
        <charset val="134"/>
      </rPr>
      <t>5000</t>
    </r>
    <r>
      <rPr>
        <sz val="11"/>
        <rFont val="宋体"/>
        <charset val="134"/>
      </rPr>
      <t>万元以上；带动农户</t>
    </r>
    <r>
      <rPr>
        <sz val="11"/>
        <rFont val="Times New Roman"/>
        <charset val="134"/>
      </rPr>
      <t>400</t>
    </r>
    <r>
      <rPr>
        <sz val="11"/>
        <rFont val="宋体"/>
        <charset val="134"/>
      </rPr>
      <t>人，其中脱贫人口</t>
    </r>
    <r>
      <rPr>
        <sz val="11"/>
        <rFont val="Times New Roman"/>
        <charset val="134"/>
      </rPr>
      <t>50</t>
    </r>
    <r>
      <rPr>
        <sz val="11"/>
        <rFont val="宋体"/>
        <charset val="134"/>
      </rPr>
      <t>人，增收</t>
    </r>
    <r>
      <rPr>
        <sz val="11"/>
        <rFont val="Times New Roman"/>
        <charset val="134"/>
      </rPr>
      <t>500</t>
    </r>
    <r>
      <rPr>
        <sz val="11"/>
        <rFont val="宋体"/>
        <charset val="134"/>
      </rPr>
      <t>元。</t>
    </r>
  </si>
  <si>
    <r>
      <t>支持培育中药材种植、加工的经营主体</t>
    </r>
    <r>
      <rPr>
        <sz val="11"/>
        <rFont val="Times New Roman"/>
        <charset val="134"/>
      </rPr>
      <t>8</t>
    </r>
    <r>
      <rPr>
        <sz val="11"/>
        <rFont val="宋体"/>
        <charset val="134"/>
      </rPr>
      <t>个以上。</t>
    </r>
  </si>
  <si>
    <r>
      <t>项目（工程）验收合格率</t>
    </r>
    <r>
      <rPr>
        <sz val="11"/>
        <rFont val="Times New Roman"/>
        <charset val="134"/>
      </rPr>
      <t>100%</t>
    </r>
  </si>
  <si>
    <r>
      <t>68.75</t>
    </r>
    <r>
      <rPr>
        <sz val="11"/>
        <rFont val="宋体"/>
        <charset val="134"/>
      </rPr>
      <t>万元</t>
    </r>
    <r>
      <rPr>
        <sz val="11"/>
        <rFont val="Times New Roman"/>
        <charset val="134"/>
      </rPr>
      <t>/</t>
    </r>
    <r>
      <rPr>
        <sz val="11"/>
        <rFont val="宋体"/>
        <charset val="134"/>
      </rPr>
      <t>个</t>
    </r>
  </si>
  <si>
    <r>
      <t>特色产业带动脱贫（监测）农户增加务工收入</t>
    </r>
    <r>
      <rPr>
        <sz val="11"/>
        <rFont val="Times New Roman"/>
        <charset val="134"/>
      </rPr>
      <t>≥500</t>
    </r>
    <r>
      <rPr>
        <sz val="11"/>
        <rFont val="宋体"/>
        <charset val="134"/>
      </rPr>
      <t>元</t>
    </r>
  </si>
  <si>
    <r>
      <t>受益人口满意度</t>
    </r>
    <r>
      <rPr>
        <sz val="11"/>
        <rFont val="Times New Roman"/>
        <charset val="134"/>
      </rPr>
      <t>≥95%</t>
    </r>
  </si>
  <si>
    <r>
      <t>巫溪县</t>
    </r>
    <r>
      <rPr>
        <sz val="11"/>
        <rFont val="Times New Roman"/>
        <charset val="134"/>
      </rPr>
      <t>2024</t>
    </r>
    <r>
      <rPr>
        <sz val="11"/>
        <rFont val="宋体"/>
        <charset val="134"/>
      </rPr>
      <t>年小额到户贷款贴息补助项目</t>
    </r>
  </si>
  <si>
    <r>
      <t>为全县符合贷款贴息的脱贫户在金融机构小额到户贷款约</t>
    </r>
    <r>
      <rPr>
        <sz val="11"/>
        <rFont val="Times New Roman"/>
        <charset val="134"/>
      </rPr>
      <t>2.8</t>
    </r>
    <r>
      <rPr>
        <sz val="11"/>
        <rFont val="宋体"/>
        <charset val="134"/>
      </rPr>
      <t>亿元贴息</t>
    </r>
  </si>
  <si>
    <r>
      <t>通过对全县脱贫户在金融机构小额到户贷款</t>
    </r>
    <r>
      <rPr>
        <sz val="11"/>
        <rFont val="Times New Roman"/>
        <charset val="134"/>
      </rPr>
      <t>2.8</t>
    </r>
    <r>
      <rPr>
        <sz val="11"/>
        <rFont val="宋体"/>
        <charset val="134"/>
      </rPr>
      <t>亿元贴息，保障全县产业发展需求的脱贫户，自主发展产业，解决</t>
    </r>
    <r>
      <rPr>
        <sz val="11"/>
        <rFont val="Times New Roman"/>
        <charset val="134"/>
      </rPr>
      <t>13000</t>
    </r>
    <r>
      <rPr>
        <sz val="11"/>
        <rFont val="宋体"/>
        <charset val="134"/>
      </rPr>
      <t>人以上脱贫人口发展资金短缺现象，实现稳定脱贫增收。</t>
    </r>
  </si>
  <si>
    <r>
      <t>10</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3</t>
    </r>
    <r>
      <rPr>
        <sz val="11"/>
        <rFont val="宋体"/>
        <charset val="134"/>
      </rPr>
      <t>人参与项目实施过程资金使用的监督</t>
    </r>
    <r>
      <rPr>
        <sz val="11"/>
        <rFont val="Times New Roman"/>
        <charset val="134"/>
      </rPr>
      <t>,</t>
    </r>
    <r>
      <rPr>
        <sz val="11"/>
        <rFont val="宋体"/>
        <charset val="134"/>
      </rPr>
      <t>通过对全县脱贫户在金融机构小额到户贷款</t>
    </r>
    <r>
      <rPr>
        <sz val="11"/>
        <rFont val="Times New Roman"/>
        <charset val="134"/>
      </rPr>
      <t>2.8</t>
    </r>
    <r>
      <rPr>
        <sz val="11"/>
        <rFont val="宋体"/>
        <charset val="134"/>
      </rPr>
      <t>亿元贴息，保障全县产业发展需求的脱贫户，自主发展产业，解决</t>
    </r>
    <r>
      <rPr>
        <sz val="11"/>
        <rFont val="Times New Roman"/>
        <charset val="134"/>
      </rPr>
      <t>13000</t>
    </r>
    <r>
      <rPr>
        <sz val="11"/>
        <rFont val="宋体"/>
        <charset val="134"/>
      </rPr>
      <t>人以上脱贫人口发展资金短缺现象，实现稳定脱贫增收。</t>
    </r>
  </si>
  <si>
    <r>
      <t>为</t>
    </r>
    <r>
      <rPr>
        <sz val="11"/>
        <rFont val="Times New Roman"/>
        <charset val="134"/>
      </rPr>
      <t>6000</t>
    </r>
    <r>
      <rPr>
        <sz val="11"/>
        <rFont val="宋体"/>
        <charset val="134"/>
      </rPr>
      <t>户小额信贷户发放贷款</t>
    </r>
    <r>
      <rPr>
        <sz val="11"/>
        <rFont val="Times New Roman"/>
        <charset val="134"/>
      </rPr>
      <t>2</t>
    </r>
    <r>
      <rPr>
        <sz val="11"/>
        <rFont val="宋体"/>
        <charset val="134"/>
      </rPr>
      <t>亿元给予贴息</t>
    </r>
  </si>
  <si>
    <r>
      <t>小额信贷贴息利率</t>
    </r>
    <r>
      <rPr>
        <sz val="11"/>
        <rFont val="Times New Roman"/>
        <charset val="134"/>
      </rPr>
      <t>4.35‰</t>
    </r>
  </si>
  <si>
    <r>
      <t>补助资金发放及时率</t>
    </r>
    <r>
      <rPr>
        <sz val="11"/>
        <rFont val="Times New Roman"/>
        <charset val="134"/>
      </rPr>
      <t>100%</t>
    </r>
  </si>
  <si>
    <r>
      <t>按贷款利率一年期</t>
    </r>
    <r>
      <rPr>
        <sz val="11"/>
        <rFont val="Times New Roman"/>
        <charset val="134"/>
      </rPr>
      <t>4.35‰</t>
    </r>
    <r>
      <rPr>
        <sz val="11"/>
        <rFont val="宋体"/>
        <charset val="134"/>
      </rPr>
      <t>、</t>
    </r>
    <r>
      <rPr>
        <sz val="11"/>
        <rFont val="Times New Roman"/>
        <charset val="134"/>
      </rPr>
      <t>3.7‰</t>
    </r>
    <r>
      <rPr>
        <sz val="11"/>
        <rFont val="宋体"/>
        <charset val="134"/>
      </rPr>
      <t>进行贴息，一年期以上</t>
    </r>
    <r>
      <rPr>
        <sz val="11"/>
        <rFont val="Times New Roman"/>
        <charset val="134"/>
      </rPr>
      <t>4.75‰</t>
    </r>
    <r>
      <rPr>
        <sz val="11"/>
        <rFont val="宋体"/>
        <charset val="134"/>
      </rPr>
      <t>进行贴息</t>
    </r>
  </si>
  <si>
    <r>
      <t>降低脱贫人口、监测对象农业生产成本（贴息）</t>
    </r>
    <r>
      <rPr>
        <sz val="11"/>
        <rFont val="Times New Roman"/>
        <charset val="134"/>
      </rPr>
      <t>≥0.15</t>
    </r>
    <r>
      <rPr>
        <sz val="11"/>
        <rFont val="宋体"/>
        <charset val="134"/>
      </rPr>
      <t>万元</t>
    </r>
  </si>
  <si>
    <r>
      <t>受益脱贫人口数</t>
    </r>
    <r>
      <rPr>
        <sz val="11"/>
        <rFont val="Times New Roman"/>
        <charset val="134"/>
      </rPr>
      <t>≥13000</t>
    </r>
    <r>
      <rPr>
        <sz val="11"/>
        <rFont val="宋体"/>
        <charset val="134"/>
      </rPr>
      <t>人</t>
    </r>
    <r>
      <rPr>
        <sz val="11"/>
        <rFont val="Times New Roman"/>
        <charset val="134"/>
      </rPr>
      <t xml:space="preserve"> </t>
    </r>
  </si>
  <si>
    <r>
      <t>巫溪县</t>
    </r>
    <r>
      <rPr>
        <sz val="11"/>
        <rFont val="Times New Roman"/>
        <charset val="134"/>
      </rPr>
      <t>2024</t>
    </r>
    <r>
      <rPr>
        <sz val="11"/>
        <rFont val="宋体"/>
        <charset val="134"/>
      </rPr>
      <t>年庭院经济项目</t>
    </r>
  </si>
  <si>
    <r>
      <t>14995</t>
    </r>
    <r>
      <rPr>
        <sz val="11"/>
        <rFont val="宋体"/>
        <charset val="134"/>
      </rPr>
      <t>户农户庭院经济发展</t>
    </r>
  </si>
  <si>
    <r>
      <t>通过鼓励和引导</t>
    </r>
    <r>
      <rPr>
        <sz val="11"/>
        <rFont val="Times New Roman"/>
        <charset val="134"/>
      </rPr>
      <t>14995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</si>
  <si>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t>6</t>
    </r>
    <r>
      <rPr>
        <sz val="11"/>
        <rFont val="宋体"/>
        <charset val="134"/>
      </rPr>
      <t>人参与前期项目确定会议、决议，</t>
    </r>
    <r>
      <rPr>
        <sz val="11"/>
        <rFont val="Times New Roman"/>
        <charset val="134"/>
      </rPr>
      <t>6</t>
    </r>
    <r>
      <rPr>
        <sz val="11"/>
        <rFont val="宋体"/>
        <charset val="134"/>
      </rPr>
      <t>人参与入库项目的选择，通过鼓励和引导</t>
    </r>
    <r>
      <rPr>
        <sz val="11"/>
        <rFont val="Times New Roman"/>
        <charset val="134"/>
      </rPr>
      <t>14995</t>
    </r>
    <r>
      <rPr>
        <sz val="11"/>
        <rFont val="宋体"/>
        <charset val="134"/>
      </rPr>
      <t>户农户，利用自有院落空间及资源资产，发展庭院经济，促进就地就近就业创业、发展乡村特色产业、拓展增收来源，实现年增收</t>
    </r>
    <r>
      <rPr>
        <sz val="11"/>
        <rFont val="Times New Roman"/>
        <charset val="134"/>
      </rPr>
      <t>2000</t>
    </r>
    <r>
      <rPr>
        <sz val="11"/>
        <rFont val="宋体"/>
        <charset val="134"/>
      </rPr>
      <t>元以上。</t>
    </r>
  </si>
  <si>
    <r>
      <t>到户产业发展户数</t>
    </r>
    <r>
      <rPr>
        <sz val="11"/>
        <rFont val="Times New Roman"/>
        <charset val="134"/>
      </rPr>
      <t>14995</t>
    </r>
    <r>
      <rPr>
        <sz val="11"/>
        <rFont val="宋体"/>
        <charset val="134"/>
      </rPr>
      <t>户</t>
    </r>
  </si>
  <si>
    <r>
      <t>到户产业补助</t>
    </r>
    <r>
      <rPr>
        <sz val="11"/>
        <rFont val="Times New Roman"/>
        <charset val="134"/>
      </rPr>
      <t>2000</t>
    </r>
    <r>
      <rPr>
        <sz val="11"/>
        <rFont val="宋体"/>
        <charset val="134"/>
      </rPr>
      <t>元</t>
    </r>
    <r>
      <rPr>
        <sz val="11"/>
        <rFont val="Times New Roman"/>
        <charset val="134"/>
      </rPr>
      <t>/</t>
    </r>
    <r>
      <rPr>
        <sz val="11"/>
        <rFont val="宋体"/>
        <charset val="134"/>
      </rPr>
      <t>户</t>
    </r>
  </si>
  <si>
    <r>
      <t>农户增加收入</t>
    </r>
    <r>
      <rPr>
        <sz val="11"/>
        <rFont val="Times New Roman"/>
        <charset val="134"/>
      </rPr>
      <t>≥0.2</t>
    </r>
    <r>
      <rPr>
        <sz val="11"/>
        <rFont val="宋体"/>
        <charset val="134"/>
      </rPr>
      <t>万元</t>
    </r>
  </si>
  <si>
    <r>
      <t>受益农户户数</t>
    </r>
    <r>
      <rPr>
        <sz val="11"/>
        <rFont val="Times New Roman"/>
        <charset val="134"/>
      </rPr>
      <t>≥14995</t>
    </r>
    <r>
      <rPr>
        <sz val="11"/>
        <rFont val="宋体"/>
        <charset val="134"/>
      </rPr>
      <t>户</t>
    </r>
  </si>
  <si>
    <t>巫溪县生态环境局 汇总</t>
  </si>
  <si>
    <t>巫溪县梅溪河流域农村生活污水治理项目(二期)</t>
  </si>
  <si>
    <r>
      <t>新建三格式联户化粪池和户用化粪池</t>
    </r>
    <r>
      <rPr>
        <sz val="11"/>
        <rFont val="Times New Roman"/>
        <charset val="134"/>
      </rPr>
      <t>200</t>
    </r>
    <r>
      <rPr>
        <sz val="11"/>
        <rFont val="宋体"/>
        <charset val="134"/>
      </rPr>
      <t>个及污水收集管网建设；新建垃圾收集点</t>
    </r>
    <r>
      <rPr>
        <sz val="11"/>
        <rFont val="Times New Roman"/>
        <charset val="134"/>
      </rPr>
      <t>20</t>
    </r>
    <r>
      <rPr>
        <sz val="11"/>
        <rFont val="宋体"/>
        <charset val="134"/>
      </rPr>
      <t>个和清理陈旧垃圾</t>
    </r>
    <r>
      <rPr>
        <sz val="11"/>
        <rFont val="Times New Roman"/>
        <charset val="134"/>
      </rPr>
      <t>500</t>
    </r>
    <r>
      <rPr>
        <sz val="11"/>
        <rFont val="宋体"/>
        <charset val="134"/>
      </rPr>
      <t>方，污水处理站技改扩容等。</t>
    </r>
  </si>
  <si>
    <r>
      <t>通过新建三格式联户化粪池和户用化粪池</t>
    </r>
    <r>
      <rPr>
        <sz val="11"/>
        <rFont val="Times New Roman"/>
        <charset val="134"/>
      </rPr>
      <t>200</t>
    </r>
    <r>
      <rPr>
        <sz val="11"/>
        <rFont val="宋体"/>
        <charset val="134"/>
      </rPr>
      <t>个及污水收集管网建设；新建垃圾收集点</t>
    </r>
    <r>
      <rPr>
        <sz val="11"/>
        <rFont val="Times New Roman"/>
        <charset val="134"/>
      </rPr>
      <t>20</t>
    </r>
    <r>
      <rPr>
        <sz val="11"/>
        <rFont val="宋体"/>
        <charset val="134"/>
      </rPr>
      <t>个和清理陈旧垃圾</t>
    </r>
    <r>
      <rPr>
        <sz val="11"/>
        <rFont val="Times New Roman"/>
        <charset val="134"/>
      </rPr>
      <t>500</t>
    </r>
    <r>
      <rPr>
        <sz val="11"/>
        <rFont val="宋体"/>
        <charset val="134"/>
      </rPr>
      <t>方。项目实施后可提升</t>
    </r>
    <r>
      <rPr>
        <sz val="11"/>
        <rFont val="Times New Roman"/>
        <charset val="134"/>
      </rPr>
      <t>500</t>
    </r>
    <r>
      <rPr>
        <sz val="11"/>
        <rFont val="宋体"/>
        <charset val="134"/>
      </rPr>
      <t>人其中脱贫人口</t>
    </r>
    <r>
      <rPr>
        <sz val="11"/>
        <rFont val="Times New Roman"/>
        <charset val="134"/>
      </rPr>
      <t>200</t>
    </r>
    <r>
      <rPr>
        <sz val="11"/>
        <rFont val="宋体"/>
        <charset val="134"/>
      </rPr>
      <t>人的生产生活条件，项目实施过程中可解决</t>
    </r>
    <r>
      <rPr>
        <sz val="11"/>
        <rFont val="Times New Roman"/>
        <charset val="134"/>
      </rPr>
      <t>20</t>
    </r>
    <r>
      <rPr>
        <sz val="11"/>
        <rFont val="宋体"/>
        <charset val="134"/>
      </rPr>
      <t>人临时务工，人均务工增收</t>
    </r>
    <r>
      <rPr>
        <sz val="11"/>
        <rFont val="Times New Roman"/>
        <charset val="134"/>
      </rPr>
      <t>1000</t>
    </r>
    <r>
      <rPr>
        <sz val="11"/>
        <rFont val="宋体"/>
        <charset val="134"/>
      </rPr>
      <t>元以上。</t>
    </r>
  </si>
  <si>
    <r>
      <t>20</t>
    </r>
    <r>
      <rPr>
        <sz val="11"/>
        <rFont val="宋体"/>
        <charset val="134"/>
      </rPr>
      <t>人参与项目规划入库，后期项目实施及资金监管。通过新建三格式联户化粪池和户用化粪池</t>
    </r>
    <r>
      <rPr>
        <sz val="11"/>
        <rFont val="Times New Roman"/>
        <charset val="134"/>
      </rPr>
      <t>200</t>
    </r>
    <r>
      <rPr>
        <sz val="11"/>
        <rFont val="宋体"/>
        <charset val="134"/>
      </rPr>
      <t>个及污水收集管网建设；新建垃圾收集点</t>
    </r>
    <r>
      <rPr>
        <sz val="11"/>
        <rFont val="Times New Roman"/>
        <charset val="134"/>
      </rPr>
      <t>20</t>
    </r>
    <r>
      <rPr>
        <sz val="11"/>
        <rFont val="宋体"/>
        <charset val="134"/>
      </rPr>
      <t>个和清理陈旧垃圾</t>
    </r>
    <r>
      <rPr>
        <sz val="11"/>
        <rFont val="Times New Roman"/>
        <charset val="134"/>
      </rPr>
      <t>500</t>
    </r>
    <r>
      <rPr>
        <sz val="11"/>
        <rFont val="宋体"/>
        <charset val="134"/>
      </rPr>
      <t>方。项目实施后可提升</t>
    </r>
    <r>
      <rPr>
        <sz val="11"/>
        <rFont val="Times New Roman"/>
        <charset val="134"/>
      </rPr>
      <t>500</t>
    </r>
    <r>
      <rPr>
        <sz val="11"/>
        <rFont val="宋体"/>
        <charset val="134"/>
      </rPr>
      <t>人其中脱贫人口</t>
    </r>
    <r>
      <rPr>
        <sz val="11"/>
        <rFont val="Times New Roman"/>
        <charset val="134"/>
      </rPr>
      <t>200</t>
    </r>
    <r>
      <rPr>
        <sz val="11"/>
        <rFont val="宋体"/>
        <charset val="134"/>
      </rPr>
      <t>人的生产生活条件，项目实施过程中可解决</t>
    </r>
    <r>
      <rPr>
        <sz val="11"/>
        <rFont val="Times New Roman"/>
        <charset val="134"/>
      </rPr>
      <t>20</t>
    </r>
    <r>
      <rPr>
        <sz val="11"/>
        <rFont val="宋体"/>
        <charset val="134"/>
      </rPr>
      <t>人临时务工，人均务工增收</t>
    </r>
    <r>
      <rPr>
        <sz val="11"/>
        <rFont val="Times New Roman"/>
        <charset val="134"/>
      </rPr>
      <t>1000</t>
    </r>
    <r>
      <rPr>
        <sz val="11"/>
        <rFont val="宋体"/>
        <charset val="134"/>
      </rPr>
      <t>元以上。</t>
    </r>
  </si>
  <si>
    <r>
      <t>新建三格式联户化粪池和户用化粪池</t>
    </r>
    <r>
      <rPr>
        <sz val="11"/>
        <rFont val="Times New Roman"/>
        <charset val="134"/>
      </rPr>
      <t>200</t>
    </r>
    <r>
      <rPr>
        <sz val="11"/>
        <rFont val="宋体"/>
        <charset val="134"/>
      </rPr>
      <t>个及污水收集管网建设；新建垃圾收集点</t>
    </r>
    <r>
      <rPr>
        <sz val="11"/>
        <rFont val="Times New Roman"/>
        <charset val="134"/>
      </rPr>
      <t>20</t>
    </r>
    <r>
      <rPr>
        <sz val="11"/>
        <rFont val="宋体"/>
        <charset val="134"/>
      </rPr>
      <t>个和清理陈旧垃圾</t>
    </r>
    <r>
      <rPr>
        <sz val="11"/>
        <rFont val="Times New Roman"/>
        <charset val="134"/>
      </rPr>
      <t>500</t>
    </r>
    <r>
      <rPr>
        <sz val="11"/>
        <rFont val="宋体"/>
        <charset val="134"/>
      </rPr>
      <t>方。</t>
    </r>
  </si>
  <si>
    <r>
      <t>新建三格式联户化粪池和户用化粪池</t>
    </r>
    <r>
      <rPr>
        <sz val="11"/>
        <rFont val="Times New Roman"/>
        <charset val="134"/>
      </rPr>
      <t>2500</t>
    </r>
    <r>
      <rPr>
        <sz val="11"/>
        <rFont val="宋体"/>
        <charset val="134"/>
      </rPr>
      <t>元</t>
    </r>
    <r>
      <rPr>
        <sz val="11"/>
        <rFont val="Times New Roman"/>
        <charset val="134"/>
      </rPr>
      <t>/</t>
    </r>
    <r>
      <rPr>
        <sz val="11"/>
        <rFont val="宋体"/>
        <charset val="134"/>
      </rPr>
      <t>个；新建垃圾收集点</t>
    </r>
    <r>
      <rPr>
        <sz val="11"/>
        <rFont val="Times New Roman"/>
        <charset val="134"/>
      </rPr>
      <t>10</t>
    </r>
    <r>
      <rPr>
        <sz val="11"/>
        <rFont val="宋体"/>
        <charset val="134"/>
      </rPr>
      <t>万元</t>
    </r>
    <r>
      <rPr>
        <sz val="11"/>
        <rFont val="Times New Roman"/>
        <charset val="134"/>
      </rPr>
      <t>/</t>
    </r>
    <r>
      <rPr>
        <sz val="11"/>
        <rFont val="宋体"/>
        <charset val="134"/>
      </rPr>
      <t>个；清理陈旧垃圾</t>
    </r>
    <r>
      <rPr>
        <sz val="11"/>
        <rFont val="Times New Roman"/>
        <charset val="134"/>
      </rPr>
      <t>2000</t>
    </r>
    <r>
      <rPr>
        <sz val="11"/>
        <rFont val="宋体"/>
        <charset val="134"/>
      </rPr>
      <t>元</t>
    </r>
    <r>
      <rPr>
        <sz val="11"/>
        <rFont val="Times New Roman"/>
        <charset val="134"/>
      </rPr>
      <t>/</t>
    </r>
    <r>
      <rPr>
        <sz val="11"/>
        <rFont val="宋体"/>
        <charset val="134"/>
      </rPr>
      <t>方</t>
    </r>
  </si>
  <si>
    <r>
      <t>带动务工人员增加收入</t>
    </r>
    <r>
      <rPr>
        <sz val="11"/>
        <rFont val="Times New Roman"/>
        <charset val="134"/>
      </rPr>
      <t>≥1000</t>
    </r>
    <r>
      <rPr>
        <sz val="11"/>
        <rFont val="宋体"/>
        <charset val="134"/>
      </rPr>
      <t>元</t>
    </r>
  </si>
  <si>
    <r>
      <t>受益脱贫人口数</t>
    </r>
    <r>
      <rPr>
        <sz val="11"/>
        <rFont val="Times New Roman"/>
        <charset val="134"/>
      </rPr>
      <t>≥200</t>
    </r>
    <r>
      <rPr>
        <sz val="11"/>
        <rFont val="宋体"/>
        <charset val="134"/>
      </rPr>
      <t>人</t>
    </r>
  </si>
  <si>
    <t>巫溪县水利水电事务中心 汇总</t>
  </si>
  <si>
    <r>
      <t>巫溪县</t>
    </r>
    <r>
      <rPr>
        <sz val="11"/>
        <rFont val="Times New Roman"/>
        <charset val="134"/>
      </rPr>
      <t>2023</t>
    </r>
    <r>
      <rPr>
        <sz val="11"/>
        <rFont val="宋体"/>
        <charset val="134"/>
      </rPr>
      <t>年文峰镇思源村抗旱供水工程</t>
    </r>
  </si>
  <si>
    <r>
      <t>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t>
    </r>
  </si>
  <si>
    <r>
      <t>通过新建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米，可提升</t>
    </r>
    <r>
      <rPr>
        <sz val="11"/>
        <rFont val="Times New Roman"/>
        <charset val="134"/>
      </rPr>
      <t>450</t>
    </r>
    <r>
      <rPr>
        <sz val="11"/>
        <rFont val="宋体"/>
        <charset val="134"/>
      </rPr>
      <t>人（其中脱贫人口</t>
    </r>
    <r>
      <rPr>
        <sz val="11"/>
        <rFont val="Times New Roman"/>
        <charset val="134"/>
      </rPr>
      <t>32</t>
    </r>
    <r>
      <rPr>
        <sz val="11"/>
        <rFont val="宋体"/>
        <charset val="134"/>
      </rPr>
      <t>人）的安全供水保障水平</t>
    </r>
  </si>
  <si>
    <r>
      <t>6</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人参与项目实施过程中施工质量和资金使用的监督，通过新建2m³集水池1口，100m³清水池1口，铺设输供水管网2270米，可提升450人（其中脱贫人口32人）的安全供水保障水平</t>
    </r>
  </si>
  <si>
    <r>
      <t>新建</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100m³</t>
    </r>
    <r>
      <rPr>
        <sz val="11"/>
        <rFont val="宋体"/>
        <charset val="134"/>
      </rPr>
      <t>清水池</t>
    </r>
    <r>
      <rPr>
        <sz val="11"/>
        <rFont val="Times New Roman"/>
        <charset val="134"/>
      </rPr>
      <t>1</t>
    </r>
    <r>
      <rPr>
        <sz val="11"/>
        <rFont val="宋体"/>
        <charset val="134"/>
      </rPr>
      <t>口，铺设输供水管网</t>
    </r>
    <r>
      <rPr>
        <sz val="11"/>
        <rFont val="Times New Roman"/>
        <charset val="134"/>
      </rPr>
      <t>2270</t>
    </r>
    <r>
      <rPr>
        <sz val="11"/>
        <rFont val="宋体"/>
        <charset val="134"/>
      </rPr>
      <t>米</t>
    </r>
  </si>
  <si>
    <r>
      <t>受益脱贫人口</t>
    </r>
    <r>
      <rPr>
        <sz val="11"/>
        <rFont val="Times New Roman"/>
        <charset val="134"/>
      </rPr>
      <t>≥32</t>
    </r>
    <r>
      <rPr>
        <sz val="11"/>
        <rFont val="宋体"/>
        <charset val="134"/>
      </rPr>
      <t>人</t>
    </r>
  </si>
  <si>
    <r>
      <t>工程使用年限</t>
    </r>
    <r>
      <rPr>
        <sz val="11"/>
        <rFont val="Times New Roman"/>
        <charset val="134"/>
      </rPr>
      <t>≥10</t>
    </r>
    <r>
      <rPr>
        <sz val="11"/>
        <rFont val="宋体"/>
        <charset val="134"/>
      </rPr>
      <t>年</t>
    </r>
  </si>
  <si>
    <r>
      <t>巫溪县</t>
    </r>
    <r>
      <rPr>
        <sz val="11"/>
        <rFont val="Times New Roman"/>
        <charset val="134"/>
      </rPr>
      <t>2024</t>
    </r>
    <r>
      <rPr>
        <sz val="11"/>
        <rFont val="宋体"/>
        <charset val="134"/>
      </rPr>
      <t>年农村供水保障维修养护项目</t>
    </r>
  </si>
  <si>
    <t>对全县32个乡镇街道农村供水工程进行维修养护</t>
  </si>
  <si>
    <r>
      <t>通过对全县</t>
    </r>
    <r>
      <rPr>
        <sz val="11"/>
        <rFont val="Times New Roman"/>
        <charset val="134"/>
      </rPr>
      <t>32</t>
    </r>
    <r>
      <rPr>
        <sz val="11"/>
        <rFont val="宋体"/>
        <charset val="134"/>
      </rPr>
      <t>个乡镇街道水利工程设施进行维修养护。可提升</t>
    </r>
    <r>
      <rPr>
        <sz val="11"/>
        <rFont val="Times New Roman"/>
        <charset val="134"/>
      </rPr>
      <t>15000</t>
    </r>
    <r>
      <rPr>
        <sz val="11"/>
        <rFont val="宋体"/>
        <charset val="134"/>
      </rPr>
      <t>人（其中脱贫人口</t>
    </r>
    <r>
      <rPr>
        <sz val="11"/>
        <rFont val="Times New Roman"/>
        <charset val="134"/>
      </rPr>
      <t>11030</t>
    </r>
    <r>
      <rPr>
        <sz val="11"/>
        <rFont val="宋体"/>
        <charset val="134"/>
      </rPr>
      <t>人）的安全供水保障水平</t>
    </r>
  </si>
  <si>
    <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人参与入库项目的选择，群众参与项目的实施与监督，通过对全县</t>
    </r>
    <r>
      <rPr>
        <sz val="11"/>
        <rFont val="Times New Roman"/>
        <charset val="134"/>
      </rPr>
      <t>32</t>
    </r>
    <r>
      <rPr>
        <sz val="11"/>
        <rFont val="宋体"/>
        <charset val="134"/>
      </rPr>
      <t>个乡镇街道水利工程设施进行维修养护。可提升</t>
    </r>
    <r>
      <rPr>
        <sz val="11"/>
        <rFont val="Times New Roman"/>
        <charset val="134"/>
      </rPr>
      <t>15000</t>
    </r>
    <r>
      <rPr>
        <sz val="11"/>
        <rFont val="宋体"/>
        <charset val="134"/>
      </rPr>
      <t>人（其中脱贫人口</t>
    </r>
    <r>
      <rPr>
        <sz val="11"/>
        <rFont val="Times New Roman"/>
        <charset val="134"/>
      </rPr>
      <t>11030</t>
    </r>
    <r>
      <rPr>
        <sz val="11"/>
        <rFont val="宋体"/>
        <charset val="134"/>
      </rPr>
      <t>人）的安全供水保障水平</t>
    </r>
  </si>
  <si>
    <r>
      <t>对全县</t>
    </r>
    <r>
      <rPr>
        <sz val="11"/>
        <rFont val="Times New Roman"/>
        <charset val="134"/>
      </rPr>
      <t>32</t>
    </r>
    <r>
      <rPr>
        <sz val="11"/>
        <rFont val="宋体"/>
        <charset val="134"/>
      </rPr>
      <t>个乡镇街道水利工程设施进行维修养护</t>
    </r>
  </si>
  <si>
    <r>
      <t>受益脱贫人口数</t>
    </r>
    <r>
      <rPr>
        <sz val="11"/>
        <rFont val="Times New Roman"/>
        <charset val="134"/>
      </rPr>
      <t>≥11030</t>
    </r>
    <r>
      <rPr>
        <sz val="11"/>
        <rFont val="宋体"/>
        <charset val="134"/>
      </rPr>
      <t>人</t>
    </r>
  </si>
  <si>
    <r>
      <t>巫溪县</t>
    </r>
    <r>
      <rPr>
        <sz val="11"/>
        <rFont val="Times New Roman"/>
        <charset val="134"/>
      </rPr>
      <t>2024</t>
    </r>
    <r>
      <rPr>
        <sz val="11"/>
        <rFont val="宋体"/>
        <charset val="134"/>
      </rPr>
      <t>年年农村抽提水工程水价补贴项目</t>
    </r>
  </si>
  <si>
    <r>
      <t>补贴全县抽提水工程</t>
    </r>
    <r>
      <rPr>
        <sz val="11"/>
        <rFont val="Times New Roman"/>
        <charset val="134"/>
      </rPr>
      <t>40</t>
    </r>
    <r>
      <rPr>
        <sz val="11"/>
        <rFont val="宋体"/>
        <charset val="134"/>
      </rPr>
      <t>余处等</t>
    </r>
  </si>
  <si>
    <r>
      <t>通过补贴全县抽提水工程</t>
    </r>
    <r>
      <rPr>
        <sz val="11"/>
        <rFont val="Times New Roman"/>
        <charset val="134"/>
      </rPr>
      <t>40</t>
    </r>
    <r>
      <rPr>
        <sz val="11"/>
        <rFont val="宋体"/>
        <charset val="134"/>
      </rPr>
      <t>余处等，可提升</t>
    </r>
    <r>
      <rPr>
        <sz val="11"/>
        <rFont val="Times New Roman"/>
        <charset val="134"/>
      </rPr>
      <t>13520</t>
    </r>
    <r>
      <rPr>
        <sz val="11"/>
        <rFont val="宋体"/>
        <charset val="134"/>
      </rPr>
      <t>人（其中脱贫户</t>
    </r>
    <r>
      <rPr>
        <sz val="11"/>
        <rFont val="Times New Roman"/>
        <charset val="134"/>
      </rPr>
      <t>2240</t>
    </r>
    <r>
      <rPr>
        <sz val="11"/>
        <rFont val="宋体"/>
        <charset val="134"/>
      </rPr>
      <t>人）的安全供水保障水平。</t>
    </r>
  </si>
  <si>
    <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人参与入库项目的选择，群众参与项目的实施与监督，通过补贴全县抽提水工程</t>
    </r>
    <r>
      <rPr>
        <sz val="11"/>
        <rFont val="Times New Roman"/>
        <charset val="134"/>
      </rPr>
      <t>40</t>
    </r>
    <r>
      <rPr>
        <sz val="11"/>
        <rFont val="宋体"/>
        <charset val="134"/>
      </rPr>
      <t>余处等，可提升</t>
    </r>
    <r>
      <rPr>
        <sz val="11"/>
        <rFont val="Times New Roman"/>
        <charset val="134"/>
      </rPr>
      <t>13520</t>
    </r>
    <r>
      <rPr>
        <sz val="11"/>
        <rFont val="宋体"/>
        <charset val="134"/>
      </rPr>
      <t>人（其中脱贫户</t>
    </r>
    <r>
      <rPr>
        <sz val="11"/>
        <rFont val="Times New Roman"/>
        <charset val="134"/>
      </rPr>
      <t>2240</t>
    </r>
    <r>
      <rPr>
        <sz val="11"/>
        <rFont val="宋体"/>
        <charset val="134"/>
      </rPr>
      <t>人）的安全供水保障水平。</t>
    </r>
  </si>
  <si>
    <r>
      <t>受益脱贫人口数</t>
    </r>
    <r>
      <rPr>
        <sz val="11"/>
        <rFont val="Times New Roman"/>
        <charset val="134"/>
      </rPr>
      <t>≥2240</t>
    </r>
    <r>
      <rPr>
        <sz val="11"/>
        <rFont val="宋体"/>
        <charset val="134"/>
      </rPr>
      <t>人</t>
    </r>
  </si>
  <si>
    <r>
      <t>巫溪县</t>
    </r>
    <r>
      <rPr>
        <sz val="11"/>
        <rFont val="Times New Roman"/>
        <charset val="134"/>
      </rPr>
      <t>2023</t>
    </r>
    <r>
      <rPr>
        <sz val="11"/>
        <rFont val="宋体"/>
        <charset val="134"/>
      </rPr>
      <t>年城厢镇渔渡村、酒泉村供水保障工程</t>
    </r>
  </si>
  <si>
    <r>
      <t>渔渡村：新建潜水泵站</t>
    </r>
    <r>
      <rPr>
        <sz val="11"/>
        <rFont val="Times New Roman"/>
        <charset val="134"/>
      </rPr>
      <t>1</t>
    </r>
    <r>
      <rPr>
        <sz val="11"/>
        <rFont val="宋体"/>
        <charset val="134"/>
      </rPr>
      <t>座、新建</t>
    </r>
    <r>
      <rPr>
        <sz val="11"/>
        <rFont val="Times New Roman"/>
        <charset val="134"/>
      </rPr>
      <t>200m³</t>
    </r>
    <r>
      <rPr>
        <sz val="11"/>
        <rFont val="宋体"/>
        <charset val="134"/>
      </rPr>
      <t>蓄水池</t>
    </r>
    <r>
      <rPr>
        <sz val="11"/>
        <rFont val="Times New Roman"/>
        <charset val="134"/>
      </rPr>
      <t>1</t>
    </r>
    <r>
      <rPr>
        <sz val="11"/>
        <rFont val="宋体"/>
        <charset val="134"/>
      </rPr>
      <t>口、安装</t>
    </r>
    <r>
      <rPr>
        <sz val="11"/>
        <rFont val="Times New Roman"/>
        <charset val="134"/>
      </rPr>
      <t>63PE</t>
    </r>
    <r>
      <rPr>
        <sz val="11"/>
        <rFont val="宋体"/>
        <charset val="134"/>
      </rPr>
      <t>管</t>
    </r>
    <r>
      <rPr>
        <sz val="11"/>
        <rFont val="Times New Roman"/>
        <charset val="134"/>
      </rPr>
      <t>460m</t>
    </r>
    <r>
      <rPr>
        <sz val="11"/>
        <rFont val="宋体"/>
        <charset val="134"/>
      </rPr>
      <t>等。酒泉村：新建</t>
    </r>
    <r>
      <rPr>
        <sz val="11"/>
        <rFont val="Times New Roman"/>
        <charset val="134"/>
      </rPr>
      <t>50m³</t>
    </r>
    <r>
      <rPr>
        <sz val="11"/>
        <rFont val="宋体"/>
        <charset val="134"/>
      </rPr>
      <t>蓄水池</t>
    </r>
    <r>
      <rPr>
        <sz val="11"/>
        <rFont val="Times New Roman"/>
        <charset val="134"/>
      </rPr>
      <t>1</t>
    </r>
    <r>
      <rPr>
        <sz val="11"/>
        <rFont val="宋体"/>
        <charset val="134"/>
      </rPr>
      <t>口、安装</t>
    </r>
    <r>
      <rPr>
        <sz val="11"/>
        <rFont val="Times New Roman"/>
        <charset val="134"/>
      </rPr>
      <t>φ40PE</t>
    </r>
    <r>
      <rPr>
        <sz val="11"/>
        <rFont val="宋体"/>
        <charset val="134"/>
      </rPr>
      <t>管</t>
    </r>
    <r>
      <rPr>
        <sz val="11"/>
        <rFont val="Times New Roman"/>
        <charset val="134"/>
      </rPr>
      <t>1700m</t>
    </r>
    <r>
      <rPr>
        <sz val="11"/>
        <rFont val="宋体"/>
        <charset val="134"/>
      </rPr>
      <t>、</t>
    </r>
    <r>
      <rPr>
        <sz val="11"/>
        <rFont val="Times New Roman"/>
        <charset val="134"/>
      </rPr>
      <t>φ25PE</t>
    </r>
    <r>
      <rPr>
        <sz val="11"/>
        <rFont val="宋体"/>
        <charset val="134"/>
      </rPr>
      <t>管</t>
    </r>
    <r>
      <rPr>
        <sz val="11"/>
        <rFont val="Times New Roman"/>
        <charset val="134"/>
      </rPr>
      <t>3200m</t>
    </r>
    <r>
      <rPr>
        <sz val="11"/>
        <rFont val="宋体"/>
        <charset val="134"/>
      </rPr>
      <t>、</t>
    </r>
    <r>
      <rPr>
        <sz val="11"/>
        <rFont val="Times New Roman"/>
        <charset val="134"/>
      </rPr>
      <t>φ20PE</t>
    </r>
    <r>
      <rPr>
        <sz val="11"/>
        <rFont val="宋体"/>
        <charset val="134"/>
      </rPr>
      <t>管</t>
    </r>
    <r>
      <rPr>
        <sz val="11"/>
        <rFont val="Times New Roman"/>
        <charset val="134"/>
      </rPr>
      <t>1300m</t>
    </r>
    <r>
      <rPr>
        <sz val="11"/>
        <rFont val="宋体"/>
        <charset val="134"/>
      </rPr>
      <t>等</t>
    </r>
  </si>
  <si>
    <t>通过新建潜水泵站1座、新建200m³蓄水池1口、安装63PE管460m，新建50m³蓄水池1口、安装φ40PE管1700m、φ25PE管3200m、φ20PE管1300m等,可提升5135人其中脱贫人口856人安全供水保障水平</t>
  </si>
  <si>
    <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潜水泵站1座、新建200m³蓄水池1口、安装63PE管460m，新建50m³蓄水池1口、安装φ40PE管1700m、φ25PE管3200m、φ20PE管1300m等,可提升5135人其中脱贫人口856人安全供水保障水平</t>
    </r>
  </si>
  <si>
    <r>
      <t>受益脱贫人口</t>
    </r>
    <r>
      <rPr>
        <sz val="11"/>
        <rFont val="Times New Roman"/>
        <charset val="134"/>
      </rPr>
      <t>≥856</t>
    </r>
    <r>
      <rPr>
        <sz val="11"/>
        <rFont val="宋体"/>
        <charset val="134"/>
      </rPr>
      <t>人</t>
    </r>
  </si>
  <si>
    <r>
      <t>巫溪县</t>
    </r>
    <r>
      <rPr>
        <sz val="11"/>
        <rFont val="Times New Roman"/>
        <charset val="134"/>
      </rPr>
      <t>2023</t>
    </r>
    <r>
      <rPr>
        <sz val="11"/>
        <rFont val="宋体"/>
        <charset val="134"/>
      </rPr>
      <t>年凤凰镇施家村农村供水保障提升工程</t>
    </r>
  </si>
  <si>
    <r>
      <t>新建抽水工程</t>
    </r>
    <r>
      <rPr>
        <sz val="11"/>
        <rFont val="Times New Roman"/>
        <charset val="134"/>
      </rPr>
      <t>1</t>
    </r>
    <r>
      <rPr>
        <sz val="11"/>
        <rFont val="等线"/>
        <charset val="134"/>
      </rPr>
      <t>处、</t>
    </r>
    <r>
      <rPr>
        <sz val="11"/>
        <rFont val="Times New Roman"/>
        <charset val="134"/>
      </rPr>
      <t>100m³</t>
    </r>
    <r>
      <rPr>
        <sz val="11"/>
        <rFont val="等线"/>
        <charset val="134"/>
      </rPr>
      <t>蓄水池</t>
    </r>
    <r>
      <rPr>
        <sz val="11"/>
        <rFont val="Times New Roman"/>
        <charset val="134"/>
      </rPr>
      <t>1</t>
    </r>
    <r>
      <rPr>
        <sz val="11"/>
        <rFont val="等线"/>
        <charset val="134"/>
      </rPr>
      <t>口，铺设各型输供水管道</t>
    </r>
    <r>
      <rPr>
        <sz val="11"/>
        <rFont val="Times New Roman"/>
        <charset val="134"/>
      </rPr>
      <t>3600</t>
    </r>
    <r>
      <rPr>
        <sz val="11"/>
        <rFont val="等线"/>
        <charset val="134"/>
      </rPr>
      <t>米等</t>
    </r>
  </si>
  <si>
    <r>
      <t>通过新建抽水工程</t>
    </r>
    <r>
      <rPr>
        <sz val="11"/>
        <rFont val="Times New Roman"/>
        <charset val="134"/>
      </rPr>
      <t>1</t>
    </r>
    <r>
      <rPr>
        <sz val="11"/>
        <rFont val="宋体"/>
        <charset val="134"/>
      </rPr>
      <t>处并配备管道</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420</t>
    </r>
    <r>
      <rPr>
        <sz val="11"/>
        <rFont val="宋体"/>
        <charset val="134"/>
      </rPr>
      <t>人其中脱贫人口</t>
    </r>
    <r>
      <rPr>
        <sz val="11"/>
        <rFont val="Times New Roman"/>
        <charset val="134"/>
      </rPr>
      <t>70</t>
    </r>
    <r>
      <rPr>
        <sz val="11"/>
        <rFont val="宋体"/>
        <charset val="134"/>
      </rPr>
      <t>人安全供水保障水平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</si>
  <si>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人参与项目实施过程中施工质量和资金使用的监督，通过群众参与项目的实施和监督，通过新建抽水工程</t>
    </r>
    <r>
      <rPr>
        <sz val="11"/>
        <rFont val="Times New Roman"/>
        <charset val="134"/>
      </rPr>
      <t>1</t>
    </r>
    <r>
      <rPr>
        <sz val="11"/>
        <rFont val="宋体"/>
        <charset val="134"/>
      </rPr>
      <t>处并配备管道</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420</t>
    </r>
    <r>
      <rPr>
        <sz val="11"/>
        <rFont val="宋体"/>
        <charset val="134"/>
      </rPr>
      <t>人其中脱贫人口</t>
    </r>
    <r>
      <rPr>
        <sz val="11"/>
        <rFont val="Times New Roman"/>
        <charset val="134"/>
      </rPr>
      <t>70</t>
    </r>
    <r>
      <rPr>
        <sz val="11"/>
        <rFont val="宋体"/>
        <charset val="134"/>
      </rPr>
      <t>人安全供水保障水平</t>
    </r>
  </si>
  <si>
    <r>
      <t>新建抽水工程</t>
    </r>
    <r>
      <rPr>
        <sz val="11"/>
        <rFont val="Times New Roman"/>
        <charset val="134"/>
      </rPr>
      <t>1</t>
    </r>
    <r>
      <rPr>
        <sz val="11"/>
        <rFont val="宋体"/>
        <charset val="134"/>
      </rPr>
      <t>处并配备管道</t>
    </r>
    <r>
      <rPr>
        <sz val="11"/>
        <rFont val="Times New Roman"/>
        <charset val="134"/>
      </rPr>
      <t>4000</t>
    </r>
    <r>
      <rPr>
        <sz val="11"/>
        <rFont val="宋体"/>
        <charset val="134"/>
      </rPr>
      <t>米等</t>
    </r>
  </si>
  <si>
    <r>
      <t>受益脱贫人口</t>
    </r>
    <r>
      <rPr>
        <sz val="11"/>
        <rFont val="Times New Roman"/>
        <charset val="134"/>
      </rPr>
      <t>≥70</t>
    </r>
    <r>
      <rPr>
        <sz val="11"/>
        <rFont val="宋体"/>
        <charset val="134"/>
      </rPr>
      <t>人</t>
    </r>
  </si>
  <si>
    <r>
      <t>巫溪县</t>
    </r>
    <r>
      <rPr>
        <sz val="11"/>
        <rFont val="Times New Roman"/>
        <charset val="134"/>
      </rPr>
      <t>2023-2024</t>
    </r>
    <r>
      <rPr>
        <sz val="11"/>
        <rFont val="宋体"/>
        <charset val="134"/>
      </rPr>
      <t>年徐家镇安阳村</t>
    </r>
    <r>
      <rPr>
        <sz val="11"/>
        <rFont val="Times New Roman"/>
        <charset val="134"/>
      </rPr>
      <t>2</t>
    </r>
    <r>
      <rPr>
        <sz val="11"/>
        <rFont val="宋体"/>
        <charset val="134"/>
      </rPr>
      <t>社供水保障提升工程</t>
    </r>
  </si>
  <si>
    <r>
      <t>新建</t>
    </r>
    <r>
      <rPr>
        <sz val="11"/>
        <rFont val="Times New Roman"/>
        <charset val="134"/>
      </rPr>
      <t>2m³</t>
    </r>
    <r>
      <rPr>
        <sz val="11"/>
        <rFont val="等线"/>
        <charset val="134"/>
      </rPr>
      <t>集水池</t>
    </r>
    <r>
      <rPr>
        <sz val="11"/>
        <rFont val="Times New Roman"/>
        <charset val="134"/>
      </rPr>
      <t>1</t>
    </r>
    <r>
      <rPr>
        <sz val="11"/>
        <rFont val="等线"/>
        <charset val="134"/>
      </rPr>
      <t>口，</t>
    </r>
    <r>
      <rPr>
        <sz val="11"/>
        <rFont val="Times New Roman"/>
        <charset val="134"/>
      </rPr>
      <t>300m³</t>
    </r>
    <r>
      <rPr>
        <sz val="11"/>
        <rFont val="等线"/>
        <charset val="134"/>
      </rPr>
      <t>蓄水池</t>
    </r>
    <r>
      <rPr>
        <sz val="11"/>
        <rFont val="Times New Roman"/>
        <charset val="134"/>
      </rPr>
      <t>1</t>
    </r>
    <r>
      <rPr>
        <sz val="11"/>
        <rFont val="等线"/>
        <charset val="134"/>
      </rPr>
      <t>口，铺设各型管道</t>
    </r>
    <r>
      <rPr>
        <sz val="11"/>
        <rFont val="Times New Roman"/>
        <charset val="134"/>
      </rPr>
      <t>5450</t>
    </r>
    <r>
      <rPr>
        <sz val="11"/>
        <rFont val="等线"/>
        <charset val="134"/>
      </rPr>
      <t>米等</t>
    </r>
  </si>
  <si>
    <r>
      <t>通过新建</t>
    </r>
    <r>
      <rPr>
        <sz val="11"/>
        <rFont val="Times New Roman"/>
        <charset val="134"/>
      </rPr>
      <t>300</t>
    </r>
    <r>
      <rPr>
        <sz val="11"/>
        <rFont val="宋体"/>
        <charset val="134"/>
      </rPr>
      <t>方水池</t>
    </r>
    <r>
      <rPr>
        <sz val="11"/>
        <rFont val="Times New Roman"/>
        <charset val="134"/>
      </rPr>
      <t>1</t>
    </r>
    <r>
      <rPr>
        <sz val="11"/>
        <rFont val="宋体"/>
        <charset val="134"/>
      </rPr>
      <t>口，铺设</t>
    </r>
    <r>
      <rPr>
        <sz val="11"/>
        <rFont val="Times New Roman"/>
        <charset val="134"/>
      </rPr>
      <t>50</t>
    </r>
    <r>
      <rPr>
        <sz val="11"/>
        <rFont val="宋体"/>
        <charset val="134"/>
      </rPr>
      <t>管道</t>
    </r>
    <r>
      <rPr>
        <sz val="11"/>
        <rFont val="Times New Roman"/>
        <charset val="134"/>
      </rPr>
      <t>5000</t>
    </r>
    <r>
      <rPr>
        <sz val="11"/>
        <rFont val="宋体"/>
        <charset val="134"/>
      </rPr>
      <t>米等</t>
    </r>
    <r>
      <rPr>
        <sz val="11"/>
        <rFont val="Times New Roman"/>
        <charset val="134"/>
      </rPr>
      <t>,</t>
    </r>
    <r>
      <rPr>
        <sz val="11"/>
        <rFont val="宋体"/>
        <charset val="134"/>
      </rPr>
      <t>可提升</t>
    </r>
    <r>
      <rPr>
        <sz val="11"/>
        <rFont val="Times New Roman"/>
        <charset val="134"/>
      </rPr>
      <t>230</t>
    </r>
    <r>
      <rPr>
        <sz val="11"/>
        <rFont val="宋体"/>
        <charset val="134"/>
      </rPr>
      <t>人其中脱贫人口</t>
    </r>
    <r>
      <rPr>
        <sz val="11"/>
        <rFont val="Times New Roman"/>
        <charset val="134"/>
      </rPr>
      <t>38</t>
    </r>
    <r>
      <rPr>
        <sz val="11"/>
        <rFont val="宋体"/>
        <charset val="134"/>
      </rPr>
      <t>人安全供水保障水平</t>
    </r>
  </si>
  <si>
    <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300</t>
    </r>
    <r>
      <rPr>
        <sz val="11"/>
        <rFont val="宋体"/>
        <charset val="134"/>
      </rPr>
      <t>方水池</t>
    </r>
    <r>
      <rPr>
        <sz val="11"/>
        <rFont val="Times New Roman"/>
        <charset val="134"/>
      </rPr>
      <t>1</t>
    </r>
    <r>
      <rPr>
        <sz val="11"/>
        <rFont val="宋体"/>
        <charset val="134"/>
      </rPr>
      <t>口，铺设</t>
    </r>
    <r>
      <rPr>
        <sz val="11"/>
        <rFont val="Times New Roman"/>
        <charset val="134"/>
      </rPr>
      <t>50</t>
    </r>
    <r>
      <rPr>
        <sz val="11"/>
        <rFont val="宋体"/>
        <charset val="134"/>
      </rPr>
      <t>管道</t>
    </r>
    <r>
      <rPr>
        <sz val="11"/>
        <rFont val="Times New Roman"/>
        <charset val="134"/>
      </rPr>
      <t>5000</t>
    </r>
    <r>
      <rPr>
        <sz val="11"/>
        <rFont val="宋体"/>
        <charset val="134"/>
      </rPr>
      <t>米等</t>
    </r>
    <r>
      <rPr>
        <sz val="11"/>
        <rFont val="Times New Roman"/>
        <charset val="134"/>
      </rPr>
      <t>,</t>
    </r>
    <r>
      <rPr>
        <sz val="11"/>
        <rFont val="宋体"/>
        <charset val="134"/>
      </rPr>
      <t>可提升</t>
    </r>
    <r>
      <rPr>
        <sz val="11"/>
        <rFont val="Times New Roman"/>
        <charset val="134"/>
      </rPr>
      <t>230</t>
    </r>
    <r>
      <rPr>
        <sz val="11"/>
        <rFont val="宋体"/>
        <charset val="134"/>
      </rPr>
      <t>人其中脱贫人口</t>
    </r>
    <r>
      <rPr>
        <sz val="11"/>
        <rFont val="Times New Roman"/>
        <charset val="134"/>
      </rPr>
      <t>38</t>
    </r>
    <r>
      <rPr>
        <sz val="11"/>
        <rFont val="宋体"/>
        <charset val="134"/>
      </rPr>
      <t>人安全供水保障水平</t>
    </r>
  </si>
  <si>
    <r>
      <t>新建</t>
    </r>
    <r>
      <rPr>
        <sz val="11"/>
        <rFont val="Times New Roman"/>
        <charset val="134"/>
      </rPr>
      <t>300</t>
    </r>
    <r>
      <rPr>
        <sz val="11"/>
        <rFont val="宋体"/>
        <charset val="134"/>
      </rPr>
      <t>方水池</t>
    </r>
    <r>
      <rPr>
        <sz val="11"/>
        <rFont val="Times New Roman"/>
        <charset val="134"/>
      </rPr>
      <t>1</t>
    </r>
    <r>
      <rPr>
        <sz val="11"/>
        <rFont val="宋体"/>
        <charset val="134"/>
      </rPr>
      <t>口，铺设</t>
    </r>
    <r>
      <rPr>
        <sz val="11"/>
        <rFont val="Times New Roman"/>
        <charset val="134"/>
      </rPr>
      <t>50</t>
    </r>
    <r>
      <rPr>
        <sz val="11"/>
        <rFont val="宋体"/>
        <charset val="134"/>
      </rPr>
      <t>管道</t>
    </r>
    <r>
      <rPr>
        <sz val="11"/>
        <rFont val="Times New Roman"/>
        <charset val="134"/>
      </rPr>
      <t>5000</t>
    </r>
    <r>
      <rPr>
        <sz val="11"/>
        <rFont val="宋体"/>
        <charset val="134"/>
      </rPr>
      <t>米等</t>
    </r>
  </si>
  <si>
    <r>
      <t>受益脱贫人口</t>
    </r>
    <r>
      <rPr>
        <sz val="11"/>
        <rFont val="Times New Roman"/>
        <charset val="134"/>
      </rPr>
      <t>≥38</t>
    </r>
    <r>
      <rPr>
        <sz val="11"/>
        <rFont val="宋体"/>
        <charset val="134"/>
      </rPr>
      <t>人</t>
    </r>
  </si>
  <si>
    <r>
      <t>巫溪县</t>
    </r>
    <r>
      <rPr>
        <sz val="11"/>
        <rFont val="Times New Roman"/>
        <charset val="134"/>
      </rPr>
      <t>2023-2024</t>
    </r>
    <r>
      <rPr>
        <sz val="11"/>
        <rFont val="宋体"/>
        <charset val="134"/>
      </rPr>
      <t>年花台乡农坡村山坪塘整治工程</t>
    </r>
  </si>
  <si>
    <t>整治蓄水池3口等</t>
  </si>
  <si>
    <t>通过整治蓄水池3口等,可提升450人其中脱贫人口75人安全供水保障水平</t>
  </si>
  <si>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人参与项目实施过程中施工质量和资金使用的监督，通过整治蓄水池3口等,可提升450人其中脱贫人口75人安全供水保障水平</t>
    </r>
  </si>
  <si>
    <r>
      <t>新建</t>
    </r>
    <r>
      <rPr>
        <sz val="11"/>
        <rFont val="Times New Roman"/>
        <charset val="134"/>
      </rPr>
      <t>1000</t>
    </r>
    <r>
      <rPr>
        <sz val="11"/>
        <rFont val="宋体"/>
        <charset val="134"/>
      </rPr>
      <t>方山坪塘</t>
    </r>
    <r>
      <rPr>
        <sz val="11"/>
        <rFont val="Times New Roman"/>
        <charset val="134"/>
      </rPr>
      <t>1</t>
    </r>
    <r>
      <rPr>
        <sz val="11"/>
        <rFont val="宋体"/>
        <charset val="134"/>
      </rPr>
      <t>口，整治</t>
    </r>
    <r>
      <rPr>
        <sz val="11"/>
        <rFont val="Times New Roman"/>
        <charset val="134"/>
      </rPr>
      <t>2</t>
    </r>
    <r>
      <rPr>
        <sz val="11"/>
        <rFont val="宋体"/>
        <charset val="134"/>
      </rPr>
      <t>口，受益</t>
    </r>
    <r>
      <rPr>
        <sz val="11"/>
        <rFont val="Times New Roman"/>
        <charset val="134"/>
      </rPr>
      <t>450</t>
    </r>
    <r>
      <rPr>
        <sz val="11"/>
        <rFont val="宋体"/>
        <charset val="134"/>
      </rPr>
      <t>人</t>
    </r>
  </si>
  <si>
    <r>
      <t>受益脱贫人口</t>
    </r>
    <r>
      <rPr>
        <sz val="11"/>
        <rFont val="Times New Roman"/>
        <charset val="134"/>
      </rPr>
      <t>≥75</t>
    </r>
    <r>
      <rPr>
        <sz val="11"/>
        <rFont val="宋体"/>
        <charset val="134"/>
      </rPr>
      <t>人</t>
    </r>
  </si>
  <si>
    <r>
      <t>巫溪县</t>
    </r>
    <r>
      <rPr>
        <sz val="11"/>
        <rFont val="Times New Roman"/>
        <charset val="134"/>
      </rPr>
      <t>2023-2024</t>
    </r>
    <r>
      <rPr>
        <sz val="11"/>
        <rFont val="宋体"/>
        <charset val="134"/>
      </rPr>
      <t>年文峰镇金盆村水源补充工程</t>
    </r>
  </si>
  <si>
    <r>
      <t>新建</t>
    </r>
    <r>
      <rPr>
        <sz val="11"/>
        <rFont val="Times New Roman"/>
        <charset val="134"/>
      </rPr>
      <t>2m³</t>
    </r>
    <r>
      <rPr>
        <sz val="11"/>
        <rFont val="宋体"/>
        <charset val="134"/>
      </rPr>
      <t>集水池</t>
    </r>
    <r>
      <rPr>
        <sz val="11"/>
        <rFont val="Times New Roman"/>
        <charset val="134"/>
      </rPr>
      <t>1</t>
    </r>
    <r>
      <rPr>
        <sz val="11"/>
        <rFont val="宋体"/>
        <charset val="134"/>
      </rPr>
      <t>口，铺设各型管道</t>
    </r>
    <r>
      <rPr>
        <sz val="11"/>
        <rFont val="Times New Roman"/>
        <charset val="134"/>
      </rPr>
      <t>12800</t>
    </r>
    <r>
      <rPr>
        <sz val="11"/>
        <rFont val="宋体"/>
        <charset val="134"/>
      </rPr>
      <t>米等</t>
    </r>
  </si>
  <si>
    <r>
      <t>通过铺设</t>
    </r>
    <r>
      <rPr>
        <sz val="11"/>
        <rFont val="Times New Roman"/>
        <charset val="134"/>
      </rPr>
      <t>63</t>
    </r>
    <r>
      <rPr>
        <sz val="11"/>
        <rFont val="宋体"/>
        <charset val="134"/>
      </rPr>
      <t>的管道</t>
    </r>
    <r>
      <rPr>
        <sz val="11"/>
        <rFont val="Times New Roman"/>
        <charset val="134"/>
      </rPr>
      <t>13</t>
    </r>
    <r>
      <rPr>
        <sz val="11"/>
        <rFont val="宋体"/>
        <charset val="134"/>
      </rPr>
      <t>公里等</t>
    </r>
    <r>
      <rPr>
        <sz val="11"/>
        <rFont val="Times New Roman"/>
        <charset val="134"/>
      </rPr>
      <t>,</t>
    </r>
    <r>
      <rPr>
        <sz val="11"/>
        <rFont val="宋体"/>
        <charset val="134"/>
      </rPr>
      <t>可提升</t>
    </r>
    <r>
      <rPr>
        <sz val="11"/>
        <rFont val="Times New Roman"/>
        <charset val="134"/>
      </rPr>
      <t>365</t>
    </r>
    <r>
      <rPr>
        <sz val="11"/>
        <rFont val="宋体"/>
        <charset val="134"/>
      </rPr>
      <t>人其中脱贫人口</t>
    </r>
    <r>
      <rPr>
        <sz val="11"/>
        <rFont val="Times New Roman"/>
        <charset val="134"/>
      </rPr>
      <t>61</t>
    </r>
    <r>
      <rPr>
        <sz val="11"/>
        <rFont val="宋体"/>
        <charset val="134"/>
      </rPr>
      <t>人安全供水保障水平</t>
    </r>
  </si>
  <si>
    <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人参与项目实施过程中施工质量和资金使用的监督，通过群众参与项目的实施和监督，通过铺设</t>
    </r>
    <r>
      <rPr>
        <sz val="11"/>
        <rFont val="Times New Roman"/>
        <charset val="134"/>
      </rPr>
      <t>63</t>
    </r>
    <r>
      <rPr>
        <sz val="11"/>
        <rFont val="宋体"/>
        <charset val="134"/>
      </rPr>
      <t>的管道</t>
    </r>
    <r>
      <rPr>
        <sz val="11"/>
        <rFont val="Times New Roman"/>
        <charset val="134"/>
      </rPr>
      <t>13</t>
    </r>
    <r>
      <rPr>
        <sz val="11"/>
        <rFont val="宋体"/>
        <charset val="134"/>
      </rPr>
      <t>公里等</t>
    </r>
    <r>
      <rPr>
        <sz val="11"/>
        <rFont val="Times New Roman"/>
        <charset val="134"/>
      </rPr>
      <t>,</t>
    </r>
    <r>
      <rPr>
        <sz val="11"/>
        <rFont val="宋体"/>
        <charset val="134"/>
      </rPr>
      <t>可提升</t>
    </r>
    <r>
      <rPr>
        <sz val="11"/>
        <rFont val="Times New Roman"/>
        <charset val="134"/>
      </rPr>
      <t>365</t>
    </r>
    <r>
      <rPr>
        <sz val="11"/>
        <rFont val="宋体"/>
        <charset val="134"/>
      </rPr>
      <t>人其中脱贫人口</t>
    </r>
    <r>
      <rPr>
        <sz val="11"/>
        <rFont val="Times New Roman"/>
        <charset val="134"/>
      </rPr>
      <t>61</t>
    </r>
    <r>
      <rPr>
        <sz val="11"/>
        <rFont val="宋体"/>
        <charset val="134"/>
      </rPr>
      <t>人安全供水保障水平</t>
    </r>
  </si>
  <si>
    <r>
      <t>铺设</t>
    </r>
    <r>
      <rPr>
        <sz val="11"/>
        <rFont val="Times New Roman"/>
        <charset val="134"/>
      </rPr>
      <t>63</t>
    </r>
    <r>
      <rPr>
        <sz val="11"/>
        <rFont val="宋体"/>
        <charset val="134"/>
      </rPr>
      <t>的管道</t>
    </r>
    <r>
      <rPr>
        <sz val="11"/>
        <rFont val="Times New Roman"/>
        <charset val="134"/>
      </rPr>
      <t>13</t>
    </r>
    <r>
      <rPr>
        <sz val="11"/>
        <rFont val="宋体"/>
        <charset val="134"/>
      </rPr>
      <t>公里等</t>
    </r>
  </si>
  <si>
    <r>
      <t>受益脱贫人口</t>
    </r>
    <r>
      <rPr>
        <sz val="11"/>
        <rFont val="Times New Roman"/>
        <charset val="134"/>
      </rPr>
      <t>≥61</t>
    </r>
    <r>
      <rPr>
        <sz val="11"/>
        <rFont val="宋体"/>
        <charset val="134"/>
      </rPr>
      <t>人</t>
    </r>
  </si>
  <si>
    <r>
      <t>巫溪县</t>
    </r>
    <r>
      <rPr>
        <sz val="11"/>
        <rFont val="Times New Roman"/>
        <charset val="134"/>
      </rPr>
      <t>2023-2024</t>
    </r>
    <r>
      <rPr>
        <sz val="11"/>
        <rFont val="宋体"/>
        <charset val="134"/>
      </rPr>
      <t>年朝阳镇玉皇村蓄水池工程</t>
    </r>
  </si>
  <si>
    <r>
      <t>新建</t>
    </r>
    <r>
      <rPr>
        <sz val="11"/>
        <rFont val="Times New Roman"/>
        <charset val="134"/>
      </rPr>
      <t>500</t>
    </r>
    <r>
      <rPr>
        <sz val="11"/>
        <rFont val="宋体"/>
        <charset val="134"/>
      </rPr>
      <t>方水池</t>
    </r>
    <r>
      <rPr>
        <sz val="11"/>
        <rFont val="Times New Roman"/>
        <charset val="134"/>
      </rPr>
      <t>1</t>
    </r>
    <r>
      <rPr>
        <sz val="11"/>
        <rFont val="宋体"/>
        <charset val="134"/>
      </rPr>
      <t>口配套管道</t>
    </r>
    <r>
      <rPr>
        <sz val="11"/>
        <rFont val="Times New Roman"/>
        <charset val="134"/>
      </rPr>
      <t>2000</t>
    </r>
    <r>
      <rPr>
        <sz val="11"/>
        <rFont val="宋体"/>
        <charset val="134"/>
      </rPr>
      <t>米等</t>
    </r>
  </si>
  <si>
    <r>
      <t>通过新建</t>
    </r>
    <r>
      <rPr>
        <sz val="11"/>
        <rFont val="Times New Roman"/>
        <charset val="134"/>
      </rPr>
      <t>500</t>
    </r>
    <r>
      <rPr>
        <sz val="11"/>
        <rFont val="宋体"/>
        <charset val="134"/>
      </rPr>
      <t>方水池</t>
    </r>
    <r>
      <rPr>
        <sz val="11"/>
        <rFont val="Times New Roman"/>
        <charset val="134"/>
      </rPr>
      <t>1</t>
    </r>
    <r>
      <rPr>
        <sz val="11"/>
        <rFont val="宋体"/>
        <charset val="134"/>
      </rPr>
      <t>口配套管道</t>
    </r>
    <r>
      <rPr>
        <sz val="11"/>
        <rFont val="Times New Roman"/>
        <charset val="134"/>
      </rPr>
      <t>2000</t>
    </r>
    <r>
      <rPr>
        <sz val="11"/>
        <rFont val="宋体"/>
        <charset val="134"/>
      </rPr>
      <t>米等</t>
    </r>
    <r>
      <rPr>
        <sz val="11"/>
        <rFont val="Times New Roman"/>
        <charset val="134"/>
      </rPr>
      <t>,</t>
    </r>
    <r>
      <rPr>
        <sz val="11"/>
        <rFont val="宋体"/>
        <charset val="134"/>
      </rPr>
      <t>可提升</t>
    </r>
    <r>
      <rPr>
        <sz val="11"/>
        <rFont val="Times New Roman"/>
        <charset val="134"/>
      </rPr>
      <t>246</t>
    </r>
    <r>
      <rPr>
        <sz val="11"/>
        <rFont val="宋体"/>
        <charset val="134"/>
      </rPr>
      <t>人其中脱贫人口</t>
    </r>
    <r>
      <rPr>
        <sz val="11"/>
        <rFont val="Times New Roman"/>
        <charset val="134"/>
      </rPr>
      <t>44</t>
    </r>
    <r>
      <rPr>
        <sz val="11"/>
        <rFont val="宋体"/>
        <charset val="134"/>
      </rPr>
      <t>人安全供水保障水平</t>
    </r>
  </si>
  <si>
    <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500</t>
    </r>
    <r>
      <rPr>
        <sz val="11"/>
        <rFont val="宋体"/>
        <charset val="134"/>
      </rPr>
      <t>方水池</t>
    </r>
    <r>
      <rPr>
        <sz val="11"/>
        <rFont val="Times New Roman"/>
        <charset val="134"/>
      </rPr>
      <t>1</t>
    </r>
    <r>
      <rPr>
        <sz val="11"/>
        <rFont val="宋体"/>
        <charset val="134"/>
      </rPr>
      <t>口配套管道</t>
    </r>
    <r>
      <rPr>
        <sz val="11"/>
        <rFont val="Times New Roman"/>
        <charset val="134"/>
      </rPr>
      <t>2000</t>
    </r>
    <r>
      <rPr>
        <sz val="11"/>
        <rFont val="宋体"/>
        <charset val="134"/>
      </rPr>
      <t>米等</t>
    </r>
    <r>
      <rPr>
        <sz val="11"/>
        <rFont val="Times New Roman"/>
        <charset val="134"/>
      </rPr>
      <t>,</t>
    </r>
    <r>
      <rPr>
        <sz val="11"/>
        <rFont val="宋体"/>
        <charset val="134"/>
      </rPr>
      <t>可提升</t>
    </r>
    <r>
      <rPr>
        <sz val="11"/>
        <rFont val="Times New Roman"/>
        <charset val="134"/>
      </rPr>
      <t>246</t>
    </r>
    <r>
      <rPr>
        <sz val="11"/>
        <rFont val="宋体"/>
        <charset val="134"/>
      </rPr>
      <t>人其中脱贫人口</t>
    </r>
    <r>
      <rPr>
        <sz val="11"/>
        <rFont val="Times New Roman"/>
        <charset val="134"/>
      </rPr>
      <t>44</t>
    </r>
    <r>
      <rPr>
        <sz val="11"/>
        <rFont val="宋体"/>
        <charset val="134"/>
      </rPr>
      <t>人安全供水保障水平</t>
    </r>
  </si>
  <si>
    <r>
      <t>受益脱贫人口</t>
    </r>
    <r>
      <rPr>
        <sz val="11"/>
        <rFont val="Times New Roman"/>
        <charset val="134"/>
      </rPr>
      <t>≥44</t>
    </r>
    <r>
      <rPr>
        <sz val="11"/>
        <rFont val="宋体"/>
        <charset val="134"/>
      </rPr>
      <t>人</t>
    </r>
  </si>
  <si>
    <r>
      <t>巫溪县</t>
    </r>
    <r>
      <rPr>
        <sz val="11"/>
        <rFont val="Times New Roman"/>
        <charset val="134"/>
      </rPr>
      <t>2023-2024</t>
    </r>
    <r>
      <rPr>
        <sz val="11"/>
        <rFont val="宋体"/>
        <charset val="134"/>
      </rPr>
      <t>年文峰镇三星村供水保障提升工程</t>
    </r>
  </si>
  <si>
    <r>
      <t>道洞坪新建</t>
    </r>
    <r>
      <rPr>
        <sz val="11"/>
        <rFont val="Times New Roman"/>
        <charset val="134"/>
      </rPr>
      <t>300m³</t>
    </r>
    <r>
      <rPr>
        <sz val="11"/>
        <rFont val="宋体"/>
        <charset val="134"/>
      </rPr>
      <t>蓄水池</t>
    </r>
    <r>
      <rPr>
        <sz val="11"/>
        <rFont val="Times New Roman"/>
        <charset val="134"/>
      </rPr>
      <t>1</t>
    </r>
    <r>
      <rPr>
        <sz val="11"/>
        <rFont val="宋体"/>
        <charset val="134"/>
      </rPr>
      <t>口，铺设各型管道</t>
    </r>
    <r>
      <rPr>
        <sz val="11"/>
        <rFont val="Times New Roman"/>
        <charset val="134"/>
      </rPr>
      <t>200</t>
    </r>
    <r>
      <rPr>
        <sz val="11"/>
        <rFont val="宋体"/>
        <charset val="134"/>
      </rPr>
      <t>米等</t>
    </r>
  </si>
  <si>
    <r>
      <t>通过新建</t>
    </r>
    <r>
      <rPr>
        <sz val="11"/>
        <rFont val="Times New Roman"/>
        <charset val="134"/>
      </rPr>
      <t>300</t>
    </r>
    <r>
      <rPr>
        <sz val="11"/>
        <rFont val="宋体"/>
        <charset val="134"/>
      </rPr>
      <t>方水池</t>
    </r>
    <r>
      <rPr>
        <sz val="11"/>
        <rFont val="Times New Roman"/>
        <charset val="134"/>
      </rPr>
      <t>1</t>
    </r>
    <r>
      <rPr>
        <sz val="11"/>
        <rFont val="宋体"/>
        <charset val="134"/>
      </rPr>
      <t>口配套管网</t>
    </r>
    <r>
      <rPr>
        <sz val="11"/>
        <rFont val="Times New Roman"/>
        <charset val="134"/>
      </rPr>
      <t>1000</t>
    </r>
    <r>
      <rPr>
        <sz val="11"/>
        <rFont val="宋体"/>
        <charset val="134"/>
      </rPr>
      <t>米等</t>
    </r>
    <r>
      <rPr>
        <sz val="11"/>
        <rFont val="Times New Roman"/>
        <charset val="134"/>
      </rPr>
      <t>,</t>
    </r>
    <r>
      <rPr>
        <sz val="11"/>
        <rFont val="宋体"/>
        <charset val="134"/>
      </rPr>
      <t>可提升</t>
    </r>
    <r>
      <rPr>
        <sz val="11"/>
        <rFont val="Times New Roman"/>
        <charset val="134"/>
      </rPr>
      <t>220</t>
    </r>
    <r>
      <rPr>
        <sz val="11"/>
        <rFont val="宋体"/>
        <charset val="134"/>
      </rPr>
      <t>人其中脱贫人口</t>
    </r>
    <r>
      <rPr>
        <sz val="11"/>
        <rFont val="Times New Roman"/>
        <charset val="134"/>
      </rPr>
      <t>37</t>
    </r>
    <r>
      <rPr>
        <sz val="11"/>
        <rFont val="宋体"/>
        <charset val="134"/>
      </rPr>
      <t>人安全供水保障水平</t>
    </r>
  </si>
  <si>
    <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300</t>
    </r>
    <r>
      <rPr>
        <sz val="11"/>
        <rFont val="宋体"/>
        <charset val="134"/>
      </rPr>
      <t>方水池</t>
    </r>
    <r>
      <rPr>
        <sz val="11"/>
        <rFont val="Times New Roman"/>
        <charset val="134"/>
      </rPr>
      <t>1</t>
    </r>
    <r>
      <rPr>
        <sz val="11"/>
        <rFont val="宋体"/>
        <charset val="134"/>
      </rPr>
      <t>口配套管网</t>
    </r>
    <r>
      <rPr>
        <sz val="11"/>
        <rFont val="Times New Roman"/>
        <charset val="134"/>
      </rPr>
      <t>1000</t>
    </r>
    <r>
      <rPr>
        <sz val="11"/>
        <rFont val="宋体"/>
        <charset val="134"/>
      </rPr>
      <t>米等</t>
    </r>
    <r>
      <rPr>
        <sz val="11"/>
        <rFont val="Times New Roman"/>
        <charset val="134"/>
      </rPr>
      <t>,</t>
    </r>
    <r>
      <rPr>
        <sz val="11"/>
        <rFont val="宋体"/>
        <charset val="134"/>
      </rPr>
      <t>可提升</t>
    </r>
    <r>
      <rPr>
        <sz val="11"/>
        <rFont val="Times New Roman"/>
        <charset val="134"/>
      </rPr>
      <t>220</t>
    </r>
    <r>
      <rPr>
        <sz val="11"/>
        <rFont val="宋体"/>
        <charset val="134"/>
      </rPr>
      <t>人其中脱贫人口</t>
    </r>
    <r>
      <rPr>
        <sz val="11"/>
        <rFont val="Times New Roman"/>
        <charset val="134"/>
      </rPr>
      <t>37</t>
    </r>
    <r>
      <rPr>
        <sz val="11"/>
        <rFont val="宋体"/>
        <charset val="134"/>
      </rPr>
      <t>人安全供水保障水平</t>
    </r>
  </si>
  <si>
    <r>
      <t>新建</t>
    </r>
    <r>
      <rPr>
        <sz val="11"/>
        <rFont val="Times New Roman"/>
        <charset val="134"/>
      </rPr>
      <t>300</t>
    </r>
    <r>
      <rPr>
        <sz val="11"/>
        <rFont val="宋体"/>
        <charset val="134"/>
      </rPr>
      <t>方水池</t>
    </r>
    <r>
      <rPr>
        <sz val="11"/>
        <rFont val="Times New Roman"/>
        <charset val="134"/>
      </rPr>
      <t>1</t>
    </r>
    <r>
      <rPr>
        <sz val="11"/>
        <rFont val="宋体"/>
        <charset val="134"/>
      </rPr>
      <t>口配套管网</t>
    </r>
    <r>
      <rPr>
        <sz val="11"/>
        <rFont val="Times New Roman"/>
        <charset val="134"/>
      </rPr>
      <t>1000</t>
    </r>
    <r>
      <rPr>
        <sz val="11"/>
        <rFont val="宋体"/>
        <charset val="134"/>
      </rPr>
      <t>米等</t>
    </r>
  </si>
  <si>
    <r>
      <t>受益脱贫人口</t>
    </r>
    <r>
      <rPr>
        <sz val="11"/>
        <rFont val="Times New Roman"/>
        <charset val="134"/>
      </rPr>
      <t>≥37</t>
    </r>
    <r>
      <rPr>
        <sz val="11"/>
        <rFont val="宋体"/>
        <charset val="134"/>
      </rPr>
      <t>人</t>
    </r>
  </si>
  <si>
    <r>
      <t>巫溪县</t>
    </r>
    <r>
      <rPr>
        <sz val="11"/>
        <rFont val="Times New Roman"/>
        <charset val="134"/>
      </rPr>
      <t>2023-2024</t>
    </r>
    <r>
      <rPr>
        <sz val="11"/>
        <rFont val="宋体"/>
        <charset val="134"/>
      </rPr>
      <t>年乌龙乡水厂水源补给工程</t>
    </r>
  </si>
  <si>
    <t>新建取水坝1座、100m³滤池1口、泵站1座，铺设管道3650m等</t>
  </si>
  <si>
    <t>通过新建取水坝1座、100m³滤池1口、泵站1座，铺设管道3650m等,可提升566人其中脱贫人口94人安全供水保障水平</t>
  </si>
  <si>
    <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人参与项目实施过程中施工质量和资金使用的监督，通过新建取水坝1座、100m³滤池1口、泵站1座，铺设管道3650m等,可提升566人其中脱贫人口94人安全供水保障水平</t>
    </r>
  </si>
  <si>
    <r>
      <t>新建取水坝</t>
    </r>
    <r>
      <rPr>
        <sz val="11"/>
        <rFont val="Times New Roman"/>
        <charset val="134"/>
      </rPr>
      <t>1</t>
    </r>
    <r>
      <rPr>
        <sz val="11"/>
        <rFont val="宋体"/>
        <charset val="134"/>
      </rPr>
      <t>座、</t>
    </r>
    <r>
      <rPr>
        <sz val="11"/>
        <rFont val="Times New Roman"/>
        <charset val="134"/>
      </rPr>
      <t>100m³</t>
    </r>
    <r>
      <rPr>
        <sz val="11"/>
        <rFont val="宋体"/>
        <charset val="134"/>
      </rPr>
      <t>滤池</t>
    </r>
    <r>
      <rPr>
        <sz val="11"/>
        <rFont val="Times New Roman"/>
        <charset val="134"/>
      </rPr>
      <t>1</t>
    </r>
    <r>
      <rPr>
        <sz val="11"/>
        <rFont val="宋体"/>
        <charset val="134"/>
      </rPr>
      <t>口、泵站</t>
    </r>
    <r>
      <rPr>
        <sz val="11"/>
        <rFont val="Times New Roman"/>
        <charset val="134"/>
      </rPr>
      <t>1</t>
    </r>
    <r>
      <rPr>
        <sz val="11"/>
        <rFont val="宋体"/>
        <charset val="134"/>
      </rPr>
      <t>座（内设监控系统、管道泵两台</t>
    </r>
    <r>
      <rPr>
        <sz val="11"/>
        <rFont val="Times New Roman"/>
        <charset val="134"/>
      </rPr>
      <t>-</t>
    </r>
    <r>
      <rPr>
        <sz val="11"/>
        <rFont val="宋体"/>
        <charset val="134"/>
      </rPr>
      <t>流量</t>
    </r>
    <r>
      <rPr>
        <sz val="11"/>
        <rFont val="Times New Roman"/>
        <charset val="134"/>
      </rPr>
      <t>25m3/h</t>
    </r>
    <r>
      <rPr>
        <sz val="11"/>
        <rFont val="宋体"/>
        <charset val="134"/>
      </rPr>
      <t>，扬程</t>
    </r>
    <r>
      <rPr>
        <sz val="11"/>
        <rFont val="Times New Roman"/>
        <charset val="134"/>
      </rPr>
      <t>50m</t>
    </r>
    <r>
      <rPr>
        <sz val="11"/>
        <rFont val="宋体"/>
        <charset val="134"/>
      </rPr>
      <t>等），</t>
    </r>
    <r>
      <rPr>
        <sz val="11"/>
        <rFont val="Times New Roman"/>
        <charset val="134"/>
      </rPr>
      <t>De160-0.8MPaPE</t>
    </r>
    <r>
      <rPr>
        <sz val="11"/>
        <rFont val="宋体"/>
        <charset val="134"/>
      </rPr>
      <t>管道</t>
    </r>
    <r>
      <rPr>
        <sz val="11"/>
        <rFont val="Times New Roman"/>
        <charset val="134"/>
      </rPr>
      <t>650m</t>
    </r>
    <r>
      <rPr>
        <sz val="11"/>
        <rFont val="宋体"/>
        <charset val="134"/>
      </rPr>
      <t>，</t>
    </r>
    <r>
      <rPr>
        <sz val="11"/>
        <rFont val="Times New Roman"/>
        <charset val="134"/>
      </rPr>
      <t>De110-1.25MPaPE</t>
    </r>
    <r>
      <rPr>
        <sz val="11"/>
        <rFont val="宋体"/>
        <charset val="134"/>
      </rPr>
      <t>管道</t>
    </r>
    <r>
      <rPr>
        <sz val="11"/>
        <rFont val="Times New Roman"/>
        <charset val="134"/>
      </rPr>
      <t>3000m</t>
    </r>
    <r>
      <rPr>
        <sz val="11"/>
        <rFont val="宋体"/>
        <charset val="134"/>
      </rPr>
      <t>等</t>
    </r>
  </si>
  <si>
    <r>
      <t>受益脱贫人口</t>
    </r>
    <r>
      <rPr>
        <sz val="11"/>
        <rFont val="Times New Roman"/>
        <charset val="134"/>
      </rPr>
      <t>≥94</t>
    </r>
    <r>
      <rPr>
        <sz val="11"/>
        <rFont val="宋体"/>
        <charset val="134"/>
      </rPr>
      <t>人</t>
    </r>
  </si>
  <si>
    <r>
      <t>巫溪县</t>
    </r>
    <r>
      <rPr>
        <sz val="11"/>
        <rFont val="Times New Roman"/>
        <charset val="134"/>
      </rPr>
      <t>2023</t>
    </r>
    <r>
      <rPr>
        <sz val="11"/>
        <rFont val="宋体"/>
        <charset val="134"/>
      </rPr>
      <t>年乌龙乡林场村供水保障改造提升工程</t>
    </r>
  </si>
  <si>
    <r>
      <t>村级供水改造</t>
    </r>
    <r>
      <rPr>
        <sz val="11"/>
        <rFont val="Times New Roman"/>
        <charset val="134"/>
      </rPr>
      <t>1</t>
    </r>
    <r>
      <rPr>
        <sz val="11"/>
        <rFont val="宋体"/>
        <charset val="134"/>
      </rPr>
      <t>处，配备净水设备</t>
    </r>
    <r>
      <rPr>
        <sz val="11"/>
        <rFont val="Times New Roman"/>
        <charset val="134"/>
      </rPr>
      <t>1</t>
    </r>
    <r>
      <rPr>
        <sz val="11"/>
        <rFont val="宋体"/>
        <charset val="134"/>
      </rPr>
      <t>套，安装管道</t>
    </r>
    <r>
      <rPr>
        <sz val="11"/>
        <rFont val="Times New Roman"/>
        <charset val="134"/>
      </rPr>
      <t>10000</t>
    </r>
    <r>
      <rPr>
        <sz val="11"/>
        <rFont val="宋体"/>
        <charset val="134"/>
      </rPr>
      <t>米等</t>
    </r>
  </si>
  <si>
    <r>
      <t>通过村级供水改造</t>
    </r>
    <r>
      <rPr>
        <sz val="11"/>
        <rFont val="Times New Roman"/>
        <charset val="134"/>
      </rPr>
      <t>1</t>
    </r>
    <r>
      <rPr>
        <sz val="11"/>
        <rFont val="宋体"/>
        <charset val="134"/>
      </rPr>
      <t>处，配备净水设备</t>
    </r>
    <r>
      <rPr>
        <sz val="11"/>
        <rFont val="Times New Roman"/>
        <charset val="134"/>
      </rPr>
      <t>1</t>
    </r>
    <r>
      <rPr>
        <sz val="11"/>
        <rFont val="宋体"/>
        <charset val="134"/>
      </rPr>
      <t>套，安装管道</t>
    </r>
    <r>
      <rPr>
        <sz val="11"/>
        <rFont val="Times New Roman"/>
        <charset val="134"/>
      </rPr>
      <t>10000</t>
    </r>
    <r>
      <rPr>
        <sz val="11"/>
        <rFont val="宋体"/>
        <charset val="134"/>
      </rPr>
      <t>米等</t>
    </r>
    <r>
      <rPr>
        <sz val="11"/>
        <rFont val="Times New Roman"/>
        <charset val="134"/>
      </rPr>
      <t>,</t>
    </r>
    <r>
      <rPr>
        <sz val="11"/>
        <rFont val="宋体"/>
        <charset val="134"/>
      </rPr>
      <t>可提升</t>
    </r>
    <r>
      <rPr>
        <sz val="11"/>
        <rFont val="Times New Roman"/>
        <charset val="134"/>
      </rPr>
      <t>388</t>
    </r>
    <r>
      <rPr>
        <sz val="11"/>
        <rFont val="宋体"/>
        <charset val="134"/>
      </rPr>
      <t>人其中脱贫人口</t>
    </r>
    <r>
      <rPr>
        <sz val="11"/>
        <rFont val="Times New Roman"/>
        <charset val="134"/>
      </rPr>
      <t>65</t>
    </r>
    <r>
      <rPr>
        <sz val="11"/>
        <rFont val="宋体"/>
        <charset val="134"/>
      </rPr>
      <t>人安全供水保障水平</t>
    </r>
  </si>
  <si>
    <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人参与项目实施过程中施工质量和资金使用的监督，通过群众参与项目的实施和监督，通过村级供水改造</t>
    </r>
    <r>
      <rPr>
        <sz val="11"/>
        <rFont val="Times New Roman"/>
        <charset val="134"/>
      </rPr>
      <t>1</t>
    </r>
    <r>
      <rPr>
        <sz val="11"/>
        <rFont val="宋体"/>
        <charset val="134"/>
      </rPr>
      <t>处，配备净水设备</t>
    </r>
    <r>
      <rPr>
        <sz val="11"/>
        <rFont val="Times New Roman"/>
        <charset val="134"/>
      </rPr>
      <t>1</t>
    </r>
    <r>
      <rPr>
        <sz val="11"/>
        <rFont val="宋体"/>
        <charset val="134"/>
      </rPr>
      <t>套，安装管道</t>
    </r>
    <r>
      <rPr>
        <sz val="11"/>
        <rFont val="Times New Roman"/>
        <charset val="134"/>
      </rPr>
      <t>10000</t>
    </r>
    <r>
      <rPr>
        <sz val="11"/>
        <rFont val="宋体"/>
        <charset val="134"/>
      </rPr>
      <t>米等</t>
    </r>
    <r>
      <rPr>
        <sz val="11"/>
        <rFont val="Times New Roman"/>
        <charset val="134"/>
      </rPr>
      <t>,</t>
    </r>
    <r>
      <rPr>
        <sz val="11"/>
        <rFont val="宋体"/>
        <charset val="134"/>
      </rPr>
      <t>可提升</t>
    </r>
    <r>
      <rPr>
        <sz val="11"/>
        <rFont val="Times New Roman"/>
        <charset val="134"/>
      </rPr>
      <t>388</t>
    </r>
    <r>
      <rPr>
        <sz val="11"/>
        <rFont val="宋体"/>
        <charset val="134"/>
      </rPr>
      <t>人其中脱贫人口</t>
    </r>
    <r>
      <rPr>
        <sz val="11"/>
        <rFont val="Times New Roman"/>
        <charset val="134"/>
      </rPr>
      <t>65</t>
    </r>
    <r>
      <rPr>
        <sz val="11"/>
        <rFont val="宋体"/>
        <charset val="134"/>
      </rPr>
      <t>人安全供水保障水平</t>
    </r>
  </si>
  <si>
    <t>巫溪县2023-2024年火化殡仪馆及杨家寨陵园项目用水保障工程</t>
  </si>
  <si>
    <r>
      <t>铺设</t>
    </r>
    <r>
      <rPr>
        <sz val="11"/>
        <rFont val="Times New Roman"/>
        <charset val="134"/>
      </rPr>
      <t>50</t>
    </r>
    <r>
      <rPr>
        <sz val="11"/>
        <rFont val="宋体"/>
        <charset val="134"/>
      </rPr>
      <t>管道</t>
    </r>
    <r>
      <rPr>
        <sz val="11"/>
        <rFont val="Times New Roman"/>
        <charset val="134"/>
      </rPr>
      <t>8800</t>
    </r>
    <r>
      <rPr>
        <sz val="11"/>
        <rFont val="宋体"/>
        <charset val="134"/>
      </rPr>
      <t>米，</t>
    </r>
    <r>
      <rPr>
        <sz val="11"/>
        <rFont val="Times New Roman"/>
        <charset val="134"/>
      </rPr>
      <t>200</t>
    </r>
    <r>
      <rPr>
        <sz val="11"/>
        <rFont val="宋体"/>
        <charset val="134"/>
      </rPr>
      <t>方水池</t>
    </r>
    <r>
      <rPr>
        <sz val="11"/>
        <rFont val="Times New Roman"/>
        <charset val="134"/>
      </rPr>
      <t>1</t>
    </r>
    <r>
      <rPr>
        <sz val="11"/>
        <rFont val="宋体"/>
        <charset val="134"/>
      </rPr>
      <t>口等</t>
    </r>
  </si>
  <si>
    <t>通过铺设50管道8800米，200方水池1口等,可提升274人其中脱贫人口46人安全供水保障水平</t>
  </si>
  <si>
    <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人参与项目实施过程中施工质量和资金使用的监督，通过铺设50管道8800米，200方水池1口等,可提升274人其中脱贫人口46人安全供水保障水平</t>
    </r>
  </si>
  <si>
    <r>
      <t>安装管道</t>
    </r>
    <r>
      <rPr>
        <sz val="11"/>
        <rFont val="Times New Roman"/>
        <charset val="134"/>
      </rPr>
      <t>10</t>
    </r>
    <r>
      <rPr>
        <sz val="11"/>
        <rFont val="宋体"/>
        <charset val="134"/>
      </rPr>
      <t>公里等</t>
    </r>
  </si>
  <si>
    <r>
      <t>受益脱贫人口</t>
    </r>
    <r>
      <rPr>
        <sz val="11"/>
        <rFont val="Times New Roman"/>
        <charset val="134"/>
      </rPr>
      <t>≥46</t>
    </r>
    <r>
      <rPr>
        <sz val="11"/>
        <rFont val="宋体"/>
        <charset val="134"/>
      </rPr>
      <t>人</t>
    </r>
  </si>
  <si>
    <r>
      <t>巫溪县</t>
    </r>
    <r>
      <rPr>
        <sz val="11"/>
        <rFont val="Times New Roman"/>
        <charset val="134"/>
      </rPr>
      <t>2023</t>
    </r>
    <r>
      <rPr>
        <sz val="11"/>
        <rFont val="宋体"/>
        <charset val="134"/>
      </rPr>
      <t>年土城水厂抗旱应急备用水源及排水工程</t>
    </r>
  </si>
  <si>
    <r>
      <t>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t>
    </r>
  </si>
  <si>
    <r>
      <t>通过新建取水坝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米，可提升</t>
    </r>
    <r>
      <rPr>
        <sz val="11"/>
        <rFont val="Times New Roman"/>
        <charset val="134"/>
      </rPr>
      <t>3000</t>
    </r>
    <r>
      <rPr>
        <sz val="11"/>
        <rFont val="宋体"/>
        <charset val="134"/>
      </rPr>
      <t>人（其中脱贫人口</t>
    </r>
    <r>
      <rPr>
        <sz val="11"/>
        <rFont val="Times New Roman"/>
        <charset val="134"/>
      </rPr>
      <t>223</t>
    </r>
    <r>
      <rPr>
        <sz val="11"/>
        <rFont val="宋体"/>
        <charset val="134"/>
      </rPr>
      <t>人）的安全供水保障水平</t>
    </r>
  </si>
  <si>
    <r>
      <t>4</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米，可提升</t>
    </r>
    <r>
      <rPr>
        <sz val="11"/>
        <rFont val="Times New Roman"/>
        <charset val="134"/>
      </rPr>
      <t>3000</t>
    </r>
    <r>
      <rPr>
        <sz val="11"/>
        <rFont val="宋体"/>
        <charset val="134"/>
      </rPr>
      <t>人（其中脱贫人口</t>
    </r>
    <r>
      <rPr>
        <sz val="11"/>
        <rFont val="Times New Roman"/>
        <charset val="134"/>
      </rPr>
      <t>223</t>
    </r>
    <r>
      <rPr>
        <sz val="11"/>
        <rFont val="宋体"/>
        <charset val="134"/>
      </rPr>
      <t>人）的安全供水保障水平</t>
    </r>
  </si>
  <si>
    <r>
      <t>通过新建新建取水坝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米，可提升</t>
    </r>
    <r>
      <rPr>
        <sz val="11"/>
        <rFont val="Times New Roman"/>
        <charset val="134"/>
      </rPr>
      <t>3000</t>
    </r>
    <r>
      <rPr>
        <sz val="11"/>
        <rFont val="宋体"/>
        <charset val="134"/>
      </rPr>
      <t>人（其中脱贫人口</t>
    </r>
    <r>
      <rPr>
        <sz val="11"/>
        <rFont val="Times New Roman"/>
        <charset val="134"/>
      </rPr>
      <t>223</t>
    </r>
    <r>
      <rPr>
        <sz val="11"/>
        <rFont val="宋体"/>
        <charset val="134"/>
      </rPr>
      <t>人）的安全供水保障水平</t>
    </r>
  </si>
  <si>
    <r>
      <t>新建取水坝</t>
    </r>
    <r>
      <rPr>
        <sz val="11"/>
        <rFont val="Times New Roman"/>
        <charset val="134"/>
      </rPr>
      <t>1</t>
    </r>
    <r>
      <rPr>
        <sz val="11"/>
        <rFont val="宋体"/>
        <charset val="134"/>
      </rPr>
      <t>座，沉砂池</t>
    </r>
    <r>
      <rPr>
        <sz val="11"/>
        <rFont val="Times New Roman"/>
        <charset val="134"/>
      </rPr>
      <t>1</t>
    </r>
    <r>
      <rPr>
        <sz val="11"/>
        <rFont val="宋体"/>
        <charset val="134"/>
      </rPr>
      <t>口，整治渠道</t>
    </r>
    <r>
      <rPr>
        <sz val="11"/>
        <rFont val="Times New Roman"/>
        <charset val="134"/>
      </rPr>
      <t>35.5</t>
    </r>
    <r>
      <rPr>
        <sz val="11"/>
        <rFont val="宋体"/>
        <charset val="134"/>
      </rPr>
      <t>米，安装管道</t>
    </r>
    <r>
      <rPr>
        <sz val="11"/>
        <rFont val="Times New Roman"/>
        <charset val="134"/>
      </rPr>
      <t>1060</t>
    </r>
    <r>
      <rPr>
        <sz val="11"/>
        <rFont val="宋体"/>
        <charset val="134"/>
      </rPr>
      <t>米，安装</t>
    </r>
    <r>
      <rPr>
        <sz val="11"/>
        <rFont val="Times New Roman"/>
        <charset val="134"/>
      </rPr>
      <t>315</t>
    </r>
    <r>
      <rPr>
        <sz val="11"/>
        <rFont val="宋体"/>
        <charset val="134"/>
      </rPr>
      <t>排水管</t>
    </r>
    <r>
      <rPr>
        <sz val="11"/>
        <rFont val="Times New Roman"/>
        <charset val="134"/>
      </rPr>
      <t>280</t>
    </r>
    <r>
      <rPr>
        <sz val="11"/>
        <rFont val="宋体"/>
        <charset val="134"/>
      </rPr>
      <t>米</t>
    </r>
  </si>
  <si>
    <r>
      <t>受益脱贫人口</t>
    </r>
    <r>
      <rPr>
        <sz val="11"/>
        <rFont val="Times New Roman"/>
        <charset val="134"/>
      </rPr>
      <t>≥223</t>
    </r>
    <r>
      <rPr>
        <sz val="11"/>
        <rFont val="宋体"/>
        <charset val="134"/>
      </rPr>
      <t>人</t>
    </r>
  </si>
  <si>
    <r>
      <t>巫溪县</t>
    </r>
    <r>
      <rPr>
        <sz val="11"/>
        <rFont val="Times New Roman"/>
        <charset val="134"/>
      </rPr>
      <t>2023</t>
    </r>
    <r>
      <rPr>
        <sz val="11"/>
        <rFont val="宋体"/>
        <charset val="134"/>
      </rPr>
      <t>年宁厂镇宝山村供水保障提升工程</t>
    </r>
  </si>
  <si>
    <r>
      <t>新建泵房</t>
    </r>
    <r>
      <rPr>
        <sz val="11"/>
        <rFont val="Times New Roman"/>
        <charset val="134"/>
      </rPr>
      <t>3</t>
    </r>
    <r>
      <rPr>
        <sz val="11"/>
        <rFont val="宋体"/>
        <charset val="134"/>
      </rPr>
      <t>座，抽水设备</t>
    </r>
    <r>
      <rPr>
        <sz val="11"/>
        <rFont val="Times New Roman"/>
        <charset val="134"/>
      </rPr>
      <t>6</t>
    </r>
    <r>
      <rPr>
        <sz val="11"/>
        <rFont val="宋体"/>
        <charset val="134"/>
      </rPr>
      <t>套（含防雷及自动化），新建线路</t>
    </r>
    <r>
      <rPr>
        <sz val="11"/>
        <rFont val="Times New Roman"/>
        <charset val="134"/>
      </rPr>
      <t>1100</t>
    </r>
    <r>
      <rPr>
        <sz val="11"/>
        <rFont val="宋体"/>
        <charset val="134"/>
      </rPr>
      <t>米，</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座（含进厂公路、场坪），低压浸没式设备</t>
    </r>
    <r>
      <rPr>
        <sz val="11"/>
        <rFont val="Times New Roman"/>
        <charset val="134"/>
      </rPr>
      <t>1</t>
    </r>
    <r>
      <rPr>
        <sz val="11"/>
        <rFont val="宋体"/>
        <charset val="134"/>
      </rPr>
      <t>套（</t>
    </r>
    <r>
      <rPr>
        <sz val="11"/>
        <rFont val="Times New Roman"/>
        <charset val="134"/>
      </rPr>
      <t>100</t>
    </r>
    <r>
      <rPr>
        <sz val="11"/>
        <rFont val="宋体"/>
        <charset val="134"/>
      </rPr>
      <t>吨</t>
    </r>
    <r>
      <rPr>
        <sz val="11"/>
        <rFont val="Times New Roman"/>
        <charset val="134"/>
      </rPr>
      <t>/</t>
    </r>
    <r>
      <rPr>
        <sz val="11"/>
        <rFont val="宋体"/>
        <charset val="134"/>
      </rPr>
      <t>天）；铺设</t>
    </r>
    <r>
      <rPr>
        <sz val="11"/>
        <rFont val="Times New Roman"/>
        <charset val="134"/>
      </rPr>
      <t>PE100</t>
    </r>
    <r>
      <rPr>
        <sz val="11"/>
        <rFont val="宋体"/>
        <charset val="134"/>
      </rPr>
      <t>级给水管（</t>
    </r>
    <r>
      <rPr>
        <sz val="11"/>
        <rFont val="Times New Roman"/>
        <charset val="134"/>
      </rPr>
      <t>1.6Mpa</t>
    </r>
    <r>
      <rPr>
        <sz val="11"/>
        <rFont val="宋体"/>
        <charset val="134"/>
      </rPr>
      <t>）</t>
    </r>
    <r>
      <rPr>
        <sz val="11"/>
        <rFont val="Times New Roman"/>
        <charset val="134"/>
      </rPr>
      <t>29.96</t>
    </r>
    <r>
      <rPr>
        <sz val="11"/>
        <rFont val="宋体"/>
        <charset val="134"/>
      </rPr>
      <t>公里，无缝钢管</t>
    </r>
    <r>
      <rPr>
        <sz val="11"/>
        <rFont val="Times New Roman"/>
        <charset val="134"/>
      </rPr>
      <t>3.87</t>
    </r>
    <r>
      <rPr>
        <sz val="11"/>
        <rFont val="宋体"/>
        <charset val="134"/>
      </rPr>
      <t>公里，水表</t>
    </r>
    <r>
      <rPr>
        <sz val="11"/>
        <rFont val="Times New Roman"/>
        <charset val="134"/>
      </rPr>
      <t>340</t>
    </r>
    <r>
      <rPr>
        <sz val="11"/>
        <rFont val="宋体"/>
        <charset val="134"/>
      </rPr>
      <t>只等。</t>
    </r>
  </si>
  <si>
    <r>
      <t>通过新建泵房</t>
    </r>
    <r>
      <rPr>
        <sz val="11"/>
        <rFont val="Times New Roman"/>
        <charset val="134"/>
      </rPr>
      <t>3</t>
    </r>
    <r>
      <rPr>
        <sz val="11"/>
        <rFont val="宋体"/>
        <charset val="134"/>
      </rPr>
      <t>座，抽水设备</t>
    </r>
    <r>
      <rPr>
        <sz val="11"/>
        <rFont val="Times New Roman"/>
        <charset val="134"/>
      </rPr>
      <t>6</t>
    </r>
    <r>
      <rPr>
        <sz val="11"/>
        <rFont val="宋体"/>
        <charset val="134"/>
      </rPr>
      <t>套（含防雷及自动化），新建线路</t>
    </r>
    <r>
      <rPr>
        <sz val="11"/>
        <rFont val="Times New Roman"/>
        <charset val="134"/>
      </rPr>
      <t>1100</t>
    </r>
    <r>
      <rPr>
        <sz val="11"/>
        <rFont val="宋体"/>
        <charset val="134"/>
      </rPr>
      <t>米，</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座（含进厂公路、场坪），低压浸没式设备</t>
    </r>
    <r>
      <rPr>
        <sz val="11"/>
        <rFont val="Times New Roman"/>
        <charset val="134"/>
      </rPr>
      <t>1</t>
    </r>
    <r>
      <rPr>
        <sz val="11"/>
        <rFont val="宋体"/>
        <charset val="134"/>
      </rPr>
      <t>套（</t>
    </r>
    <r>
      <rPr>
        <sz val="11"/>
        <rFont val="Times New Roman"/>
        <charset val="134"/>
      </rPr>
      <t>100</t>
    </r>
    <r>
      <rPr>
        <sz val="11"/>
        <rFont val="宋体"/>
        <charset val="134"/>
      </rPr>
      <t>吨</t>
    </r>
    <r>
      <rPr>
        <sz val="11"/>
        <rFont val="Times New Roman"/>
        <charset val="134"/>
      </rPr>
      <t>/</t>
    </r>
    <r>
      <rPr>
        <sz val="11"/>
        <rFont val="宋体"/>
        <charset val="134"/>
      </rPr>
      <t>天）；铺设</t>
    </r>
    <r>
      <rPr>
        <sz val="11"/>
        <rFont val="Times New Roman"/>
        <charset val="134"/>
      </rPr>
      <t>PE100</t>
    </r>
    <r>
      <rPr>
        <sz val="11"/>
        <rFont val="宋体"/>
        <charset val="134"/>
      </rPr>
      <t>级给水管（</t>
    </r>
    <r>
      <rPr>
        <sz val="11"/>
        <rFont val="Times New Roman"/>
        <charset val="134"/>
      </rPr>
      <t>1.6Mpa</t>
    </r>
    <r>
      <rPr>
        <sz val="11"/>
        <rFont val="宋体"/>
        <charset val="134"/>
      </rPr>
      <t>）</t>
    </r>
    <r>
      <rPr>
        <sz val="11"/>
        <rFont val="Times New Roman"/>
        <charset val="134"/>
      </rPr>
      <t>29.96</t>
    </r>
    <r>
      <rPr>
        <sz val="11"/>
        <rFont val="宋体"/>
        <charset val="134"/>
      </rPr>
      <t>公里，无缝钢管</t>
    </r>
    <r>
      <rPr>
        <sz val="11"/>
        <rFont val="Times New Roman"/>
        <charset val="134"/>
      </rPr>
      <t>3.87</t>
    </r>
    <r>
      <rPr>
        <sz val="11"/>
        <rFont val="宋体"/>
        <charset val="134"/>
      </rPr>
      <t>公里，水表</t>
    </r>
    <r>
      <rPr>
        <sz val="11"/>
        <rFont val="Times New Roman"/>
        <charset val="134"/>
      </rPr>
      <t>340</t>
    </r>
    <r>
      <rPr>
        <sz val="11"/>
        <rFont val="宋体"/>
        <charset val="134"/>
      </rPr>
      <t>只等，可提升</t>
    </r>
    <r>
      <rPr>
        <sz val="11"/>
        <rFont val="Times New Roman"/>
        <charset val="134"/>
      </rPr>
      <t>1200</t>
    </r>
    <r>
      <rPr>
        <sz val="11"/>
        <rFont val="宋体"/>
        <charset val="134"/>
      </rPr>
      <t>人其中脱贫人口</t>
    </r>
    <r>
      <rPr>
        <sz val="11"/>
        <rFont val="Times New Roman"/>
        <charset val="134"/>
      </rPr>
      <t>145</t>
    </r>
    <r>
      <rPr>
        <sz val="11"/>
        <rFont val="宋体"/>
        <charset val="134"/>
      </rPr>
      <t>人安全供水保障水平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</si>
  <si>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人参与项目实施过程中施工质量和资金使用的监督，通过新建泵房</t>
    </r>
    <r>
      <rPr>
        <sz val="11"/>
        <rFont val="Times New Roman"/>
        <charset val="134"/>
      </rPr>
      <t>3</t>
    </r>
    <r>
      <rPr>
        <sz val="11"/>
        <rFont val="宋体"/>
        <charset val="134"/>
      </rPr>
      <t>座，抽水设备</t>
    </r>
    <r>
      <rPr>
        <sz val="11"/>
        <rFont val="Times New Roman"/>
        <charset val="134"/>
      </rPr>
      <t>6</t>
    </r>
    <r>
      <rPr>
        <sz val="11"/>
        <rFont val="宋体"/>
        <charset val="134"/>
      </rPr>
      <t>套（含防雷及自动化），新建线路</t>
    </r>
    <r>
      <rPr>
        <sz val="11"/>
        <rFont val="Times New Roman"/>
        <charset val="134"/>
      </rPr>
      <t>1100</t>
    </r>
    <r>
      <rPr>
        <sz val="11"/>
        <rFont val="宋体"/>
        <charset val="134"/>
      </rPr>
      <t>米，</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座（含进厂公路、场坪），低压浸没式设备</t>
    </r>
    <r>
      <rPr>
        <sz val="11"/>
        <rFont val="Times New Roman"/>
        <charset val="134"/>
      </rPr>
      <t>1</t>
    </r>
    <r>
      <rPr>
        <sz val="11"/>
        <rFont val="宋体"/>
        <charset val="134"/>
      </rPr>
      <t>套（</t>
    </r>
    <r>
      <rPr>
        <sz val="11"/>
        <rFont val="Times New Roman"/>
        <charset val="134"/>
      </rPr>
      <t>100</t>
    </r>
    <r>
      <rPr>
        <sz val="11"/>
        <rFont val="宋体"/>
        <charset val="134"/>
      </rPr>
      <t>吨</t>
    </r>
    <r>
      <rPr>
        <sz val="11"/>
        <rFont val="Times New Roman"/>
        <charset val="134"/>
      </rPr>
      <t>/</t>
    </r>
    <r>
      <rPr>
        <sz val="11"/>
        <rFont val="宋体"/>
        <charset val="134"/>
      </rPr>
      <t>天）；铺设</t>
    </r>
    <r>
      <rPr>
        <sz val="11"/>
        <rFont val="Times New Roman"/>
        <charset val="134"/>
      </rPr>
      <t>PE100</t>
    </r>
    <r>
      <rPr>
        <sz val="11"/>
        <rFont val="宋体"/>
        <charset val="134"/>
      </rPr>
      <t>级给水管（</t>
    </r>
    <r>
      <rPr>
        <sz val="11"/>
        <rFont val="Times New Roman"/>
        <charset val="134"/>
      </rPr>
      <t>1.6Mpa</t>
    </r>
    <r>
      <rPr>
        <sz val="11"/>
        <rFont val="宋体"/>
        <charset val="134"/>
      </rPr>
      <t>）</t>
    </r>
    <r>
      <rPr>
        <sz val="11"/>
        <rFont val="Times New Roman"/>
        <charset val="134"/>
      </rPr>
      <t>29.96</t>
    </r>
    <r>
      <rPr>
        <sz val="11"/>
        <rFont val="宋体"/>
        <charset val="134"/>
      </rPr>
      <t>公里，无缝钢管</t>
    </r>
    <r>
      <rPr>
        <sz val="11"/>
        <rFont val="Times New Roman"/>
        <charset val="134"/>
      </rPr>
      <t>3.87</t>
    </r>
    <r>
      <rPr>
        <sz val="11"/>
        <rFont val="宋体"/>
        <charset val="134"/>
      </rPr>
      <t>公里，水表</t>
    </r>
    <r>
      <rPr>
        <sz val="11"/>
        <rFont val="Times New Roman"/>
        <charset val="134"/>
      </rPr>
      <t>340</t>
    </r>
    <r>
      <rPr>
        <sz val="11"/>
        <rFont val="宋体"/>
        <charset val="134"/>
      </rPr>
      <t>只等，可提升</t>
    </r>
    <r>
      <rPr>
        <sz val="11"/>
        <rFont val="Times New Roman"/>
        <charset val="134"/>
      </rPr>
      <t>1200</t>
    </r>
    <r>
      <rPr>
        <sz val="11"/>
        <rFont val="宋体"/>
        <charset val="134"/>
      </rPr>
      <t>人其中脱贫人口</t>
    </r>
    <r>
      <rPr>
        <sz val="11"/>
        <rFont val="Times New Roman"/>
        <charset val="134"/>
      </rPr>
      <t>145</t>
    </r>
    <r>
      <rPr>
        <sz val="11"/>
        <rFont val="宋体"/>
        <charset val="134"/>
      </rPr>
      <t>人安全供水保障水平</t>
    </r>
  </si>
  <si>
    <r>
      <t>新建泵房</t>
    </r>
    <r>
      <rPr>
        <sz val="11"/>
        <rFont val="Times New Roman"/>
        <charset val="134"/>
      </rPr>
      <t>3</t>
    </r>
    <r>
      <rPr>
        <sz val="11"/>
        <rFont val="宋体"/>
        <charset val="134"/>
      </rPr>
      <t>座，抽水设备</t>
    </r>
    <r>
      <rPr>
        <sz val="11"/>
        <rFont val="Times New Roman"/>
        <charset val="134"/>
      </rPr>
      <t>6</t>
    </r>
    <r>
      <rPr>
        <sz val="11"/>
        <rFont val="宋体"/>
        <charset val="134"/>
      </rPr>
      <t>套，新建线路</t>
    </r>
    <r>
      <rPr>
        <sz val="11"/>
        <rFont val="Times New Roman"/>
        <charset val="134"/>
      </rPr>
      <t>1100m</t>
    </r>
    <r>
      <rPr>
        <sz val="11"/>
        <rFont val="宋体"/>
        <charset val="134"/>
      </rPr>
      <t>，</t>
    </r>
    <r>
      <rPr>
        <sz val="11"/>
        <rFont val="Times New Roman"/>
        <charset val="134"/>
      </rPr>
      <t>1</t>
    </r>
    <r>
      <rPr>
        <sz val="11"/>
        <rFont val="宋体"/>
        <charset val="134"/>
      </rPr>
      <t>方减压池</t>
    </r>
    <r>
      <rPr>
        <sz val="11"/>
        <rFont val="Times New Roman"/>
        <charset val="134"/>
      </rPr>
      <t>9</t>
    </r>
    <r>
      <rPr>
        <sz val="11"/>
        <rFont val="宋体"/>
        <charset val="134"/>
      </rPr>
      <t>口，</t>
    </r>
    <r>
      <rPr>
        <sz val="11"/>
        <rFont val="Times New Roman"/>
        <charset val="134"/>
      </rPr>
      <t>10-100</t>
    </r>
    <r>
      <rPr>
        <sz val="11"/>
        <rFont val="宋体"/>
        <charset val="134"/>
      </rPr>
      <t>方蓄水池</t>
    </r>
    <r>
      <rPr>
        <sz val="11"/>
        <rFont val="Times New Roman"/>
        <charset val="134"/>
      </rPr>
      <t>7</t>
    </r>
    <r>
      <rPr>
        <sz val="11"/>
        <rFont val="宋体"/>
        <charset val="134"/>
      </rPr>
      <t>口，过滤厂房</t>
    </r>
    <r>
      <rPr>
        <sz val="11"/>
        <rFont val="Times New Roman"/>
        <charset val="134"/>
      </rPr>
      <t>1</t>
    </r>
    <r>
      <rPr>
        <sz val="11"/>
        <rFont val="宋体"/>
        <charset val="134"/>
      </rPr>
      <t>座，低压浸没式设备</t>
    </r>
    <r>
      <rPr>
        <sz val="11"/>
        <rFont val="Times New Roman"/>
        <charset val="134"/>
      </rPr>
      <t>1</t>
    </r>
    <r>
      <rPr>
        <sz val="11"/>
        <rFont val="宋体"/>
        <charset val="134"/>
      </rPr>
      <t>套，铺设</t>
    </r>
    <r>
      <rPr>
        <sz val="11"/>
        <rFont val="Times New Roman"/>
        <charset val="134"/>
      </rPr>
      <t>PE100</t>
    </r>
    <r>
      <rPr>
        <sz val="11"/>
        <rFont val="宋体"/>
        <charset val="134"/>
      </rPr>
      <t>级给水管</t>
    </r>
    <r>
      <rPr>
        <sz val="11"/>
        <rFont val="Times New Roman"/>
        <charset val="134"/>
      </rPr>
      <t>29.96</t>
    </r>
    <r>
      <rPr>
        <sz val="11"/>
        <rFont val="宋体"/>
        <charset val="134"/>
      </rPr>
      <t>公里，水表</t>
    </r>
    <r>
      <rPr>
        <sz val="11"/>
        <rFont val="Times New Roman"/>
        <charset val="134"/>
      </rPr>
      <t>340</t>
    </r>
    <r>
      <rPr>
        <sz val="11"/>
        <rFont val="宋体"/>
        <charset val="134"/>
      </rPr>
      <t>只</t>
    </r>
  </si>
  <si>
    <r>
      <t>受益脱贫人口</t>
    </r>
    <r>
      <rPr>
        <sz val="11"/>
        <rFont val="Times New Roman"/>
        <charset val="134"/>
      </rPr>
      <t>≥145</t>
    </r>
    <r>
      <rPr>
        <sz val="11"/>
        <rFont val="宋体"/>
        <charset val="134"/>
      </rPr>
      <t>人</t>
    </r>
  </si>
  <si>
    <r>
      <t>巫溪县</t>
    </r>
    <r>
      <rPr>
        <sz val="11"/>
        <rFont val="Times New Roman"/>
        <charset val="134"/>
      </rPr>
      <t>2023</t>
    </r>
    <r>
      <rPr>
        <sz val="11"/>
        <rFont val="宋体"/>
        <charset val="134"/>
      </rPr>
      <t>年城厢镇杨坪村</t>
    </r>
    <r>
      <rPr>
        <sz val="11"/>
        <rFont val="Times New Roman"/>
        <charset val="134"/>
      </rPr>
      <t>1</t>
    </r>
    <r>
      <rPr>
        <sz val="11"/>
        <rFont val="宋体"/>
        <charset val="134"/>
      </rPr>
      <t>社蓄水池工程</t>
    </r>
  </si>
  <si>
    <r>
      <t>新建蓄水池</t>
    </r>
    <r>
      <rPr>
        <sz val="11"/>
        <rFont val="Times New Roman"/>
        <charset val="134"/>
      </rPr>
      <t>1</t>
    </r>
    <r>
      <rPr>
        <sz val="11"/>
        <rFont val="宋体"/>
        <charset val="134"/>
      </rPr>
      <t>口</t>
    </r>
    <r>
      <rPr>
        <sz val="11"/>
        <rFont val="Times New Roman"/>
        <charset val="134"/>
      </rPr>
      <t>1000</t>
    </r>
    <r>
      <rPr>
        <sz val="11"/>
        <rFont val="宋体"/>
        <charset val="134"/>
      </rPr>
      <t>立方米。</t>
    </r>
  </si>
  <si>
    <r>
      <t>通过新建</t>
    </r>
    <r>
      <rPr>
        <sz val="11"/>
        <rFont val="Times New Roman"/>
        <charset val="134"/>
      </rPr>
      <t>1000</t>
    </r>
    <r>
      <rPr>
        <sz val="11"/>
        <rFont val="宋体"/>
        <charset val="134"/>
      </rPr>
      <t>方蓄水池</t>
    </r>
    <r>
      <rPr>
        <sz val="11"/>
        <rFont val="Times New Roman"/>
        <charset val="134"/>
      </rPr>
      <t>1</t>
    </r>
    <r>
      <rPr>
        <sz val="11"/>
        <rFont val="宋体"/>
        <charset val="134"/>
      </rPr>
      <t>口，可提升</t>
    </r>
    <r>
      <rPr>
        <sz val="11"/>
        <rFont val="Times New Roman"/>
        <charset val="134"/>
      </rPr>
      <t>1000</t>
    </r>
    <r>
      <rPr>
        <sz val="11"/>
        <rFont val="宋体"/>
        <charset val="134"/>
      </rPr>
      <t>人（其中脱贫人口</t>
    </r>
    <r>
      <rPr>
        <sz val="11"/>
        <rFont val="Times New Roman"/>
        <charset val="134"/>
      </rPr>
      <t>86</t>
    </r>
    <r>
      <rPr>
        <sz val="11"/>
        <rFont val="宋体"/>
        <charset val="134"/>
      </rPr>
      <t>人）的安全供水保障水平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</si>
  <si>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1000</t>
    </r>
    <r>
      <rPr>
        <sz val="11"/>
        <rFont val="宋体"/>
        <charset val="134"/>
      </rPr>
      <t>方蓄水池</t>
    </r>
    <r>
      <rPr>
        <sz val="11"/>
        <rFont val="Times New Roman"/>
        <charset val="134"/>
      </rPr>
      <t>1</t>
    </r>
    <r>
      <rPr>
        <sz val="11"/>
        <rFont val="宋体"/>
        <charset val="134"/>
      </rPr>
      <t>口，可提升</t>
    </r>
    <r>
      <rPr>
        <sz val="11"/>
        <rFont val="Times New Roman"/>
        <charset val="134"/>
      </rPr>
      <t>1000</t>
    </r>
    <r>
      <rPr>
        <sz val="11"/>
        <rFont val="宋体"/>
        <charset val="134"/>
      </rPr>
      <t>人（其中脱贫人口</t>
    </r>
    <r>
      <rPr>
        <sz val="11"/>
        <rFont val="Times New Roman"/>
        <charset val="134"/>
      </rPr>
      <t>86</t>
    </r>
    <r>
      <rPr>
        <sz val="11"/>
        <rFont val="宋体"/>
        <charset val="134"/>
      </rPr>
      <t>人）的安全供水保障水平</t>
    </r>
  </si>
  <si>
    <r>
      <t>新建</t>
    </r>
    <r>
      <rPr>
        <sz val="11"/>
        <rFont val="Times New Roman"/>
        <charset val="134"/>
      </rPr>
      <t>1000</t>
    </r>
    <r>
      <rPr>
        <sz val="11"/>
        <rFont val="宋体"/>
        <charset val="134"/>
      </rPr>
      <t>方蓄水池</t>
    </r>
    <r>
      <rPr>
        <sz val="11"/>
        <rFont val="Times New Roman"/>
        <charset val="134"/>
      </rPr>
      <t>1</t>
    </r>
    <r>
      <rPr>
        <sz val="11"/>
        <rFont val="宋体"/>
        <charset val="134"/>
      </rPr>
      <t>口</t>
    </r>
  </si>
  <si>
    <r>
      <t>受益脱贫人口</t>
    </r>
    <r>
      <rPr>
        <sz val="11"/>
        <rFont val="Times New Roman"/>
        <charset val="134"/>
      </rPr>
      <t>≥86</t>
    </r>
    <r>
      <rPr>
        <sz val="11"/>
        <rFont val="宋体"/>
        <charset val="134"/>
      </rPr>
      <t>人</t>
    </r>
  </si>
  <si>
    <r>
      <t>巫溪县</t>
    </r>
    <r>
      <rPr>
        <sz val="11"/>
        <rFont val="Times New Roman"/>
        <charset val="134"/>
      </rPr>
      <t>2023</t>
    </r>
    <r>
      <rPr>
        <sz val="11"/>
        <rFont val="宋体"/>
        <charset val="134"/>
      </rPr>
      <t>年猫儿背林场供水保障工程</t>
    </r>
  </si>
  <si>
    <r>
      <t>整治水池</t>
    </r>
    <r>
      <rPr>
        <sz val="11"/>
        <rFont val="Times New Roman"/>
        <charset val="134"/>
      </rPr>
      <t>2</t>
    </r>
    <r>
      <rPr>
        <sz val="11"/>
        <rFont val="宋体"/>
        <charset val="134"/>
      </rPr>
      <t>口</t>
    </r>
    <r>
      <rPr>
        <sz val="11"/>
        <rFont val="Times New Roman"/>
        <charset val="134"/>
      </rPr>
      <t>300</t>
    </r>
    <r>
      <rPr>
        <sz val="11"/>
        <rFont val="宋体"/>
        <charset val="134"/>
      </rPr>
      <t>立方米，铺设</t>
    </r>
    <r>
      <rPr>
        <sz val="11"/>
        <rFont val="Times New Roman"/>
        <charset val="134"/>
      </rPr>
      <t>φ40mm</t>
    </r>
    <r>
      <rPr>
        <sz val="11"/>
        <rFont val="宋体"/>
        <charset val="134"/>
      </rPr>
      <t>管道</t>
    </r>
    <r>
      <rPr>
        <sz val="11"/>
        <rFont val="Times New Roman"/>
        <charset val="134"/>
      </rPr>
      <t>3000</t>
    </r>
    <r>
      <rPr>
        <sz val="11"/>
        <rFont val="宋体"/>
        <charset val="134"/>
      </rPr>
      <t>米，取水坝</t>
    </r>
    <r>
      <rPr>
        <sz val="11"/>
        <rFont val="Times New Roman"/>
        <charset val="134"/>
      </rPr>
      <t>5</t>
    </r>
    <r>
      <rPr>
        <sz val="11"/>
        <rFont val="宋体"/>
        <charset val="134"/>
      </rPr>
      <t>米等</t>
    </r>
  </si>
  <si>
    <r>
      <t>通过整治</t>
    </r>
    <r>
      <rPr>
        <sz val="11"/>
        <rFont val="Times New Roman"/>
        <charset val="134"/>
      </rPr>
      <t>300</t>
    </r>
    <r>
      <rPr>
        <sz val="11"/>
        <rFont val="宋体"/>
        <charset val="134"/>
      </rPr>
      <t>方水池</t>
    </r>
    <r>
      <rPr>
        <sz val="11"/>
        <rFont val="Times New Roman"/>
        <charset val="134"/>
      </rPr>
      <t>2</t>
    </r>
    <r>
      <rPr>
        <sz val="11"/>
        <rFont val="宋体"/>
        <charset val="134"/>
      </rPr>
      <t>口，</t>
    </r>
    <r>
      <rPr>
        <sz val="11"/>
        <rFont val="Times New Roman"/>
        <charset val="134"/>
      </rPr>
      <t>40</t>
    </r>
    <r>
      <rPr>
        <sz val="11"/>
        <rFont val="宋体"/>
        <charset val="134"/>
      </rPr>
      <t>管道</t>
    </r>
    <r>
      <rPr>
        <sz val="11"/>
        <rFont val="Times New Roman"/>
        <charset val="134"/>
      </rPr>
      <t>3000</t>
    </r>
    <r>
      <rPr>
        <sz val="11"/>
        <rFont val="宋体"/>
        <charset val="134"/>
      </rPr>
      <t>米，</t>
    </r>
    <r>
      <rPr>
        <sz val="11"/>
        <rFont val="Times New Roman"/>
        <charset val="134"/>
      </rPr>
      <t>5</t>
    </r>
    <r>
      <rPr>
        <sz val="11"/>
        <rFont val="宋体"/>
        <charset val="134"/>
      </rPr>
      <t>米取水坝等，可提升</t>
    </r>
    <r>
      <rPr>
        <sz val="11"/>
        <rFont val="Times New Roman"/>
        <charset val="134"/>
      </rPr>
      <t>800</t>
    </r>
    <r>
      <rPr>
        <sz val="11"/>
        <rFont val="宋体"/>
        <charset val="134"/>
      </rPr>
      <t>人（其中脱贫人口</t>
    </r>
    <r>
      <rPr>
        <sz val="11"/>
        <rFont val="Times New Roman"/>
        <charset val="134"/>
      </rPr>
      <t>60</t>
    </r>
    <r>
      <rPr>
        <sz val="11"/>
        <rFont val="宋体"/>
        <charset val="134"/>
      </rPr>
      <t>人）的安全供水保障水平</t>
    </r>
  </si>
  <si>
    <r>
      <t>3</t>
    </r>
    <r>
      <rPr>
        <sz val="11"/>
        <rFont val="宋体"/>
        <charset val="134"/>
      </rPr>
      <t>名群众参与项目的实施与监督，通过群众参与项目的实施和监督，项目实施可提升</t>
    </r>
    <r>
      <rPr>
        <sz val="11"/>
        <rFont val="Times New Roman"/>
        <charset val="134"/>
      </rPr>
      <t>800</t>
    </r>
    <r>
      <rPr>
        <sz val="11"/>
        <rFont val="宋体"/>
        <charset val="134"/>
      </rPr>
      <t>人，其中脱贫人口</t>
    </r>
    <r>
      <rPr>
        <sz val="11"/>
        <rFont val="Times New Roman"/>
        <charset val="134"/>
      </rPr>
      <t>60</t>
    </r>
    <r>
      <rPr>
        <sz val="11"/>
        <rFont val="宋体"/>
        <charset val="134"/>
      </rPr>
      <t>人的安全供水保障水平。</t>
    </r>
  </si>
  <si>
    <r>
      <t>整治</t>
    </r>
    <r>
      <rPr>
        <sz val="11"/>
        <rFont val="Times New Roman"/>
        <charset val="134"/>
      </rPr>
      <t>300</t>
    </r>
    <r>
      <rPr>
        <sz val="11"/>
        <rFont val="宋体"/>
        <charset val="134"/>
      </rPr>
      <t>方水池</t>
    </r>
    <r>
      <rPr>
        <sz val="11"/>
        <rFont val="Times New Roman"/>
        <charset val="134"/>
      </rPr>
      <t>2</t>
    </r>
    <r>
      <rPr>
        <sz val="11"/>
        <rFont val="宋体"/>
        <charset val="134"/>
      </rPr>
      <t>口，</t>
    </r>
    <r>
      <rPr>
        <sz val="11"/>
        <rFont val="Times New Roman"/>
        <charset val="134"/>
      </rPr>
      <t>40</t>
    </r>
    <r>
      <rPr>
        <sz val="11"/>
        <rFont val="宋体"/>
        <charset val="134"/>
      </rPr>
      <t>管道</t>
    </r>
    <r>
      <rPr>
        <sz val="11"/>
        <rFont val="Times New Roman"/>
        <charset val="134"/>
      </rPr>
      <t>3000</t>
    </r>
    <r>
      <rPr>
        <sz val="11"/>
        <rFont val="宋体"/>
        <charset val="134"/>
      </rPr>
      <t>米，</t>
    </r>
    <r>
      <rPr>
        <sz val="11"/>
        <rFont val="Times New Roman"/>
        <charset val="134"/>
      </rPr>
      <t>5</t>
    </r>
    <r>
      <rPr>
        <sz val="11"/>
        <rFont val="宋体"/>
        <charset val="134"/>
      </rPr>
      <t>米取水坝等</t>
    </r>
  </si>
  <si>
    <r>
      <t>受益脱贫人口</t>
    </r>
    <r>
      <rPr>
        <sz val="11"/>
        <rFont val="Times New Roman"/>
        <charset val="134"/>
      </rPr>
      <t>≥60</t>
    </r>
    <r>
      <rPr>
        <sz val="11"/>
        <rFont val="宋体"/>
        <charset val="134"/>
      </rPr>
      <t>人</t>
    </r>
  </si>
  <si>
    <r>
      <t>巫溪县</t>
    </r>
    <r>
      <rPr>
        <sz val="11"/>
        <rFont val="Times New Roman"/>
        <charset val="134"/>
      </rPr>
      <t>2023</t>
    </r>
    <r>
      <rPr>
        <sz val="11"/>
        <rFont val="宋体"/>
        <charset val="134"/>
      </rPr>
      <t>年鱼鳞乡长岗村抗旱供水工程</t>
    </r>
  </si>
  <si>
    <r>
      <t>新建蓄水池</t>
    </r>
    <r>
      <rPr>
        <sz val="11"/>
        <rFont val="Times New Roman"/>
        <charset val="134"/>
      </rPr>
      <t>1</t>
    </r>
    <r>
      <rPr>
        <sz val="11"/>
        <rFont val="宋体"/>
        <charset val="134"/>
      </rPr>
      <t>口</t>
    </r>
    <r>
      <rPr>
        <sz val="11"/>
        <rFont val="Times New Roman"/>
        <charset val="134"/>
      </rPr>
      <t>1000m³</t>
    </r>
    <r>
      <rPr>
        <sz val="11"/>
        <rFont val="宋体"/>
        <charset val="134"/>
      </rPr>
      <t>，新建蓄水池至多吉林牧有限公司的养牛场更换</t>
    </r>
    <r>
      <rPr>
        <sz val="11"/>
        <rFont val="Times New Roman"/>
        <charset val="134"/>
      </rPr>
      <t>φ40mmPE</t>
    </r>
    <r>
      <rPr>
        <sz val="11"/>
        <rFont val="宋体"/>
        <charset val="134"/>
      </rPr>
      <t>管</t>
    </r>
    <r>
      <rPr>
        <sz val="11"/>
        <rFont val="Times New Roman"/>
        <charset val="134"/>
      </rPr>
      <t>3000</t>
    </r>
    <r>
      <rPr>
        <sz val="11"/>
        <rFont val="宋体"/>
        <charset val="134"/>
      </rPr>
      <t>米、</t>
    </r>
    <r>
      <rPr>
        <sz val="11"/>
        <rFont val="Times New Roman"/>
        <charset val="134"/>
      </rPr>
      <t>φ32mmPE</t>
    </r>
    <r>
      <rPr>
        <sz val="11"/>
        <rFont val="宋体"/>
        <charset val="134"/>
      </rPr>
      <t>管道</t>
    </r>
    <r>
      <rPr>
        <sz val="11"/>
        <rFont val="Times New Roman"/>
        <charset val="134"/>
      </rPr>
      <t>1000</t>
    </r>
    <r>
      <rPr>
        <sz val="11"/>
        <rFont val="宋体"/>
        <charset val="134"/>
      </rPr>
      <t>米。</t>
    </r>
  </si>
  <si>
    <r>
      <t>通过新建</t>
    </r>
    <r>
      <rPr>
        <sz val="11"/>
        <rFont val="Times New Roman"/>
        <charset val="134"/>
      </rPr>
      <t>1000m³</t>
    </r>
    <r>
      <rPr>
        <sz val="11"/>
        <rFont val="宋体"/>
        <charset val="134"/>
      </rPr>
      <t>蓄水池</t>
    </r>
    <r>
      <rPr>
        <sz val="11"/>
        <rFont val="Times New Roman"/>
        <charset val="134"/>
      </rPr>
      <t>1</t>
    </r>
    <r>
      <rPr>
        <sz val="11"/>
        <rFont val="宋体"/>
        <charset val="134"/>
      </rPr>
      <t>口，更换</t>
    </r>
    <r>
      <rPr>
        <sz val="11"/>
        <rFont val="Times New Roman"/>
        <charset val="134"/>
      </rPr>
      <t>PE40</t>
    </r>
    <r>
      <rPr>
        <sz val="11"/>
        <rFont val="宋体"/>
        <charset val="134"/>
      </rPr>
      <t>管</t>
    </r>
    <r>
      <rPr>
        <sz val="11"/>
        <rFont val="Times New Roman"/>
        <charset val="134"/>
      </rPr>
      <t>3000m</t>
    </r>
    <r>
      <rPr>
        <sz val="11"/>
        <rFont val="宋体"/>
        <charset val="134"/>
      </rPr>
      <t>、</t>
    </r>
    <r>
      <rPr>
        <sz val="11"/>
        <rFont val="Times New Roman"/>
        <charset val="134"/>
      </rPr>
      <t>PE32</t>
    </r>
    <r>
      <rPr>
        <sz val="11"/>
        <rFont val="宋体"/>
        <charset val="134"/>
      </rPr>
      <t>管</t>
    </r>
    <r>
      <rPr>
        <sz val="11"/>
        <rFont val="Times New Roman"/>
        <charset val="134"/>
      </rPr>
      <t>1000</t>
    </r>
    <r>
      <rPr>
        <sz val="11"/>
        <rFont val="宋体"/>
        <charset val="134"/>
      </rPr>
      <t>米，可提升</t>
    </r>
    <r>
      <rPr>
        <sz val="11"/>
        <rFont val="Times New Roman"/>
        <charset val="134"/>
      </rPr>
      <t>500</t>
    </r>
    <r>
      <rPr>
        <sz val="11"/>
        <rFont val="宋体"/>
        <charset val="134"/>
      </rPr>
      <t>人（其中脱贫人口</t>
    </r>
    <r>
      <rPr>
        <sz val="11"/>
        <rFont val="Times New Roman"/>
        <charset val="134"/>
      </rPr>
      <t>48</t>
    </r>
    <r>
      <rPr>
        <sz val="11"/>
        <rFont val="宋体"/>
        <charset val="134"/>
      </rPr>
      <t>人</t>
    </r>
    <r>
      <rPr>
        <sz val="11"/>
        <rFont val="Times New Roman"/>
        <charset val="134"/>
      </rPr>
      <t>)</t>
    </r>
    <r>
      <rPr>
        <sz val="11"/>
        <rFont val="宋体"/>
        <charset val="134"/>
      </rPr>
      <t>的安全供水保障水平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</si>
  <si>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1000m³</t>
    </r>
    <r>
      <rPr>
        <sz val="11"/>
        <rFont val="宋体"/>
        <charset val="134"/>
      </rPr>
      <t>蓄水池</t>
    </r>
    <r>
      <rPr>
        <sz val="11"/>
        <rFont val="Times New Roman"/>
        <charset val="134"/>
      </rPr>
      <t>1</t>
    </r>
    <r>
      <rPr>
        <sz val="11"/>
        <rFont val="宋体"/>
        <charset val="134"/>
      </rPr>
      <t>口，更换</t>
    </r>
    <r>
      <rPr>
        <sz val="11"/>
        <rFont val="Times New Roman"/>
        <charset val="134"/>
      </rPr>
      <t>PE40</t>
    </r>
    <r>
      <rPr>
        <sz val="11"/>
        <rFont val="宋体"/>
        <charset val="134"/>
      </rPr>
      <t>管</t>
    </r>
    <r>
      <rPr>
        <sz val="11"/>
        <rFont val="Times New Roman"/>
        <charset val="134"/>
      </rPr>
      <t>3000m</t>
    </r>
    <r>
      <rPr>
        <sz val="11"/>
        <rFont val="宋体"/>
        <charset val="134"/>
      </rPr>
      <t>、</t>
    </r>
    <r>
      <rPr>
        <sz val="11"/>
        <rFont val="Times New Roman"/>
        <charset val="134"/>
      </rPr>
      <t>PE32</t>
    </r>
    <r>
      <rPr>
        <sz val="11"/>
        <rFont val="宋体"/>
        <charset val="134"/>
      </rPr>
      <t>管</t>
    </r>
    <r>
      <rPr>
        <sz val="11"/>
        <rFont val="Times New Roman"/>
        <charset val="134"/>
      </rPr>
      <t>1000</t>
    </r>
    <r>
      <rPr>
        <sz val="11"/>
        <rFont val="宋体"/>
        <charset val="134"/>
      </rPr>
      <t>米，可提升</t>
    </r>
    <r>
      <rPr>
        <sz val="11"/>
        <rFont val="Times New Roman"/>
        <charset val="134"/>
      </rPr>
      <t>500</t>
    </r>
    <r>
      <rPr>
        <sz val="11"/>
        <rFont val="宋体"/>
        <charset val="134"/>
      </rPr>
      <t>人（其中脱贫人口</t>
    </r>
    <r>
      <rPr>
        <sz val="11"/>
        <rFont val="Times New Roman"/>
        <charset val="134"/>
      </rPr>
      <t>48</t>
    </r>
    <r>
      <rPr>
        <sz val="11"/>
        <rFont val="宋体"/>
        <charset val="134"/>
      </rPr>
      <t>人</t>
    </r>
    <r>
      <rPr>
        <sz val="11"/>
        <rFont val="Times New Roman"/>
        <charset val="134"/>
      </rPr>
      <t>)</t>
    </r>
    <r>
      <rPr>
        <sz val="11"/>
        <rFont val="宋体"/>
        <charset val="134"/>
      </rPr>
      <t>的安全供水保障水平</t>
    </r>
  </si>
  <si>
    <r>
      <t>新建</t>
    </r>
    <r>
      <rPr>
        <sz val="11"/>
        <rFont val="Times New Roman"/>
        <charset val="134"/>
      </rPr>
      <t>1000m³</t>
    </r>
    <r>
      <rPr>
        <sz val="11"/>
        <rFont val="宋体"/>
        <charset val="134"/>
      </rPr>
      <t>蓄水池</t>
    </r>
    <r>
      <rPr>
        <sz val="11"/>
        <rFont val="Times New Roman"/>
        <charset val="134"/>
      </rPr>
      <t>1</t>
    </r>
    <r>
      <rPr>
        <sz val="11"/>
        <rFont val="宋体"/>
        <charset val="134"/>
      </rPr>
      <t>口，更换</t>
    </r>
    <r>
      <rPr>
        <sz val="11"/>
        <rFont val="Times New Roman"/>
        <charset val="134"/>
      </rPr>
      <t>PE40</t>
    </r>
    <r>
      <rPr>
        <sz val="11"/>
        <rFont val="宋体"/>
        <charset val="134"/>
      </rPr>
      <t>管</t>
    </r>
    <r>
      <rPr>
        <sz val="11"/>
        <rFont val="Times New Roman"/>
        <charset val="134"/>
      </rPr>
      <t>3000m</t>
    </r>
    <r>
      <rPr>
        <sz val="11"/>
        <rFont val="宋体"/>
        <charset val="134"/>
      </rPr>
      <t>、</t>
    </r>
    <r>
      <rPr>
        <sz val="11"/>
        <rFont val="Times New Roman"/>
        <charset val="134"/>
      </rPr>
      <t>PE32</t>
    </r>
    <r>
      <rPr>
        <sz val="11"/>
        <rFont val="宋体"/>
        <charset val="134"/>
      </rPr>
      <t>管</t>
    </r>
    <r>
      <rPr>
        <sz val="11"/>
        <rFont val="Times New Roman"/>
        <charset val="134"/>
      </rPr>
      <t>1000m</t>
    </r>
    <r>
      <rPr>
        <sz val="11"/>
        <rFont val="宋体"/>
        <charset val="134"/>
      </rPr>
      <t>。</t>
    </r>
  </si>
  <si>
    <r>
      <t>受益脱贫人口</t>
    </r>
    <r>
      <rPr>
        <sz val="11"/>
        <rFont val="Times New Roman"/>
        <charset val="134"/>
      </rPr>
      <t>≥48</t>
    </r>
    <r>
      <rPr>
        <sz val="11"/>
        <rFont val="宋体"/>
        <charset val="134"/>
      </rPr>
      <t>人</t>
    </r>
  </si>
  <si>
    <r>
      <t>巫溪县</t>
    </r>
    <r>
      <rPr>
        <sz val="11"/>
        <rFont val="Times New Roman"/>
        <charset val="134"/>
      </rPr>
      <t>2023</t>
    </r>
    <r>
      <rPr>
        <sz val="11"/>
        <rFont val="宋体"/>
        <charset val="134"/>
      </rPr>
      <t>年双阳乡七龙村抗旱供水工程</t>
    </r>
  </si>
  <si>
    <r>
      <t>新建</t>
    </r>
    <r>
      <rPr>
        <sz val="11"/>
        <rFont val="Times New Roman"/>
        <charset val="134"/>
      </rPr>
      <t>5m³</t>
    </r>
    <r>
      <rPr>
        <sz val="11"/>
        <rFont val="宋体"/>
        <charset val="134"/>
      </rPr>
      <t>蓄水池</t>
    </r>
    <r>
      <rPr>
        <sz val="11"/>
        <rFont val="Times New Roman"/>
        <charset val="134"/>
      </rPr>
      <t>31</t>
    </r>
    <r>
      <rPr>
        <sz val="11"/>
        <rFont val="宋体"/>
        <charset val="134"/>
      </rPr>
      <t>口，共计</t>
    </r>
    <r>
      <rPr>
        <sz val="11"/>
        <rFont val="Times New Roman"/>
        <charset val="134"/>
      </rPr>
      <t>155m³</t>
    </r>
    <r>
      <rPr>
        <sz val="11"/>
        <rFont val="宋体"/>
        <charset val="134"/>
      </rPr>
      <t>，整治杨清明屋后</t>
    </r>
    <r>
      <rPr>
        <sz val="11"/>
        <rFont val="Times New Roman"/>
        <charset val="134"/>
      </rPr>
      <t>30m³</t>
    </r>
    <r>
      <rPr>
        <sz val="11"/>
        <rFont val="宋体"/>
        <charset val="134"/>
      </rPr>
      <t>蓄水池</t>
    </r>
    <r>
      <rPr>
        <sz val="11"/>
        <rFont val="Times New Roman"/>
        <charset val="134"/>
      </rPr>
      <t>1</t>
    </r>
    <r>
      <rPr>
        <sz val="11"/>
        <rFont val="宋体"/>
        <charset val="134"/>
      </rPr>
      <t>口、新华</t>
    </r>
    <r>
      <rPr>
        <sz val="11"/>
        <rFont val="Times New Roman"/>
        <charset val="134"/>
      </rPr>
      <t>30m³</t>
    </r>
    <r>
      <rPr>
        <sz val="11"/>
        <rFont val="宋体"/>
        <charset val="134"/>
      </rPr>
      <t>蓄水池</t>
    </r>
    <r>
      <rPr>
        <sz val="11"/>
        <rFont val="Times New Roman"/>
        <charset val="134"/>
      </rPr>
      <t>1</t>
    </r>
    <r>
      <rPr>
        <sz val="11"/>
        <rFont val="宋体"/>
        <charset val="134"/>
      </rPr>
      <t>口。</t>
    </r>
  </si>
  <si>
    <r>
      <t>通过</t>
    </r>
    <r>
      <rPr>
        <sz val="11"/>
        <rFont val="Times New Roman"/>
        <charset val="134"/>
      </rPr>
      <t>31</t>
    </r>
    <r>
      <rPr>
        <sz val="11"/>
        <rFont val="宋体"/>
        <charset val="134"/>
      </rPr>
      <t>口</t>
    </r>
    <r>
      <rPr>
        <sz val="11"/>
        <rFont val="Times New Roman"/>
        <charset val="134"/>
      </rPr>
      <t>5m³</t>
    </r>
    <r>
      <rPr>
        <sz val="11"/>
        <rFont val="宋体"/>
        <charset val="134"/>
      </rPr>
      <t>蓄水池共计</t>
    </r>
    <r>
      <rPr>
        <sz val="11"/>
        <rFont val="Times New Roman"/>
        <charset val="134"/>
      </rPr>
      <t>155m³</t>
    </r>
    <r>
      <rPr>
        <sz val="11"/>
        <rFont val="宋体"/>
        <charset val="134"/>
      </rPr>
      <t>蓄水池，整治杨清明屋后</t>
    </r>
    <r>
      <rPr>
        <sz val="11"/>
        <rFont val="Times New Roman"/>
        <charset val="134"/>
      </rPr>
      <t>30m³</t>
    </r>
    <r>
      <rPr>
        <sz val="11"/>
        <rFont val="宋体"/>
        <charset val="134"/>
      </rPr>
      <t>蓄水池</t>
    </r>
    <r>
      <rPr>
        <sz val="11"/>
        <rFont val="Times New Roman"/>
        <charset val="134"/>
      </rPr>
      <t>1</t>
    </r>
    <r>
      <rPr>
        <sz val="11"/>
        <rFont val="宋体"/>
        <charset val="134"/>
      </rPr>
      <t>口，整治新华</t>
    </r>
    <r>
      <rPr>
        <sz val="11"/>
        <rFont val="Times New Roman"/>
        <charset val="134"/>
      </rPr>
      <t>30m³</t>
    </r>
    <r>
      <rPr>
        <sz val="11"/>
        <rFont val="宋体"/>
        <charset val="134"/>
      </rPr>
      <t>蓄水池</t>
    </r>
    <r>
      <rPr>
        <sz val="11"/>
        <rFont val="Times New Roman"/>
        <charset val="134"/>
      </rPr>
      <t>1</t>
    </r>
    <r>
      <rPr>
        <sz val="11"/>
        <rFont val="宋体"/>
        <charset val="134"/>
      </rPr>
      <t>口，可提升</t>
    </r>
    <r>
      <rPr>
        <sz val="11"/>
        <rFont val="Times New Roman"/>
        <charset val="134"/>
      </rPr>
      <t>750</t>
    </r>
    <r>
      <rPr>
        <sz val="11"/>
        <rFont val="宋体"/>
        <charset val="134"/>
      </rPr>
      <t>人（其中脱贫人口</t>
    </r>
    <r>
      <rPr>
        <sz val="11"/>
        <rFont val="Times New Roman"/>
        <charset val="134"/>
      </rPr>
      <t>66</t>
    </r>
    <r>
      <rPr>
        <sz val="11"/>
        <rFont val="宋体"/>
        <charset val="134"/>
      </rPr>
      <t>人）的安全供水保障水平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</si>
  <si>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人参与项目实施过程中施工质量和资金使用的监督，通过项目实施可提升</t>
    </r>
    <r>
      <rPr>
        <sz val="11"/>
        <rFont val="Times New Roman"/>
        <charset val="134"/>
      </rPr>
      <t>750</t>
    </r>
    <r>
      <rPr>
        <sz val="11"/>
        <rFont val="宋体"/>
        <charset val="134"/>
      </rPr>
      <t>人，其中脱贫人口</t>
    </r>
    <r>
      <rPr>
        <sz val="11"/>
        <rFont val="Times New Roman"/>
        <charset val="134"/>
      </rPr>
      <t>66</t>
    </r>
    <r>
      <rPr>
        <sz val="11"/>
        <rFont val="宋体"/>
        <charset val="134"/>
      </rPr>
      <t>人的安全供水保障水平。</t>
    </r>
  </si>
  <si>
    <r>
      <t>31</t>
    </r>
    <r>
      <rPr>
        <sz val="11"/>
        <rFont val="宋体"/>
        <charset val="134"/>
      </rPr>
      <t>口</t>
    </r>
    <r>
      <rPr>
        <sz val="11"/>
        <rFont val="Times New Roman"/>
        <charset val="134"/>
      </rPr>
      <t>5m³</t>
    </r>
    <r>
      <rPr>
        <sz val="11"/>
        <rFont val="宋体"/>
        <charset val="134"/>
      </rPr>
      <t>蓄水池共计</t>
    </r>
    <r>
      <rPr>
        <sz val="11"/>
        <rFont val="Times New Roman"/>
        <charset val="134"/>
      </rPr>
      <t>155m³</t>
    </r>
    <r>
      <rPr>
        <sz val="11"/>
        <rFont val="宋体"/>
        <charset val="134"/>
      </rPr>
      <t>蓄水池，整治杨清明屋后</t>
    </r>
    <r>
      <rPr>
        <sz val="11"/>
        <rFont val="Times New Roman"/>
        <charset val="134"/>
      </rPr>
      <t>30m³</t>
    </r>
    <r>
      <rPr>
        <sz val="11"/>
        <rFont val="宋体"/>
        <charset val="134"/>
      </rPr>
      <t>蓄水池</t>
    </r>
    <r>
      <rPr>
        <sz val="11"/>
        <rFont val="Times New Roman"/>
        <charset val="134"/>
      </rPr>
      <t>1</t>
    </r>
    <r>
      <rPr>
        <sz val="11"/>
        <rFont val="宋体"/>
        <charset val="134"/>
      </rPr>
      <t>口，整治新华</t>
    </r>
    <r>
      <rPr>
        <sz val="11"/>
        <rFont val="Times New Roman"/>
        <charset val="134"/>
      </rPr>
      <t>30m³</t>
    </r>
    <r>
      <rPr>
        <sz val="11"/>
        <rFont val="宋体"/>
        <charset val="134"/>
      </rPr>
      <t>蓄水池</t>
    </r>
    <r>
      <rPr>
        <sz val="11"/>
        <rFont val="Times New Roman"/>
        <charset val="134"/>
      </rPr>
      <t>1</t>
    </r>
    <r>
      <rPr>
        <sz val="11"/>
        <rFont val="宋体"/>
        <charset val="134"/>
      </rPr>
      <t>口</t>
    </r>
  </si>
  <si>
    <r>
      <t>受益脱贫人口</t>
    </r>
    <r>
      <rPr>
        <sz val="11"/>
        <rFont val="Times New Roman"/>
        <charset val="134"/>
      </rPr>
      <t>≥66</t>
    </r>
    <r>
      <rPr>
        <sz val="11"/>
        <rFont val="宋体"/>
        <charset val="134"/>
      </rPr>
      <t>人</t>
    </r>
  </si>
  <si>
    <r>
      <t>巫溪县</t>
    </r>
    <r>
      <rPr>
        <sz val="11"/>
        <rFont val="Times New Roman"/>
        <charset val="134"/>
      </rPr>
      <t>2023</t>
    </r>
    <r>
      <rPr>
        <sz val="11"/>
        <rFont val="宋体"/>
        <charset val="134"/>
      </rPr>
      <t>年尖山镇白云村抗旱蓄水池工程</t>
    </r>
  </si>
  <si>
    <r>
      <t>白云村筲箕湾新建蓄水池</t>
    </r>
    <r>
      <rPr>
        <sz val="11"/>
        <rFont val="Times New Roman"/>
        <charset val="134"/>
      </rPr>
      <t>1</t>
    </r>
    <r>
      <rPr>
        <sz val="11"/>
        <rFont val="宋体"/>
        <charset val="134"/>
      </rPr>
      <t>口</t>
    </r>
    <r>
      <rPr>
        <sz val="11"/>
        <rFont val="Times New Roman"/>
        <charset val="134"/>
      </rPr>
      <t>800m³</t>
    </r>
    <r>
      <rPr>
        <sz val="11"/>
        <rFont val="宋体"/>
        <charset val="134"/>
      </rPr>
      <t>，集水池</t>
    </r>
    <r>
      <rPr>
        <sz val="11"/>
        <rFont val="Times New Roman"/>
        <charset val="134"/>
      </rPr>
      <t>1</t>
    </r>
    <r>
      <rPr>
        <sz val="11"/>
        <rFont val="宋体"/>
        <charset val="134"/>
      </rPr>
      <t>口</t>
    </r>
    <r>
      <rPr>
        <sz val="11"/>
        <rFont val="Times New Roman"/>
        <charset val="134"/>
      </rPr>
      <t>2m³</t>
    </r>
    <r>
      <rPr>
        <sz val="11"/>
        <rFont val="宋体"/>
        <charset val="134"/>
      </rPr>
      <t>，</t>
    </r>
    <r>
      <rPr>
        <sz val="11"/>
        <rFont val="Times New Roman"/>
        <charset val="134"/>
      </rPr>
      <t>φ75PE100</t>
    </r>
    <r>
      <rPr>
        <sz val="11"/>
        <rFont val="宋体"/>
        <charset val="134"/>
      </rPr>
      <t>给水管</t>
    </r>
    <r>
      <rPr>
        <sz val="11"/>
        <rFont val="Times New Roman"/>
        <charset val="134"/>
      </rPr>
      <t>200</t>
    </r>
    <r>
      <rPr>
        <sz val="11"/>
        <rFont val="宋体"/>
        <charset val="134"/>
      </rPr>
      <t>米，</t>
    </r>
    <r>
      <rPr>
        <sz val="11"/>
        <rFont val="Times New Roman"/>
        <charset val="134"/>
      </rPr>
      <t>φ32PE100</t>
    </r>
    <r>
      <rPr>
        <sz val="11"/>
        <rFont val="宋体"/>
        <charset val="134"/>
      </rPr>
      <t>给水管</t>
    </r>
    <r>
      <rPr>
        <sz val="11"/>
        <rFont val="Times New Roman"/>
        <charset val="134"/>
      </rPr>
      <t>5000</t>
    </r>
    <r>
      <rPr>
        <sz val="11"/>
        <rFont val="宋体"/>
        <charset val="134"/>
      </rPr>
      <t>米，</t>
    </r>
    <r>
      <rPr>
        <sz val="11"/>
        <rFont val="Times New Roman"/>
        <charset val="134"/>
      </rPr>
      <t>7</t>
    </r>
    <r>
      <rPr>
        <sz val="11"/>
        <rFont val="宋体"/>
        <charset val="134"/>
      </rPr>
      <t>社马家湾整修蓄水池</t>
    </r>
    <r>
      <rPr>
        <sz val="11"/>
        <rFont val="Times New Roman"/>
        <charset val="134"/>
      </rPr>
      <t>1</t>
    </r>
    <r>
      <rPr>
        <sz val="11"/>
        <rFont val="宋体"/>
        <charset val="134"/>
      </rPr>
      <t>口</t>
    </r>
    <r>
      <rPr>
        <sz val="11"/>
        <rFont val="Times New Roman"/>
        <charset val="134"/>
      </rPr>
      <t>400m³</t>
    </r>
    <r>
      <rPr>
        <sz val="11"/>
        <rFont val="宋体"/>
        <charset val="134"/>
      </rPr>
      <t>，</t>
    </r>
    <r>
      <rPr>
        <sz val="11"/>
        <rFont val="Times New Roman"/>
        <charset val="134"/>
      </rPr>
      <t>2</t>
    </r>
    <r>
      <rPr>
        <sz val="11"/>
        <rFont val="宋体"/>
        <charset val="134"/>
      </rPr>
      <t>社青草坪整修蓄水池</t>
    </r>
    <r>
      <rPr>
        <sz val="11"/>
        <rFont val="Times New Roman"/>
        <charset val="134"/>
      </rPr>
      <t>1</t>
    </r>
    <r>
      <rPr>
        <sz val="11"/>
        <rFont val="宋体"/>
        <charset val="134"/>
      </rPr>
      <t>口</t>
    </r>
    <r>
      <rPr>
        <sz val="11"/>
        <rFont val="Times New Roman"/>
        <charset val="134"/>
      </rPr>
      <t>800m³</t>
    </r>
    <r>
      <rPr>
        <sz val="11"/>
        <rFont val="宋体"/>
        <charset val="134"/>
      </rPr>
      <t>，沉砂池</t>
    </r>
    <r>
      <rPr>
        <sz val="11"/>
        <rFont val="Times New Roman"/>
        <charset val="134"/>
      </rPr>
      <t>1</t>
    </r>
    <r>
      <rPr>
        <sz val="11"/>
        <rFont val="宋体"/>
        <charset val="134"/>
      </rPr>
      <t>口，</t>
    </r>
    <r>
      <rPr>
        <sz val="11"/>
        <rFont val="Times New Roman"/>
        <charset val="134"/>
      </rPr>
      <t>φ40PE100</t>
    </r>
    <r>
      <rPr>
        <sz val="11"/>
        <rFont val="宋体"/>
        <charset val="134"/>
      </rPr>
      <t>给水管</t>
    </r>
    <r>
      <rPr>
        <sz val="11"/>
        <rFont val="Times New Roman"/>
        <charset val="134"/>
      </rPr>
      <t>1000</t>
    </r>
    <r>
      <rPr>
        <sz val="11"/>
        <rFont val="宋体"/>
        <charset val="134"/>
      </rPr>
      <t>米，</t>
    </r>
    <r>
      <rPr>
        <sz val="11"/>
        <rFont val="Times New Roman"/>
        <charset val="134"/>
      </rPr>
      <t>5</t>
    </r>
    <r>
      <rPr>
        <sz val="11"/>
        <rFont val="宋体"/>
        <charset val="134"/>
      </rPr>
      <t>社五保家园整修蓄水池</t>
    </r>
    <r>
      <rPr>
        <sz val="11"/>
        <rFont val="Times New Roman"/>
        <charset val="134"/>
      </rPr>
      <t>1</t>
    </r>
    <r>
      <rPr>
        <sz val="11"/>
        <rFont val="宋体"/>
        <charset val="134"/>
      </rPr>
      <t>口</t>
    </r>
    <r>
      <rPr>
        <sz val="11"/>
        <rFont val="Times New Roman"/>
        <charset val="134"/>
      </rPr>
      <t>100m³</t>
    </r>
    <r>
      <rPr>
        <sz val="11"/>
        <rFont val="宋体"/>
        <charset val="134"/>
      </rPr>
      <t>，</t>
    </r>
    <r>
      <rPr>
        <sz val="11"/>
        <rFont val="Times New Roman"/>
        <charset val="134"/>
      </rPr>
      <t>3</t>
    </r>
    <r>
      <rPr>
        <sz val="11"/>
        <rFont val="宋体"/>
        <charset val="134"/>
      </rPr>
      <t>社整治李志银屋旁蓄水池</t>
    </r>
    <r>
      <rPr>
        <sz val="11"/>
        <rFont val="Times New Roman"/>
        <charset val="134"/>
      </rPr>
      <t>1</t>
    </r>
    <r>
      <rPr>
        <sz val="11"/>
        <rFont val="宋体"/>
        <charset val="134"/>
      </rPr>
      <t>口</t>
    </r>
    <r>
      <rPr>
        <sz val="11"/>
        <rFont val="Times New Roman"/>
        <charset val="134"/>
      </rPr>
      <t>250m³</t>
    </r>
    <r>
      <rPr>
        <sz val="11"/>
        <rFont val="宋体"/>
        <charset val="134"/>
      </rPr>
      <t>，李志银屋后蓄水池</t>
    </r>
    <r>
      <rPr>
        <sz val="11"/>
        <rFont val="Times New Roman"/>
        <charset val="134"/>
      </rPr>
      <t>1</t>
    </r>
    <r>
      <rPr>
        <sz val="11"/>
        <rFont val="宋体"/>
        <charset val="134"/>
      </rPr>
      <t>口</t>
    </r>
    <r>
      <rPr>
        <sz val="11"/>
        <rFont val="Times New Roman"/>
        <charset val="134"/>
      </rPr>
      <t>250m³</t>
    </r>
    <r>
      <rPr>
        <sz val="11"/>
        <rFont val="宋体"/>
        <charset val="134"/>
      </rPr>
      <t>（砂浆抹灰）。</t>
    </r>
  </si>
  <si>
    <r>
      <t>通过项目实施。可提升</t>
    </r>
    <r>
      <rPr>
        <sz val="11"/>
        <rFont val="Times New Roman"/>
        <charset val="134"/>
      </rPr>
      <t>610</t>
    </r>
    <r>
      <rPr>
        <sz val="11"/>
        <rFont val="宋体"/>
        <charset val="134"/>
      </rPr>
      <t>人（其中脱贫人口</t>
    </r>
    <r>
      <rPr>
        <sz val="11"/>
        <rFont val="Times New Roman"/>
        <charset val="134"/>
      </rPr>
      <t>59</t>
    </r>
    <r>
      <rPr>
        <sz val="11"/>
        <rFont val="宋体"/>
        <charset val="134"/>
      </rPr>
      <t>人）的安全供水保障水平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</si>
  <si>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人参与项目实施过程中施工质量和资金使用的监督，项目实施可提升</t>
    </r>
    <r>
      <rPr>
        <sz val="11"/>
        <rFont val="Times New Roman"/>
        <charset val="134"/>
      </rPr>
      <t>610</t>
    </r>
    <r>
      <rPr>
        <sz val="11"/>
        <rFont val="宋体"/>
        <charset val="134"/>
      </rPr>
      <t>人，其中脱贫人口</t>
    </r>
    <r>
      <rPr>
        <sz val="11"/>
        <rFont val="Times New Roman"/>
        <charset val="134"/>
      </rPr>
      <t>59</t>
    </r>
    <r>
      <rPr>
        <sz val="11"/>
        <rFont val="宋体"/>
        <charset val="134"/>
      </rPr>
      <t>人的安全供水保障水平。</t>
    </r>
  </si>
  <si>
    <r>
      <t>通过新建</t>
    </r>
    <r>
      <rPr>
        <sz val="11"/>
        <rFont val="Times New Roman"/>
        <charset val="134"/>
      </rPr>
      <t>800m³</t>
    </r>
    <r>
      <rPr>
        <sz val="11"/>
        <rFont val="宋体"/>
        <charset val="134"/>
      </rPr>
      <t>蓄水池</t>
    </r>
    <r>
      <rPr>
        <sz val="11"/>
        <rFont val="Times New Roman"/>
        <charset val="134"/>
      </rPr>
      <t>1</t>
    </r>
    <r>
      <rPr>
        <sz val="11"/>
        <rFont val="宋体"/>
        <charset val="134"/>
      </rPr>
      <t>口，</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φ75PE100</t>
    </r>
    <r>
      <rPr>
        <sz val="11"/>
        <rFont val="宋体"/>
        <charset val="134"/>
      </rPr>
      <t>给水管</t>
    </r>
    <r>
      <rPr>
        <sz val="11"/>
        <rFont val="Times New Roman"/>
        <charset val="134"/>
      </rPr>
      <t>200</t>
    </r>
    <r>
      <rPr>
        <sz val="11"/>
        <rFont val="宋体"/>
        <charset val="134"/>
      </rPr>
      <t>米，</t>
    </r>
    <r>
      <rPr>
        <sz val="11"/>
        <rFont val="Times New Roman"/>
        <charset val="134"/>
      </rPr>
      <t>φ32PE100</t>
    </r>
    <r>
      <rPr>
        <sz val="11"/>
        <rFont val="宋体"/>
        <charset val="134"/>
      </rPr>
      <t>给水管</t>
    </r>
    <r>
      <rPr>
        <sz val="11"/>
        <rFont val="Times New Roman"/>
        <charset val="134"/>
      </rPr>
      <t>5000</t>
    </r>
    <r>
      <rPr>
        <sz val="11"/>
        <rFont val="宋体"/>
        <charset val="134"/>
      </rPr>
      <t>米，整修</t>
    </r>
    <r>
      <rPr>
        <sz val="11"/>
        <rFont val="Times New Roman"/>
        <charset val="134"/>
      </rPr>
      <t>400m³</t>
    </r>
    <r>
      <rPr>
        <sz val="11"/>
        <rFont val="宋体"/>
        <charset val="134"/>
      </rPr>
      <t>蓄水池</t>
    </r>
    <r>
      <rPr>
        <sz val="11"/>
        <rFont val="Times New Roman"/>
        <charset val="134"/>
      </rPr>
      <t>1</t>
    </r>
    <r>
      <rPr>
        <sz val="11"/>
        <rFont val="宋体"/>
        <charset val="134"/>
      </rPr>
      <t>口，</t>
    </r>
    <r>
      <rPr>
        <sz val="11"/>
        <rFont val="Times New Roman"/>
        <charset val="134"/>
      </rPr>
      <t>2</t>
    </r>
    <r>
      <rPr>
        <sz val="11"/>
        <rFont val="宋体"/>
        <charset val="134"/>
      </rPr>
      <t>社青草坪整修</t>
    </r>
    <r>
      <rPr>
        <sz val="11"/>
        <rFont val="Times New Roman"/>
        <charset val="134"/>
      </rPr>
      <t>800m³</t>
    </r>
    <r>
      <rPr>
        <sz val="11"/>
        <rFont val="宋体"/>
        <charset val="134"/>
      </rPr>
      <t>蓄水池</t>
    </r>
    <r>
      <rPr>
        <sz val="11"/>
        <rFont val="Times New Roman"/>
        <charset val="134"/>
      </rPr>
      <t>1</t>
    </r>
    <r>
      <rPr>
        <sz val="11"/>
        <rFont val="宋体"/>
        <charset val="134"/>
      </rPr>
      <t>口，沉砂池</t>
    </r>
    <r>
      <rPr>
        <sz val="11"/>
        <rFont val="Times New Roman"/>
        <charset val="134"/>
      </rPr>
      <t>1</t>
    </r>
    <r>
      <rPr>
        <sz val="11"/>
        <rFont val="宋体"/>
        <charset val="134"/>
      </rPr>
      <t>口，</t>
    </r>
    <r>
      <rPr>
        <sz val="11"/>
        <rFont val="Times New Roman"/>
        <charset val="134"/>
      </rPr>
      <t>φ40PE100</t>
    </r>
    <r>
      <rPr>
        <sz val="11"/>
        <rFont val="宋体"/>
        <charset val="134"/>
      </rPr>
      <t>给水管</t>
    </r>
    <r>
      <rPr>
        <sz val="11"/>
        <rFont val="Times New Roman"/>
        <charset val="134"/>
      </rPr>
      <t>1000</t>
    </r>
    <r>
      <rPr>
        <sz val="11"/>
        <rFont val="宋体"/>
        <charset val="134"/>
      </rPr>
      <t>米，</t>
    </r>
    <r>
      <rPr>
        <sz val="11"/>
        <rFont val="Times New Roman"/>
        <charset val="134"/>
      </rPr>
      <t>5</t>
    </r>
    <r>
      <rPr>
        <sz val="11"/>
        <rFont val="宋体"/>
        <charset val="134"/>
      </rPr>
      <t>社五保家园整修</t>
    </r>
    <r>
      <rPr>
        <sz val="11"/>
        <rFont val="Times New Roman"/>
        <charset val="134"/>
      </rPr>
      <t>100m³</t>
    </r>
    <r>
      <rPr>
        <sz val="11"/>
        <rFont val="宋体"/>
        <charset val="134"/>
      </rPr>
      <t>蓄水池</t>
    </r>
    <r>
      <rPr>
        <sz val="11"/>
        <rFont val="Times New Roman"/>
        <charset val="134"/>
      </rPr>
      <t>1</t>
    </r>
    <r>
      <rPr>
        <sz val="11"/>
        <rFont val="宋体"/>
        <charset val="134"/>
      </rPr>
      <t>口，</t>
    </r>
    <r>
      <rPr>
        <sz val="11"/>
        <rFont val="Times New Roman"/>
        <charset val="134"/>
      </rPr>
      <t>3</t>
    </r>
    <r>
      <rPr>
        <sz val="11"/>
        <rFont val="宋体"/>
        <charset val="134"/>
      </rPr>
      <t>社整治李志银屋旁</t>
    </r>
    <r>
      <rPr>
        <sz val="11"/>
        <rFont val="Times New Roman"/>
        <charset val="134"/>
      </rPr>
      <t>250m³</t>
    </r>
    <r>
      <rPr>
        <sz val="11"/>
        <rFont val="宋体"/>
        <charset val="134"/>
      </rPr>
      <t>蓄水池</t>
    </r>
    <r>
      <rPr>
        <sz val="11"/>
        <rFont val="Times New Roman"/>
        <charset val="134"/>
      </rPr>
      <t>1</t>
    </r>
    <r>
      <rPr>
        <sz val="11"/>
        <rFont val="宋体"/>
        <charset val="134"/>
      </rPr>
      <t>口，李志银屋后</t>
    </r>
    <r>
      <rPr>
        <sz val="11"/>
        <rFont val="Times New Roman"/>
        <charset val="134"/>
      </rPr>
      <t>250m³</t>
    </r>
    <r>
      <rPr>
        <sz val="11"/>
        <rFont val="宋体"/>
        <charset val="134"/>
      </rPr>
      <t>蓄水池</t>
    </r>
    <r>
      <rPr>
        <sz val="11"/>
        <rFont val="Times New Roman"/>
        <charset val="134"/>
      </rPr>
      <t>1</t>
    </r>
    <r>
      <rPr>
        <sz val="11"/>
        <rFont val="宋体"/>
        <charset val="134"/>
      </rPr>
      <t>口（砂浆抹灰）。可提升</t>
    </r>
    <r>
      <rPr>
        <sz val="11"/>
        <rFont val="Times New Roman"/>
        <charset val="134"/>
      </rPr>
      <t>610</t>
    </r>
    <r>
      <rPr>
        <sz val="11"/>
        <rFont val="宋体"/>
        <charset val="134"/>
      </rPr>
      <t>人（其中脱贫人口</t>
    </r>
    <r>
      <rPr>
        <sz val="11"/>
        <rFont val="Times New Roman"/>
        <charset val="134"/>
      </rPr>
      <t>59</t>
    </r>
    <r>
      <rPr>
        <sz val="11"/>
        <rFont val="宋体"/>
        <charset val="134"/>
      </rPr>
      <t>人）的安全供水保障水平</t>
    </r>
  </si>
  <si>
    <r>
      <t>新建</t>
    </r>
    <r>
      <rPr>
        <sz val="11"/>
        <rFont val="Times New Roman"/>
        <charset val="134"/>
      </rPr>
      <t>800m³</t>
    </r>
    <r>
      <rPr>
        <sz val="11"/>
        <rFont val="宋体"/>
        <charset val="134"/>
      </rPr>
      <t>蓄水池</t>
    </r>
    <r>
      <rPr>
        <sz val="11"/>
        <rFont val="Times New Roman"/>
        <charset val="134"/>
      </rPr>
      <t>1</t>
    </r>
    <r>
      <rPr>
        <sz val="11"/>
        <rFont val="宋体"/>
        <charset val="134"/>
      </rPr>
      <t>口，</t>
    </r>
    <r>
      <rPr>
        <sz val="11"/>
        <rFont val="Times New Roman"/>
        <charset val="134"/>
      </rPr>
      <t>2m³</t>
    </r>
    <r>
      <rPr>
        <sz val="11"/>
        <rFont val="宋体"/>
        <charset val="134"/>
      </rPr>
      <t>集水池</t>
    </r>
    <r>
      <rPr>
        <sz val="11"/>
        <rFont val="Times New Roman"/>
        <charset val="134"/>
      </rPr>
      <t>1</t>
    </r>
    <r>
      <rPr>
        <sz val="11"/>
        <rFont val="宋体"/>
        <charset val="134"/>
      </rPr>
      <t>口，</t>
    </r>
    <r>
      <rPr>
        <sz val="11"/>
        <rFont val="Times New Roman"/>
        <charset val="134"/>
      </rPr>
      <t>φ75PE100</t>
    </r>
    <r>
      <rPr>
        <sz val="11"/>
        <rFont val="宋体"/>
        <charset val="134"/>
      </rPr>
      <t>给水管</t>
    </r>
    <r>
      <rPr>
        <sz val="11"/>
        <rFont val="Times New Roman"/>
        <charset val="134"/>
      </rPr>
      <t>200</t>
    </r>
    <r>
      <rPr>
        <sz val="11"/>
        <rFont val="宋体"/>
        <charset val="134"/>
      </rPr>
      <t>米，</t>
    </r>
    <r>
      <rPr>
        <sz val="11"/>
        <rFont val="Times New Roman"/>
        <charset val="134"/>
      </rPr>
      <t>φ32PE100</t>
    </r>
    <r>
      <rPr>
        <sz val="11"/>
        <rFont val="宋体"/>
        <charset val="134"/>
      </rPr>
      <t>给水管</t>
    </r>
    <r>
      <rPr>
        <sz val="11"/>
        <rFont val="Times New Roman"/>
        <charset val="134"/>
      </rPr>
      <t>5000</t>
    </r>
    <r>
      <rPr>
        <sz val="11"/>
        <rFont val="宋体"/>
        <charset val="134"/>
      </rPr>
      <t>米，整修</t>
    </r>
    <r>
      <rPr>
        <sz val="11"/>
        <rFont val="Times New Roman"/>
        <charset val="134"/>
      </rPr>
      <t>400m³</t>
    </r>
    <r>
      <rPr>
        <sz val="11"/>
        <rFont val="宋体"/>
        <charset val="134"/>
      </rPr>
      <t>蓄水池</t>
    </r>
    <r>
      <rPr>
        <sz val="11"/>
        <rFont val="Times New Roman"/>
        <charset val="134"/>
      </rPr>
      <t>1</t>
    </r>
    <r>
      <rPr>
        <sz val="11"/>
        <rFont val="宋体"/>
        <charset val="134"/>
      </rPr>
      <t>口，</t>
    </r>
    <r>
      <rPr>
        <sz val="11"/>
        <rFont val="Times New Roman"/>
        <charset val="134"/>
      </rPr>
      <t>2</t>
    </r>
    <r>
      <rPr>
        <sz val="11"/>
        <rFont val="宋体"/>
        <charset val="134"/>
      </rPr>
      <t>社青草坪整修</t>
    </r>
    <r>
      <rPr>
        <sz val="11"/>
        <rFont val="Times New Roman"/>
        <charset val="134"/>
      </rPr>
      <t>800m³</t>
    </r>
    <r>
      <rPr>
        <sz val="11"/>
        <rFont val="宋体"/>
        <charset val="134"/>
      </rPr>
      <t>蓄水池</t>
    </r>
    <r>
      <rPr>
        <sz val="11"/>
        <rFont val="Times New Roman"/>
        <charset val="134"/>
      </rPr>
      <t>1</t>
    </r>
    <r>
      <rPr>
        <sz val="11"/>
        <rFont val="宋体"/>
        <charset val="134"/>
      </rPr>
      <t>口，沉砂池</t>
    </r>
    <r>
      <rPr>
        <sz val="11"/>
        <rFont val="Times New Roman"/>
        <charset val="134"/>
      </rPr>
      <t>1</t>
    </r>
    <r>
      <rPr>
        <sz val="11"/>
        <rFont val="宋体"/>
        <charset val="134"/>
      </rPr>
      <t>口，</t>
    </r>
    <r>
      <rPr>
        <sz val="11"/>
        <rFont val="Times New Roman"/>
        <charset val="134"/>
      </rPr>
      <t>φ40PE100</t>
    </r>
    <r>
      <rPr>
        <sz val="11"/>
        <rFont val="宋体"/>
        <charset val="134"/>
      </rPr>
      <t>给水管</t>
    </r>
    <r>
      <rPr>
        <sz val="11"/>
        <rFont val="Times New Roman"/>
        <charset val="134"/>
      </rPr>
      <t>1000</t>
    </r>
    <r>
      <rPr>
        <sz val="11"/>
        <rFont val="宋体"/>
        <charset val="134"/>
      </rPr>
      <t>米，</t>
    </r>
    <r>
      <rPr>
        <sz val="11"/>
        <rFont val="Times New Roman"/>
        <charset val="134"/>
      </rPr>
      <t>5</t>
    </r>
    <r>
      <rPr>
        <sz val="11"/>
        <rFont val="宋体"/>
        <charset val="134"/>
      </rPr>
      <t>社五保家园整修</t>
    </r>
    <r>
      <rPr>
        <sz val="11"/>
        <rFont val="Times New Roman"/>
        <charset val="134"/>
      </rPr>
      <t>100m³</t>
    </r>
    <r>
      <rPr>
        <sz val="11"/>
        <rFont val="宋体"/>
        <charset val="134"/>
      </rPr>
      <t>蓄水池</t>
    </r>
    <r>
      <rPr>
        <sz val="11"/>
        <rFont val="Times New Roman"/>
        <charset val="134"/>
      </rPr>
      <t>1</t>
    </r>
    <r>
      <rPr>
        <sz val="11"/>
        <rFont val="宋体"/>
        <charset val="134"/>
      </rPr>
      <t>口，</t>
    </r>
    <r>
      <rPr>
        <sz val="11"/>
        <rFont val="Times New Roman"/>
        <charset val="134"/>
      </rPr>
      <t>3</t>
    </r>
    <r>
      <rPr>
        <sz val="11"/>
        <rFont val="宋体"/>
        <charset val="134"/>
      </rPr>
      <t>社整治李志银屋旁</t>
    </r>
    <r>
      <rPr>
        <sz val="11"/>
        <rFont val="Times New Roman"/>
        <charset val="134"/>
      </rPr>
      <t>250m³</t>
    </r>
    <r>
      <rPr>
        <sz val="11"/>
        <rFont val="宋体"/>
        <charset val="134"/>
      </rPr>
      <t>蓄水池</t>
    </r>
    <r>
      <rPr>
        <sz val="11"/>
        <rFont val="Times New Roman"/>
        <charset val="134"/>
      </rPr>
      <t>1</t>
    </r>
    <r>
      <rPr>
        <sz val="11"/>
        <rFont val="宋体"/>
        <charset val="134"/>
      </rPr>
      <t>口，李志银屋后</t>
    </r>
    <r>
      <rPr>
        <sz val="11"/>
        <rFont val="Times New Roman"/>
        <charset val="134"/>
      </rPr>
      <t>250m³</t>
    </r>
    <r>
      <rPr>
        <sz val="11"/>
        <rFont val="宋体"/>
        <charset val="134"/>
      </rPr>
      <t>蓄水池</t>
    </r>
    <r>
      <rPr>
        <sz val="11"/>
        <rFont val="Times New Roman"/>
        <charset val="134"/>
      </rPr>
      <t>1</t>
    </r>
    <r>
      <rPr>
        <sz val="11"/>
        <rFont val="宋体"/>
        <charset val="134"/>
      </rPr>
      <t>口（砂浆抹灰）。</t>
    </r>
  </si>
  <si>
    <r>
      <t>受益脱贫人口</t>
    </r>
    <r>
      <rPr>
        <sz val="11"/>
        <rFont val="Times New Roman"/>
        <charset val="134"/>
      </rPr>
      <t>≥59</t>
    </r>
    <r>
      <rPr>
        <sz val="11"/>
        <rFont val="宋体"/>
        <charset val="134"/>
      </rPr>
      <t>人</t>
    </r>
  </si>
  <si>
    <r>
      <t>巫溪县</t>
    </r>
    <r>
      <rPr>
        <sz val="11"/>
        <rFont val="Times New Roman"/>
        <charset val="134"/>
      </rPr>
      <t>2023</t>
    </r>
    <r>
      <rPr>
        <sz val="11"/>
        <rFont val="宋体"/>
        <charset val="134"/>
      </rPr>
      <t>年宁厂镇供水保障提升工程</t>
    </r>
  </si>
  <si>
    <r>
      <t>新建</t>
    </r>
    <r>
      <rPr>
        <sz val="11"/>
        <rFont val="Times New Roman"/>
        <charset val="134"/>
      </rPr>
      <t>Φ50PE</t>
    </r>
    <r>
      <rPr>
        <sz val="11"/>
        <rFont val="宋体"/>
        <charset val="134"/>
      </rPr>
      <t>管</t>
    </r>
    <r>
      <rPr>
        <sz val="11"/>
        <rFont val="Times New Roman"/>
        <charset val="134"/>
      </rPr>
      <t>1000</t>
    </r>
    <r>
      <rPr>
        <sz val="11"/>
        <rFont val="宋体"/>
        <charset val="134"/>
      </rPr>
      <t>米，蓄水池整治</t>
    </r>
    <r>
      <rPr>
        <sz val="11"/>
        <rFont val="Times New Roman"/>
        <charset val="134"/>
      </rPr>
      <t>7</t>
    </r>
    <r>
      <rPr>
        <sz val="11"/>
        <rFont val="宋体"/>
        <charset val="134"/>
      </rPr>
      <t>口等</t>
    </r>
  </si>
  <si>
    <r>
      <t>通过新建</t>
    </r>
    <r>
      <rPr>
        <sz val="11"/>
        <rFont val="Times New Roman"/>
        <charset val="134"/>
      </rPr>
      <t>Φ50PE</t>
    </r>
    <r>
      <rPr>
        <sz val="11"/>
        <rFont val="宋体"/>
        <charset val="134"/>
      </rPr>
      <t>管</t>
    </r>
    <r>
      <rPr>
        <sz val="11"/>
        <rFont val="Times New Roman"/>
        <charset val="134"/>
      </rPr>
      <t>1000</t>
    </r>
    <r>
      <rPr>
        <sz val="11"/>
        <rFont val="宋体"/>
        <charset val="134"/>
      </rPr>
      <t>米，蓄水池整治</t>
    </r>
    <r>
      <rPr>
        <sz val="11"/>
        <rFont val="Times New Roman"/>
        <charset val="134"/>
      </rPr>
      <t>7</t>
    </r>
    <r>
      <rPr>
        <sz val="11"/>
        <rFont val="宋体"/>
        <charset val="134"/>
      </rPr>
      <t>口等</t>
    </r>
    <r>
      <rPr>
        <sz val="11"/>
        <rFont val="Times New Roman"/>
        <charset val="134"/>
      </rPr>
      <t>,</t>
    </r>
    <r>
      <rPr>
        <sz val="11"/>
        <rFont val="宋体"/>
        <charset val="134"/>
      </rPr>
      <t>可提升</t>
    </r>
    <r>
      <rPr>
        <sz val="11"/>
        <rFont val="Times New Roman"/>
        <charset val="134"/>
      </rPr>
      <t>455</t>
    </r>
    <r>
      <rPr>
        <sz val="11"/>
        <rFont val="宋体"/>
        <charset val="134"/>
      </rPr>
      <t>人其中脱贫人口</t>
    </r>
    <r>
      <rPr>
        <sz val="11"/>
        <rFont val="Times New Roman"/>
        <charset val="134"/>
      </rPr>
      <t>76</t>
    </r>
    <r>
      <rPr>
        <sz val="11"/>
        <rFont val="宋体"/>
        <charset val="134"/>
      </rPr>
      <t>人安全供水保障水平</t>
    </r>
  </si>
  <si>
    <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3</t>
    </r>
    <r>
      <rPr>
        <sz val="11"/>
        <rFont val="宋体"/>
        <charset val="134"/>
      </rPr>
      <t>人参与项目实施过程中施工质量和资金使用的监督，通过新建</t>
    </r>
    <r>
      <rPr>
        <sz val="11"/>
        <rFont val="Times New Roman"/>
        <charset val="134"/>
      </rPr>
      <t>Φ50PE</t>
    </r>
    <r>
      <rPr>
        <sz val="11"/>
        <rFont val="宋体"/>
        <charset val="134"/>
      </rPr>
      <t>管</t>
    </r>
    <r>
      <rPr>
        <sz val="11"/>
        <rFont val="Times New Roman"/>
        <charset val="134"/>
      </rPr>
      <t>1000</t>
    </r>
    <r>
      <rPr>
        <sz val="11"/>
        <rFont val="宋体"/>
        <charset val="134"/>
      </rPr>
      <t>米，蓄水池整治</t>
    </r>
    <r>
      <rPr>
        <sz val="11"/>
        <rFont val="Times New Roman"/>
        <charset val="134"/>
      </rPr>
      <t>7</t>
    </r>
    <r>
      <rPr>
        <sz val="11"/>
        <rFont val="宋体"/>
        <charset val="134"/>
      </rPr>
      <t>口等</t>
    </r>
    <r>
      <rPr>
        <sz val="11"/>
        <rFont val="Times New Roman"/>
        <charset val="134"/>
      </rPr>
      <t>,</t>
    </r>
    <r>
      <rPr>
        <sz val="11"/>
        <rFont val="宋体"/>
        <charset val="134"/>
      </rPr>
      <t>可提升</t>
    </r>
    <r>
      <rPr>
        <sz val="11"/>
        <rFont val="Times New Roman"/>
        <charset val="134"/>
      </rPr>
      <t>455</t>
    </r>
    <r>
      <rPr>
        <sz val="11"/>
        <rFont val="宋体"/>
        <charset val="134"/>
      </rPr>
      <t>人其中脱贫人口</t>
    </r>
    <r>
      <rPr>
        <sz val="11"/>
        <rFont val="Times New Roman"/>
        <charset val="134"/>
      </rPr>
      <t>76</t>
    </r>
    <r>
      <rPr>
        <sz val="11"/>
        <rFont val="宋体"/>
        <charset val="134"/>
      </rPr>
      <t>人安全供水保障水平，促进农业生产水平带动旅游发展。</t>
    </r>
  </si>
  <si>
    <r>
      <t>受益脱贫人口</t>
    </r>
    <r>
      <rPr>
        <sz val="11"/>
        <rFont val="Times New Roman"/>
        <charset val="134"/>
      </rPr>
      <t>≥76</t>
    </r>
    <r>
      <rPr>
        <sz val="11"/>
        <rFont val="宋体"/>
        <charset val="134"/>
      </rPr>
      <t>人</t>
    </r>
  </si>
  <si>
    <r>
      <t>巫溪县</t>
    </r>
    <r>
      <rPr>
        <sz val="11"/>
        <rFont val="Times New Roman"/>
        <charset val="134"/>
      </rPr>
      <t>2023</t>
    </r>
    <r>
      <rPr>
        <sz val="11"/>
        <rFont val="宋体"/>
        <charset val="134"/>
      </rPr>
      <t>年朝阳镇咸池村蓄水池工程</t>
    </r>
  </si>
  <si>
    <r>
      <t>整治</t>
    </r>
    <r>
      <rPr>
        <sz val="11"/>
        <rFont val="Times New Roman"/>
        <charset val="134"/>
      </rPr>
      <t>100m³</t>
    </r>
    <r>
      <rPr>
        <sz val="11"/>
        <rFont val="宋体"/>
        <charset val="134"/>
      </rPr>
      <t>蓄水池</t>
    </r>
    <r>
      <rPr>
        <sz val="11"/>
        <rFont val="Times New Roman"/>
        <charset val="134"/>
      </rPr>
      <t>1</t>
    </r>
    <r>
      <rPr>
        <sz val="11"/>
        <rFont val="宋体"/>
        <charset val="134"/>
      </rPr>
      <t>口，新建</t>
    </r>
    <r>
      <rPr>
        <sz val="11"/>
        <rFont val="Times New Roman"/>
        <charset val="134"/>
      </rPr>
      <t>300</t>
    </r>
    <r>
      <rPr>
        <sz val="11"/>
        <rFont val="宋体"/>
        <charset val="134"/>
      </rPr>
      <t>方水池</t>
    </r>
    <r>
      <rPr>
        <sz val="11"/>
        <rFont val="Times New Roman"/>
        <charset val="134"/>
      </rPr>
      <t>1</t>
    </r>
    <r>
      <rPr>
        <sz val="11"/>
        <rFont val="宋体"/>
        <charset val="134"/>
      </rPr>
      <t>口，铺设各型管道</t>
    </r>
    <r>
      <rPr>
        <sz val="11"/>
        <rFont val="Times New Roman"/>
        <charset val="134"/>
      </rPr>
      <t>700</t>
    </r>
    <r>
      <rPr>
        <sz val="11"/>
        <rFont val="宋体"/>
        <charset val="134"/>
      </rPr>
      <t>米等</t>
    </r>
  </si>
  <si>
    <r>
      <t>通过整治</t>
    </r>
    <r>
      <rPr>
        <sz val="11"/>
        <rFont val="Times New Roman"/>
        <charset val="134"/>
      </rPr>
      <t>100m³</t>
    </r>
    <r>
      <rPr>
        <sz val="11"/>
        <rFont val="宋体"/>
        <charset val="134"/>
      </rPr>
      <t>蓄水池</t>
    </r>
    <r>
      <rPr>
        <sz val="11"/>
        <rFont val="Times New Roman"/>
        <charset val="134"/>
      </rPr>
      <t>1</t>
    </r>
    <r>
      <rPr>
        <sz val="11"/>
        <rFont val="宋体"/>
        <charset val="134"/>
      </rPr>
      <t>口，新建</t>
    </r>
    <r>
      <rPr>
        <sz val="11"/>
        <rFont val="Times New Roman"/>
        <charset val="134"/>
      </rPr>
      <t>300</t>
    </r>
    <r>
      <rPr>
        <sz val="11"/>
        <rFont val="宋体"/>
        <charset val="134"/>
      </rPr>
      <t>方水池</t>
    </r>
    <r>
      <rPr>
        <sz val="11"/>
        <rFont val="Times New Roman"/>
        <charset val="134"/>
      </rPr>
      <t>1</t>
    </r>
    <r>
      <rPr>
        <sz val="11"/>
        <rFont val="宋体"/>
        <charset val="134"/>
      </rPr>
      <t>口，铺设各型管道</t>
    </r>
    <r>
      <rPr>
        <sz val="11"/>
        <rFont val="Times New Roman"/>
        <charset val="134"/>
      </rPr>
      <t>700</t>
    </r>
    <r>
      <rPr>
        <sz val="11"/>
        <rFont val="宋体"/>
        <charset val="134"/>
      </rPr>
      <t>米等</t>
    </r>
    <r>
      <rPr>
        <sz val="11"/>
        <rFont val="Times New Roman"/>
        <charset val="134"/>
      </rPr>
      <t>,</t>
    </r>
    <r>
      <rPr>
        <sz val="11"/>
        <rFont val="宋体"/>
        <charset val="134"/>
      </rPr>
      <t>可提升</t>
    </r>
    <r>
      <rPr>
        <sz val="11"/>
        <rFont val="Times New Roman"/>
        <charset val="134"/>
      </rPr>
      <t>2600</t>
    </r>
    <r>
      <rPr>
        <sz val="11"/>
        <rFont val="宋体"/>
        <charset val="134"/>
      </rPr>
      <t>人其中脱贫人口</t>
    </r>
    <r>
      <rPr>
        <sz val="11"/>
        <rFont val="Times New Roman"/>
        <charset val="134"/>
      </rPr>
      <t>433</t>
    </r>
    <r>
      <rPr>
        <sz val="11"/>
        <rFont val="宋体"/>
        <charset val="134"/>
      </rPr>
      <t>人安全供水保障水平</t>
    </r>
  </si>
  <si>
    <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人参与项目实施过程中施工质量和资金使用的监督，通过群众参与项目的实施和监督，通过整治</t>
    </r>
    <r>
      <rPr>
        <sz val="11"/>
        <rFont val="Times New Roman"/>
        <charset val="134"/>
      </rPr>
      <t>100m³</t>
    </r>
    <r>
      <rPr>
        <sz val="11"/>
        <rFont val="宋体"/>
        <charset val="134"/>
      </rPr>
      <t>蓄水池</t>
    </r>
    <r>
      <rPr>
        <sz val="11"/>
        <rFont val="Times New Roman"/>
        <charset val="134"/>
      </rPr>
      <t>1</t>
    </r>
    <r>
      <rPr>
        <sz val="11"/>
        <rFont val="宋体"/>
        <charset val="134"/>
      </rPr>
      <t>口，新建</t>
    </r>
    <r>
      <rPr>
        <sz val="11"/>
        <rFont val="Times New Roman"/>
        <charset val="134"/>
      </rPr>
      <t>300</t>
    </r>
    <r>
      <rPr>
        <sz val="11"/>
        <rFont val="宋体"/>
        <charset val="134"/>
      </rPr>
      <t>方水池</t>
    </r>
    <r>
      <rPr>
        <sz val="11"/>
        <rFont val="Times New Roman"/>
        <charset val="134"/>
      </rPr>
      <t>1</t>
    </r>
    <r>
      <rPr>
        <sz val="11"/>
        <rFont val="宋体"/>
        <charset val="134"/>
      </rPr>
      <t>口，铺设各型管道</t>
    </r>
    <r>
      <rPr>
        <sz val="11"/>
        <rFont val="Times New Roman"/>
        <charset val="134"/>
      </rPr>
      <t>700</t>
    </r>
    <r>
      <rPr>
        <sz val="11"/>
        <rFont val="宋体"/>
        <charset val="134"/>
      </rPr>
      <t>米等</t>
    </r>
    <r>
      <rPr>
        <sz val="11"/>
        <rFont val="Times New Roman"/>
        <charset val="134"/>
      </rPr>
      <t>,</t>
    </r>
    <r>
      <rPr>
        <sz val="11"/>
        <rFont val="宋体"/>
        <charset val="134"/>
      </rPr>
      <t>可提升</t>
    </r>
    <r>
      <rPr>
        <sz val="11"/>
        <rFont val="Times New Roman"/>
        <charset val="134"/>
      </rPr>
      <t>2600</t>
    </r>
    <r>
      <rPr>
        <sz val="11"/>
        <rFont val="宋体"/>
        <charset val="134"/>
      </rPr>
      <t>人其中脱贫人口</t>
    </r>
    <r>
      <rPr>
        <sz val="11"/>
        <rFont val="Times New Roman"/>
        <charset val="134"/>
      </rPr>
      <t>433</t>
    </r>
    <r>
      <rPr>
        <sz val="11"/>
        <rFont val="宋体"/>
        <charset val="134"/>
      </rPr>
      <t>人安全供水保障水平</t>
    </r>
  </si>
  <si>
    <r>
      <t>受益脱贫人口</t>
    </r>
    <r>
      <rPr>
        <sz val="11"/>
        <rFont val="Times New Roman"/>
        <charset val="134"/>
      </rPr>
      <t>≥433</t>
    </r>
    <r>
      <rPr>
        <sz val="11"/>
        <rFont val="宋体"/>
        <charset val="134"/>
      </rPr>
      <t>人</t>
    </r>
  </si>
  <si>
    <r>
      <t>巫溪县</t>
    </r>
    <r>
      <rPr>
        <sz val="11"/>
        <rFont val="Times New Roman"/>
        <charset val="134"/>
      </rPr>
      <t>2023</t>
    </r>
    <r>
      <rPr>
        <sz val="11"/>
        <rFont val="宋体"/>
        <charset val="134"/>
      </rPr>
      <t>年朝阳镇朝阳水厂调蓄水池工程</t>
    </r>
  </si>
  <si>
    <r>
      <t>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t>
    </r>
    <r>
      <rPr>
        <sz val="11"/>
        <rFont val="宋体"/>
        <charset val="134"/>
      </rPr>
      <t>方清水池</t>
    </r>
    <r>
      <rPr>
        <sz val="11"/>
        <rFont val="Times New Roman"/>
        <charset val="134"/>
      </rPr>
      <t>1</t>
    </r>
    <r>
      <rPr>
        <sz val="11"/>
        <rFont val="宋体"/>
        <charset val="134"/>
      </rPr>
      <t>口等</t>
    </r>
  </si>
  <si>
    <r>
      <t>通过新建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t>
    </r>
    <r>
      <rPr>
        <sz val="11"/>
        <rFont val="宋体"/>
        <charset val="134"/>
      </rPr>
      <t>方清水池</t>
    </r>
    <r>
      <rPr>
        <sz val="11"/>
        <rFont val="Times New Roman"/>
        <charset val="134"/>
      </rPr>
      <t>1</t>
    </r>
    <r>
      <rPr>
        <sz val="11"/>
        <rFont val="宋体"/>
        <charset val="134"/>
      </rPr>
      <t>口等，可提升</t>
    </r>
    <r>
      <rPr>
        <sz val="11"/>
        <rFont val="Times New Roman"/>
        <charset val="134"/>
      </rPr>
      <t>8980</t>
    </r>
    <r>
      <rPr>
        <sz val="11"/>
        <rFont val="宋体"/>
        <charset val="134"/>
      </rPr>
      <t>人其中脱贫人口</t>
    </r>
    <r>
      <rPr>
        <sz val="11"/>
        <rFont val="Times New Roman"/>
        <charset val="134"/>
      </rPr>
      <t>1497</t>
    </r>
    <r>
      <rPr>
        <sz val="11"/>
        <rFont val="宋体"/>
        <charset val="134"/>
      </rPr>
      <t>人安全供水保障水平</t>
    </r>
  </si>
  <si>
    <r>
      <t>5</t>
    </r>
    <r>
      <rPr>
        <sz val="11"/>
        <rFont val="宋体"/>
        <charset val="134"/>
      </rPr>
      <t>人参与入库项目的选择，</t>
    </r>
    <r>
      <rPr>
        <sz val="11"/>
        <rFont val="Times New Roman"/>
        <charset val="134"/>
      </rPr>
      <t>2</t>
    </r>
    <r>
      <rPr>
        <sz val="11"/>
        <rFont val="宋体"/>
        <charset val="134"/>
      </rPr>
      <t>人参与项目实施过程中施工质量和资金使用的监督，通过新建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400m³</t>
    </r>
    <r>
      <rPr>
        <sz val="11"/>
        <rFont val="宋体"/>
        <charset val="134"/>
      </rPr>
      <t>清水池</t>
    </r>
    <r>
      <rPr>
        <sz val="11"/>
        <rFont val="Times New Roman"/>
        <charset val="134"/>
      </rPr>
      <t>1</t>
    </r>
    <r>
      <rPr>
        <sz val="11"/>
        <rFont val="宋体"/>
        <charset val="134"/>
      </rPr>
      <t>口等</t>
    </r>
    <r>
      <rPr>
        <sz val="11"/>
        <rFont val="Times New Roman"/>
        <charset val="134"/>
      </rPr>
      <t>,</t>
    </r>
    <r>
      <rPr>
        <sz val="11"/>
        <rFont val="宋体"/>
        <charset val="134"/>
      </rPr>
      <t>可提升</t>
    </r>
    <r>
      <rPr>
        <sz val="11"/>
        <rFont val="Times New Roman"/>
        <charset val="134"/>
      </rPr>
      <t>8980</t>
    </r>
    <r>
      <rPr>
        <sz val="11"/>
        <rFont val="宋体"/>
        <charset val="134"/>
      </rPr>
      <t>人其中脱贫人口</t>
    </r>
    <r>
      <rPr>
        <sz val="11"/>
        <rFont val="Times New Roman"/>
        <charset val="134"/>
      </rPr>
      <t>1497</t>
    </r>
    <r>
      <rPr>
        <sz val="11"/>
        <rFont val="宋体"/>
        <charset val="134"/>
      </rPr>
      <t>人安全供水保障水平</t>
    </r>
  </si>
  <si>
    <r>
      <t>通过新建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345.58</t>
    </r>
    <r>
      <rPr>
        <sz val="11"/>
        <rFont val="宋体"/>
        <charset val="134"/>
      </rPr>
      <t>米，新建</t>
    </r>
    <r>
      <rPr>
        <sz val="11"/>
        <rFont val="Times New Roman"/>
        <charset val="134"/>
      </rPr>
      <t>400m³</t>
    </r>
    <r>
      <rPr>
        <sz val="11"/>
        <rFont val="宋体"/>
        <charset val="134"/>
      </rPr>
      <t>清水池</t>
    </r>
    <r>
      <rPr>
        <sz val="11"/>
        <rFont val="Times New Roman"/>
        <charset val="134"/>
      </rPr>
      <t>1</t>
    </r>
    <r>
      <rPr>
        <sz val="11"/>
        <rFont val="宋体"/>
        <charset val="134"/>
      </rPr>
      <t>口等</t>
    </r>
    <r>
      <rPr>
        <sz val="11"/>
        <rFont val="Times New Roman"/>
        <charset val="134"/>
      </rPr>
      <t>,</t>
    </r>
    <r>
      <rPr>
        <sz val="11"/>
        <rFont val="宋体"/>
        <charset val="134"/>
      </rPr>
      <t>可提升</t>
    </r>
    <r>
      <rPr>
        <sz val="11"/>
        <rFont val="Times New Roman"/>
        <charset val="134"/>
      </rPr>
      <t>8980</t>
    </r>
    <r>
      <rPr>
        <sz val="11"/>
        <rFont val="宋体"/>
        <charset val="134"/>
      </rPr>
      <t>人其中脱贫人口</t>
    </r>
    <r>
      <rPr>
        <sz val="11"/>
        <rFont val="Times New Roman"/>
        <charset val="134"/>
      </rPr>
      <t>1497</t>
    </r>
    <r>
      <rPr>
        <sz val="11"/>
        <rFont val="宋体"/>
        <charset val="134"/>
      </rPr>
      <t>人安全供水保障水平</t>
    </r>
  </si>
  <si>
    <r>
      <t>新建</t>
    </r>
    <r>
      <rPr>
        <sz val="11"/>
        <rFont val="Times New Roman"/>
        <charset val="134"/>
      </rPr>
      <t>2000</t>
    </r>
    <r>
      <rPr>
        <sz val="11"/>
        <rFont val="宋体"/>
        <charset val="134"/>
      </rPr>
      <t>方调蓄水池</t>
    </r>
    <r>
      <rPr>
        <sz val="11"/>
        <rFont val="Times New Roman"/>
        <charset val="134"/>
      </rPr>
      <t>1</t>
    </r>
    <r>
      <rPr>
        <sz val="11"/>
        <rFont val="宋体"/>
        <charset val="134"/>
      </rPr>
      <t>口，道路</t>
    </r>
    <r>
      <rPr>
        <sz val="11"/>
        <rFont val="Times New Roman"/>
        <charset val="134"/>
      </rPr>
      <t>380</t>
    </r>
    <r>
      <rPr>
        <sz val="11"/>
        <rFont val="宋体"/>
        <charset val="134"/>
      </rPr>
      <t>米等</t>
    </r>
  </si>
  <si>
    <r>
      <t>受益脱贫人口</t>
    </r>
    <r>
      <rPr>
        <sz val="11"/>
        <rFont val="Times New Roman"/>
        <charset val="134"/>
      </rPr>
      <t>≥1497</t>
    </r>
    <r>
      <rPr>
        <sz val="11"/>
        <rFont val="宋体"/>
        <charset val="134"/>
      </rPr>
      <t>人</t>
    </r>
  </si>
  <si>
    <r>
      <t>巫溪县</t>
    </r>
    <r>
      <rPr>
        <sz val="11"/>
        <rFont val="Times New Roman"/>
        <charset val="134"/>
      </rPr>
      <t>2023</t>
    </r>
    <r>
      <rPr>
        <sz val="11"/>
        <rFont val="宋体"/>
        <charset val="134"/>
      </rPr>
      <t>年朝阳镇松花村农村供水提水工程</t>
    </r>
  </si>
  <si>
    <r>
      <t>在朝阳水厂二级提灌处新建提水工程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</si>
  <si>
    <r>
      <t>通过在朝阳水厂二级提灌处新建提水工程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r>
      <rPr>
        <sz val="11"/>
        <rFont val="Times New Roman"/>
        <charset val="134"/>
      </rPr>
      <t>,</t>
    </r>
    <r>
      <rPr>
        <sz val="11"/>
        <rFont val="宋体"/>
        <charset val="134"/>
      </rPr>
      <t>可提升</t>
    </r>
    <r>
      <rPr>
        <sz val="11"/>
        <rFont val="Times New Roman"/>
        <charset val="134"/>
      </rPr>
      <t>510</t>
    </r>
    <r>
      <rPr>
        <sz val="11"/>
        <rFont val="宋体"/>
        <charset val="134"/>
      </rPr>
      <t>人其中脱贫人口</t>
    </r>
    <r>
      <rPr>
        <sz val="11"/>
        <rFont val="Times New Roman"/>
        <charset val="134"/>
      </rPr>
      <t>85</t>
    </r>
    <r>
      <rPr>
        <sz val="11"/>
        <rFont val="宋体"/>
        <charset val="134"/>
      </rPr>
      <t>人安全供水保障水平</t>
    </r>
  </si>
  <si>
    <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人参与项目实施过程中施工质量和资金使用的监督，通过群众参与项目的实施和监督，通过在朝阳水厂二级提灌处新建提水工程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r>
      <rPr>
        <sz val="11"/>
        <rFont val="Times New Roman"/>
        <charset val="134"/>
      </rPr>
      <t>,</t>
    </r>
    <r>
      <rPr>
        <sz val="11"/>
        <rFont val="宋体"/>
        <charset val="134"/>
      </rPr>
      <t>可提升</t>
    </r>
    <r>
      <rPr>
        <sz val="11"/>
        <rFont val="Times New Roman"/>
        <charset val="134"/>
      </rPr>
      <t>510</t>
    </r>
    <r>
      <rPr>
        <sz val="11"/>
        <rFont val="宋体"/>
        <charset val="134"/>
      </rPr>
      <t>人其中脱贫人口</t>
    </r>
    <r>
      <rPr>
        <sz val="11"/>
        <rFont val="Times New Roman"/>
        <charset val="134"/>
      </rPr>
      <t>85</t>
    </r>
    <r>
      <rPr>
        <sz val="11"/>
        <rFont val="宋体"/>
        <charset val="134"/>
      </rPr>
      <t>人安全供水保障水平</t>
    </r>
  </si>
  <si>
    <r>
      <t>新建提水工程</t>
    </r>
    <r>
      <rPr>
        <sz val="11"/>
        <rFont val="Times New Roman"/>
        <charset val="134"/>
      </rPr>
      <t>1</t>
    </r>
    <r>
      <rPr>
        <sz val="11"/>
        <rFont val="宋体"/>
        <charset val="134"/>
      </rPr>
      <t>处、抽水泵房</t>
    </r>
    <r>
      <rPr>
        <sz val="11"/>
        <rFont val="Times New Roman"/>
        <charset val="134"/>
      </rPr>
      <t>1</t>
    </r>
    <r>
      <rPr>
        <sz val="11"/>
        <rFont val="宋体"/>
        <charset val="134"/>
      </rPr>
      <t>座、铺设各型输供水管道</t>
    </r>
    <r>
      <rPr>
        <sz val="11"/>
        <rFont val="Times New Roman"/>
        <charset val="134"/>
      </rPr>
      <t>9300</t>
    </r>
    <r>
      <rPr>
        <sz val="11"/>
        <rFont val="宋体"/>
        <charset val="134"/>
      </rPr>
      <t>米等</t>
    </r>
  </si>
  <si>
    <r>
      <t>受益脱贫人口</t>
    </r>
    <r>
      <rPr>
        <sz val="11"/>
        <rFont val="Times New Roman"/>
        <charset val="134"/>
      </rPr>
      <t>≥85</t>
    </r>
    <r>
      <rPr>
        <sz val="11"/>
        <rFont val="宋体"/>
        <charset val="134"/>
      </rPr>
      <t>人</t>
    </r>
  </si>
  <si>
    <r>
      <t>新建</t>
    </r>
    <r>
      <rPr>
        <sz val="11"/>
        <rFont val="Times New Roman"/>
        <charset val="134"/>
      </rPr>
      <t>Φ160PE</t>
    </r>
    <r>
      <rPr>
        <sz val="11"/>
        <rFont val="宋体"/>
        <charset val="134"/>
      </rPr>
      <t>管</t>
    </r>
    <r>
      <rPr>
        <sz val="11"/>
        <rFont val="Times New Roman"/>
        <charset val="134"/>
      </rPr>
      <t>4000</t>
    </r>
    <r>
      <rPr>
        <sz val="11"/>
        <rFont val="宋体"/>
        <charset val="134"/>
      </rPr>
      <t>米等</t>
    </r>
  </si>
  <si>
    <r>
      <t>通过新建</t>
    </r>
    <r>
      <rPr>
        <sz val="11"/>
        <rFont val="Times New Roman"/>
        <charset val="134"/>
      </rPr>
      <t>Φ160PE</t>
    </r>
    <r>
      <rPr>
        <sz val="11"/>
        <rFont val="宋体"/>
        <charset val="134"/>
      </rPr>
      <t>管</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600</t>
    </r>
    <r>
      <rPr>
        <sz val="11"/>
        <rFont val="宋体"/>
        <charset val="134"/>
      </rPr>
      <t>人其中脱贫人口</t>
    </r>
    <r>
      <rPr>
        <sz val="11"/>
        <rFont val="Times New Roman"/>
        <charset val="134"/>
      </rPr>
      <t>100</t>
    </r>
    <r>
      <rPr>
        <sz val="11"/>
        <rFont val="宋体"/>
        <charset val="134"/>
      </rPr>
      <t>人安全供水保障水平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</si>
  <si>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Φ160PE</t>
    </r>
    <r>
      <rPr>
        <sz val="11"/>
        <rFont val="宋体"/>
        <charset val="134"/>
      </rPr>
      <t>管</t>
    </r>
    <r>
      <rPr>
        <sz val="11"/>
        <rFont val="Times New Roman"/>
        <charset val="134"/>
      </rPr>
      <t>4000</t>
    </r>
    <r>
      <rPr>
        <sz val="11"/>
        <rFont val="宋体"/>
        <charset val="134"/>
      </rPr>
      <t>米等</t>
    </r>
    <r>
      <rPr>
        <sz val="11"/>
        <rFont val="Times New Roman"/>
        <charset val="134"/>
      </rPr>
      <t>,</t>
    </r>
    <r>
      <rPr>
        <sz val="11"/>
        <rFont val="宋体"/>
        <charset val="134"/>
      </rPr>
      <t>可提升</t>
    </r>
    <r>
      <rPr>
        <sz val="11"/>
        <rFont val="Times New Roman"/>
        <charset val="134"/>
      </rPr>
      <t>600</t>
    </r>
    <r>
      <rPr>
        <sz val="11"/>
        <rFont val="宋体"/>
        <charset val="134"/>
      </rPr>
      <t>人其中脱贫人口</t>
    </r>
    <r>
      <rPr>
        <sz val="11"/>
        <rFont val="Times New Roman"/>
        <charset val="134"/>
      </rPr>
      <t>100</t>
    </r>
    <r>
      <rPr>
        <sz val="11"/>
        <rFont val="宋体"/>
        <charset val="134"/>
      </rPr>
      <t>人安全供水保障水平</t>
    </r>
  </si>
  <si>
    <r>
      <t>受益脱贫人口</t>
    </r>
    <r>
      <rPr>
        <sz val="11"/>
        <rFont val="Times New Roman"/>
        <charset val="134"/>
      </rPr>
      <t>≥100</t>
    </r>
    <r>
      <rPr>
        <sz val="11"/>
        <rFont val="宋体"/>
        <charset val="134"/>
      </rPr>
      <t>人</t>
    </r>
  </si>
  <si>
    <r>
      <t>巫溪县</t>
    </r>
    <r>
      <rPr>
        <sz val="11"/>
        <rFont val="Times New Roman"/>
        <charset val="134"/>
      </rPr>
      <t>2023</t>
    </r>
    <r>
      <rPr>
        <sz val="11"/>
        <rFont val="宋体"/>
        <charset val="134"/>
      </rPr>
      <t>年兰英西安村、菱角桐岭村等供水净化设施建设工程</t>
    </r>
  </si>
  <si>
    <r>
      <t>兰英西安、菱角桐岭、文峰利民、凤凰双玉、兴旺等配备净化消毒设施</t>
    </r>
    <r>
      <rPr>
        <sz val="11"/>
        <rFont val="Times New Roman"/>
        <charset val="134"/>
      </rPr>
      <t>5</t>
    </r>
    <r>
      <rPr>
        <sz val="11"/>
        <rFont val="宋体"/>
        <charset val="134"/>
      </rPr>
      <t>套等</t>
    </r>
  </si>
  <si>
    <r>
      <t>通过兰英西安、菱角桐岭、文峰利民、凤凰双玉、兴旺等配备净化消毒设施</t>
    </r>
    <r>
      <rPr>
        <sz val="11"/>
        <rFont val="Times New Roman"/>
        <charset val="134"/>
      </rPr>
      <t>5</t>
    </r>
    <r>
      <rPr>
        <sz val="11"/>
        <rFont val="宋体"/>
        <charset val="134"/>
      </rPr>
      <t>套等</t>
    </r>
    <r>
      <rPr>
        <sz val="11"/>
        <rFont val="Times New Roman"/>
        <charset val="134"/>
      </rPr>
      <t>,</t>
    </r>
    <r>
      <rPr>
        <sz val="11"/>
        <rFont val="宋体"/>
        <charset val="134"/>
      </rPr>
      <t>可提升</t>
    </r>
    <r>
      <rPr>
        <sz val="11"/>
        <rFont val="Times New Roman"/>
        <charset val="134"/>
      </rPr>
      <t>2100</t>
    </r>
    <r>
      <rPr>
        <sz val="11"/>
        <rFont val="宋体"/>
        <charset val="134"/>
      </rPr>
      <t>人其中脱贫人口</t>
    </r>
    <r>
      <rPr>
        <sz val="11"/>
        <rFont val="Times New Roman"/>
        <charset val="134"/>
      </rPr>
      <t>350</t>
    </r>
    <r>
      <rPr>
        <sz val="11"/>
        <rFont val="宋体"/>
        <charset val="134"/>
      </rPr>
      <t>人安全供水保障水平</t>
    </r>
  </si>
  <si>
    <r>
      <t>2</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人参与项目实施过程中施工质量和资金使用的监督，通过群众参与项目的实施和监督，通过兰英西安、菱角桐岭、文峰利民、凤凰双玉、兴旺等配备净化消毒设施</t>
    </r>
    <r>
      <rPr>
        <sz val="11"/>
        <rFont val="Times New Roman"/>
        <charset val="134"/>
      </rPr>
      <t>5</t>
    </r>
    <r>
      <rPr>
        <sz val="11"/>
        <rFont val="宋体"/>
        <charset val="134"/>
      </rPr>
      <t>套等</t>
    </r>
    <r>
      <rPr>
        <sz val="11"/>
        <rFont val="Times New Roman"/>
        <charset val="134"/>
      </rPr>
      <t>,</t>
    </r>
    <r>
      <rPr>
        <sz val="11"/>
        <rFont val="宋体"/>
        <charset val="134"/>
      </rPr>
      <t>可提升</t>
    </r>
    <r>
      <rPr>
        <sz val="11"/>
        <rFont val="Times New Roman"/>
        <charset val="134"/>
      </rPr>
      <t>2100</t>
    </r>
    <r>
      <rPr>
        <sz val="11"/>
        <rFont val="宋体"/>
        <charset val="134"/>
      </rPr>
      <t>人其中脱贫人口</t>
    </r>
    <r>
      <rPr>
        <sz val="11"/>
        <rFont val="Times New Roman"/>
        <charset val="134"/>
      </rPr>
      <t>350</t>
    </r>
    <r>
      <rPr>
        <sz val="11"/>
        <rFont val="宋体"/>
        <charset val="134"/>
      </rPr>
      <t>人安全供水保障水平</t>
    </r>
  </si>
  <si>
    <r>
      <t>巫溪县</t>
    </r>
    <r>
      <rPr>
        <sz val="11"/>
        <rFont val="Times New Roman"/>
        <charset val="134"/>
      </rPr>
      <t>2023</t>
    </r>
    <r>
      <rPr>
        <sz val="11"/>
        <rFont val="宋体"/>
        <charset val="134"/>
      </rPr>
      <t>年徐家镇安阳村老虎坪片饮水工程</t>
    </r>
  </si>
  <si>
    <r>
      <t>新建</t>
    </r>
    <r>
      <rPr>
        <sz val="11"/>
        <rFont val="Times New Roman"/>
        <charset val="134"/>
      </rPr>
      <t>500</t>
    </r>
    <r>
      <rPr>
        <sz val="11"/>
        <rFont val="宋体"/>
        <charset val="134"/>
      </rPr>
      <t>方、</t>
    </r>
    <r>
      <rPr>
        <sz val="11"/>
        <rFont val="Times New Roman"/>
        <charset val="134"/>
      </rPr>
      <t>200</t>
    </r>
    <r>
      <rPr>
        <sz val="11"/>
        <rFont val="宋体"/>
        <charset val="134"/>
      </rPr>
      <t>方水池各</t>
    </r>
    <r>
      <rPr>
        <sz val="11"/>
        <rFont val="Times New Roman"/>
        <charset val="134"/>
      </rPr>
      <t>1</t>
    </r>
    <r>
      <rPr>
        <sz val="11"/>
        <rFont val="宋体"/>
        <charset val="134"/>
      </rPr>
      <t>口，铺设</t>
    </r>
    <r>
      <rPr>
        <sz val="11"/>
        <rFont val="Times New Roman"/>
        <charset val="134"/>
      </rPr>
      <t>63</t>
    </r>
    <r>
      <rPr>
        <sz val="11"/>
        <rFont val="宋体"/>
        <charset val="134"/>
      </rPr>
      <t>管道</t>
    </r>
    <r>
      <rPr>
        <sz val="11"/>
        <rFont val="Times New Roman"/>
        <charset val="134"/>
      </rPr>
      <t>4200</t>
    </r>
    <r>
      <rPr>
        <sz val="11"/>
        <rFont val="宋体"/>
        <charset val="134"/>
      </rPr>
      <t>米等</t>
    </r>
  </si>
  <si>
    <r>
      <t>通过新建</t>
    </r>
    <r>
      <rPr>
        <sz val="11"/>
        <rFont val="Times New Roman"/>
        <charset val="134"/>
      </rPr>
      <t>500</t>
    </r>
    <r>
      <rPr>
        <sz val="11"/>
        <rFont val="宋体"/>
        <charset val="134"/>
      </rPr>
      <t>方、</t>
    </r>
    <r>
      <rPr>
        <sz val="11"/>
        <rFont val="Times New Roman"/>
        <charset val="134"/>
      </rPr>
      <t>200</t>
    </r>
    <r>
      <rPr>
        <sz val="11"/>
        <rFont val="宋体"/>
        <charset val="134"/>
      </rPr>
      <t>方水池各</t>
    </r>
    <r>
      <rPr>
        <sz val="11"/>
        <rFont val="Times New Roman"/>
        <charset val="134"/>
      </rPr>
      <t>1</t>
    </r>
    <r>
      <rPr>
        <sz val="11"/>
        <rFont val="宋体"/>
        <charset val="134"/>
      </rPr>
      <t>口，铺设</t>
    </r>
    <r>
      <rPr>
        <sz val="11"/>
        <rFont val="Times New Roman"/>
        <charset val="134"/>
      </rPr>
      <t>63</t>
    </r>
    <r>
      <rPr>
        <sz val="11"/>
        <rFont val="宋体"/>
        <charset val="134"/>
      </rPr>
      <t>管道</t>
    </r>
    <r>
      <rPr>
        <sz val="11"/>
        <rFont val="Times New Roman"/>
        <charset val="134"/>
      </rPr>
      <t>4200</t>
    </r>
    <r>
      <rPr>
        <sz val="11"/>
        <rFont val="宋体"/>
        <charset val="134"/>
      </rPr>
      <t>米等</t>
    </r>
    <r>
      <rPr>
        <sz val="11"/>
        <rFont val="Times New Roman"/>
        <charset val="134"/>
      </rPr>
      <t>,</t>
    </r>
    <r>
      <rPr>
        <sz val="11"/>
        <rFont val="宋体"/>
        <charset val="134"/>
      </rPr>
      <t>可提升</t>
    </r>
    <r>
      <rPr>
        <sz val="11"/>
        <rFont val="Times New Roman"/>
        <charset val="134"/>
      </rPr>
      <t>350</t>
    </r>
    <r>
      <rPr>
        <sz val="11"/>
        <rFont val="宋体"/>
        <charset val="134"/>
      </rPr>
      <t>人其中脱贫人口</t>
    </r>
    <r>
      <rPr>
        <sz val="11"/>
        <rFont val="Times New Roman"/>
        <charset val="134"/>
      </rPr>
      <t>58</t>
    </r>
    <r>
      <rPr>
        <sz val="11"/>
        <rFont val="宋体"/>
        <charset val="134"/>
      </rPr>
      <t>人安全供水保障水平</t>
    </r>
  </si>
  <si>
    <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500</t>
    </r>
    <r>
      <rPr>
        <sz val="11"/>
        <rFont val="宋体"/>
        <charset val="134"/>
      </rPr>
      <t>方、</t>
    </r>
    <r>
      <rPr>
        <sz val="11"/>
        <rFont val="Times New Roman"/>
        <charset val="134"/>
      </rPr>
      <t>200</t>
    </r>
    <r>
      <rPr>
        <sz val="11"/>
        <rFont val="宋体"/>
        <charset val="134"/>
      </rPr>
      <t>方水池各</t>
    </r>
    <r>
      <rPr>
        <sz val="11"/>
        <rFont val="Times New Roman"/>
        <charset val="134"/>
      </rPr>
      <t>1</t>
    </r>
    <r>
      <rPr>
        <sz val="11"/>
        <rFont val="宋体"/>
        <charset val="134"/>
      </rPr>
      <t>口，铺设</t>
    </r>
    <r>
      <rPr>
        <sz val="11"/>
        <rFont val="Times New Roman"/>
        <charset val="134"/>
      </rPr>
      <t>63</t>
    </r>
    <r>
      <rPr>
        <sz val="11"/>
        <rFont val="宋体"/>
        <charset val="134"/>
      </rPr>
      <t>管道</t>
    </r>
    <r>
      <rPr>
        <sz val="11"/>
        <rFont val="Times New Roman"/>
        <charset val="134"/>
      </rPr>
      <t>4200</t>
    </r>
    <r>
      <rPr>
        <sz val="11"/>
        <rFont val="宋体"/>
        <charset val="134"/>
      </rPr>
      <t>米等</t>
    </r>
    <r>
      <rPr>
        <sz val="11"/>
        <rFont val="Times New Roman"/>
        <charset val="134"/>
      </rPr>
      <t>,</t>
    </r>
    <r>
      <rPr>
        <sz val="11"/>
        <rFont val="宋体"/>
        <charset val="134"/>
      </rPr>
      <t>可提升</t>
    </r>
    <r>
      <rPr>
        <sz val="11"/>
        <rFont val="Times New Roman"/>
        <charset val="134"/>
      </rPr>
      <t>350</t>
    </r>
    <r>
      <rPr>
        <sz val="11"/>
        <rFont val="宋体"/>
        <charset val="134"/>
      </rPr>
      <t>人其中脱贫人口</t>
    </r>
    <r>
      <rPr>
        <sz val="11"/>
        <rFont val="Times New Roman"/>
        <charset val="134"/>
      </rPr>
      <t>58</t>
    </r>
    <r>
      <rPr>
        <sz val="11"/>
        <rFont val="宋体"/>
        <charset val="134"/>
      </rPr>
      <t>人安全供水保障水平</t>
    </r>
  </si>
  <si>
    <r>
      <t>受益脱贫人口</t>
    </r>
    <r>
      <rPr>
        <sz val="11"/>
        <rFont val="Times New Roman"/>
        <charset val="134"/>
      </rPr>
      <t>≥58</t>
    </r>
    <r>
      <rPr>
        <sz val="11"/>
        <rFont val="宋体"/>
        <charset val="134"/>
      </rPr>
      <t>人</t>
    </r>
  </si>
  <si>
    <r>
      <t>巫溪县天星乡寒峰村</t>
    </r>
    <r>
      <rPr>
        <sz val="11"/>
        <rFont val="Times New Roman"/>
        <charset val="134"/>
      </rPr>
      <t>2024</t>
    </r>
    <r>
      <rPr>
        <sz val="11"/>
        <rFont val="宋体"/>
        <charset val="134"/>
      </rPr>
      <t>年蓄水池建设项目</t>
    </r>
  </si>
  <si>
    <r>
      <t>新建</t>
    </r>
    <r>
      <rPr>
        <sz val="11"/>
        <rFont val="Times New Roman"/>
        <charset val="134"/>
      </rPr>
      <t>300</t>
    </r>
    <r>
      <rPr>
        <sz val="11"/>
        <rFont val="宋体"/>
        <charset val="134"/>
      </rPr>
      <t>方水池</t>
    </r>
    <r>
      <rPr>
        <sz val="11"/>
        <rFont val="Times New Roman"/>
        <charset val="134"/>
      </rPr>
      <t>1</t>
    </r>
    <r>
      <rPr>
        <sz val="11"/>
        <rFont val="宋体"/>
        <charset val="134"/>
      </rPr>
      <t>口，铺设管道</t>
    </r>
    <r>
      <rPr>
        <sz val="11"/>
        <rFont val="Times New Roman"/>
        <charset val="134"/>
      </rPr>
      <t>1000</t>
    </r>
    <r>
      <rPr>
        <sz val="11"/>
        <rFont val="宋体"/>
        <charset val="134"/>
      </rPr>
      <t>米等</t>
    </r>
  </si>
  <si>
    <r>
      <t>通过新建</t>
    </r>
    <r>
      <rPr>
        <sz val="11"/>
        <rFont val="Times New Roman"/>
        <charset val="134"/>
      </rPr>
      <t>300</t>
    </r>
    <r>
      <rPr>
        <sz val="11"/>
        <rFont val="宋体"/>
        <charset val="134"/>
      </rPr>
      <t>方水池</t>
    </r>
    <r>
      <rPr>
        <sz val="11"/>
        <rFont val="Times New Roman"/>
        <charset val="134"/>
      </rPr>
      <t>1</t>
    </r>
    <r>
      <rPr>
        <sz val="11"/>
        <rFont val="宋体"/>
        <charset val="134"/>
      </rPr>
      <t>口，铺设管道</t>
    </r>
    <r>
      <rPr>
        <sz val="11"/>
        <rFont val="Times New Roman"/>
        <charset val="134"/>
      </rPr>
      <t>1000</t>
    </r>
    <r>
      <rPr>
        <sz val="11"/>
        <rFont val="宋体"/>
        <charset val="134"/>
      </rPr>
      <t>米等</t>
    </r>
    <r>
      <rPr>
        <sz val="11"/>
        <rFont val="Times New Roman"/>
        <charset val="134"/>
      </rPr>
      <t>,</t>
    </r>
    <r>
      <rPr>
        <sz val="11"/>
        <rFont val="宋体"/>
        <charset val="134"/>
      </rPr>
      <t>可提升</t>
    </r>
    <r>
      <rPr>
        <sz val="11"/>
        <rFont val="Times New Roman"/>
        <charset val="134"/>
      </rPr>
      <t>350</t>
    </r>
    <r>
      <rPr>
        <sz val="11"/>
        <rFont val="宋体"/>
        <charset val="134"/>
      </rPr>
      <t>人其中脱贫人口</t>
    </r>
    <r>
      <rPr>
        <sz val="11"/>
        <rFont val="Times New Roman"/>
        <charset val="134"/>
      </rPr>
      <t>58</t>
    </r>
    <r>
      <rPr>
        <sz val="11"/>
        <rFont val="宋体"/>
        <charset val="134"/>
      </rPr>
      <t>人安全供水保障水平</t>
    </r>
  </si>
  <si>
    <r>
      <t>9</t>
    </r>
    <r>
      <rPr>
        <sz val="11"/>
        <rFont val="宋体"/>
        <charset val="134"/>
      </rPr>
      <t>人参与入库项目的选择，</t>
    </r>
    <r>
      <rPr>
        <sz val="11"/>
        <rFont val="Times New Roman"/>
        <charset val="134"/>
      </rPr>
      <t>2</t>
    </r>
    <r>
      <rPr>
        <sz val="11"/>
        <rFont val="宋体"/>
        <charset val="134"/>
      </rPr>
      <t>人参与项目实施过程中施工质量和资金使用的监督，通过群众参与项目的实施和监督，通过新建</t>
    </r>
    <r>
      <rPr>
        <sz val="11"/>
        <rFont val="Times New Roman"/>
        <charset val="134"/>
      </rPr>
      <t>300</t>
    </r>
    <r>
      <rPr>
        <sz val="11"/>
        <rFont val="宋体"/>
        <charset val="134"/>
      </rPr>
      <t>方水池</t>
    </r>
    <r>
      <rPr>
        <sz val="11"/>
        <rFont val="Times New Roman"/>
        <charset val="134"/>
      </rPr>
      <t>1</t>
    </r>
    <r>
      <rPr>
        <sz val="11"/>
        <rFont val="宋体"/>
        <charset val="134"/>
      </rPr>
      <t>口，铺设管道</t>
    </r>
    <r>
      <rPr>
        <sz val="11"/>
        <rFont val="Times New Roman"/>
        <charset val="134"/>
      </rPr>
      <t>1000</t>
    </r>
    <r>
      <rPr>
        <sz val="11"/>
        <rFont val="宋体"/>
        <charset val="134"/>
      </rPr>
      <t>米等</t>
    </r>
    <r>
      <rPr>
        <sz val="11"/>
        <rFont val="Times New Roman"/>
        <charset val="134"/>
      </rPr>
      <t>,</t>
    </r>
    <r>
      <rPr>
        <sz val="11"/>
        <rFont val="宋体"/>
        <charset val="134"/>
      </rPr>
      <t>可提升</t>
    </r>
    <r>
      <rPr>
        <sz val="11"/>
        <rFont val="Times New Roman"/>
        <charset val="134"/>
      </rPr>
      <t>350</t>
    </r>
    <r>
      <rPr>
        <sz val="11"/>
        <rFont val="宋体"/>
        <charset val="134"/>
      </rPr>
      <t>人其中脱贫人口</t>
    </r>
    <r>
      <rPr>
        <sz val="11"/>
        <rFont val="Times New Roman"/>
        <charset val="134"/>
      </rPr>
      <t>58</t>
    </r>
    <r>
      <rPr>
        <sz val="11"/>
        <rFont val="宋体"/>
        <charset val="134"/>
      </rPr>
      <t>人安全供水保障水平</t>
    </r>
  </si>
  <si>
    <r>
      <t>巫溪县宁厂镇花栗村2024年</t>
    </r>
    <r>
      <rPr>
        <sz val="11"/>
        <rFont val="Times New Roman"/>
        <charset val="134"/>
      </rPr>
      <t>1</t>
    </r>
    <r>
      <rPr>
        <sz val="11"/>
        <rFont val="宋体"/>
        <charset val="134"/>
      </rPr>
      <t>、</t>
    </r>
    <r>
      <rPr>
        <sz val="11"/>
        <rFont val="Times New Roman"/>
        <charset val="134"/>
      </rPr>
      <t>2</t>
    </r>
    <r>
      <rPr>
        <sz val="11"/>
        <rFont val="宋体"/>
        <charset val="134"/>
      </rPr>
      <t>社供水保障提升项目</t>
    </r>
  </si>
  <si>
    <r>
      <t>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米等</t>
    </r>
  </si>
  <si>
    <r>
      <t>通过新建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t>
    </r>
    <r>
      <rPr>
        <sz val="11"/>
        <rFont val="Times New Roman"/>
        <charset val="134"/>
      </rPr>
      <t>,</t>
    </r>
    <r>
      <rPr>
        <sz val="11"/>
        <rFont val="宋体"/>
        <charset val="134"/>
      </rPr>
      <t>可提升</t>
    </r>
    <r>
      <rPr>
        <sz val="11"/>
        <rFont val="Times New Roman"/>
        <charset val="134"/>
      </rPr>
      <t>800</t>
    </r>
    <r>
      <rPr>
        <sz val="11"/>
        <rFont val="宋体"/>
        <charset val="134"/>
      </rPr>
      <t>人其中脱贫人口</t>
    </r>
    <r>
      <rPr>
        <sz val="11"/>
        <rFont val="Times New Roman"/>
        <charset val="134"/>
      </rPr>
      <t>136</t>
    </r>
    <r>
      <rPr>
        <sz val="11"/>
        <rFont val="宋体"/>
        <charset val="134"/>
      </rPr>
      <t>人安全供水保障水平</t>
    </r>
  </si>
  <si>
    <r>
      <t>10</t>
    </r>
    <r>
      <rPr>
        <sz val="11"/>
        <rFont val="宋体"/>
        <charset val="134"/>
      </rPr>
      <t>人参与前期项目确定会议、决议，</t>
    </r>
    <r>
      <rPr>
        <sz val="11"/>
        <rFont val="Times New Roman"/>
        <charset val="134"/>
      </rPr>
      <t>10</t>
    </r>
    <r>
      <rPr>
        <sz val="11"/>
        <rFont val="宋体"/>
        <charset val="134"/>
      </rPr>
      <t>人参与入库项目的选择，</t>
    </r>
    <r>
      <rPr>
        <sz val="11"/>
        <rFont val="Times New Roman"/>
        <charset val="134"/>
      </rPr>
      <t>3</t>
    </r>
    <r>
      <rPr>
        <sz val="11"/>
        <rFont val="宋体"/>
        <charset val="134"/>
      </rPr>
      <t>人参与项目实施过程中施工质量和资金使用的监督，通过新建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t>
    </r>
    <r>
      <rPr>
        <sz val="11"/>
        <rFont val="Times New Roman"/>
        <charset val="134"/>
      </rPr>
      <t>,</t>
    </r>
    <r>
      <rPr>
        <sz val="11"/>
        <rFont val="宋体"/>
        <charset val="134"/>
      </rPr>
      <t>可提升</t>
    </r>
    <r>
      <rPr>
        <sz val="11"/>
        <rFont val="Times New Roman"/>
        <charset val="134"/>
      </rPr>
      <t>800</t>
    </r>
    <r>
      <rPr>
        <sz val="11"/>
        <rFont val="宋体"/>
        <charset val="134"/>
      </rPr>
      <t>人其中脱贫人口</t>
    </r>
    <r>
      <rPr>
        <sz val="11"/>
        <rFont val="Times New Roman"/>
        <charset val="134"/>
      </rPr>
      <t>136</t>
    </r>
    <r>
      <rPr>
        <sz val="11"/>
        <rFont val="宋体"/>
        <charset val="134"/>
      </rPr>
      <t>人安全供水保障水平</t>
    </r>
  </si>
  <si>
    <r>
      <t>新建</t>
    </r>
    <r>
      <rPr>
        <sz val="11"/>
        <rFont val="Times New Roman"/>
        <charset val="134"/>
      </rPr>
      <t>2000³</t>
    </r>
    <r>
      <rPr>
        <sz val="11"/>
        <rFont val="宋体"/>
        <charset val="134"/>
      </rPr>
      <t>蓄水池</t>
    </r>
    <r>
      <rPr>
        <sz val="11"/>
        <rFont val="Times New Roman"/>
        <charset val="134"/>
      </rPr>
      <t>1</t>
    </r>
    <r>
      <rPr>
        <sz val="11"/>
        <rFont val="宋体"/>
        <charset val="134"/>
      </rPr>
      <t>口，铺设管道</t>
    </r>
    <r>
      <rPr>
        <sz val="11"/>
        <rFont val="Times New Roman"/>
        <charset val="134"/>
      </rPr>
      <t>2400</t>
    </r>
    <r>
      <rPr>
        <sz val="11"/>
        <rFont val="宋体"/>
        <charset val="134"/>
      </rPr>
      <t>米</t>
    </r>
  </si>
  <si>
    <r>
      <t>受益脱贫人口</t>
    </r>
    <r>
      <rPr>
        <sz val="11"/>
        <rFont val="Times New Roman"/>
        <charset val="134"/>
      </rPr>
      <t>≥136</t>
    </r>
    <r>
      <rPr>
        <sz val="11"/>
        <rFont val="宋体"/>
        <charset val="134"/>
      </rPr>
      <t>人</t>
    </r>
  </si>
  <si>
    <r>
      <t>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米等</t>
    </r>
  </si>
  <si>
    <r>
      <t>通过新建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t>
    </r>
    <r>
      <rPr>
        <sz val="11"/>
        <rFont val="Times New Roman"/>
        <charset val="134"/>
      </rPr>
      <t>,</t>
    </r>
    <r>
      <rPr>
        <sz val="11"/>
        <rFont val="宋体"/>
        <charset val="134"/>
      </rPr>
      <t>可提升</t>
    </r>
    <r>
      <rPr>
        <sz val="11"/>
        <rFont val="Times New Roman"/>
        <charset val="134"/>
      </rPr>
      <t>360</t>
    </r>
    <r>
      <rPr>
        <sz val="11"/>
        <rFont val="宋体"/>
        <charset val="134"/>
      </rPr>
      <t>人其中脱贫人口</t>
    </r>
    <r>
      <rPr>
        <sz val="11"/>
        <rFont val="Times New Roman"/>
        <charset val="134"/>
      </rPr>
      <t>42</t>
    </r>
    <r>
      <rPr>
        <sz val="11"/>
        <rFont val="宋体"/>
        <charset val="134"/>
      </rPr>
      <t>人安全供水保障水平</t>
    </r>
  </si>
  <si>
    <r>
      <t>12</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4</t>
    </r>
    <r>
      <rPr>
        <sz val="11"/>
        <rFont val="宋体"/>
        <charset val="134"/>
      </rPr>
      <t>人参与项目实施过程中施工质量和资金使用的监督，通过新建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t>
    </r>
    <r>
      <rPr>
        <sz val="11"/>
        <rFont val="Times New Roman"/>
        <charset val="134"/>
      </rPr>
      <t>,</t>
    </r>
    <r>
      <rPr>
        <sz val="11"/>
        <rFont val="宋体"/>
        <charset val="134"/>
      </rPr>
      <t>可提升</t>
    </r>
    <r>
      <rPr>
        <sz val="11"/>
        <rFont val="Times New Roman"/>
        <charset val="134"/>
      </rPr>
      <t>360</t>
    </r>
    <r>
      <rPr>
        <sz val="11"/>
        <rFont val="宋体"/>
        <charset val="134"/>
      </rPr>
      <t>人其中脱贫人口</t>
    </r>
    <r>
      <rPr>
        <sz val="11"/>
        <rFont val="Times New Roman"/>
        <charset val="134"/>
      </rPr>
      <t>42</t>
    </r>
    <r>
      <rPr>
        <sz val="11"/>
        <rFont val="宋体"/>
        <charset val="134"/>
      </rPr>
      <t>人安全供水保障水平</t>
    </r>
  </si>
  <si>
    <r>
      <t>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4000</t>
    </r>
    <r>
      <rPr>
        <sz val="11"/>
        <rFont val="宋体"/>
        <charset val="134"/>
      </rPr>
      <t>米</t>
    </r>
  </si>
  <si>
    <r>
      <t>受益脱贫人口</t>
    </r>
    <r>
      <rPr>
        <sz val="11"/>
        <rFont val="Times New Roman"/>
        <charset val="134"/>
      </rPr>
      <t>≥42</t>
    </r>
    <r>
      <rPr>
        <sz val="11"/>
        <rFont val="宋体"/>
        <charset val="134"/>
      </rPr>
      <t>人</t>
    </r>
  </si>
  <si>
    <r>
      <t>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米等</t>
    </r>
  </si>
  <si>
    <r>
      <t>通过整治蓄水池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t>
    </r>
    <r>
      <rPr>
        <sz val="11"/>
        <rFont val="Times New Roman"/>
        <charset val="134"/>
      </rPr>
      <t>,</t>
    </r>
    <r>
      <rPr>
        <sz val="11"/>
        <rFont val="宋体"/>
        <charset val="134"/>
      </rPr>
      <t>可提升</t>
    </r>
    <r>
      <rPr>
        <sz val="11"/>
        <rFont val="Times New Roman"/>
        <charset val="134"/>
      </rPr>
      <t>400</t>
    </r>
    <r>
      <rPr>
        <sz val="11"/>
        <rFont val="宋体"/>
        <charset val="134"/>
      </rPr>
      <t>人其中脱贫人口</t>
    </r>
    <r>
      <rPr>
        <sz val="11"/>
        <rFont val="Times New Roman"/>
        <charset val="134"/>
      </rPr>
      <t>68</t>
    </r>
    <r>
      <rPr>
        <sz val="11"/>
        <rFont val="宋体"/>
        <charset val="134"/>
      </rPr>
      <t>人安全供水保障水平</t>
    </r>
  </si>
  <si>
    <r>
      <t>9</t>
    </r>
    <r>
      <rPr>
        <sz val="11"/>
        <rFont val="宋体"/>
        <charset val="134"/>
      </rPr>
      <t>人参与入库项目的选择，</t>
    </r>
    <r>
      <rPr>
        <sz val="11"/>
        <rFont val="Times New Roman"/>
        <charset val="134"/>
      </rPr>
      <t>5</t>
    </r>
    <r>
      <rPr>
        <sz val="11"/>
        <rFont val="宋体"/>
        <charset val="134"/>
      </rPr>
      <t>人参与项目实施过程中施工质量和资金使用的监督，通过群众参与项目的实施和监督，通过整治蓄水池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t>
    </r>
    <r>
      <rPr>
        <sz val="11"/>
        <rFont val="Times New Roman"/>
        <charset val="134"/>
      </rPr>
      <t>,</t>
    </r>
    <r>
      <rPr>
        <sz val="11"/>
        <rFont val="宋体"/>
        <charset val="134"/>
      </rPr>
      <t>可提升</t>
    </r>
    <r>
      <rPr>
        <sz val="11"/>
        <rFont val="Times New Roman"/>
        <charset val="134"/>
      </rPr>
      <t>400</t>
    </r>
    <r>
      <rPr>
        <sz val="11"/>
        <rFont val="宋体"/>
        <charset val="134"/>
      </rPr>
      <t>人其中脱贫人口</t>
    </r>
    <r>
      <rPr>
        <sz val="11"/>
        <rFont val="Times New Roman"/>
        <charset val="134"/>
      </rPr>
      <t>68</t>
    </r>
    <r>
      <rPr>
        <sz val="11"/>
        <rFont val="宋体"/>
        <charset val="134"/>
      </rPr>
      <t>人安全供水保障水平</t>
    </r>
  </si>
  <si>
    <r>
      <t>整治蓄水池</t>
    </r>
    <r>
      <rPr>
        <sz val="11"/>
        <rFont val="Times New Roman"/>
        <charset val="134"/>
      </rPr>
      <t>6</t>
    </r>
    <r>
      <rPr>
        <sz val="11"/>
        <rFont val="宋体"/>
        <charset val="134"/>
      </rPr>
      <t>口、新建</t>
    </r>
    <r>
      <rPr>
        <sz val="11"/>
        <rFont val="Times New Roman"/>
        <charset val="134"/>
      </rPr>
      <t>300m³</t>
    </r>
    <r>
      <rPr>
        <sz val="11"/>
        <rFont val="宋体"/>
        <charset val="134"/>
      </rPr>
      <t>蓄水池</t>
    </r>
    <r>
      <rPr>
        <sz val="11"/>
        <rFont val="Times New Roman"/>
        <charset val="134"/>
      </rPr>
      <t>1</t>
    </r>
    <r>
      <rPr>
        <sz val="11"/>
        <rFont val="宋体"/>
        <charset val="134"/>
      </rPr>
      <t>口、铺设管道</t>
    </r>
    <r>
      <rPr>
        <sz val="11"/>
        <rFont val="Times New Roman"/>
        <charset val="134"/>
      </rPr>
      <t>2000</t>
    </r>
    <r>
      <rPr>
        <sz val="11"/>
        <rFont val="宋体"/>
        <charset val="134"/>
      </rPr>
      <t>米</t>
    </r>
  </si>
  <si>
    <r>
      <t>受益脱贫人口</t>
    </r>
    <r>
      <rPr>
        <sz val="11"/>
        <rFont val="Times New Roman"/>
        <charset val="134"/>
      </rPr>
      <t>≥68</t>
    </r>
    <r>
      <rPr>
        <sz val="11"/>
        <rFont val="宋体"/>
        <charset val="134"/>
      </rPr>
      <t>人</t>
    </r>
  </si>
  <si>
    <r>
      <t>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米等</t>
    </r>
  </si>
  <si>
    <r>
      <t>通过整新建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t>
    </r>
    <r>
      <rPr>
        <sz val="11"/>
        <rFont val="Times New Roman"/>
        <charset val="134"/>
      </rPr>
      <t>,</t>
    </r>
    <r>
      <rPr>
        <sz val="11"/>
        <rFont val="宋体"/>
        <charset val="134"/>
      </rPr>
      <t>可提升</t>
    </r>
    <r>
      <rPr>
        <sz val="11"/>
        <rFont val="Times New Roman"/>
        <charset val="134"/>
      </rPr>
      <t>380</t>
    </r>
    <r>
      <rPr>
        <sz val="11"/>
        <rFont val="宋体"/>
        <charset val="134"/>
      </rPr>
      <t>人其中脱贫人口</t>
    </r>
    <r>
      <rPr>
        <sz val="11"/>
        <rFont val="Times New Roman"/>
        <charset val="134"/>
      </rPr>
      <t>45</t>
    </r>
    <r>
      <rPr>
        <sz val="11"/>
        <rFont val="宋体"/>
        <charset val="134"/>
      </rPr>
      <t>人安全供水保障水平</t>
    </r>
  </si>
  <si>
    <r>
      <t>8</t>
    </r>
    <r>
      <rPr>
        <sz val="11"/>
        <rFont val="宋体"/>
        <charset val="134"/>
      </rPr>
      <t>人参与前期项目确定会议、决议，</t>
    </r>
    <r>
      <rPr>
        <sz val="11"/>
        <rFont val="Times New Roman"/>
        <charset val="134"/>
      </rPr>
      <t>6</t>
    </r>
    <r>
      <rPr>
        <sz val="11"/>
        <rFont val="宋体"/>
        <charset val="134"/>
      </rPr>
      <t>人参与入库项目的选择，</t>
    </r>
    <r>
      <rPr>
        <sz val="11"/>
        <rFont val="Times New Roman"/>
        <charset val="134"/>
      </rPr>
      <t>4</t>
    </r>
    <r>
      <rPr>
        <sz val="11"/>
        <rFont val="宋体"/>
        <charset val="134"/>
      </rPr>
      <t>人参与项目实施过程中施工质量和资金使用的监督，通过整新建200³蓄水池1口，铺设各型管道3400米,可提升380人其中脱贫人口45人安全供水保障水平</t>
    </r>
  </si>
  <si>
    <r>
      <t>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t>
    </r>
  </si>
  <si>
    <r>
      <t>受益脱贫人口</t>
    </r>
    <r>
      <rPr>
        <sz val="11"/>
        <rFont val="Times New Roman"/>
        <charset val="134"/>
      </rPr>
      <t>≥45</t>
    </r>
    <r>
      <rPr>
        <sz val="11"/>
        <rFont val="宋体"/>
        <charset val="134"/>
      </rPr>
      <t>人</t>
    </r>
  </si>
  <si>
    <t>巫溪县凤凰镇施家村2024年水池水毁整治工程</t>
  </si>
  <si>
    <r>
      <t>整治蓄水池</t>
    </r>
    <r>
      <rPr>
        <sz val="11"/>
        <rFont val="Times New Roman"/>
        <charset val="134"/>
      </rPr>
      <t>1</t>
    </r>
    <r>
      <rPr>
        <sz val="11"/>
        <rFont val="宋体"/>
        <charset val="134"/>
      </rPr>
      <t>口，新建排水沟</t>
    </r>
    <r>
      <rPr>
        <sz val="11"/>
        <rFont val="Times New Roman"/>
        <charset val="134"/>
      </rPr>
      <t>35</t>
    </r>
    <r>
      <rPr>
        <sz val="11"/>
        <rFont val="宋体"/>
        <charset val="134"/>
      </rPr>
      <t>米，新建挡墙</t>
    </r>
    <r>
      <rPr>
        <sz val="11"/>
        <rFont val="Times New Roman"/>
        <charset val="134"/>
      </rPr>
      <t>8</t>
    </r>
    <r>
      <rPr>
        <sz val="11"/>
        <rFont val="宋体"/>
        <charset val="134"/>
      </rPr>
      <t>米等</t>
    </r>
  </si>
  <si>
    <r>
      <t>通过整治蓄水池</t>
    </r>
    <r>
      <rPr>
        <sz val="11"/>
        <rFont val="Times New Roman"/>
        <charset val="134"/>
      </rPr>
      <t>1</t>
    </r>
    <r>
      <rPr>
        <sz val="11"/>
        <rFont val="宋体"/>
        <charset val="134"/>
      </rPr>
      <t>口，新建排水沟</t>
    </r>
    <r>
      <rPr>
        <sz val="11"/>
        <rFont val="Times New Roman"/>
        <charset val="134"/>
      </rPr>
      <t>35</t>
    </r>
    <r>
      <rPr>
        <sz val="11"/>
        <rFont val="宋体"/>
        <charset val="134"/>
      </rPr>
      <t>米，新建挡墙</t>
    </r>
    <r>
      <rPr>
        <sz val="11"/>
        <rFont val="Times New Roman"/>
        <charset val="134"/>
      </rPr>
      <t>8</t>
    </r>
    <r>
      <rPr>
        <sz val="11"/>
        <rFont val="宋体"/>
        <charset val="134"/>
      </rPr>
      <t>米可提升</t>
    </r>
    <r>
      <rPr>
        <sz val="11"/>
        <rFont val="Times New Roman"/>
        <charset val="134"/>
      </rPr>
      <t>420</t>
    </r>
    <r>
      <rPr>
        <sz val="11"/>
        <rFont val="宋体"/>
        <charset val="134"/>
      </rPr>
      <t>人其中脱贫人口</t>
    </r>
    <r>
      <rPr>
        <sz val="11"/>
        <rFont val="Times New Roman"/>
        <charset val="134"/>
      </rPr>
      <t>70</t>
    </r>
    <r>
      <rPr>
        <sz val="11"/>
        <rFont val="宋体"/>
        <charset val="134"/>
      </rPr>
      <t>人安全供水保障水平</t>
    </r>
  </si>
  <si>
    <r>
      <t>11</t>
    </r>
    <r>
      <rPr>
        <sz val="11"/>
        <rFont val="宋体"/>
        <charset val="134"/>
      </rPr>
      <t>人参与前期项目确定会议、决议，</t>
    </r>
    <r>
      <rPr>
        <sz val="11"/>
        <rFont val="Times New Roman"/>
        <charset val="134"/>
      </rPr>
      <t>7</t>
    </r>
    <r>
      <rPr>
        <sz val="11"/>
        <rFont val="宋体"/>
        <charset val="134"/>
      </rPr>
      <t>人参与入库项目的选择，</t>
    </r>
    <r>
      <rPr>
        <sz val="11"/>
        <rFont val="Times New Roman"/>
        <charset val="134"/>
      </rPr>
      <t>5</t>
    </r>
    <r>
      <rPr>
        <sz val="11"/>
        <rFont val="宋体"/>
        <charset val="134"/>
      </rPr>
      <t>人参与项目实施过程中施工质量和资金使用的监督，通过整新建</t>
    </r>
    <r>
      <rPr>
        <sz val="11"/>
        <rFont val="Times New Roman"/>
        <charset val="134"/>
      </rPr>
      <t>200³</t>
    </r>
    <r>
      <rPr>
        <sz val="11"/>
        <rFont val="宋体"/>
        <charset val="134"/>
      </rPr>
      <t>蓄水池</t>
    </r>
    <r>
      <rPr>
        <sz val="11"/>
        <rFont val="Times New Roman"/>
        <charset val="134"/>
      </rPr>
      <t>1</t>
    </r>
    <r>
      <rPr>
        <sz val="11"/>
        <rFont val="宋体"/>
        <charset val="134"/>
      </rPr>
      <t>口，铺设各型管道</t>
    </r>
    <r>
      <rPr>
        <sz val="11"/>
        <rFont val="Times New Roman"/>
        <charset val="134"/>
      </rPr>
      <t>3400</t>
    </r>
    <r>
      <rPr>
        <sz val="11"/>
        <rFont val="宋体"/>
        <charset val="134"/>
      </rPr>
      <t>米</t>
    </r>
    <r>
      <rPr>
        <sz val="11"/>
        <rFont val="Times New Roman"/>
        <charset val="134"/>
      </rPr>
      <t>,</t>
    </r>
    <r>
      <rPr>
        <sz val="11"/>
        <rFont val="宋体"/>
        <charset val="134"/>
      </rPr>
      <t>可提升</t>
    </r>
    <r>
      <rPr>
        <sz val="11"/>
        <rFont val="Times New Roman"/>
        <charset val="134"/>
      </rPr>
      <t>380</t>
    </r>
    <r>
      <rPr>
        <sz val="11"/>
        <rFont val="宋体"/>
        <charset val="134"/>
      </rPr>
      <t>人其中脱贫人口</t>
    </r>
    <r>
      <rPr>
        <sz val="11"/>
        <rFont val="Times New Roman"/>
        <charset val="134"/>
      </rPr>
      <t>45</t>
    </r>
    <r>
      <rPr>
        <sz val="11"/>
        <rFont val="宋体"/>
        <charset val="134"/>
      </rPr>
      <t>人安全供水保障水平</t>
    </r>
  </si>
  <si>
    <r>
      <t>整治蓄水池</t>
    </r>
    <r>
      <rPr>
        <sz val="11"/>
        <rFont val="Times New Roman"/>
        <charset val="134"/>
      </rPr>
      <t>1</t>
    </r>
    <r>
      <rPr>
        <sz val="11"/>
        <rFont val="宋体"/>
        <charset val="134"/>
      </rPr>
      <t>口，新建排水沟</t>
    </r>
    <r>
      <rPr>
        <sz val="11"/>
        <rFont val="Times New Roman"/>
        <charset val="134"/>
      </rPr>
      <t>35</t>
    </r>
    <r>
      <rPr>
        <sz val="11"/>
        <rFont val="宋体"/>
        <charset val="134"/>
      </rPr>
      <t>米，新建挡墙</t>
    </r>
    <r>
      <rPr>
        <sz val="11"/>
        <rFont val="Times New Roman"/>
        <charset val="134"/>
      </rPr>
      <t>8</t>
    </r>
    <r>
      <rPr>
        <sz val="11"/>
        <rFont val="宋体"/>
        <charset val="134"/>
      </rPr>
      <t>米</t>
    </r>
  </si>
  <si>
    <t>巫溪县2023-2024年菱角镇水田、桐岭等村供水保障提升工程</t>
  </si>
  <si>
    <r>
      <t>新建</t>
    </r>
    <r>
      <rPr>
        <sz val="11"/>
        <rFont val="Times New Roman"/>
        <charset val="134"/>
      </rPr>
      <t>200m³</t>
    </r>
    <r>
      <rPr>
        <sz val="11"/>
        <rFont val="宋体"/>
        <charset val="134"/>
      </rPr>
      <t>清水池</t>
    </r>
    <r>
      <rPr>
        <sz val="11"/>
        <rFont val="Times New Roman"/>
        <charset val="134"/>
      </rPr>
      <t>1</t>
    </r>
    <r>
      <rPr>
        <sz val="11"/>
        <rFont val="宋体"/>
        <charset val="134"/>
      </rPr>
      <t>口，安装净化设备</t>
    </r>
    <r>
      <rPr>
        <sz val="11"/>
        <rFont val="Times New Roman"/>
        <charset val="134"/>
      </rPr>
      <t>1</t>
    </r>
    <r>
      <rPr>
        <sz val="11"/>
        <rFont val="宋体"/>
        <charset val="134"/>
      </rPr>
      <t>套，设备房</t>
    </r>
    <r>
      <rPr>
        <sz val="11"/>
        <rFont val="Times New Roman"/>
        <charset val="134"/>
      </rPr>
      <t>1</t>
    </r>
    <r>
      <rPr>
        <sz val="11"/>
        <rFont val="宋体"/>
        <charset val="134"/>
      </rPr>
      <t>座，铺设各型管道</t>
    </r>
    <r>
      <rPr>
        <sz val="11"/>
        <rFont val="Times New Roman"/>
        <charset val="134"/>
      </rPr>
      <t>4750</t>
    </r>
    <r>
      <rPr>
        <sz val="11"/>
        <rFont val="宋体"/>
        <charset val="134"/>
      </rPr>
      <t>米。</t>
    </r>
  </si>
  <si>
    <r>
      <t>通过新建200m³清水池1口，安装净化设备1套，设备房1座，铺设各型管道4750米。可提升</t>
    </r>
    <r>
      <rPr>
        <sz val="11"/>
        <rFont val="Times New Roman"/>
        <charset val="134"/>
      </rPr>
      <t>600</t>
    </r>
    <r>
      <rPr>
        <sz val="11"/>
        <rFont val="宋体"/>
        <charset val="134"/>
      </rPr>
      <t>人其中脱贫人口</t>
    </r>
    <r>
      <rPr>
        <sz val="11"/>
        <rFont val="Times New Roman"/>
        <charset val="134"/>
      </rPr>
      <t>82</t>
    </r>
    <r>
      <rPr>
        <sz val="11"/>
        <rFont val="宋体"/>
        <charset val="134"/>
      </rPr>
      <t>人安全供水保障水平</t>
    </r>
  </si>
  <si>
    <r>
      <t>13</t>
    </r>
    <r>
      <rPr>
        <sz val="11"/>
        <rFont val="宋体"/>
        <charset val="134"/>
      </rPr>
      <t>人参与前期项目确定会议、决议，</t>
    </r>
    <r>
      <rPr>
        <sz val="11"/>
        <rFont val="Times New Roman"/>
        <charset val="134"/>
      </rPr>
      <t>8</t>
    </r>
    <r>
      <rPr>
        <sz val="11"/>
        <rFont val="宋体"/>
        <charset val="134"/>
      </rPr>
      <t>人参与入库项目的选择，</t>
    </r>
    <r>
      <rPr>
        <sz val="11"/>
        <rFont val="Times New Roman"/>
        <charset val="134"/>
      </rPr>
      <t>5</t>
    </r>
    <r>
      <rPr>
        <sz val="11"/>
        <rFont val="宋体"/>
        <charset val="134"/>
      </rPr>
      <t>人参与项目实施过程中施工质量和资金使用的监督，通过新建200m³清水池1口，安装净化设备1套，设备房1座，铺设各型管道4750米。可提升600人其中脱贫人口82人安全供水保障水平</t>
    </r>
  </si>
  <si>
    <r>
      <t>受益脱贫人口</t>
    </r>
    <r>
      <rPr>
        <sz val="11"/>
        <rFont val="Times New Roman"/>
        <charset val="134"/>
      </rPr>
      <t>≥82</t>
    </r>
    <r>
      <rPr>
        <sz val="11"/>
        <rFont val="宋体"/>
        <charset val="134"/>
      </rPr>
      <t>人</t>
    </r>
  </si>
  <si>
    <t>巫溪县城厢镇2024年长渡片区供水保障提升工程</t>
  </si>
  <si>
    <r>
      <t>新建泵房</t>
    </r>
    <r>
      <rPr>
        <sz val="11"/>
        <rFont val="Times New Roman"/>
        <charset val="134"/>
      </rPr>
      <t>2</t>
    </r>
    <r>
      <rPr>
        <sz val="11"/>
        <rFont val="等线"/>
        <charset val="134"/>
      </rPr>
      <t>座，抽水设备</t>
    </r>
    <r>
      <rPr>
        <sz val="11"/>
        <rFont val="Times New Roman"/>
        <charset val="134"/>
      </rPr>
      <t>4</t>
    </r>
    <r>
      <rPr>
        <sz val="11"/>
        <rFont val="等线"/>
        <charset val="134"/>
      </rPr>
      <t>套（含防雷及自动化），新建</t>
    </r>
    <r>
      <rPr>
        <sz val="11"/>
        <rFont val="Times New Roman"/>
        <charset val="134"/>
      </rPr>
      <t>300m³</t>
    </r>
    <r>
      <rPr>
        <sz val="11"/>
        <rFont val="等线"/>
        <charset val="134"/>
      </rPr>
      <t>蓄水池</t>
    </r>
    <r>
      <rPr>
        <sz val="11"/>
        <rFont val="Times New Roman"/>
        <charset val="134"/>
      </rPr>
      <t>1</t>
    </r>
    <r>
      <rPr>
        <sz val="11"/>
        <rFont val="等线"/>
        <charset val="134"/>
      </rPr>
      <t>口，</t>
    </r>
    <r>
      <rPr>
        <sz val="11"/>
        <rFont val="Times New Roman"/>
        <charset val="134"/>
      </rPr>
      <t>50m³</t>
    </r>
    <r>
      <rPr>
        <sz val="11"/>
        <rFont val="等线"/>
        <charset val="134"/>
      </rPr>
      <t>蓄水池</t>
    </r>
    <r>
      <rPr>
        <sz val="11"/>
        <rFont val="Times New Roman"/>
        <charset val="134"/>
      </rPr>
      <t>2</t>
    </r>
    <r>
      <rPr>
        <sz val="11"/>
        <rFont val="等线"/>
        <charset val="134"/>
      </rPr>
      <t>口，整治蓄水池</t>
    </r>
    <r>
      <rPr>
        <sz val="11"/>
        <rFont val="Times New Roman"/>
        <charset val="134"/>
      </rPr>
      <t>2</t>
    </r>
    <r>
      <rPr>
        <sz val="11"/>
        <rFont val="等线"/>
        <charset val="134"/>
      </rPr>
      <t>口，过滤厂房</t>
    </r>
    <r>
      <rPr>
        <sz val="11"/>
        <rFont val="Times New Roman"/>
        <charset val="134"/>
      </rPr>
      <t>1</t>
    </r>
    <r>
      <rPr>
        <sz val="11"/>
        <rFont val="等线"/>
        <charset val="134"/>
      </rPr>
      <t>座，过滤设备</t>
    </r>
    <r>
      <rPr>
        <sz val="11"/>
        <rFont val="Times New Roman"/>
        <charset val="134"/>
      </rPr>
      <t>1</t>
    </r>
    <r>
      <rPr>
        <sz val="11"/>
        <rFont val="等线"/>
        <charset val="134"/>
      </rPr>
      <t>套，安装管道</t>
    </r>
    <r>
      <rPr>
        <sz val="11"/>
        <rFont val="Times New Roman"/>
        <charset val="134"/>
      </rPr>
      <t>43.2</t>
    </r>
    <r>
      <rPr>
        <sz val="11"/>
        <rFont val="等线"/>
        <charset val="134"/>
      </rPr>
      <t>公里</t>
    </r>
  </si>
  <si>
    <t>城厢镇小井村、双城村</t>
  </si>
  <si>
    <r>
      <t>通过新建泵房2座，抽水设备4套（含防雷及自动化），新建300m³蓄水池1口，50m³蓄水池2口，整治蓄水池2口，过滤厂房1座，过滤设备1套，安装管道43.2公里，可改善</t>
    </r>
    <r>
      <rPr>
        <sz val="11"/>
        <rFont val="Times New Roman"/>
        <charset val="134"/>
      </rPr>
      <t>2000</t>
    </r>
    <r>
      <rPr>
        <sz val="11"/>
        <rFont val="宋体"/>
        <charset val="134"/>
      </rPr>
      <t>人饮水条件，同时解决产业发展部分灌溉用水问题，受益人口</t>
    </r>
    <r>
      <rPr>
        <sz val="11"/>
        <rFont val="Times New Roman"/>
        <charset val="134"/>
      </rPr>
      <t>2000</t>
    </r>
    <r>
      <rPr>
        <sz val="11"/>
        <rFont val="宋体"/>
        <charset val="134"/>
      </rPr>
      <t>人（其中脱贫人口</t>
    </r>
    <r>
      <rPr>
        <sz val="11"/>
        <rFont val="Times New Roman"/>
        <charset val="134"/>
      </rPr>
      <t>200</t>
    </r>
    <r>
      <rPr>
        <sz val="11"/>
        <rFont val="宋体"/>
        <charset val="134"/>
      </rPr>
      <t>人）。</t>
    </r>
  </si>
  <si>
    <r>
      <t>10</t>
    </r>
    <r>
      <rPr>
        <sz val="11"/>
        <rFont val="宋体"/>
        <charset val="134"/>
      </rPr>
      <t>人参与前期项目确定会议、决议，</t>
    </r>
    <r>
      <rPr>
        <sz val="11"/>
        <rFont val="Times New Roman"/>
        <charset val="134"/>
      </rPr>
      <t>5</t>
    </r>
    <r>
      <rPr>
        <sz val="11"/>
        <rFont val="宋体"/>
        <charset val="134"/>
      </rPr>
      <t>人参与入库项目的选择，群众参与项目的实施与监督，通过新建泵房2座，抽水设备4套（含防雷及自动化），新建300m³蓄水池1口，50m³蓄水池2口，整治蓄水池2口，过滤厂房1座，过滤设备1套，安装管道43.2公里，可改善2000人饮水条件，同时解决产业发展部分灌溉用水问题，受益人口2000人（其中脱贫人口200人）。</t>
    </r>
  </si>
  <si>
    <r>
      <t>通过新建泵房</t>
    </r>
    <r>
      <rPr>
        <sz val="11"/>
        <rFont val="Times New Roman"/>
        <charset val="134"/>
      </rPr>
      <t>2</t>
    </r>
    <r>
      <rPr>
        <sz val="11"/>
        <rFont val="宋体"/>
        <charset val="134"/>
      </rPr>
      <t>座，抽水设备</t>
    </r>
    <r>
      <rPr>
        <sz val="11"/>
        <rFont val="Times New Roman"/>
        <charset val="134"/>
      </rPr>
      <t>4</t>
    </r>
    <r>
      <rPr>
        <sz val="11"/>
        <rFont val="宋体"/>
        <charset val="134"/>
      </rPr>
      <t>套（含防雷及自动化），新建</t>
    </r>
    <r>
      <rPr>
        <sz val="11"/>
        <rFont val="Times New Roman"/>
        <charset val="134"/>
      </rPr>
      <t>300m³</t>
    </r>
    <r>
      <rPr>
        <sz val="11"/>
        <rFont val="宋体"/>
        <charset val="134"/>
      </rPr>
      <t>蓄水池</t>
    </r>
    <r>
      <rPr>
        <sz val="11"/>
        <rFont val="Times New Roman"/>
        <charset val="134"/>
      </rPr>
      <t>1</t>
    </r>
    <r>
      <rPr>
        <sz val="11"/>
        <rFont val="宋体"/>
        <charset val="134"/>
      </rPr>
      <t>口，</t>
    </r>
    <r>
      <rPr>
        <sz val="11"/>
        <rFont val="Times New Roman"/>
        <charset val="134"/>
      </rPr>
      <t>50m³</t>
    </r>
    <r>
      <rPr>
        <sz val="11"/>
        <rFont val="宋体"/>
        <charset val="134"/>
      </rPr>
      <t>蓄水池</t>
    </r>
    <r>
      <rPr>
        <sz val="11"/>
        <rFont val="Times New Roman"/>
        <charset val="134"/>
      </rPr>
      <t>2</t>
    </r>
    <r>
      <rPr>
        <sz val="11"/>
        <rFont val="宋体"/>
        <charset val="134"/>
      </rPr>
      <t>口，整治蓄水池</t>
    </r>
    <r>
      <rPr>
        <sz val="11"/>
        <rFont val="Times New Roman"/>
        <charset val="134"/>
      </rPr>
      <t>2</t>
    </r>
    <r>
      <rPr>
        <sz val="11"/>
        <rFont val="宋体"/>
        <charset val="134"/>
      </rPr>
      <t>口，过滤厂房</t>
    </r>
    <r>
      <rPr>
        <sz val="11"/>
        <rFont val="Times New Roman"/>
        <charset val="134"/>
      </rPr>
      <t>1</t>
    </r>
    <r>
      <rPr>
        <sz val="11"/>
        <rFont val="宋体"/>
        <charset val="134"/>
      </rPr>
      <t>座，过滤设备</t>
    </r>
    <r>
      <rPr>
        <sz val="11"/>
        <rFont val="Times New Roman"/>
        <charset val="134"/>
      </rPr>
      <t>1</t>
    </r>
    <r>
      <rPr>
        <sz val="11"/>
        <rFont val="宋体"/>
        <charset val="134"/>
      </rPr>
      <t>套，安装管道</t>
    </r>
    <r>
      <rPr>
        <sz val="11"/>
        <rFont val="Times New Roman"/>
        <charset val="134"/>
      </rPr>
      <t>43.2</t>
    </r>
    <r>
      <rPr>
        <sz val="11"/>
        <rFont val="宋体"/>
        <charset val="134"/>
      </rPr>
      <t>公里</t>
    </r>
  </si>
  <si>
    <t>巫溪县乡村振兴局 汇总</t>
  </si>
  <si>
    <r>
      <t>巫溪县</t>
    </r>
    <r>
      <rPr>
        <sz val="11"/>
        <rFont val="Times New Roman"/>
        <charset val="134"/>
      </rPr>
      <t>2024</t>
    </r>
    <r>
      <rPr>
        <sz val="11"/>
        <rFont val="宋体"/>
        <charset val="134"/>
      </rPr>
      <t>年巫溪烤鱼工劳务品牌建设项目</t>
    </r>
  </si>
  <si>
    <r>
      <t>巫溪烤鱼工技能和管理人员培训</t>
    </r>
    <r>
      <rPr>
        <sz val="11"/>
        <rFont val="Times New Roman"/>
        <charset val="134"/>
      </rPr>
      <t>300</t>
    </r>
    <r>
      <rPr>
        <sz val="11"/>
        <rFont val="宋体"/>
        <charset val="134"/>
      </rPr>
      <t>人次；巫溪烤鱼工品牌认证</t>
    </r>
    <r>
      <rPr>
        <sz val="11"/>
        <rFont val="Times New Roman"/>
        <charset val="134"/>
      </rPr>
      <t>300</t>
    </r>
    <r>
      <rPr>
        <sz val="11"/>
        <rFont val="宋体"/>
        <charset val="134"/>
      </rPr>
      <t>人。</t>
    </r>
  </si>
  <si>
    <r>
      <t>通过实施巫溪烤鱼工劳务品牌建设，制定巫溪烤鱼工星级标准，撰写巫溪烤鱼工教材</t>
    </r>
    <r>
      <rPr>
        <sz val="11"/>
        <rFont val="Times New Roman"/>
        <charset val="134"/>
      </rPr>
      <t>1</t>
    </r>
    <r>
      <rPr>
        <sz val="11"/>
        <rFont val="宋体"/>
        <charset val="134"/>
      </rPr>
      <t>套，印制教材</t>
    </r>
    <r>
      <rPr>
        <sz val="11"/>
        <rFont val="Times New Roman"/>
        <charset val="134"/>
      </rPr>
      <t>300</t>
    </r>
    <r>
      <rPr>
        <sz val="11"/>
        <rFont val="宋体"/>
        <charset val="134"/>
      </rPr>
      <t>套，开展技能和管理人员培训</t>
    </r>
    <r>
      <rPr>
        <sz val="11"/>
        <rFont val="Times New Roman"/>
        <charset val="134"/>
      </rPr>
      <t>300</t>
    </r>
    <r>
      <rPr>
        <sz val="11"/>
        <rFont val="宋体"/>
        <charset val="134"/>
      </rPr>
      <t>人次，开展巫溪烤鱼工品牌认证</t>
    </r>
    <r>
      <rPr>
        <sz val="11"/>
        <rFont val="Times New Roman"/>
        <charset val="134"/>
      </rPr>
      <t>300</t>
    </r>
    <r>
      <rPr>
        <sz val="11"/>
        <rFont val="宋体"/>
        <charset val="134"/>
      </rPr>
      <t>人，建设巫溪烤鱼工劳务品牌信息平台等，项目建成后可吸纳群众就近就业</t>
    </r>
    <r>
      <rPr>
        <sz val="11"/>
        <rFont val="Times New Roman"/>
        <charset val="134"/>
      </rPr>
      <t>100</t>
    </r>
    <r>
      <rPr>
        <sz val="11"/>
        <rFont val="宋体"/>
        <charset val="134"/>
      </rPr>
      <t>人，其中脱贫户和监测户</t>
    </r>
    <r>
      <rPr>
        <sz val="11"/>
        <rFont val="Times New Roman"/>
        <charset val="134"/>
      </rPr>
      <t>50</t>
    </r>
    <r>
      <rPr>
        <sz val="11"/>
        <rFont val="宋体"/>
        <charset val="134"/>
      </rPr>
      <t>人，户均年增收</t>
    </r>
    <r>
      <rPr>
        <sz val="11"/>
        <rFont val="Times New Roman"/>
        <charset val="134"/>
      </rPr>
      <t>3000</t>
    </r>
    <r>
      <rPr>
        <sz val="11"/>
        <rFont val="宋体"/>
        <charset val="134"/>
      </rPr>
      <t>元以上。</t>
    </r>
  </si>
  <si>
    <r>
      <t>13</t>
    </r>
    <r>
      <rPr>
        <sz val="11"/>
        <rFont val="宋体"/>
        <charset val="134"/>
      </rPr>
      <t>人参与前期项目确定会议、决议，</t>
    </r>
    <r>
      <rPr>
        <sz val="11"/>
        <rFont val="Times New Roman"/>
        <charset val="134"/>
      </rPr>
      <t>13</t>
    </r>
    <r>
      <rPr>
        <sz val="11"/>
        <rFont val="宋体"/>
        <charset val="134"/>
      </rPr>
      <t>人参与入库项目选择，</t>
    </r>
    <r>
      <rPr>
        <sz val="11"/>
        <rFont val="Times New Roman"/>
        <charset val="134"/>
      </rPr>
      <t>3</t>
    </r>
    <r>
      <rPr>
        <sz val="11"/>
        <rFont val="宋体"/>
        <charset val="134"/>
      </rPr>
      <t>人参与项目实施过程中监督。通过实施巫溪烤鱼工劳务品牌建设，制定巫溪烤鱼工星级标准，撰写巫溪烤鱼工教材</t>
    </r>
    <r>
      <rPr>
        <sz val="11"/>
        <rFont val="Times New Roman"/>
        <charset val="134"/>
      </rPr>
      <t>1</t>
    </r>
    <r>
      <rPr>
        <sz val="11"/>
        <rFont val="宋体"/>
        <charset val="134"/>
      </rPr>
      <t>套，印制教材</t>
    </r>
    <r>
      <rPr>
        <sz val="11"/>
        <rFont val="Times New Roman"/>
        <charset val="134"/>
      </rPr>
      <t>300</t>
    </r>
    <r>
      <rPr>
        <sz val="11"/>
        <rFont val="宋体"/>
        <charset val="134"/>
      </rPr>
      <t>套，开展技能和管理人员培训</t>
    </r>
    <r>
      <rPr>
        <sz val="11"/>
        <rFont val="Times New Roman"/>
        <charset val="134"/>
      </rPr>
      <t>300</t>
    </r>
    <r>
      <rPr>
        <sz val="11"/>
        <rFont val="宋体"/>
        <charset val="134"/>
      </rPr>
      <t>人次，开展巫溪烤鱼工品牌认证</t>
    </r>
    <r>
      <rPr>
        <sz val="11"/>
        <rFont val="Times New Roman"/>
        <charset val="134"/>
      </rPr>
      <t>300</t>
    </r>
    <r>
      <rPr>
        <sz val="11"/>
        <rFont val="宋体"/>
        <charset val="134"/>
      </rPr>
      <t>人，建设巫溪烤鱼工劳务品牌信息平台等，项目建成后可吸纳群众就近就业</t>
    </r>
    <r>
      <rPr>
        <sz val="11"/>
        <rFont val="Times New Roman"/>
        <charset val="134"/>
      </rPr>
      <t>100</t>
    </r>
    <r>
      <rPr>
        <sz val="11"/>
        <rFont val="宋体"/>
        <charset val="134"/>
      </rPr>
      <t>人，其中脱贫户和监测户</t>
    </r>
    <r>
      <rPr>
        <sz val="11"/>
        <rFont val="Times New Roman"/>
        <charset val="134"/>
      </rPr>
      <t>50</t>
    </r>
    <r>
      <rPr>
        <sz val="11"/>
        <rFont val="宋体"/>
        <charset val="134"/>
      </rPr>
      <t>人，户均年增收</t>
    </r>
    <r>
      <rPr>
        <sz val="11"/>
        <rFont val="Times New Roman"/>
        <charset val="134"/>
      </rPr>
      <t>3000</t>
    </r>
    <r>
      <rPr>
        <sz val="11"/>
        <rFont val="宋体"/>
        <charset val="134"/>
      </rPr>
      <t>元以上。</t>
    </r>
  </si>
  <si>
    <r>
      <t>制定巫溪烤鱼工星级标准，撰写巫溪烤鱼工教材标本</t>
    </r>
    <r>
      <rPr>
        <sz val="11"/>
        <rFont val="Times New Roman"/>
        <charset val="134"/>
      </rPr>
      <t>1</t>
    </r>
    <r>
      <rPr>
        <sz val="11"/>
        <rFont val="宋体"/>
        <charset val="134"/>
      </rPr>
      <t>套，印制教材</t>
    </r>
    <r>
      <rPr>
        <sz val="11"/>
        <rFont val="Times New Roman"/>
        <charset val="134"/>
      </rPr>
      <t>300</t>
    </r>
    <r>
      <rPr>
        <sz val="11"/>
        <rFont val="宋体"/>
        <charset val="134"/>
      </rPr>
      <t>套，技能和管理人员培训</t>
    </r>
    <r>
      <rPr>
        <sz val="11"/>
        <rFont val="Times New Roman"/>
        <charset val="134"/>
      </rPr>
      <t>5</t>
    </r>
    <r>
      <rPr>
        <sz val="11"/>
        <rFont val="宋体"/>
        <charset val="134"/>
      </rPr>
      <t>期</t>
    </r>
    <r>
      <rPr>
        <sz val="11"/>
        <rFont val="Times New Roman"/>
        <charset val="134"/>
      </rPr>
      <t>300</t>
    </r>
    <r>
      <rPr>
        <sz val="11"/>
        <rFont val="宋体"/>
        <charset val="134"/>
      </rPr>
      <t>人次，</t>
    </r>
    <r>
      <rPr>
        <sz val="11"/>
        <rFont val="Times New Roman"/>
        <charset val="134"/>
      </rPr>
      <t xml:space="preserve">   </t>
    </r>
    <r>
      <rPr>
        <sz val="11"/>
        <rFont val="宋体"/>
        <charset val="134"/>
      </rPr>
      <t>品牌认证</t>
    </r>
    <r>
      <rPr>
        <sz val="11"/>
        <rFont val="Times New Roman"/>
        <charset val="134"/>
      </rPr>
      <t>300</t>
    </r>
    <r>
      <rPr>
        <sz val="11"/>
        <rFont val="宋体"/>
        <charset val="134"/>
      </rPr>
      <t>人，开发小程序</t>
    </r>
    <r>
      <rPr>
        <sz val="11"/>
        <rFont val="Times New Roman"/>
        <charset val="134"/>
      </rPr>
      <t>1</t>
    </r>
    <r>
      <rPr>
        <sz val="11"/>
        <rFont val="宋体"/>
        <charset val="134"/>
      </rPr>
      <t>个，开发就业网站</t>
    </r>
    <r>
      <rPr>
        <sz val="11"/>
        <rFont val="Times New Roman"/>
        <charset val="134"/>
      </rPr>
      <t>1</t>
    </r>
    <r>
      <rPr>
        <sz val="11"/>
        <rFont val="宋体"/>
        <charset val="134"/>
      </rPr>
      <t>个，打造一只</t>
    </r>
    <r>
      <rPr>
        <sz val="11"/>
        <rFont val="Times New Roman"/>
        <charset val="134"/>
      </rPr>
      <t>6</t>
    </r>
    <r>
      <rPr>
        <sz val="11"/>
        <rFont val="宋体"/>
        <charset val="134"/>
      </rPr>
      <t>人师资队伍。</t>
    </r>
  </si>
  <si>
    <r>
      <t>巫溪烤鱼工标准建设</t>
    </r>
    <r>
      <rPr>
        <sz val="11"/>
        <rFont val="Times New Roman"/>
        <charset val="134"/>
      </rPr>
      <t xml:space="preserve"> 5</t>
    </r>
    <r>
      <rPr>
        <sz val="11"/>
        <rFont val="宋体"/>
        <charset val="134"/>
      </rPr>
      <t>万元</t>
    </r>
    <r>
      <rPr>
        <sz val="11"/>
        <rFont val="Times New Roman"/>
        <charset val="134"/>
      </rPr>
      <t>/</t>
    </r>
    <r>
      <rPr>
        <sz val="11"/>
        <rFont val="宋体"/>
        <charset val="134"/>
      </rPr>
      <t>个；，撰写巫溪烤鱼工教材标本</t>
    </r>
    <r>
      <rPr>
        <sz val="11"/>
        <rFont val="Times New Roman"/>
        <charset val="134"/>
      </rPr>
      <t>12.9</t>
    </r>
    <r>
      <rPr>
        <sz val="11"/>
        <rFont val="宋体"/>
        <charset val="134"/>
      </rPr>
      <t>万元</t>
    </r>
    <r>
      <rPr>
        <sz val="11"/>
        <rFont val="Times New Roman"/>
        <charset val="134"/>
      </rPr>
      <t>/</t>
    </r>
    <r>
      <rPr>
        <sz val="11"/>
        <rFont val="宋体"/>
        <charset val="134"/>
      </rPr>
      <t>套，巫溪烤鱼工教材</t>
    </r>
    <r>
      <rPr>
        <sz val="11"/>
        <rFont val="Times New Roman"/>
        <charset val="134"/>
      </rPr>
      <t>70</t>
    </r>
    <r>
      <rPr>
        <sz val="11"/>
        <rFont val="宋体"/>
        <charset val="134"/>
      </rPr>
      <t>元</t>
    </r>
    <r>
      <rPr>
        <sz val="11"/>
        <rFont val="Times New Roman"/>
        <charset val="134"/>
      </rPr>
      <t>/</t>
    </r>
    <r>
      <rPr>
        <sz val="11"/>
        <rFont val="宋体"/>
        <charset val="134"/>
      </rPr>
      <t>套；技能和管理人员培训</t>
    </r>
    <r>
      <rPr>
        <sz val="11"/>
        <rFont val="Times New Roman"/>
        <charset val="134"/>
      </rPr>
      <t>12</t>
    </r>
    <r>
      <rPr>
        <sz val="11"/>
        <rFont val="宋体"/>
        <charset val="134"/>
      </rPr>
      <t>万元</t>
    </r>
    <r>
      <rPr>
        <sz val="11"/>
        <rFont val="Times New Roman"/>
        <charset val="134"/>
      </rPr>
      <t>/</t>
    </r>
    <r>
      <rPr>
        <sz val="11"/>
        <rFont val="宋体"/>
        <charset val="134"/>
      </rPr>
      <t>期；巫溪烤鱼工品牌认证</t>
    </r>
    <r>
      <rPr>
        <sz val="11"/>
        <rFont val="Times New Roman"/>
        <charset val="134"/>
      </rPr>
      <t>300</t>
    </r>
    <r>
      <rPr>
        <sz val="11"/>
        <rFont val="宋体"/>
        <charset val="134"/>
      </rPr>
      <t>元</t>
    </r>
    <r>
      <rPr>
        <sz val="11"/>
        <rFont val="Times New Roman"/>
        <charset val="134"/>
      </rPr>
      <t>/</t>
    </r>
    <r>
      <rPr>
        <sz val="11"/>
        <rFont val="宋体"/>
        <charset val="134"/>
      </rPr>
      <t>人；信息平台</t>
    </r>
    <r>
      <rPr>
        <sz val="11"/>
        <rFont val="Times New Roman"/>
        <charset val="134"/>
      </rPr>
      <t>10</t>
    </r>
    <r>
      <rPr>
        <sz val="11"/>
        <rFont val="宋体"/>
        <charset val="134"/>
      </rPr>
      <t>万元</t>
    </r>
    <r>
      <rPr>
        <sz val="11"/>
        <rFont val="Times New Roman"/>
        <charset val="134"/>
      </rPr>
      <t>/</t>
    </r>
    <r>
      <rPr>
        <sz val="11"/>
        <rFont val="宋体"/>
        <charset val="134"/>
      </rPr>
      <t>个。</t>
    </r>
  </si>
  <si>
    <r>
      <t>脱贫人口或监测对象获得年务工收入≧</t>
    </r>
    <r>
      <rPr>
        <sz val="11"/>
        <rFont val="Times New Roman"/>
        <charset val="134"/>
      </rPr>
      <t>3000</t>
    </r>
    <r>
      <rPr>
        <sz val="11"/>
        <rFont val="宋体"/>
        <charset val="134"/>
      </rPr>
      <t>元</t>
    </r>
  </si>
  <si>
    <r>
      <t>农民就近务工人次≧</t>
    </r>
    <r>
      <rPr>
        <sz val="11"/>
        <rFont val="Times New Roman"/>
        <charset val="134"/>
      </rPr>
      <t>100</t>
    </r>
    <r>
      <rPr>
        <sz val="11"/>
        <rFont val="宋体"/>
        <charset val="134"/>
      </rPr>
      <t>人</t>
    </r>
  </si>
  <si>
    <r>
      <t>巫溪县</t>
    </r>
    <r>
      <rPr>
        <sz val="11"/>
        <rFont val="Times New Roman"/>
        <charset val="134"/>
      </rPr>
      <t>2024</t>
    </r>
    <r>
      <rPr>
        <sz val="11"/>
        <rFont val="宋体"/>
        <charset val="134"/>
      </rPr>
      <t>年脱贫户产业帮扶项目</t>
    </r>
  </si>
  <si>
    <r>
      <t>6383</t>
    </r>
    <r>
      <rPr>
        <sz val="11"/>
        <rFont val="宋体"/>
        <charset val="134"/>
      </rPr>
      <t>户脱贫户到户产业发展</t>
    </r>
  </si>
  <si>
    <r>
      <t>通过</t>
    </r>
    <r>
      <rPr>
        <sz val="11"/>
        <rFont val="Times New Roman"/>
        <charset val="134"/>
      </rPr>
      <t>6383</t>
    </r>
    <r>
      <rPr>
        <sz val="11"/>
        <rFont val="宋体"/>
        <charset val="134"/>
      </rPr>
      <t>户脱贫户到户产业发展，可实现6383户脱贫户户均年增收</t>
    </r>
    <r>
      <rPr>
        <sz val="11"/>
        <rFont val="Times New Roman"/>
        <charset val="134"/>
      </rPr>
      <t>2000</t>
    </r>
    <r>
      <rPr>
        <sz val="11"/>
        <rFont val="宋体"/>
        <charset val="134"/>
      </rPr>
      <t>元以上。</t>
    </r>
  </si>
  <si>
    <r>
      <t>5</t>
    </r>
    <r>
      <rPr>
        <sz val="11"/>
        <rFont val="宋体"/>
        <charset val="134"/>
      </rPr>
      <t>人参与前期项目确定会议、决议，</t>
    </r>
    <r>
      <rPr>
        <sz val="11"/>
        <rFont val="Times New Roman"/>
        <charset val="134"/>
      </rPr>
      <t>5</t>
    </r>
    <r>
      <rPr>
        <sz val="11"/>
        <rFont val="宋体"/>
        <charset val="134"/>
      </rPr>
      <t>人参与入库项目的选择，群众参与项目选择、实施过程监督，通过</t>
    </r>
    <r>
      <rPr>
        <sz val="11"/>
        <rFont val="Times New Roman"/>
        <charset val="134"/>
      </rPr>
      <t>6383</t>
    </r>
    <r>
      <rPr>
        <sz val="11"/>
        <rFont val="宋体"/>
        <charset val="134"/>
      </rPr>
      <t>户脱贫户到户产业发展，可实现户均年增收</t>
    </r>
    <r>
      <rPr>
        <sz val="11"/>
        <rFont val="Times New Roman"/>
        <charset val="134"/>
      </rPr>
      <t>2000</t>
    </r>
    <r>
      <rPr>
        <sz val="11"/>
        <rFont val="宋体"/>
        <charset val="134"/>
      </rPr>
      <t>元以上。</t>
    </r>
  </si>
  <si>
    <r>
      <t>通过</t>
    </r>
    <r>
      <rPr>
        <sz val="11"/>
        <rFont val="Times New Roman"/>
        <charset val="134"/>
      </rPr>
      <t>6383</t>
    </r>
    <r>
      <rPr>
        <sz val="11"/>
        <rFont val="宋体"/>
        <charset val="134"/>
      </rPr>
      <t>户脱贫户到户产业发展，可实现户均年增收</t>
    </r>
    <r>
      <rPr>
        <sz val="11"/>
        <rFont val="Times New Roman"/>
        <charset val="134"/>
      </rPr>
      <t>2000</t>
    </r>
    <r>
      <rPr>
        <sz val="11"/>
        <rFont val="宋体"/>
        <charset val="134"/>
      </rPr>
      <t>元以上。</t>
    </r>
  </si>
  <si>
    <r>
      <t>到户产业发展户数</t>
    </r>
    <r>
      <rPr>
        <sz val="11"/>
        <rFont val="Times New Roman"/>
        <charset val="134"/>
      </rPr>
      <t>6383</t>
    </r>
    <r>
      <rPr>
        <sz val="11"/>
        <rFont val="宋体"/>
        <charset val="134"/>
      </rPr>
      <t>户</t>
    </r>
  </si>
  <si>
    <r>
      <t>到户补助发放及时率</t>
    </r>
    <r>
      <rPr>
        <sz val="11"/>
        <rFont val="Times New Roman"/>
        <charset val="134"/>
      </rPr>
      <t>100%</t>
    </r>
  </si>
  <si>
    <r>
      <t>脱贫户户均增加收入</t>
    </r>
    <r>
      <rPr>
        <sz val="11"/>
        <rFont val="Times New Roman"/>
        <charset val="134"/>
      </rPr>
      <t>≥0.2</t>
    </r>
    <r>
      <rPr>
        <sz val="11"/>
        <rFont val="宋体"/>
        <charset val="134"/>
      </rPr>
      <t>万元</t>
    </r>
  </si>
  <si>
    <r>
      <t>受益脱贫人口数</t>
    </r>
    <r>
      <rPr>
        <sz val="11"/>
        <rFont val="Times New Roman"/>
        <charset val="134"/>
      </rPr>
      <t>≥</t>
    </r>
    <r>
      <rPr>
        <sz val="11"/>
        <rFont val="宋体"/>
        <charset val="134"/>
      </rPr>
      <t>18975</t>
    </r>
  </si>
  <si>
    <r>
      <t>巫溪县</t>
    </r>
    <r>
      <rPr>
        <sz val="11"/>
        <rFont val="Times New Roman"/>
        <charset val="134"/>
      </rPr>
      <t>2024</t>
    </r>
    <r>
      <rPr>
        <sz val="11"/>
        <rFont val="宋体"/>
        <charset val="134"/>
      </rPr>
      <t>年度就业帮扶车间建设项目</t>
    </r>
  </si>
  <si>
    <r>
      <t>新建就业帮扶车间</t>
    </r>
    <r>
      <rPr>
        <sz val="11"/>
        <rFont val="Times New Roman"/>
        <charset val="134"/>
      </rPr>
      <t>5</t>
    </r>
    <r>
      <rPr>
        <sz val="11"/>
        <rFont val="宋体"/>
        <charset val="134"/>
      </rPr>
      <t>个</t>
    </r>
  </si>
  <si>
    <r>
      <t>通过新建</t>
    </r>
    <r>
      <rPr>
        <sz val="11"/>
        <rFont val="Times New Roman"/>
        <charset val="134"/>
      </rPr>
      <t>5</t>
    </r>
    <r>
      <rPr>
        <sz val="11"/>
        <rFont val="宋体"/>
        <charset val="134"/>
      </rPr>
      <t>个就业帮扶车间，可为脱贫人口提供就业岗位</t>
    </r>
    <r>
      <rPr>
        <sz val="11"/>
        <rFont val="Times New Roman"/>
        <charset val="134"/>
      </rPr>
      <t>15</t>
    </r>
    <r>
      <rPr>
        <sz val="11"/>
        <rFont val="宋体"/>
        <charset val="134"/>
      </rPr>
      <t>个以上，保障</t>
    </r>
    <r>
      <rPr>
        <sz val="11"/>
        <rFont val="Times New Roman"/>
        <charset val="134"/>
      </rPr>
      <t>15</t>
    </r>
    <r>
      <rPr>
        <sz val="11"/>
        <rFont val="宋体"/>
        <charset val="134"/>
      </rPr>
      <t>名脱贫人口稳定就业，获得年工资收入</t>
    </r>
    <r>
      <rPr>
        <sz val="11"/>
        <rFont val="Times New Roman"/>
        <charset val="134"/>
      </rPr>
      <t>6000</t>
    </r>
    <r>
      <rPr>
        <sz val="11"/>
        <rFont val="宋体"/>
        <charset val="134"/>
      </rPr>
      <t>元以上。</t>
    </r>
  </si>
  <si>
    <r>
      <t>5</t>
    </r>
    <r>
      <rPr>
        <sz val="11"/>
        <rFont val="宋体"/>
        <charset val="134"/>
      </rPr>
      <t>名以上群众参与项目选择，实施过程监督，脱贫户参与务工。通过新建5个就业帮扶车间，可为脱贫人口提供就业岗位15个以上，保障15名脱贫人口稳定就业，获得年工资收入6000元以上。</t>
    </r>
  </si>
  <si>
    <r>
      <t>新建就业帮扶车间数量</t>
    </r>
    <r>
      <rPr>
        <sz val="11"/>
        <rFont val="Times New Roman"/>
        <charset val="134"/>
      </rPr>
      <t>5</t>
    </r>
    <r>
      <rPr>
        <sz val="11"/>
        <rFont val="宋体"/>
        <charset val="134"/>
      </rPr>
      <t>个</t>
    </r>
  </si>
  <si>
    <r>
      <t>每个就业帮扶车间补贴建设补助</t>
    </r>
    <r>
      <rPr>
        <sz val="11"/>
        <rFont val="Times New Roman"/>
        <charset val="134"/>
      </rPr>
      <t>≤40</t>
    </r>
    <r>
      <rPr>
        <sz val="11"/>
        <rFont val="宋体"/>
        <charset val="134"/>
      </rPr>
      <t>万元</t>
    </r>
  </si>
  <si>
    <r>
      <t>获得年工资收入</t>
    </r>
    <r>
      <rPr>
        <sz val="11"/>
        <rFont val="Times New Roman"/>
        <charset val="134"/>
      </rPr>
      <t>≥0.6</t>
    </r>
    <r>
      <rPr>
        <sz val="11"/>
        <rFont val="宋体"/>
        <charset val="134"/>
      </rPr>
      <t>万元</t>
    </r>
  </si>
  <si>
    <t>陈音多</t>
  </si>
  <si>
    <r>
      <t>巫溪县</t>
    </r>
    <r>
      <rPr>
        <sz val="11"/>
        <rFont val="Times New Roman"/>
        <charset val="134"/>
      </rPr>
      <t>2024</t>
    </r>
    <r>
      <rPr>
        <sz val="11"/>
        <rFont val="宋体"/>
        <charset val="134"/>
      </rPr>
      <t>年度市级示范基地校就业创业技能培训项目</t>
    </r>
  </si>
  <si>
    <r>
      <t>农村劳动力技能培训</t>
    </r>
    <r>
      <rPr>
        <sz val="11"/>
        <rFont val="Times New Roman"/>
        <charset val="134"/>
      </rPr>
      <t>700</t>
    </r>
    <r>
      <rPr>
        <sz val="11"/>
        <rFont val="宋体"/>
        <charset val="134"/>
      </rPr>
      <t>名</t>
    </r>
  </si>
  <si>
    <r>
      <t>通过对</t>
    </r>
    <r>
      <rPr>
        <sz val="11"/>
        <rFont val="Times New Roman"/>
        <charset val="134"/>
      </rPr>
      <t>700</t>
    </r>
    <r>
      <rPr>
        <sz val="11"/>
        <rFont val="宋体"/>
        <charset val="134"/>
      </rPr>
      <t>名农村劳动力开展技能培训，提升带动</t>
    </r>
    <r>
      <rPr>
        <sz val="11"/>
        <rFont val="Times New Roman"/>
        <charset val="134"/>
      </rPr>
      <t>700</t>
    </r>
    <r>
      <rPr>
        <sz val="11"/>
        <rFont val="宋体"/>
        <charset val="134"/>
      </rPr>
      <t>余名农村劳动力就业创业技能，确保</t>
    </r>
    <r>
      <rPr>
        <sz val="11"/>
        <rFont val="Times New Roman"/>
        <charset val="134"/>
      </rPr>
      <t>450</t>
    </r>
    <r>
      <rPr>
        <sz val="11"/>
        <rFont val="宋体"/>
        <charset val="134"/>
      </rPr>
      <t>名以上脱贫对象、监测帮扶对象能至少掌握一门专业技能，促进增收。</t>
    </r>
  </si>
  <si>
    <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人参与项目实施过程中监督。群众参与项目实施及监管。通过实施</t>
    </r>
    <r>
      <rPr>
        <sz val="11"/>
        <rFont val="Times New Roman"/>
        <charset val="134"/>
      </rPr>
      <t>700</t>
    </r>
    <r>
      <rPr>
        <sz val="11"/>
        <rFont val="宋体"/>
        <charset val="134"/>
      </rPr>
      <t>名农村劳动力参与技能培训，通过对</t>
    </r>
    <r>
      <rPr>
        <sz val="11"/>
        <rFont val="Times New Roman"/>
        <charset val="134"/>
      </rPr>
      <t>700</t>
    </r>
    <r>
      <rPr>
        <sz val="11"/>
        <rFont val="宋体"/>
        <charset val="134"/>
      </rPr>
      <t>名农村劳动力开展技能培训，提升带动</t>
    </r>
    <r>
      <rPr>
        <sz val="11"/>
        <rFont val="Times New Roman"/>
        <charset val="134"/>
      </rPr>
      <t>700</t>
    </r>
    <r>
      <rPr>
        <sz val="11"/>
        <rFont val="宋体"/>
        <charset val="134"/>
      </rPr>
      <t>余名农村劳动力就业创业技能，确保</t>
    </r>
    <r>
      <rPr>
        <sz val="11"/>
        <rFont val="Times New Roman"/>
        <charset val="134"/>
      </rPr>
      <t>450</t>
    </r>
    <r>
      <rPr>
        <sz val="11"/>
        <rFont val="宋体"/>
        <charset val="134"/>
      </rPr>
      <t>名以上脱贫对象、监测帮扶对象能至少掌握一门专业技能，促进增收。</t>
    </r>
  </si>
  <si>
    <r>
      <t>700</t>
    </r>
    <r>
      <rPr>
        <sz val="11"/>
        <rFont val="宋体"/>
        <charset val="134"/>
      </rPr>
      <t>名农村劳动力技能培训</t>
    </r>
  </si>
  <si>
    <r>
      <t>职业培训补贴人均标准</t>
    </r>
    <r>
      <rPr>
        <sz val="11"/>
        <rFont val="Times New Roman"/>
        <charset val="134"/>
      </rPr>
      <t>5000</t>
    </r>
    <r>
      <rPr>
        <sz val="11"/>
        <rFont val="宋体"/>
        <charset val="134"/>
      </rPr>
      <t>元</t>
    </r>
    <r>
      <rPr>
        <sz val="11"/>
        <rFont val="Times New Roman"/>
        <charset val="134"/>
      </rPr>
      <t>/</t>
    </r>
    <r>
      <rPr>
        <sz val="11"/>
        <rFont val="宋体"/>
        <charset val="134"/>
      </rPr>
      <t>人</t>
    </r>
  </si>
  <si>
    <r>
      <t>技能培训创业就业带动脱贫人口增收</t>
    </r>
    <r>
      <rPr>
        <sz val="11"/>
        <rFont val="Times New Roman"/>
        <charset val="134"/>
      </rPr>
      <t>≥0.05</t>
    </r>
    <r>
      <rPr>
        <sz val="11"/>
        <rFont val="宋体"/>
        <charset val="134"/>
      </rPr>
      <t>万元</t>
    </r>
    <r>
      <rPr>
        <sz val="11"/>
        <rFont val="Times New Roman"/>
        <charset val="134"/>
      </rPr>
      <t>/</t>
    </r>
    <r>
      <rPr>
        <sz val="11"/>
        <rFont val="宋体"/>
        <charset val="134"/>
      </rPr>
      <t>人</t>
    </r>
  </si>
  <si>
    <r>
      <t>受益脱贫人口数</t>
    </r>
    <r>
      <rPr>
        <sz val="11"/>
        <rFont val="Times New Roman"/>
        <charset val="134"/>
      </rPr>
      <t>≥450</t>
    </r>
    <r>
      <rPr>
        <sz val="11"/>
        <rFont val="宋体"/>
        <charset val="134"/>
      </rPr>
      <t>人</t>
    </r>
  </si>
  <si>
    <r>
      <t>巫溪县</t>
    </r>
    <r>
      <rPr>
        <sz val="11"/>
        <rFont val="Times New Roman"/>
        <charset val="134"/>
      </rPr>
      <t>2024</t>
    </r>
    <r>
      <rPr>
        <sz val="11"/>
        <rFont val="宋体"/>
        <charset val="134"/>
      </rPr>
      <t>年度就业创业技能培训项目</t>
    </r>
  </si>
  <si>
    <t>就业创业技能培训800人次，乡村振兴人才培训1000人次，误工补助550人。</t>
  </si>
  <si>
    <t>通过开展就业创业技能培训800人次，乡村振兴人才培训1000人次，误工补助550人，可提升550名以上脱贫人口就业创业能力，促进增收和带动脱贫。</t>
  </si>
  <si>
    <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人参与项目实施过程中监督。通过开展就业创业技能培训800人次，乡村振兴人才培训1000人次，误工补助550人，可提升550名以上脱贫人口就业创业能力，促进增收和带动脱贫。</t>
    </r>
  </si>
  <si>
    <r>
      <t>补贴发放准确率</t>
    </r>
    <r>
      <rPr>
        <sz val="11"/>
        <rFont val="Times New Roman"/>
        <charset val="134"/>
      </rPr>
      <t>100%</t>
    </r>
  </si>
  <si>
    <t>就业创业技能培训≤200元/人.天，乡村振兴人才培训≤260元/人.天，误工补助≤40元/人.天。</t>
  </si>
  <si>
    <r>
      <t>受益脱贫人口数</t>
    </r>
    <r>
      <rPr>
        <sz val="11"/>
        <rFont val="Times New Roman"/>
        <charset val="134"/>
      </rPr>
      <t>≥550</t>
    </r>
    <r>
      <rPr>
        <sz val="11"/>
        <rFont val="宋体"/>
        <charset val="134"/>
      </rPr>
      <t>人</t>
    </r>
  </si>
  <si>
    <r>
      <t>巫溪县</t>
    </r>
    <r>
      <rPr>
        <sz val="11"/>
        <rFont val="Times New Roman"/>
        <charset val="134"/>
      </rPr>
      <t>2024</t>
    </r>
    <r>
      <rPr>
        <sz val="11"/>
        <rFont val="宋体"/>
        <charset val="134"/>
      </rPr>
      <t>年度城乡居民基本医疗保险参保资助项目</t>
    </r>
  </si>
  <si>
    <r>
      <t>7.5</t>
    </r>
    <r>
      <rPr>
        <sz val="11"/>
        <rFont val="宋体"/>
        <charset val="134"/>
      </rPr>
      <t>万余名脱贫人口（含监测对象）参加城乡居民基本医疗保险参保个人缴费部分资助（脱贫人口</t>
    </r>
    <r>
      <rPr>
        <sz val="11"/>
        <rFont val="Times New Roman"/>
        <charset val="134"/>
      </rPr>
      <t>30</t>
    </r>
    <r>
      <rPr>
        <sz val="11"/>
        <rFont val="宋体"/>
        <charset val="134"/>
      </rPr>
      <t>元</t>
    </r>
    <r>
      <rPr>
        <sz val="11"/>
        <rFont val="Times New Roman"/>
        <charset val="134"/>
      </rPr>
      <t>/</t>
    </r>
    <r>
      <rPr>
        <sz val="11"/>
        <rFont val="宋体"/>
        <charset val="134"/>
      </rPr>
      <t>人，监测对象</t>
    </r>
    <r>
      <rPr>
        <sz val="11"/>
        <rFont val="Times New Roman"/>
        <charset val="134"/>
      </rPr>
      <t>266</t>
    </r>
    <r>
      <rPr>
        <sz val="11"/>
        <rFont val="宋体"/>
        <charset val="134"/>
      </rPr>
      <t>元</t>
    </r>
    <r>
      <rPr>
        <sz val="11"/>
        <rFont val="Times New Roman"/>
        <charset val="134"/>
      </rPr>
      <t>/</t>
    </r>
    <r>
      <rPr>
        <sz val="11"/>
        <rFont val="宋体"/>
        <charset val="134"/>
      </rPr>
      <t>人）</t>
    </r>
  </si>
  <si>
    <t>通过对7.5万余名脱贫人口（含监测对象）参加城乡居民基本医疗保险参保个人缴费部分资助，可保障7.5万余名脱贫人口（含监测对象）不因病致贫返贫。</t>
  </si>
  <si>
    <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人参与项目实施过程中监督。通过对7.5万余名脱贫人口（含监测对象）参加城乡居民基本医疗保险参保个人缴费部分资助，可保障7.5万余名脱贫人口（含监测对象）不因病致贫返贫。</t>
    </r>
  </si>
  <si>
    <r>
      <t>资助脱贫人口、监测对象参加基本医疗保险人数</t>
    </r>
    <r>
      <rPr>
        <sz val="11"/>
        <rFont val="Times New Roman"/>
        <charset val="134"/>
      </rPr>
      <t>≥7.5</t>
    </r>
    <r>
      <rPr>
        <sz val="11"/>
        <rFont val="宋体"/>
        <charset val="134"/>
      </rPr>
      <t>万人</t>
    </r>
  </si>
  <si>
    <r>
      <t>县域内监测人口医疗保险和医疗救助费用</t>
    </r>
    <r>
      <rPr>
        <sz val="11"/>
        <rFont val="Times New Roman"/>
        <charset val="134"/>
      </rPr>
      <t>“</t>
    </r>
    <r>
      <rPr>
        <sz val="11"/>
        <rFont val="宋体"/>
        <charset val="134"/>
      </rPr>
      <t>一站式</t>
    </r>
    <r>
      <rPr>
        <sz val="11"/>
        <rFont val="Times New Roman"/>
        <charset val="134"/>
      </rPr>
      <t>”</t>
    </r>
    <r>
      <rPr>
        <sz val="11"/>
        <rFont val="宋体"/>
        <charset val="134"/>
      </rPr>
      <t>结算率</t>
    </r>
    <r>
      <rPr>
        <sz val="11"/>
        <rFont val="Times New Roman"/>
        <charset val="134"/>
      </rPr>
      <t>100%</t>
    </r>
  </si>
  <si>
    <r>
      <t>脱贫人口城乡居民基本医疗保险补助标准</t>
    </r>
    <r>
      <rPr>
        <sz val="11"/>
        <rFont val="Times New Roman"/>
        <charset val="134"/>
      </rPr>
      <t>30</t>
    </r>
    <r>
      <rPr>
        <sz val="11"/>
        <rFont val="宋体"/>
        <charset val="134"/>
      </rPr>
      <t>元</t>
    </r>
    <r>
      <rPr>
        <sz val="11"/>
        <rFont val="Times New Roman"/>
        <charset val="134"/>
      </rPr>
      <t>/</t>
    </r>
    <r>
      <rPr>
        <sz val="11"/>
        <rFont val="宋体"/>
        <charset val="134"/>
      </rPr>
      <t>人；监测对象城乡居民基本医疗保险补助标准</t>
    </r>
    <r>
      <rPr>
        <sz val="11"/>
        <rFont val="Times New Roman"/>
        <charset val="134"/>
      </rPr>
      <t>266</t>
    </r>
    <r>
      <rPr>
        <sz val="11"/>
        <rFont val="宋体"/>
        <charset val="134"/>
      </rPr>
      <t>元</t>
    </r>
    <r>
      <rPr>
        <sz val="11"/>
        <rFont val="Times New Roman"/>
        <charset val="134"/>
      </rPr>
      <t>/</t>
    </r>
    <r>
      <rPr>
        <sz val="11"/>
        <rFont val="宋体"/>
        <charset val="134"/>
      </rPr>
      <t>人</t>
    </r>
  </si>
  <si>
    <r>
      <t>降低脱贫人口、监测人口基本医疗参保缴费</t>
    </r>
    <r>
      <rPr>
        <sz val="11"/>
        <rFont val="Times New Roman"/>
        <charset val="134"/>
      </rPr>
      <t>≥30</t>
    </r>
    <r>
      <rPr>
        <sz val="11"/>
        <rFont val="宋体"/>
        <charset val="134"/>
      </rPr>
      <t>元</t>
    </r>
  </si>
  <si>
    <r>
      <t>受益脱贫人口、监测人口数</t>
    </r>
    <r>
      <rPr>
        <sz val="11"/>
        <rFont val="Times New Roman"/>
        <charset val="134"/>
      </rPr>
      <t>≥7.5</t>
    </r>
    <r>
      <rPr>
        <sz val="11"/>
        <rFont val="宋体"/>
        <charset val="134"/>
      </rPr>
      <t>万人</t>
    </r>
  </si>
  <si>
    <r>
      <t>巫溪县</t>
    </r>
    <r>
      <rPr>
        <sz val="11"/>
        <rFont val="Times New Roman"/>
        <charset val="134"/>
      </rPr>
      <t>2024</t>
    </r>
    <r>
      <rPr>
        <sz val="11"/>
        <rFont val="宋体"/>
        <charset val="134"/>
      </rPr>
      <t>年雨露计划中高等职业教育补助</t>
    </r>
  </si>
  <si>
    <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</si>
  <si>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t>符合条件的脱贫家庭（含监测帮扶对象家庭）接受高等职业教育在校学生教育资助，</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t>
    </r>
  </si>
  <si>
    <t>通过按1500元/人·期的标准补助到脱贫家庭（含监测帮扶对象家庭）接受中高等职业教育的学生，可使在教育方面达到有符合条件的脱贫家庭（含监测帮扶对象家庭）中高等职业教育学生（约2600余名）不因家庭经济困难而失学。</t>
  </si>
  <si>
    <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3</t>
    </r>
    <r>
      <rPr>
        <sz val="11"/>
        <rFont val="宋体"/>
        <charset val="134"/>
      </rPr>
      <t>人参与项目实施过程中监督。通过按1500元/人·期的标准补助到脱贫家庭（含监测帮扶对象家庭）接受中高等职业教育的学生，可使在教育方面达到有符合条件的脱贫家庭（含监测帮扶对象家庭）中高等职业教育学生（约2600余名）不因家庭经济困难而失学。</t>
    </r>
  </si>
  <si>
    <r>
      <t>资助条件的脱贫家庭（含监测帮扶对象家庭）接受高等职业教育的学生约</t>
    </r>
    <r>
      <rPr>
        <sz val="11"/>
        <rFont val="Times New Roman"/>
        <charset val="134"/>
      </rPr>
      <t>2600</t>
    </r>
    <r>
      <rPr>
        <sz val="11"/>
        <rFont val="宋体"/>
        <charset val="134"/>
      </rPr>
      <t>人</t>
    </r>
  </si>
  <si>
    <r>
      <t>资助标准达标率</t>
    </r>
    <r>
      <rPr>
        <sz val="11"/>
        <rFont val="Times New Roman"/>
        <charset val="134"/>
      </rPr>
      <t>100%</t>
    </r>
  </si>
  <si>
    <r>
      <t>资助经费及时发放率</t>
    </r>
    <r>
      <rPr>
        <sz val="11"/>
        <rFont val="Times New Roman"/>
        <charset val="134"/>
      </rPr>
      <t>100%</t>
    </r>
  </si>
  <si>
    <r>
      <t>雨露计划</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t>
    </r>
  </si>
  <si>
    <r>
      <t>减少脱贫家庭（含监测帮扶对象家庭）支出</t>
    </r>
    <r>
      <rPr>
        <sz val="11"/>
        <rFont val="Times New Roman"/>
        <charset val="134"/>
      </rPr>
      <t>≤1500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期</t>
    </r>
  </si>
  <si>
    <r>
      <t>受益脱贫人口数</t>
    </r>
    <r>
      <rPr>
        <sz val="11"/>
        <rFont val="Times New Roman"/>
        <charset val="134"/>
      </rPr>
      <t>≥2600</t>
    </r>
    <r>
      <rPr>
        <sz val="11"/>
        <rFont val="宋体"/>
        <charset val="134"/>
      </rPr>
      <t>人</t>
    </r>
  </si>
  <si>
    <r>
      <t>巫溪县</t>
    </r>
    <r>
      <rPr>
        <sz val="11"/>
        <rFont val="Times New Roman"/>
        <charset val="134"/>
      </rPr>
      <t>2024</t>
    </r>
    <r>
      <rPr>
        <sz val="11"/>
        <rFont val="宋体"/>
        <charset val="134"/>
      </rPr>
      <t>年农村户用卫生厕所改造项目</t>
    </r>
  </si>
  <si>
    <r>
      <t>新（改）建农村户用卫生厕所</t>
    </r>
    <r>
      <rPr>
        <sz val="11"/>
        <rFont val="Times New Roman"/>
        <charset val="134"/>
      </rPr>
      <t>2000</t>
    </r>
    <r>
      <rPr>
        <sz val="11"/>
        <rFont val="宋体"/>
        <charset val="134"/>
      </rPr>
      <t>户。</t>
    </r>
  </si>
  <si>
    <r>
      <t>通过新（改）建农村户用卫生厕所</t>
    </r>
    <r>
      <rPr>
        <sz val="11"/>
        <rFont val="Times New Roman"/>
        <charset val="134"/>
      </rPr>
      <t>2000</t>
    </r>
    <r>
      <rPr>
        <sz val="11"/>
        <rFont val="宋体"/>
        <charset val="134"/>
      </rPr>
      <t>户，建成无蝇蛆、无臭味的卫生厕所，切实改善</t>
    </r>
    <r>
      <rPr>
        <sz val="11"/>
        <rFont val="Times New Roman"/>
        <charset val="134"/>
      </rPr>
      <t>7000</t>
    </r>
    <r>
      <rPr>
        <sz val="11"/>
        <rFont val="宋体"/>
        <charset val="134"/>
      </rPr>
      <t>人（其中脱贫人口</t>
    </r>
    <r>
      <rPr>
        <sz val="11"/>
        <rFont val="Times New Roman"/>
        <charset val="134"/>
      </rPr>
      <t>2500</t>
    </r>
    <r>
      <rPr>
        <sz val="11"/>
        <rFont val="宋体"/>
        <charset val="134"/>
      </rPr>
      <t>人）人居环境。</t>
    </r>
  </si>
  <si>
    <r>
      <t>项目村群众代表</t>
    </r>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人实施过程中施工质量和资金使用的监督；通过改造农村户厕</t>
    </r>
    <r>
      <rPr>
        <sz val="11"/>
        <rFont val="Times New Roman"/>
        <charset val="134"/>
      </rPr>
      <t>2000</t>
    </r>
    <r>
      <rPr>
        <sz val="11"/>
        <rFont val="宋体"/>
        <charset val="134"/>
      </rPr>
      <t>户，建成无蝇蛆、无臭味的卫生厕所，切实提高</t>
    </r>
    <r>
      <rPr>
        <sz val="11"/>
        <rFont val="Times New Roman"/>
        <charset val="134"/>
      </rPr>
      <t>7000</t>
    </r>
    <r>
      <rPr>
        <sz val="11"/>
        <rFont val="宋体"/>
        <charset val="134"/>
      </rPr>
      <t>人（其中脱贫人口</t>
    </r>
    <r>
      <rPr>
        <sz val="11"/>
        <rFont val="Times New Roman"/>
        <charset val="134"/>
      </rPr>
      <t>2500</t>
    </r>
    <r>
      <rPr>
        <sz val="11"/>
        <rFont val="宋体"/>
        <charset val="134"/>
      </rPr>
      <t>人）生活品质，改善农村人居环境。</t>
    </r>
  </si>
  <si>
    <r>
      <t>新建</t>
    </r>
    <r>
      <rPr>
        <sz val="11"/>
        <rFont val="Times New Roman"/>
        <charset val="134"/>
      </rPr>
      <t>2500</t>
    </r>
    <r>
      <rPr>
        <sz val="11"/>
        <rFont val="宋体"/>
        <charset val="134"/>
      </rPr>
      <t>元</t>
    </r>
    <r>
      <rPr>
        <sz val="11"/>
        <rFont val="Times New Roman"/>
        <charset val="134"/>
      </rPr>
      <t>/</t>
    </r>
    <r>
      <rPr>
        <sz val="11"/>
        <rFont val="宋体"/>
        <charset val="134"/>
      </rPr>
      <t>户；改建卫生厕屋</t>
    </r>
    <r>
      <rPr>
        <sz val="11"/>
        <rFont val="Times New Roman"/>
        <charset val="134"/>
      </rPr>
      <t>500</t>
    </r>
    <r>
      <rPr>
        <sz val="11"/>
        <rFont val="宋体"/>
        <charset val="134"/>
      </rPr>
      <t>元</t>
    </r>
    <r>
      <rPr>
        <sz val="11"/>
        <rFont val="Times New Roman"/>
        <charset val="134"/>
      </rPr>
      <t>/</t>
    </r>
    <r>
      <rPr>
        <sz val="11"/>
        <rFont val="宋体"/>
        <charset val="134"/>
      </rPr>
      <t>户，三格式化粪池</t>
    </r>
    <r>
      <rPr>
        <sz val="11"/>
        <rFont val="Times New Roman"/>
        <charset val="134"/>
      </rPr>
      <t>2000</t>
    </r>
    <r>
      <rPr>
        <sz val="11"/>
        <rFont val="宋体"/>
        <charset val="134"/>
      </rPr>
      <t>元</t>
    </r>
    <r>
      <rPr>
        <sz val="11"/>
        <rFont val="Times New Roman"/>
        <charset val="134"/>
      </rPr>
      <t>/</t>
    </r>
    <r>
      <rPr>
        <sz val="11"/>
        <rFont val="宋体"/>
        <charset val="134"/>
      </rPr>
      <t>户</t>
    </r>
  </si>
  <si>
    <r>
      <t>受益脱贫人口数</t>
    </r>
    <r>
      <rPr>
        <sz val="11"/>
        <rFont val="Times New Roman"/>
        <charset val="134"/>
      </rPr>
      <t>≥2500</t>
    </r>
    <r>
      <rPr>
        <sz val="11"/>
        <rFont val="宋体"/>
        <charset val="134"/>
      </rPr>
      <t>人</t>
    </r>
  </si>
  <si>
    <r>
      <t>巫溪县</t>
    </r>
    <r>
      <rPr>
        <sz val="11"/>
        <rFont val="Times New Roman"/>
        <charset val="134"/>
      </rPr>
      <t>2024</t>
    </r>
    <r>
      <rPr>
        <sz val="11"/>
        <rFont val="宋体"/>
        <charset val="134"/>
      </rPr>
      <t>年</t>
    </r>
    <r>
      <rPr>
        <sz val="11"/>
        <rFont val="Times New Roman"/>
        <charset val="134"/>
      </rPr>
      <t>“</t>
    </r>
    <r>
      <rPr>
        <sz val="11"/>
        <rFont val="宋体"/>
        <charset val="134"/>
      </rPr>
      <t>和美家园</t>
    </r>
    <r>
      <rPr>
        <sz val="11"/>
        <rFont val="Times New Roman"/>
        <charset val="134"/>
      </rPr>
      <t>”</t>
    </r>
    <r>
      <rPr>
        <sz val="11"/>
        <rFont val="宋体"/>
        <charset val="134"/>
      </rPr>
      <t>试点项目</t>
    </r>
  </si>
  <si>
    <r>
      <t>古路镇龙坪村、田坝镇百草村、峰灵镇大树村、兰英乡西安村、塘坊镇双塘村等</t>
    </r>
    <r>
      <rPr>
        <sz val="11"/>
        <rFont val="Times New Roman"/>
        <charset val="134"/>
      </rPr>
      <t>50</t>
    </r>
    <r>
      <rPr>
        <sz val="11"/>
        <rFont val="宋体"/>
        <charset val="134"/>
      </rPr>
      <t>个村</t>
    </r>
    <r>
      <rPr>
        <sz val="11"/>
        <rFont val="Times New Roman"/>
        <charset val="134"/>
      </rPr>
      <t>“</t>
    </r>
    <r>
      <rPr>
        <sz val="11"/>
        <rFont val="宋体"/>
        <charset val="134"/>
      </rPr>
      <t>和美家园</t>
    </r>
    <r>
      <rPr>
        <sz val="11"/>
        <rFont val="Times New Roman"/>
        <charset val="134"/>
      </rPr>
      <t>”</t>
    </r>
    <r>
      <rPr>
        <sz val="11"/>
        <rFont val="宋体"/>
        <charset val="134"/>
      </rPr>
      <t>、庭院建设试点项目。</t>
    </r>
  </si>
  <si>
    <r>
      <t>通过实施古路镇龙坪村、田坝镇百草村、峰灵镇大树村、兰英乡西安村、塘坊镇双塘村等</t>
    </r>
    <r>
      <rPr>
        <sz val="11"/>
        <rFont val="Times New Roman"/>
        <charset val="134"/>
      </rPr>
      <t>50</t>
    </r>
    <r>
      <rPr>
        <sz val="11"/>
        <rFont val="宋体"/>
        <charset val="134"/>
      </rPr>
      <t>个村</t>
    </r>
    <r>
      <rPr>
        <sz val="11"/>
        <rFont val="Times New Roman"/>
        <charset val="134"/>
      </rPr>
      <t>“</t>
    </r>
    <r>
      <rPr>
        <sz val="11"/>
        <rFont val="宋体"/>
        <charset val="134"/>
      </rPr>
      <t>和美家园</t>
    </r>
    <r>
      <rPr>
        <sz val="11"/>
        <rFont val="Times New Roman"/>
        <charset val="134"/>
      </rPr>
      <t>”</t>
    </r>
    <r>
      <rPr>
        <sz val="11"/>
        <rFont val="宋体"/>
        <charset val="134"/>
      </rPr>
      <t>、庭院建设试点项目。项目建成后可改善</t>
    </r>
    <r>
      <rPr>
        <sz val="11"/>
        <rFont val="Times New Roman"/>
        <charset val="134"/>
      </rPr>
      <t>20000</t>
    </r>
    <r>
      <rPr>
        <sz val="11"/>
        <rFont val="宋体"/>
        <charset val="134"/>
      </rPr>
      <t>人其中脱贫人口</t>
    </r>
    <r>
      <rPr>
        <sz val="11"/>
        <rFont val="Times New Roman"/>
        <charset val="134"/>
      </rPr>
      <t>2000</t>
    </r>
    <r>
      <rPr>
        <sz val="11"/>
        <rFont val="宋体"/>
        <charset val="134"/>
      </rPr>
      <t>人生产生活条件，项目实施过程中可提供</t>
    </r>
    <r>
      <rPr>
        <sz val="11"/>
        <rFont val="Times New Roman"/>
        <charset val="134"/>
      </rPr>
      <t>30</t>
    </r>
    <r>
      <rPr>
        <sz val="11"/>
        <rFont val="宋体"/>
        <charset val="134"/>
      </rPr>
      <t>人临时务工，增加务工收入</t>
    </r>
    <r>
      <rPr>
        <sz val="11"/>
        <rFont val="Times New Roman"/>
        <charset val="134"/>
      </rPr>
      <t>2000</t>
    </r>
    <r>
      <rPr>
        <sz val="11"/>
        <rFont val="宋体"/>
        <charset val="134"/>
      </rPr>
      <t>元以上。</t>
    </r>
  </si>
  <si>
    <r>
      <t>11</t>
    </r>
    <r>
      <rPr>
        <sz val="11"/>
        <rFont val="宋体"/>
        <charset val="134"/>
      </rPr>
      <t>人参与前期项目确定会议、决议，</t>
    </r>
    <r>
      <rPr>
        <sz val="11"/>
        <rFont val="Times New Roman"/>
        <charset val="134"/>
      </rPr>
      <t>11</t>
    </r>
    <r>
      <rPr>
        <sz val="11"/>
        <rFont val="宋体"/>
        <charset val="134"/>
      </rPr>
      <t>人参与入库项目的选择，参与项目实施过程中施工质量和资金使用的监督，通过实施古路镇龙坪村、田坝镇百草村、峰灵镇大树村、兰英乡西安村、塘坊镇双塘村等</t>
    </r>
    <r>
      <rPr>
        <sz val="11"/>
        <rFont val="Times New Roman"/>
        <charset val="134"/>
      </rPr>
      <t>50</t>
    </r>
    <r>
      <rPr>
        <sz val="11"/>
        <rFont val="宋体"/>
        <charset val="134"/>
      </rPr>
      <t>个村</t>
    </r>
    <r>
      <rPr>
        <sz val="11"/>
        <rFont val="Times New Roman"/>
        <charset val="134"/>
      </rPr>
      <t>“</t>
    </r>
    <r>
      <rPr>
        <sz val="11"/>
        <rFont val="宋体"/>
        <charset val="134"/>
      </rPr>
      <t>和美家园</t>
    </r>
    <r>
      <rPr>
        <sz val="11"/>
        <rFont val="Times New Roman"/>
        <charset val="134"/>
      </rPr>
      <t>”</t>
    </r>
    <r>
      <rPr>
        <sz val="11"/>
        <rFont val="宋体"/>
        <charset val="134"/>
      </rPr>
      <t>、庭院建设试点项目。项目建成后可改善</t>
    </r>
    <r>
      <rPr>
        <sz val="11"/>
        <rFont val="Times New Roman"/>
        <charset val="134"/>
      </rPr>
      <t>20000</t>
    </r>
    <r>
      <rPr>
        <sz val="11"/>
        <rFont val="宋体"/>
        <charset val="134"/>
      </rPr>
      <t>人其中脱贫人口</t>
    </r>
    <r>
      <rPr>
        <sz val="11"/>
        <rFont val="Times New Roman"/>
        <charset val="134"/>
      </rPr>
      <t>2000</t>
    </r>
    <r>
      <rPr>
        <sz val="11"/>
        <rFont val="宋体"/>
        <charset val="134"/>
      </rPr>
      <t>人生产生活条件，项目实施过程中可提供</t>
    </r>
    <r>
      <rPr>
        <sz val="11"/>
        <rFont val="Times New Roman"/>
        <charset val="134"/>
      </rPr>
      <t>30</t>
    </r>
    <r>
      <rPr>
        <sz val="11"/>
        <rFont val="宋体"/>
        <charset val="134"/>
      </rPr>
      <t>人临时务工，增加务工收入</t>
    </r>
    <r>
      <rPr>
        <sz val="11"/>
        <rFont val="Times New Roman"/>
        <charset val="134"/>
      </rPr>
      <t>2000</t>
    </r>
    <r>
      <rPr>
        <sz val="11"/>
        <rFont val="宋体"/>
        <charset val="134"/>
      </rPr>
      <t>元以上。</t>
    </r>
  </si>
  <si>
    <r>
      <t>和美家园试点</t>
    </r>
    <r>
      <rPr>
        <sz val="11"/>
        <rFont val="Times New Roman"/>
        <charset val="134"/>
      </rPr>
      <t>50</t>
    </r>
    <r>
      <rPr>
        <sz val="11"/>
        <rFont val="宋体"/>
        <charset val="134"/>
      </rPr>
      <t>个村</t>
    </r>
  </si>
  <si>
    <r>
      <t>项目完工及时率</t>
    </r>
    <r>
      <rPr>
        <sz val="11"/>
        <rFont val="Times New Roman"/>
        <charset val="134"/>
      </rPr>
      <t>100%</t>
    </r>
    <r>
      <rPr>
        <sz val="11"/>
        <rFont val="宋体"/>
        <charset val="134"/>
      </rPr>
      <t>，资金拨付及时率</t>
    </r>
    <r>
      <rPr>
        <sz val="11"/>
        <rFont val="Times New Roman"/>
        <charset val="134"/>
      </rPr>
      <t>100%</t>
    </r>
  </si>
  <si>
    <r>
      <t>和美家园试点</t>
    </r>
    <r>
      <rPr>
        <sz val="11"/>
        <rFont val="Times New Roman"/>
        <charset val="134"/>
      </rPr>
      <t>40</t>
    </r>
    <r>
      <rPr>
        <sz val="11"/>
        <rFont val="宋体"/>
        <charset val="134"/>
      </rPr>
      <t>万元</t>
    </r>
    <r>
      <rPr>
        <sz val="11"/>
        <rFont val="Times New Roman"/>
        <charset val="134"/>
      </rPr>
      <t>/</t>
    </r>
    <r>
      <rPr>
        <sz val="11"/>
        <rFont val="宋体"/>
        <charset val="134"/>
      </rPr>
      <t>村</t>
    </r>
  </si>
  <si>
    <r>
      <t>受益脱贫人口数</t>
    </r>
    <r>
      <rPr>
        <sz val="11"/>
        <rFont val="Times New Roman"/>
        <charset val="134"/>
      </rPr>
      <t>≥2000</t>
    </r>
    <r>
      <rPr>
        <sz val="11"/>
        <rFont val="宋体"/>
        <charset val="134"/>
      </rPr>
      <t>人</t>
    </r>
  </si>
  <si>
    <r>
      <t>巫溪县</t>
    </r>
    <r>
      <rPr>
        <sz val="11"/>
        <rFont val="Times New Roman"/>
        <charset val="134"/>
      </rPr>
      <t>2024</t>
    </r>
    <r>
      <rPr>
        <sz val="11"/>
        <rFont val="宋体"/>
        <charset val="134"/>
      </rPr>
      <t>年度项目管理费</t>
    </r>
  </si>
  <si>
    <r>
      <t>开展衔接资金审计调查</t>
    </r>
    <r>
      <rPr>
        <sz val="11"/>
        <rFont val="Times New Roman"/>
        <charset val="134"/>
      </rPr>
      <t>1</t>
    </r>
    <r>
      <rPr>
        <sz val="11"/>
        <rFont val="宋体"/>
        <charset val="134"/>
      </rPr>
      <t>次，组织开展衔接资金及涉农整合资金项目管理使用培训</t>
    </r>
    <r>
      <rPr>
        <sz val="11"/>
        <rFont val="Times New Roman"/>
        <charset val="134"/>
      </rPr>
      <t>2</t>
    </r>
    <r>
      <rPr>
        <sz val="11"/>
        <rFont val="宋体"/>
        <charset val="134"/>
      </rPr>
      <t>期</t>
    </r>
    <r>
      <rPr>
        <sz val="11"/>
        <rFont val="Times New Roman"/>
        <charset val="134"/>
      </rPr>
      <t>200</t>
    </r>
    <r>
      <rPr>
        <sz val="11"/>
        <rFont val="宋体"/>
        <charset val="134"/>
      </rPr>
      <t>人次，开展衔接资金过程跟踪检查核查</t>
    </r>
    <r>
      <rPr>
        <sz val="11"/>
        <rFont val="Times New Roman"/>
        <charset val="134"/>
      </rPr>
      <t>1</t>
    </r>
    <r>
      <rPr>
        <sz val="11"/>
        <rFont val="宋体"/>
        <charset val="134"/>
      </rPr>
      <t>次，</t>
    </r>
    <r>
      <rPr>
        <sz val="11"/>
        <rFont val="Times New Roman"/>
        <charset val="134"/>
      </rPr>
      <t>2023-2024</t>
    </r>
    <r>
      <rPr>
        <sz val="11"/>
        <rFont val="宋体"/>
        <charset val="134"/>
      </rPr>
      <t>年衔接资金约</t>
    </r>
    <r>
      <rPr>
        <sz val="11"/>
        <rFont val="Times New Roman"/>
        <charset val="134"/>
      </rPr>
      <t>300</t>
    </r>
    <r>
      <rPr>
        <sz val="11"/>
        <rFont val="宋体"/>
        <charset val="134"/>
      </rPr>
      <t>余个项目验收、结算审核等。</t>
    </r>
  </si>
  <si>
    <r>
      <t>通过开展衔接资金审计调查</t>
    </r>
    <r>
      <rPr>
        <sz val="11"/>
        <rFont val="Times New Roman"/>
        <charset val="134"/>
      </rPr>
      <t>1</t>
    </r>
    <r>
      <rPr>
        <sz val="11"/>
        <rFont val="宋体"/>
        <charset val="134"/>
      </rPr>
      <t>次，组织开展衔接资金及涉农整合资金项目管理使用培训</t>
    </r>
    <r>
      <rPr>
        <sz val="11"/>
        <rFont val="Times New Roman"/>
        <charset val="134"/>
      </rPr>
      <t>2</t>
    </r>
    <r>
      <rPr>
        <sz val="11"/>
        <rFont val="宋体"/>
        <charset val="134"/>
      </rPr>
      <t>期</t>
    </r>
    <r>
      <rPr>
        <sz val="11"/>
        <rFont val="Times New Roman"/>
        <charset val="134"/>
      </rPr>
      <t>200</t>
    </r>
    <r>
      <rPr>
        <sz val="11"/>
        <rFont val="宋体"/>
        <charset val="134"/>
      </rPr>
      <t>人次，开展衔接资金过程跟踪检查核查</t>
    </r>
    <r>
      <rPr>
        <sz val="11"/>
        <rFont val="Times New Roman"/>
        <charset val="134"/>
      </rPr>
      <t>1</t>
    </r>
    <r>
      <rPr>
        <sz val="11"/>
        <rFont val="宋体"/>
        <charset val="134"/>
      </rPr>
      <t>次，</t>
    </r>
    <r>
      <rPr>
        <sz val="11"/>
        <rFont val="Times New Roman"/>
        <charset val="134"/>
      </rPr>
      <t>2023-2024</t>
    </r>
    <r>
      <rPr>
        <sz val="11"/>
        <rFont val="宋体"/>
        <charset val="134"/>
      </rPr>
      <t>年衔接资金约</t>
    </r>
    <r>
      <rPr>
        <sz val="11"/>
        <rFont val="Times New Roman"/>
        <charset val="134"/>
      </rPr>
      <t>300</t>
    </r>
    <r>
      <rPr>
        <sz val="11"/>
        <rFont val="宋体"/>
        <charset val="134"/>
      </rPr>
      <t>余个项目验收、结算审核，推进项目前期，规范项目资金管理，保障巩固脱贫攻坚项目顺利推进。</t>
    </r>
  </si>
  <si>
    <r>
      <t>13</t>
    </r>
    <r>
      <rPr>
        <sz val="11"/>
        <rFont val="宋体"/>
        <charset val="134"/>
      </rPr>
      <t>人参与前期项目确定会议、决议，</t>
    </r>
    <r>
      <rPr>
        <sz val="11"/>
        <rFont val="Times New Roman"/>
        <charset val="134"/>
      </rPr>
      <t>7</t>
    </r>
    <r>
      <rPr>
        <sz val="11"/>
        <rFont val="宋体"/>
        <charset val="134"/>
      </rPr>
      <t>人参与入库项目选择，</t>
    </r>
    <r>
      <rPr>
        <sz val="11"/>
        <rFont val="Times New Roman"/>
        <charset val="134"/>
      </rPr>
      <t>5</t>
    </r>
    <r>
      <rPr>
        <sz val="11"/>
        <rFont val="宋体"/>
        <charset val="134"/>
      </rPr>
      <t>人参与项目实施过程中监督。通过开展衔接资金审计调查</t>
    </r>
    <r>
      <rPr>
        <sz val="11"/>
        <rFont val="Times New Roman"/>
        <charset val="134"/>
      </rPr>
      <t>1</t>
    </r>
    <r>
      <rPr>
        <sz val="11"/>
        <rFont val="宋体"/>
        <charset val="134"/>
      </rPr>
      <t>次，组织开展衔接资金及涉农整合资金项目管理使用培训</t>
    </r>
    <r>
      <rPr>
        <sz val="11"/>
        <rFont val="Times New Roman"/>
        <charset val="134"/>
      </rPr>
      <t>2</t>
    </r>
    <r>
      <rPr>
        <sz val="11"/>
        <rFont val="宋体"/>
        <charset val="134"/>
      </rPr>
      <t>期</t>
    </r>
    <r>
      <rPr>
        <sz val="11"/>
        <rFont val="Times New Roman"/>
        <charset val="134"/>
      </rPr>
      <t>200</t>
    </r>
    <r>
      <rPr>
        <sz val="11"/>
        <rFont val="宋体"/>
        <charset val="134"/>
      </rPr>
      <t>人次，开展衔接资金过程跟踪检查核查</t>
    </r>
    <r>
      <rPr>
        <sz val="11"/>
        <rFont val="Times New Roman"/>
        <charset val="134"/>
      </rPr>
      <t>1</t>
    </r>
    <r>
      <rPr>
        <sz val="11"/>
        <rFont val="宋体"/>
        <charset val="134"/>
      </rPr>
      <t>次，</t>
    </r>
    <r>
      <rPr>
        <sz val="11"/>
        <rFont val="Times New Roman"/>
        <charset val="134"/>
      </rPr>
      <t>2023-2024</t>
    </r>
    <r>
      <rPr>
        <sz val="11"/>
        <rFont val="宋体"/>
        <charset val="134"/>
      </rPr>
      <t>年衔接资金约</t>
    </r>
    <r>
      <rPr>
        <sz val="11"/>
        <rFont val="Times New Roman"/>
        <charset val="134"/>
      </rPr>
      <t>300</t>
    </r>
    <r>
      <rPr>
        <sz val="11"/>
        <rFont val="宋体"/>
        <charset val="134"/>
      </rPr>
      <t>余个项目验收、结算审核，推进项目前期，规范项目资金管理，保障巩固脱贫攻坚项目顺利推进。</t>
    </r>
  </si>
  <si>
    <r>
      <t>安排年度项目管理费</t>
    </r>
    <r>
      <rPr>
        <sz val="11"/>
        <rFont val="Times New Roman"/>
        <charset val="134"/>
      </rPr>
      <t>300</t>
    </r>
    <r>
      <rPr>
        <sz val="11"/>
        <rFont val="宋体"/>
        <charset val="134"/>
      </rPr>
      <t>万元</t>
    </r>
  </si>
  <si>
    <r>
      <t>年度使用项目管理费</t>
    </r>
    <r>
      <rPr>
        <sz val="11"/>
        <rFont val="Times New Roman"/>
        <charset val="134"/>
      </rPr>
      <t>300</t>
    </r>
    <r>
      <rPr>
        <sz val="11"/>
        <rFont val="宋体"/>
        <charset val="134"/>
      </rPr>
      <t>万元</t>
    </r>
  </si>
  <si>
    <r>
      <t>受益脱贫人口数</t>
    </r>
    <r>
      <rPr>
        <sz val="11"/>
        <rFont val="Times New Roman"/>
        <charset val="134"/>
      </rPr>
      <t>≥1000</t>
    </r>
    <r>
      <rPr>
        <sz val="11"/>
        <rFont val="宋体"/>
        <charset val="134"/>
      </rPr>
      <t>人</t>
    </r>
  </si>
  <si>
    <r>
      <t>服务对象满意度</t>
    </r>
    <r>
      <rPr>
        <sz val="11"/>
        <rFont val="Times New Roman"/>
        <charset val="134"/>
      </rPr>
      <t>≥90%</t>
    </r>
  </si>
  <si>
    <r>
      <t>巫溪县</t>
    </r>
    <r>
      <rPr>
        <sz val="11"/>
        <rFont val="Times New Roman"/>
        <charset val="134"/>
      </rPr>
      <t>2024</t>
    </r>
    <r>
      <rPr>
        <sz val="11"/>
        <rFont val="宋体"/>
        <charset val="134"/>
      </rPr>
      <t>年农村公共厕所建设项目</t>
    </r>
  </si>
  <si>
    <r>
      <t>新建农村公共卫生厕所</t>
    </r>
    <r>
      <rPr>
        <sz val="11"/>
        <rFont val="Times New Roman"/>
        <charset val="134"/>
      </rPr>
      <t>20</t>
    </r>
    <r>
      <rPr>
        <sz val="11"/>
        <rFont val="宋体"/>
        <charset val="134"/>
      </rPr>
      <t>座，完善相关配套设备设施。</t>
    </r>
  </si>
  <si>
    <r>
      <t>通过新建农村公共卫生厕所</t>
    </r>
    <r>
      <rPr>
        <sz val="11"/>
        <rFont val="Times New Roman"/>
        <charset val="134"/>
      </rPr>
      <t>20</t>
    </r>
    <r>
      <rPr>
        <sz val="11"/>
        <rFont val="宋体"/>
        <charset val="134"/>
      </rPr>
      <t>座，完善相关配套设备设施，可改善</t>
    </r>
    <r>
      <rPr>
        <sz val="11"/>
        <rFont val="Times New Roman"/>
        <charset val="134"/>
      </rPr>
      <t>20000</t>
    </r>
    <r>
      <rPr>
        <sz val="11"/>
        <rFont val="宋体"/>
        <charset val="134"/>
      </rPr>
      <t>人（其中脱贫人口</t>
    </r>
    <r>
      <rPr>
        <sz val="11"/>
        <rFont val="Times New Roman"/>
        <charset val="134"/>
      </rPr>
      <t>2800</t>
    </r>
    <r>
      <rPr>
        <sz val="11"/>
        <rFont val="宋体"/>
        <charset val="134"/>
      </rPr>
      <t>人）居住环境，提升生活品质，带动乡村旅游发展。</t>
    </r>
  </si>
  <si>
    <r>
      <t>项目村群众代表</t>
    </r>
    <r>
      <rPr>
        <sz val="11"/>
        <rFont val="Times New Roman"/>
        <charset val="134"/>
      </rPr>
      <t>5</t>
    </r>
    <r>
      <rPr>
        <sz val="11"/>
        <rFont val="宋体"/>
        <charset val="134"/>
      </rPr>
      <t>人参与前期项目确定会议、决议、</t>
    </r>
    <r>
      <rPr>
        <sz val="11"/>
        <rFont val="Times New Roman"/>
        <charset val="134"/>
      </rPr>
      <t>3</t>
    </r>
    <r>
      <rPr>
        <sz val="11"/>
        <rFont val="宋体"/>
        <charset val="134"/>
      </rPr>
      <t>人在实施过程中施工质量和资金使用的监督；通过新建农村公共卫生厕所</t>
    </r>
    <r>
      <rPr>
        <sz val="11"/>
        <rFont val="Times New Roman"/>
        <charset val="134"/>
      </rPr>
      <t>20</t>
    </r>
    <r>
      <rPr>
        <sz val="11"/>
        <rFont val="宋体"/>
        <charset val="134"/>
      </rPr>
      <t>座，完善相关配套设备设施，可改善</t>
    </r>
    <r>
      <rPr>
        <sz val="11"/>
        <rFont val="Times New Roman"/>
        <charset val="134"/>
      </rPr>
      <t>20000</t>
    </r>
    <r>
      <rPr>
        <sz val="11"/>
        <rFont val="宋体"/>
        <charset val="134"/>
      </rPr>
      <t>人（其中脱贫人口</t>
    </r>
    <r>
      <rPr>
        <sz val="11"/>
        <rFont val="Times New Roman"/>
        <charset val="134"/>
      </rPr>
      <t>2800</t>
    </r>
    <r>
      <rPr>
        <sz val="11"/>
        <rFont val="宋体"/>
        <charset val="134"/>
      </rPr>
      <t>人）居住环境，提升生活品质，带动乡村旅游发展。</t>
    </r>
  </si>
  <si>
    <r>
      <t>农村公共卫生厕所</t>
    </r>
    <r>
      <rPr>
        <sz val="11"/>
        <rFont val="Times New Roman"/>
        <charset val="134"/>
      </rPr>
      <t>20</t>
    </r>
    <r>
      <rPr>
        <sz val="11"/>
        <rFont val="宋体"/>
        <charset val="134"/>
      </rPr>
      <t>座</t>
    </r>
  </si>
  <si>
    <r>
      <t>公共卫生厕所</t>
    </r>
    <r>
      <rPr>
        <sz val="11"/>
        <rFont val="Times New Roman"/>
        <charset val="134"/>
      </rPr>
      <t>25</t>
    </r>
    <r>
      <rPr>
        <sz val="11"/>
        <rFont val="宋体"/>
        <charset val="134"/>
      </rPr>
      <t>万</t>
    </r>
    <r>
      <rPr>
        <sz val="11"/>
        <rFont val="Times New Roman"/>
        <charset val="134"/>
      </rPr>
      <t>/</t>
    </r>
    <r>
      <rPr>
        <sz val="11"/>
        <rFont val="宋体"/>
        <charset val="134"/>
      </rPr>
      <t>座</t>
    </r>
  </si>
  <si>
    <r>
      <t>受益脱贫人口（监测人口）数</t>
    </r>
    <r>
      <rPr>
        <sz val="11"/>
        <rFont val="Times New Roman"/>
        <charset val="134"/>
      </rPr>
      <t>≥2800</t>
    </r>
    <r>
      <rPr>
        <sz val="11"/>
        <rFont val="宋体"/>
        <charset val="134"/>
      </rPr>
      <t>人</t>
    </r>
  </si>
  <si>
    <t>巫溪县信德资产运营有限责任公司 汇总</t>
  </si>
  <si>
    <r>
      <t>巫溪县</t>
    </r>
    <r>
      <rPr>
        <sz val="11"/>
        <rFont val="Times New Roman"/>
        <charset val="134"/>
      </rPr>
      <t>“</t>
    </r>
    <r>
      <rPr>
        <sz val="11"/>
        <rFont val="宋体"/>
        <charset val="134"/>
      </rPr>
      <t>十三五</t>
    </r>
    <r>
      <rPr>
        <sz val="11"/>
        <rFont val="Times New Roman"/>
        <charset val="134"/>
      </rPr>
      <t>”</t>
    </r>
    <r>
      <rPr>
        <sz val="11"/>
        <rFont val="宋体"/>
        <charset val="134"/>
      </rPr>
      <t>期间易地搬迁融资贷款</t>
    </r>
    <r>
      <rPr>
        <sz val="11"/>
        <rFont val="Times New Roman"/>
        <charset val="134"/>
      </rPr>
      <t>2024</t>
    </r>
    <r>
      <rPr>
        <sz val="11"/>
        <rFont val="宋体"/>
        <charset val="134"/>
      </rPr>
      <t>年度贴息补助项目</t>
    </r>
  </si>
  <si>
    <r>
      <t>“</t>
    </r>
    <r>
      <rPr>
        <sz val="11"/>
        <rFont val="宋体"/>
        <charset val="134"/>
      </rPr>
      <t>十三五</t>
    </r>
    <r>
      <rPr>
        <sz val="11"/>
        <rFont val="Times New Roman"/>
        <charset val="134"/>
      </rPr>
      <t>”</t>
    </r>
    <r>
      <rPr>
        <sz val="11"/>
        <rFont val="宋体"/>
        <charset val="134"/>
      </rPr>
      <t>易地搬迁</t>
    </r>
    <r>
      <rPr>
        <sz val="11"/>
        <rFont val="Times New Roman"/>
        <charset val="134"/>
      </rPr>
      <t>2772</t>
    </r>
    <r>
      <rPr>
        <sz val="11"/>
        <rFont val="宋体"/>
        <charset val="134"/>
      </rPr>
      <t>万元融资贷款贴息</t>
    </r>
  </si>
  <si>
    <r>
      <t>8</t>
    </r>
    <r>
      <rPr>
        <sz val="11"/>
        <rFont val="宋体"/>
        <charset val="134"/>
      </rPr>
      <t>人参与前期项目确定会议、决议，</t>
    </r>
    <r>
      <rPr>
        <sz val="11"/>
        <rFont val="Times New Roman"/>
        <charset val="134"/>
      </rPr>
      <t>5</t>
    </r>
    <r>
      <rPr>
        <sz val="11"/>
        <rFont val="宋体"/>
        <charset val="134"/>
      </rPr>
      <t>人参与入库项目选择，</t>
    </r>
    <r>
      <rPr>
        <sz val="11"/>
        <rFont val="Times New Roman"/>
        <charset val="134"/>
      </rPr>
      <t>2</t>
    </r>
    <r>
      <rPr>
        <sz val="11"/>
        <rFont val="宋体"/>
        <charset val="134"/>
      </rPr>
      <t>人参与项目实施过程中监督。通过对</t>
    </r>
    <r>
      <rPr>
        <sz val="11"/>
        <rFont val="Times New Roman"/>
        <charset val="134"/>
      </rPr>
      <t>“</t>
    </r>
    <r>
      <rPr>
        <sz val="11"/>
        <rFont val="宋体"/>
        <charset val="134"/>
      </rPr>
      <t>十三五</t>
    </r>
    <r>
      <rPr>
        <sz val="11"/>
        <rFont val="Times New Roman"/>
        <charset val="134"/>
      </rPr>
      <t>”</t>
    </r>
    <r>
      <rPr>
        <sz val="11"/>
        <rFont val="宋体"/>
        <charset val="134"/>
      </rPr>
      <t>易地搬迁</t>
    </r>
    <r>
      <rPr>
        <sz val="11"/>
        <rFont val="Times New Roman"/>
        <charset val="134"/>
      </rPr>
      <t>2772</t>
    </r>
    <r>
      <rPr>
        <sz val="11"/>
        <rFont val="宋体"/>
        <charset val="134"/>
      </rPr>
      <t>万元融资贷款贴息，可保障十三五期间</t>
    </r>
    <r>
      <rPr>
        <sz val="11"/>
        <rFont val="Times New Roman"/>
        <charset val="134"/>
      </rPr>
      <t>6840</t>
    </r>
    <r>
      <rPr>
        <sz val="11"/>
        <rFont val="宋体"/>
        <charset val="134"/>
      </rPr>
      <t>户</t>
    </r>
    <r>
      <rPr>
        <sz val="11"/>
        <rFont val="Times New Roman"/>
        <charset val="134"/>
      </rPr>
      <t>23881</t>
    </r>
    <r>
      <rPr>
        <sz val="11"/>
        <rFont val="宋体"/>
        <charset val="134"/>
      </rPr>
      <t>人脱贫户住房安全，通过配套基础设施建设，改善</t>
    </r>
    <r>
      <rPr>
        <sz val="11"/>
        <rFont val="Times New Roman"/>
        <charset val="134"/>
      </rPr>
      <t>55</t>
    </r>
    <r>
      <rPr>
        <sz val="11"/>
        <rFont val="宋体"/>
        <charset val="134"/>
      </rPr>
      <t>个集中安置点的生产生活条件。</t>
    </r>
  </si>
  <si>
    <t>易地搬迁融资贷款贴息额2772万元</t>
  </si>
  <si>
    <r>
      <t>贷款贴息利率</t>
    </r>
    <r>
      <rPr>
        <sz val="11"/>
        <rFont val="Times New Roman"/>
        <charset val="134"/>
      </rPr>
      <t>≤4.9%</t>
    </r>
  </si>
  <si>
    <r>
      <t>融资贷款及时发放率</t>
    </r>
    <r>
      <rPr>
        <sz val="11"/>
        <rFont val="Times New Roman"/>
        <charset val="134"/>
      </rPr>
      <t>100%</t>
    </r>
  </si>
  <si>
    <r>
      <t>贴息</t>
    </r>
    <r>
      <rPr>
        <sz val="11"/>
        <rFont val="Times New Roman"/>
        <charset val="134"/>
      </rPr>
      <t>693</t>
    </r>
    <r>
      <rPr>
        <sz val="11"/>
        <rFont val="宋体"/>
        <charset val="134"/>
      </rPr>
      <t>万元</t>
    </r>
    <r>
      <rPr>
        <sz val="11"/>
        <rFont val="Times New Roman"/>
        <charset val="134"/>
      </rPr>
      <t>/</t>
    </r>
    <r>
      <rPr>
        <sz val="11"/>
        <rFont val="宋体"/>
        <charset val="134"/>
      </rPr>
      <t>季度</t>
    </r>
  </si>
  <si>
    <r>
      <t>受益脱贫人口数</t>
    </r>
    <r>
      <rPr>
        <sz val="11"/>
        <rFont val="Times New Roman"/>
        <charset val="134"/>
      </rPr>
      <t>≥23881</t>
    </r>
    <r>
      <rPr>
        <sz val="11"/>
        <rFont val="宋体"/>
        <charset val="134"/>
      </rPr>
      <t>人</t>
    </r>
  </si>
  <si>
    <t>巫溪县气象局 汇总</t>
  </si>
  <si>
    <r>
      <t>巫溪县</t>
    </r>
    <r>
      <rPr>
        <sz val="11"/>
        <rFont val="Times New Roman"/>
        <charset val="134"/>
      </rPr>
      <t>2024</t>
    </r>
    <r>
      <rPr>
        <sz val="11"/>
        <rFont val="宋体"/>
        <charset val="134"/>
      </rPr>
      <t>年预警信息发布平台升级及山地气候特色农业产业示范园建设</t>
    </r>
  </si>
  <si>
    <r>
      <t>预警信息发布平台提档升级，新建</t>
    </r>
    <r>
      <rPr>
        <sz val="11"/>
        <rFont val="Times New Roman"/>
        <charset val="134"/>
      </rPr>
      <t>1</t>
    </r>
    <r>
      <rPr>
        <sz val="11"/>
        <rFont val="宋体"/>
        <charset val="134"/>
      </rPr>
      <t>套</t>
    </r>
    <r>
      <rPr>
        <sz val="11"/>
        <rFont val="Times New Roman"/>
        <charset val="134"/>
      </rPr>
      <t>X</t>
    </r>
    <r>
      <rPr>
        <sz val="11"/>
        <rFont val="宋体"/>
        <charset val="134"/>
      </rPr>
      <t>波段雷达监测系统。建立</t>
    </r>
    <r>
      <rPr>
        <sz val="11"/>
        <rFont val="Times New Roman"/>
        <charset val="134"/>
      </rPr>
      <t>10000</t>
    </r>
    <r>
      <rPr>
        <sz val="11"/>
        <rFont val="宋体"/>
        <charset val="134"/>
      </rPr>
      <t>亩晚脆李、</t>
    </r>
    <r>
      <rPr>
        <sz val="11"/>
        <rFont val="Times New Roman"/>
        <charset val="134"/>
      </rPr>
      <t>1200</t>
    </r>
    <r>
      <rPr>
        <sz val="11"/>
        <rFont val="宋体"/>
        <charset val="134"/>
      </rPr>
      <t>亩烤烟等特色农业气象大数据和特色农业产业气象灾害监测预警体系和风险智慧调控体系等。</t>
    </r>
  </si>
  <si>
    <r>
      <t>通过新建预警信息发布平台提档升级，在城厢镇新建</t>
    </r>
    <r>
      <rPr>
        <sz val="11"/>
        <rFont val="Times New Roman"/>
        <charset val="134"/>
      </rPr>
      <t>1</t>
    </r>
    <r>
      <rPr>
        <sz val="11"/>
        <rFont val="宋体"/>
        <charset val="134"/>
      </rPr>
      <t>套</t>
    </r>
    <r>
      <rPr>
        <sz val="11"/>
        <rFont val="Times New Roman"/>
        <charset val="134"/>
      </rPr>
      <t>X</t>
    </r>
    <r>
      <rPr>
        <sz val="11"/>
        <rFont val="宋体"/>
        <charset val="134"/>
      </rPr>
      <t>波段雷达监测系统。建立</t>
    </r>
    <r>
      <rPr>
        <sz val="11"/>
        <rFont val="Times New Roman"/>
        <charset val="134"/>
      </rPr>
      <t>10000</t>
    </r>
    <r>
      <rPr>
        <sz val="11"/>
        <rFont val="宋体"/>
        <charset val="134"/>
      </rPr>
      <t>亩晚脆李、</t>
    </r>
    <r>
      <rPr>
        <sz val="11"/>
        <rFont val="Times New Roman"/>
        <charset val="134"/>
      </rPr>
      <t>1200</t>
    </r>
    <r>
      <rPr>
        <sz val="11"/>
        <rFont val="宋体"/>
        <charset val="134"/>
      </rPr>
      <t>亩烤烟等特色农业气象大数据和特色农业产业气象灾害监测预警体系和风险智慧调控体系等。项目实施可提升巫溪县防灾减灾综合实力。</t>
    </r>
    <r>
      <rPr>
        <sz val="11"/>
        <rFont val="Times New Roman"/>
        <charset val="134"/>
      </rPr>
      <t xml:space="preserve"> </t>
    </r>
    <r>
      <rPr>
        <sz val="11"/>
        <rFont val="宋体"/>
        <charset val="134"/>
      </rPr>
      <t>提升全县农业生产气象服务</t>
    </r>
    <r>
      <rPr>
        <sz val="11"/>
        <rFont val="Times New Roman"/>
        <charset val="134"/>
      </rPr>
      <t>“</t>
    </r>
    <r>
      <rPr>
        <sz val="11"/>
        <rFont val="宋体"/>
        <charset val="134"/>
      </rPr>
      <t>能力，构建精准高效气象服务体系。</t>
    </r>
    <r>
      <rPr>
        <sz val="11"/>
        <rFont val="Times New Roman"/>
        <charset val="134"/>
      </rPr>
      <t xml:space="preserve"> </t>
    </r>
    <r>
      <rPr>
        <sz val="11"/>
        <rFont val="宋体"/>
        <charset val="134"/>
      </rPr>
      <t>显著提升</t>
    </r>
    <r>
      <rPr>
        <sz val="11"/>
        <rFont val="Times New Roman"/>
        <charset val="134"/>
      </rPr>
      <t>20000</t>
    </r>
    <r>
      <rPr>
        <sz val="11"/>
        <rFont val="宋体"/>
        <charset val="134"/>
      </rPr>
      <t>人其中脱贫人口</t>
    </r>
    <r>
      <rPr>
        <sz val="11"/>
        <rFont val="Times New Roman"/>
        <charset val="134"/>
      </rPr>
      <t>100</t>
    </r>
    <r>
      <rPr>
        <sz val="11"/>
        <rFont val="宋体"/>
        <charset val="134"/>
      </rPr>
      <t>人农业生产能力，做到数据精准，生产高效。</t>
    </r>
  </si>
  <si>
    <r>
      <t>5</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人参与项目实施过程中资金使用监督。通过新建预警信息发布平台提档升级，在城厢镇新建</t>
    </r>
    <r>
      <rPr>
        <sz val="11"/>
        <rFont val="Times New Roman"/>
        <charset val="134"/>
      </rPr>
      <t>1</t>
    </r>
    <r>
      <rPr>
        <sz val="11"/>
        <rFont val="宋体"/>
        <charset val="134"/>
      </rPr>
      <t>套</t>
    </r>
    <r>
      <rPr>
        <sz val="11"/>
        <rFont val="Times New Roman"/>
        <charset val="134"/>
      </rPr>
      <t>X</t>
    </r>
    <r>
      <rPr>
        <sz val="11"/>
        <rFont val="宋体"/>
        <charset val="134"/>
      </rPr>
      <t>波段雷达监测系统。建立</t>
    </r>
    <r>
      <rPr>
        <sz val="11"/>
        <rFont val="Times New Roman"/>
        <charset val="134"/>
      </rPr>
      <t>10000</t>
    </r>
    <r>
      <rPr>
        <sz val="11"/>
        <rFont val="宋体"/>
        <charset val="134"/>
      </rPr>
      <t>亩晚脆李、</t>
    </r>
    <r>
      <rPr>
        <sz val="11"/>
        <rFont val="Times New Roman"/>
        <charset val="134"/>
      </rPr>
      <t>1200</t>
    </r>
    <r>
      <rPr>
        <sz val="11"/>
        <rFont val="宋体"/>
        <charset val="134"/>
      </rPr>
      <t>亩烤烟等特色农业气象大数据和特色农业产业气象灾害监测预警体系和风险智慧调控体系等。项目实施可提升巫溪县防灾减灾综合实力。</t>
    </r>
    <r>
      <rPr>
        <sz val="11"/>
        <rFont val="Times New Roman"/>
        <charset val="134"/>
      </rPr>
      <t xml:space="preserve"> </t>
    </r>
    <r>
      <rPr>
        <sz val="11"/>
        <rFont val="宋体"/>
        <charset val="134"/>
      </rPr>
      <t>提升全县农业生产气象服务</t>
    </r>
    <r>
      <rPr>
        <sz val="11"/>
        <rFont val="Times New Roman"/>
        <charset val="134"/>
      </rPr>
      <t>“</t>
    </r>
    <r>
      <rPr>
        <sz val="11"/>
        <rFont val="宋体"/>
        <charset val="134"/>
      </rPr>
      <t>能力，构建精准高效气象服务体系。</t>
    </r>
    <r>
      <rPr>
        <sz val="11"/>
        <rFont val="Times New Roman"/>
        <charset val="134"/>
      </rPr>
      <t xml:space="preserve"> </t>
    </r>
    <r>
      <rPr>
        <sz val="11"/>
        <rFont val="宋体"/>
        <charset val="134"/>
      </rPr>
      <t>显著提升</t>
    </r>
    <r>
      <rPr>
        <sz val="11"/>
        <rFont val="Times New Roman"/>
        <charset val="134"/>
      </rPr>
      <t>20000</t>
    </r>
    <r>
      <rPr>
        <sz val="11"/>
        <rFont val="宋体"/>
        <charset val="134"/>
      </rPr>
      <t>人其中脱贫人口</t>
    </r>
    <r>
      <rPr>
        <sz val="11"/>
        <rFont val="Times New Roman"/>
        <charset val="134"/>
      </rPr>
      <t>100</t>
    </r>
    <r>
      <rPr>
        <sz val="11"/>
        <rFont val="宋体"/>
        <charset val="134"/>
      </rPr>
      <t>人农业生产能力，做到数据精准，生产高效。</t>
    </r>
  </si>
  <si>
    <r>
      <t>1.</t>
    </r>
    <r>
      <rPr>
        <sz val="11"/>
        <rFont val="宋体"/>
        <charset val="134"/>
      </rPr>
      <t>完成预警信息发布平台提档升级。</t>
    </r>
    <r>
      <rPr>
        <sz val="11"/>
        <rFont val="Times New Roman"/>
        <charset val="134"/>
      </rPr>
      <t xml:space="preserve">
2.</t>
    </r>
    <r>
      <rPr>
        <sz val="11"/>
        <rFont val="宋体"/>
        <charset val="134"/>
      </rPr>
      <t>在城厢镇新建</t>
    </r>
    <r>
      <rPr>
        <sz val="11"/>
        <rFont val="Times New Roman"/>
        <charset val="134"/>
      </rPr>
      <t>1</t>
    </r>
    <r>
      <rPr>
        <sz val="11"/>
        <rFont val="宋体"/>
        <charset val="134"/>
      </rPr>
      <t>套</t>
    </r>
    <r>
      <rPr>
        <sz val="11"/>
        <rFont val="Times New Roman"/>
        <charset val="134"/>
      </rPr>
      <t>X</t>
    </r>
    <r>
      <rPr>
        <sz val="11"/>
        <rFont val="宋体"/>
        <charset val="134"/>
      </rPr>
      <t>波段雷达监测系统。</t>
    </r>
    <r>
      <rPr>
        <sz val="11"/>
        <rFont val="Times New Roman"/>
        <charset val="134"/>
      </rPr>
      <t xml:space="preserve">
3.</t>
    </r>
    <r>
      <rPr>
        <sz val="11"/>
        <rFont val="宋体"/>
        <charset val="134"/>
      </rPr>
      <t>建立</t>
    </r>
    <r>
      <rPr>
        <sz val="11"/>
        <rFont val="Times New Roman"/>
        <charset val="134"/>
      </rPr>
      <t>10000</t>
    </r>
    <r>
      <rPr>
        <sz val="11"/>
        <rFont val="宋体"/>
        <charset val="134"/>
      </rPr>
      <t>亩晚脆李、</t>
    </r>
    <r>
      <rPr>
        <sz val="11"/>
        <rFont val="Times New Roman"/>
        <charset val="134"/>
      </rPr>
      <t>1200</t>
    </r>
    <r>
      <rPr>
        <sz val="11"/>
        <rFont val="宋体"/>
        <charset val="134"/>
      </rPr>
      <t>亩烤烟气象大数据、农业产业气象灾害监测预警体系、风险智慧调控体系</t>
    </r>
    <r>
      <rPr>
        <sz val="11"/>
        <rFont val="Times New Roman"/>
        <charset val="134"/>
      </rPr>
      <t>1</t>
    </r>
    <r>
      <rPr>
        <sz val="11"/>
        <rFont val="宋体"/>
        <charset val="134"/>
      </rPr>
      <t>套。</t>
    </r>
  </si>
  <si>
    <r>
      <t>预警信息发布平台提档升级</t>
    </r>
    <r>
      <rPr>
        <sz val="11"/>
        <rFont val="Times New Roman"/>
        <charset val="134"/>
      </rPr>
      <t>200</t>
    </r>
    <r>
      <rPr>
        <sz val="11"/>
        <rFont val="宋体"/>
        <charset val="134"/>
      </rPr>
      <t>万；</t>
    </r>
    <r>
      <rPr>
        <sz val="11"/>
        <rFont val="Times New Roman"/>
        <charset val="134"/>
      </rPr>
      <t>X</t>
    </r>
    <r>
      <rPr>
        <sz val="11"/>
        <rFont val="宋体"/>
        <charset val="134"/>
      </rPr>
      <t>波段雷达监测系统</t>
    </r>
    <r>
      <rPr>
        <sz val="11"/>
        <rFont val="Times New Roman"/>
        <charset val="134"/>
      </rPr>
      <t>100</t>
    </r>
    <r>
      <rPr>
        <sz val="11"/>
        <rFont val="宋体"/>
        <charset val="134"/>
      </rPr>
      <t>万元</t>
    </r>
    <r>
      <rPr>
        <sz val="11"/>
        <rFont val="Times New Roman"/>
        <charset val="134"/>
      </rPr>
      <t>/</t>
    </r>
    <r>
      <rPr>
        <sz val="11"/>
        <rFont val="宋体"/>
        <charset val="134"/>
      </rPr>
      <t>套</t>
    </r>
  </si>
  <si>
    <r>
      <t>受益脱贫人口数</t>
    </r>
    <r>
      <rPr>
        <sz val="11"/>
        <rFont val="Times New Roman"/>
        <charset val="134"/>
      </rPr>
      <t>≥100</t>
    </r>
    <r>
      <rPr>
        <sz val="11"/>
        <rFont val="宋体"/>
        <charset val="134"/>
      </rPr>
      <t>人</t>
    </r>
  </si>
  <si>
    <t>巫溪县工业发展（集团）有限公司 汇总</t>
  </si>
  <si>
    <r>
      <t>巫溪县</t>
    </r>
    <r>
      <rPr>
        <sz val="11"/>
        <rFont val="Times New Roman"/>
        <charset val="134"/>
      </rPr>
      <t>2024</t>
    </r>
    <r>
      <rPr>
        <sz val="11"/>
        <rFont val="宋体"/>
        <charset val="134"/>
      </rPr>
      <t>年农产品（预制菜）加工产业园区及配套基础设施工程</t>
    </r>
  </si>
  <si>
    <t>总占地约120亩，农产品(预制菜)加工产业园区总建筑面积约8.2万平方米，新建产业园区配套基础设施工程长约3公里，完善雨污水管网等。其中：衔接资金2000万元支持新建标准化厂房建筑工程17500平方米（不含冷库）</t>
  </si>
  <si>
    <t>通过农产品(预制菜)加工产业园区总建筑面积约8.2万平方米，项目建成后，可助推预制菜产业发展，带动农产品、中药材等加工、销售，保障县内1000户以上（脱贫户500户以上）农户农产品销售，实现户均农产品销售收入500元以上，吸纳群众就近就业100人以上，人均获得务工收入2000元以上。在项目建设过程中，吸纳群众300人次（其中脱贫户30人次）参与厂房建设，人均获得劳务报酬1000元以上。</t>
  </si>
  <si>
    <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农产品(预制菜)加工产业园区总建筑面积约8.2万平方米，项目建成后，可助推预制菜产业发展，带动农产品、中药材等加工、销售，保障县内1000户以上（脱贫户500户以上）农户农产品销售，实现户均农产品销售收入500元以上，吸纳群众就近就业100人以上，人均获得务工收入2000元以上。在项目建设过程中，吸纳群众300人次（其中脱贫户30人次）参与厂房建设，人均获得劳务报酬1000元以上。</t>
    </r>
  </si>
  <si>
    <r>
      <t>完成建设厂房建设</t>
    </r>
    <r>
      <rPr>
        <sz val="11"/>
        <rFont val="Times New Roman"/>
        <charset val="134"/>
      </rPr>
      <t>1.75</t>
    </r>
    <r>
      <rPr>
        <sz val="11"/>
        <rFont val="宋体"/>
        <charset val="134"/>
      </rPr>
      <t>万平方米</t>
    </r>
  </si>
  <si>
    <r>
      <t>项目验收合格率为</t>
    </r>
    <r>
      <rPr>
        <sz val="11"/>
        <rFont val="Times New Roman"/>
        <charset val="134"/>
      </rPr>
      <t>100%</t>
    </r>
  </si>
  <si>
    <r>
      <t>项目完工及时率为</t>
    </r>
    <r>
      <rPr>
        <sz val="11"/>
        <rFont val="Times New Roman"/>
        <charset val="134"/>
      </rPr>
      <t>100%</t>
    </r>
  </si>
  <si>
    <r>
      <t>厂房建设</t>
    </r>
    <r>
      <rPr>
        <sz val="11"/>
        <rFont val="Times New Roman"/>
        <charset val="134"/>
      </rPr>
      <t>2500</t>
    </r>
    <r>
      <rPr>
        <sz val="11"/>
        <rFont val="宋体"/>
        <charset val="134"/>
      </rPr>
      <t>元</t>
    </r>
    <r>
      <rPr>
        <sz val="11"/>
        <rFont val="Times New Roman"/>
        <charset val="134"/>
      </rPr>
      <t>/</t>
    </r>
    <r>
      <rPr>
        <sz val="11"/>
        <rFont val="宋体"/>
        <charset val="134"/>
      </rPr>
      <t>平方米</t>
    </r>
  </si>
  <si>
    <t>脱贫人口或监测对象获得年务工收入≧1000元</t>
  </si>
  <si>
    <r>
      <t>带动就业人数</t>
    </r>
    <r>
      <rPr>
        <sz val="11"/>
        <rFont val="Times New Roman"/>
        <charset val="134"/>
      </rPr>
      <t>≥100</t>
    </r>
    <r>
      <rPr>
        <sz val="11"/>
        <rFont val="宋体"/>
        <charset val="134"/>
      </rPr>
      <t>人</t>
    </r>
  </si>
  <si>
    <r>
      <t>项目可持续</t>
    </r>
    <r>
      <rPr>
        <sz val="11"/>
        <rFont val="Times New Roman"/>
        <charset val="134"/>
      </rPr>
      <t>≥15</t>
    </r>
    <r>
      <rPr>
        <sz val="11"/>
        <rFont val="宋体"/>
        <charset val="134"/>
      </rPr>
      <t>年</t>
    </r>
  </si>
  <si>
    <t>巫溪县宁之源建设开发（集团）有限公司 汇总</t>
  </si>
  <si>
    <r>
      <t>巫溪县红池坝镇茶山村</t>
    </r>
    <r>
      <rPr>
        <sz val="11"/>
        <rFont val="Times New Roman"/>
        <charset val="134"/>
      </rPr>
      <t>2024</t>
    </r>
    <r>
      <rPr>
        <sz val="11"/>
        <rFont val="宋体"/>
        <charset val="134"/>
      </rPr>
      <t>年后续扶持项目</t>
    </r>
  </si>
  <si>
    <r>
      <t>茶山至十二垭道路安全隐患整治</t>
    </r>
    <r>
      <rPr>
        <sz val="11"/>
        <rFont val="Times New Roman"/>
        <charset val="134"/>
      </rPr>
      <t>22</t>
    </r>
    <r>
      <rPr>
        <sz val="11"/>
        <rFont val="宋体"/>
        <charset val="134"/>
      </rPr>
      <t>公里，路基防护工程（</t>
    </r>
    <r>
      <rPr>
        <sz val="11"/>
        <rFont val="Times New Roman"/>
        <charset val="134"/>
      </rPr>
      <t>C25</t>
    </r>
    <r>
      <rPr>
        <sz val="11"/>
        <rFont val="宋体"/>
        <charset val="134"/>
      </rPr>
      <t>片石混凝土挡土墙）约</t>
    </r>
    <r>
      <rPr>
        <sz val="11"/>
        <rFont val="Times New Roman"/>
        <charset val="134"/>
      </rPr>
      <t>3010</t>
    </r>
    <r>
      <rPr>
        <sz val="11"/>
        <rFont val="宋体"/>
        <charset val="134"/>
      </rPr>
      <t>立方米，边坡防护（锚杆</t>
    </r>
    <r>
      <rPr>
        <sz val="11"/>
        <rFont val="Times New Roman"/>
        <charset val="134"/>
      </rPr>
      <t>+</t>
    </r>
    <r>
      <rPr>
        <sz val="11"/>
        <rFont val="宋体"/>
        <charset val="134"/>
      </rPr>
      <t>挂主动防护网）约</t>
    </r>
    <r>
      <rPr>
        <sz val="11"/>
        <rFont val="Times New Roman"/>
        <charset val="134"/>
      </rPr>
      <t>6000</t>
    </r>
    <r>
      <rPr>
        <sz val="11"/>
        <rFont val="宋体"/>
        <charset val="134"/>
      </rPr>
      <t>平方米，人工清理危岩及垮塌清方约</t>
    </r>
    <r>
      <rPr>
        <sz val="11"/>
        <rFont val="Times New Roman"/>
        <charset val="134"/>
      </rPr>
      <t>350</t>
    </r>
    <r>
      <rPr>
        <sz val="11"/>
        <rFont val="宋体"/>
        <charset val="134"/>
      </rPr>
      <t>立方米，道路</t>
    </r>
    <r>
      <rPr>
        <sz val="11"/>
        <rFont val="Times New Roman"/>
        <charset val="134"/>
      </rPr>
      <t>C</t>
    </r>
    <r>
      <rPr>
        <sz val="11"/>
        <rFont val="宋体"/>
        <charset val="134"/>
      </rPr>
      <t>级波形梁护栏恢复约</t>
    </r>
    <r>
      <rPr>
        <sz val="11"/>
        <rFont val="Times New Roman"/>
        <charset val="134"/>
      </rPr>
      <t>220</t>
    </r>
    <r>
      <rPr>
        <sz val="11"/>
        <rFont val="宋体"/>
        <charset val="134"/>
      </rPr>
      <t>米，沥青混凝土路面恢复约</t>
    </r>
    <r>
      <rPr>
        <sz val="11"/>
        <rFont val="Times New Roman"/>
        <charset val="134"/>
      </rPr>
      <t>190</t>
    </r>
    <r>
      <rPr>
        <sz val="11"/>
        <rFont val="宋体"/>
        <charset val="134"/>
      </rPr>
      <t>平方米，路基边坡跨塌机械清方约</t>
    </r>
    <r>
      <rPr>
        <sz val="11"/>
        <rFont val="Times New Roman"/>
        <charset val="134"/>
      </rPr>
      <t>17500</t>
    </r>
    <r>
      <rPr>
        <sz val="11"/>
        <rFont val="宋体"/>
        <charset val="134"/>
      </rPr>
      <t>立方米。</t>
    </r>
  </si>
  <si>
    <r>
      <t>通过对茶山至十二垭道路安全隐患整治</t>
    </r>
    <r>
      <rPr>
        <sz val="11"/>
        <rFont val="Times New Roman"/>
        <charset val="134"/>
      </rPr>
      <t>22</t>
    </r>
    <r>
      <rPr>
        <sz val="11"/>
        <rFont val="宋体"/>
        <charset val="134"/>
      </rPr>
      <t>公里，可改善</t>
    </r>
    <r>
      <rPr>
        <sz val="11"/>
        <rFont val="Times New Roman"/>
        <charset val="134"/>
      </rPr>
      <t>680</t>
    </r>
    <r>
      <rPr>
        <sz val="11"/>
        <rFont val="宋体"/>
        <charset val="134"/>
      </rPr>
      <t>人，其中脱贫人口</t>
    </r>
    <r>
      <rPr>
        <sz val="11"/>
        <rFont val="Times New Roman"/>
        <charset val="134"/>
      </rPr>
      <t>168</t>
    </r>
    <r>
      <rPr>
        <sz val="11"/>
        <rFont val="宋体"/>
        <charset val="134"/>
      </rPr>
      <t>人交通出行条件，同时，带动辖区农旅融合发展，促进农户增收。</t>
    </r>
  </si>
  <si>
    <r>
      <t>4</t>
    </r>
    <r>
      <rPr>
        <sz val="11"/>
        <rFont val="宋体"/>
        <charset val="134"/>
      </rPr>
      <t>人参与前期项目确定会议、决议，</t>
    </r>
    <r>
      <rPr>
        <sz val="11"/>
        <rFont val="Times New Roman"/>
        <charset val="134"/>
      </rPr>
      <t>3</t>
    </r>
    <r>
      <rPr>
        <sz val="11"/>
        <rFont val="宋体"/>
        <charset val="134"/>
      </rPr>
      <t>人参与入库项目的选择，</t>
    </r>
    <r>
      <rPr>
        <sz val="11"/>
        <rFont val="Times New Roman"/>
        <charset val="134"/>
      </rPr>
      <t>2</t>
    </r>
    <r>
      <rPr>
        <sz val="11"/>
        <rFont val="宋体"/>
        <charset val="134"/>
      </rPr>
      <t>人参与项目实施过程中施工质量和资金使用的监督，通过对茶山至十二垭道路安全隐患整治</t>
    </r>
    <r>
      <rPr>
        <sz val="11"/>
        <rFont val="Times New Roman"/>
        <charset val="134"/>
      </rPr>
      <t>22</t>
    </r>
    <r>
      <rPr>
        <sz val="11"/>
        <rFont val="宋体"/>
        <charset val="134"/>
      </rPr>
      <t>公里，可改善</t>
    </r>
    <r>
      <rPr>
        <sz val="11"/>
        <rFont val="Times New Roman"/>
        <charset val="134"/>
      </rPr>
      <t>680</t>
    </r>
    <r>
      <rPr>
        <sz val="11"/>
        <rFont val="宋体"/>
        <charset val="134"/>
      </rPr>
      <t>人，其中脱贫人口</t>
    </r>
    <r>
      <rPr>
        <sz val="11"/>
        <rFont val="Times New Roman"/>
        <charset val="134"/>
      </rPr>
      <t>168</t>
    </r>
    <r>
      <rPr>
        <sz val="11"/>
        <rFont val="宋体"/>
        <charset val="134"/>
      </rPr>
      <t>人交通出行条件，同时，带动辖区农旅融合发展，促进农户增收。</t>
    </r>
  </si>
  <si>
    <r>
      <t>道路整治</t>
    </r>
    <r>
      <rPr>
        <sz val="11"/>
        <rFont val="Times New Roman"/>
        <charset val="134"/>
      </rPr>
      <t>22</t>
    </r>
    <r>
      <rPr>
        <sz val="11"/>
        <rFont val="宋体"/>
        <charset val="134"/>
      </rPr>
      <t>公里</t>
    </r>
  </si>
  <si>
    <r>
      <t>项目验收合格率</t>
    </r>
    <r>
      <rPr>
        <sz val="11"/>
        <rFont val="Times New Roman"/>
        <charset val="134"/>
      </rPr>
      <t>≥100%</t>
    </r>
  </si>
  <si>
    <r>
      <t>道路整治</t>
    </r>
    <r>
      <rPr>
        <sz val="11"/>
        <rFont val="Times New Roman"/>
        <charset val="134"/>
      </rPr>
      <t>18</t>
    </r>
    <r>
      <rPr>
        <sz val="11"/>
        <rFont val="宋体"/>
        <charset val="134"/>
      </rPr>
      <t>万元</t>
    </r>
    <r>
      <rPr>
        <sz val="11"/>
        <rFont val="Times New Roman"/>
        <charset val="134"/>
      </rPr>
      <t>/</t>
    </r>
    <r>
      <rPr>
        <sz val="11"/>
        <rFont val="宋体"/>
        <charset val="134"/>
      </rPr>
      <t>公里</t>
    </r>
  </si>
  <si>
    <r>
      <t>受益农户人口数</t>
    </r>
    <r>
      <rPr>
        <sz val="11"/>
        <rFont val="Times New Roman"/>
        <charset val="134"/>
      </rPr>
      <t>≥168</t>
    </r>
    <r>
      <rPr>
        <sz val="11"/>
        <rFont val="宋体"/>
        <charset val="134"/>
      </rPr>
      <t>人</t>
    </r>
  </si>
  <si>
    <r>
      <t>受益巩固人口满意度</t>
    </r>
    <r>
      <rPr>
        <sz val="11"/>
        <rFont val="Times New Roman"/>
        <charset val="134"/>
      </rPr>
      <t>≥95%</t>
    </r>
  </si>
  <si>
    <r>
      <t>巫溪县</t>
    </r>
    <r>
      <rPr>
        <sz val="11"/>
        <rFont val="Times New Roman"/>
        <charset val="134"/>
      </rPr>
      <t>2024</t>
    </r>
    <r>
      <rPr>
        <sz val="11"/>
        <rFont val="宋体"/>
        <charset val="134"/>
      </rPr>
      <t>年通城镇农村水网试点项目</t>
    </r>
  </si>
  <si>
    <r>
      <t>项目由水源工程、供水工程和灌溉工程三部分组成。水源工程：新建</t>
    </r>
    <r>
      <rPr>
        <sz val="11"/>
        <rFont val="Times New Roman"/>
        <charset val="134"/>
      </rPr>
      <t>2</t>
    </r>
    <r>
      <rPr>
        <sz val="11"/>
        <rFont val="宋体"/>
        <charset val="134"/>
      </rPr>
      <t>座山坪塘及整治</t>
    </r>
    <r>
      <rPr>
        <sz val="11"/>
        <rFont val="Times New Roman"/>
        <charset val="134"/>
      </rPr>
      <t>1</t>
    </r>
    <r>
      <rPr>
        <sz val="11"/>
        <rFont val="宋体"/>
        <charset val="134"/>
      </rPr>
      <t>座山坪塘。供水工程：新建取水坝</t>
    </r>
    <r>
      <rPr>
        <sz val="11"/>
        <rFont val="Times New Roman"/>
        <charset val="134"/>
      </rPr>
      <t>1</t>
    </r>
    <r>
      <rPr>
        <sz val="11"/>
        <rFont val="宋体"/>
        <charset val="134"/>
      </rPr>
      <t>座，引水隧洞</t>
    </r>
    <r>
      <rPr>
        <sz val="11"/>
        <rFont val="Times New Roman"/>
        <charset val="134"/>
      </rPr>
      <t>1.77km</t>
    </r>
    <r>
      <rPr>
        <sz val="11"/>
        <rFont val="宋体"/>
        <charset val="134"/>
      </rPr>
      <t>，新建水厂（</t>
    </r>
    <r>
      <rPr>
        <sz val="11"/>
        <rFont val="Times New Roman"/>
        <charset val="134"/>
      </rPr>
      <t>3000m3/d</t>
    </r>
    <r>
      <rPr>
        <sz val="11"/>
        <rFont val="宋体"/>
        <charset val="134"/>
      </rPr>
      <t>）</t>
    </r>
    <r>
      <rPr>
        <sz val="11"/>
        <rFont val="Times New Roman"/>
        <charset val="134"/>
      </rPr>
      <t>,</t>
    </r>
    <r>
      <rPr>
        <sz val="11"/>
        <rFont val="宋体"/>
        <charset val="134"/>
      </rPr>
      <t>管道</t>
    </r>
    <r>
      <rPr>
        <sz val="11"/>
        <rFont val="Times New Roman"/>
        <charset val="134"/>
      </rPr>
      <t>33.52km</t>
    </r>
    <r>
      <rPr>
        <sz val="11"/>
        <rFont val="宋体"/>
        <charset val="134"/>
      </rPr>
      <t>。灌溉工程：南北干管及</t>
    </r>
    <r>
      <rPr>
        <sz val="11"/>
        <rFont val="Times New Roman"/>
        <charset val="134"/>
      </rPr>
      <t>14</t>
    </r>
    <r>
      <rPr>
        <sz val="11"/>
        <rFont val="宋体"/>
        <charset val="134"/>
      </rPr>
      <t>条支管，总长</t>
    </r>
    <r>
      <rPr>
        <sz val="11"/>
        <rFont val="Times New Roman"/>
        <charset val="134"/>
      </rPr>
      <t>44.91km</t>
    </r>
    <r>
      <rPr>
        <sz val="11"/>
        <rFont val="宋体"/>
        <charset val="134"/>
      </rPr>
      <t>。</t>
    </r>
  </si>
  <si>
    <r>
      <t>通过新建</t>
    </r>
    <r>
      <rPr>
        <sz val="11"/>
        <rFont val="Times New Roman"/>
        <charset val="134"/>
      </rPr>
      <t>2</t>
    </r>
    <r>
      <rPr>
        <sz val="11"/>
        <rFont val="宋体"/>
        <charset val="134"/>
      </rPr>
      <t>座山坪塘及整治</t>
    </r>
    <r>
      <rPr>
        <sz val="11"/>
        <rFont val="Times New Roman"/>
        <charset val="134"/>
      </rPr>
      <t>1</t>
    </r>
    <r>
      <rPr>
        <sz val="11"/>
        <rFont val="宋体"/>
        <charset val="134"/>
      </rPr>
      <t>座山坪塘，新建取水坝</t>
    </r>
    <r>
      <rPr>
        <sz val="11"/>
        <rFont val="Times New Roman"/>
        <charset val="134"/>
      </rPr>
      <t>1</t>
    </r>
    <r>
      <rPr>
        <sz val="11"/>
        <rFont val="宋体"/>
        <charset val="134"/>
      </rPr>
      <t>座，引水隧洞</t>
    </r>
    <r>
      <rPr>
        <sz val="11"/>
        <rFont val="Times New Roman"/>
        <charset val="134"/>
      </rPr>
      <t>1.77km</t>
    </r>
    <r>
      <rPr>
        <sz val="11"/>
        <rFont val="宋体"/>
        <charset val="134"/>
      </rPr>
      <t>，新建水厂（</t>
    </r>
    <r>
      <rPr>
        <sz val="11"/>
        <rFont val="Times New Roman"/>
        <charset val="134"/>
      </rPr>
      <t>3000m3/d</t>
    </r>
    <r>
      <rPr>
        <sz val="11"/>
        <rFont val="宋体"/>
        <charset val="134"/>
      </rPr>
      <t>）</t>
    </r>
    <r>
      <rPr>
        <sz val="11"/>
        <rFont val="Times New Roman"/>
        <charset val="134"/>
      </rPr>
      <t>,</t>
    </r>
    <r>
      <rPr>
        <sz val="11"/>
        <rFont val="宋体"/>
        <charset val="134"/>
      </rPr>
      <t>管道</t>
    </r>
    <r>
      <rPr>
        <sz val="11"/>
        <rFont val="Times New Roman"/>
        <charset val="134"/>
      </rPr>
      <t>33.52km</t>
    </r>
    <r>
      <rPr>
        <sz val="11"/>
        <rFont val="宋体"/>
        <charset val="134"/>
      </rPr>
      <t>，灌溉管道</t>
    </r>
    <r>
      <rPr>
        <sz val="11"/>
        <rFont val="Times New Roman"/>
        <charset val="134"/>
      </rPr>
      <t>44.91km</t>
    </r>
    <r>
      <rPr>
        <sz val="11"/>
        <rFont val="宋体"/>
        <charset val="134"/>
      </rPr>
      <t>，可改善通城镇全镇饮水问题，项目实施过程中可提供</t>
    </r>
    <r>
      <rPr>
        <sz val="11"/>
        <rFont val="Times New Roman"/>
        <charset val="134"/>
      </rPr>
      <t>30</t>
    </r>
    <r>
      <rPr>
        <sz val="11"/>
        <rFont val="宋体"/>
        <charset val="134"/>
      </rPr>
      <t>人临时务工，人均务工增收</t>
    </r>
    <r>
      <rPr>
        <sz val="11"/>
        <rFont val="Times New Roman"/>
        <charset val="134"/>
      </rPr>
      <t>1000</t>
    </r>
    <r>
      <rPr>
        <sz val="11"/>
        <rFont val="宋体"/>
        <charset val="134"/>
      </rPr>
      <t>元以上。项目受益人口20000人，其中脱贫人口300人</t>
    </r>
  </si>
  <si>
    <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人参与项目实施过程中施工质量和资金使用的监督。通过新建</t>
    </r>
    <r>
      <rPr>
        <sz val="11"/>
        <rFont val="Times New Roman"/>
        <charset val="134"/>
      </rPr>
      <t>2</t>
    </r>
    <r>
      <rPr>
        <sz val="11"/>
        <rFont val="宋体"/>
        <charset val="134"/>
      </rPr>
      <t>座山坪塘及整治</t>
    </r>
    <r>
      <rPr>
        <sz val="11"/>
        <rFont val="Times New Roman"/>
        <charset val="134"/>
      </rPr>
      <t>1</t>
    </r>
    <r>
      <rPr>
        <sz val="11"/>
        <rFont val="宋体"/>
        <charset val="134"/>
      </rPr>
      <t>座山坪塘，新建取水坝</t>
    </r>
    <r>
      <rPr>
        <sz val="11"/>
        <rFont val="Times New Roman"/>
        <charset val="134"/>
      </rPr>
      <t>1</t>
    </r>
    <r>
      <rPr>
        <sz val="11"/>
        <rFont val="宋体"/>
        <charset val="134"/>
      </rPr>
      <t>座，引水隧洞</t>
    </r>
    <r>
      <rPr>
        <sz val="11"/>
        <rFont val="Times New Roman"/>
        <charset val="134"/>
      </rPr>
      <t>1.77km</t>
    </r>
    <r>
      <rPr>
        <sz val="11"/>
        <rFont val="宋体"/>
        <charset val="134"/>
      </rPr>
      <t>，新建水厂（</t>
    </r>
    <r>
      <rPr>
        <sz val="11"/>
        <rFont val="Times New Roman"/>
        <charset val="134"/>
      </rPr>
      <t>3000m3/d</t>
    </r>
    <r>
      <rPr>
        <sz val="11"/>
        <rFont val="宋体"/>
        <charset val="134"/>
      </rPr>
      <t>）</t>
    </r>
    <r>
      <rPr>
        <sz val="11"/>
        <rFont val="Times New Roman"/>
        <charset val="134"/>
      </rPr>
      <t>,</t>
    </r>
    <r>
      <rPr>
        <sz val="11"/>
        <rFont val="宋体"/>
        <charset val="134"/>
      </rPr>
      <t>管道</t>
    </r>
    <r>
      <rPr>
        <sz val="11"/>
        <rFont val="Times New Roman"/>
        <charset val="134"/>
      </rPr>
      <t>33.52km</t>
    </r>
    <r>
      <rPr>
        <sz val="11"/>
        <rFont val="宋体"/>
        <charset val="134"/>
      </rPr>
      <t>，灌溉管道</t>
    </r>
    <r>
      <rPr>
        <sz val="11"/>
        <rFont val="Times New Roman"/>
        <charset val="134"/>
      </rPr>
      <t>44.91km</t>
    </r>
    <r>
      <rPr>
        <sz val="11"/>
        <rFont val="宋体"/>
        <charset val="134"/>
      </rPr>
      <t>，可改善通城镇全镇饮水问题，项目实施过程中可提供</t>
    </r>
    <r>
      <rPr>
        <sz val="11"/>
        <rFont val="Times New Roman"/>
        <charset val="134"/>
      </rPr>
      <t>30</t>
    </r>
    <r>
      <rPr>
        <sz val="11"/>
        <rFont val="宋体"/>
        <charset val="134"/>
      </rPr>
      <t>人临时务工，人均务工增收</t>
    </r>
    <r>
      <rPr>
        <sz val="11"/>
        <rFont val="Times New Roman"/>
        <charset val="134"/>
      </rPr>
      <t>1000</t>
    </r>
    <r>
      <rPr>
        <sz val="11"/>
        <rFont val="宋体"/>
        <charset val="134"/>
      </rPr>
      <t>元以上。项目受益人口20000人，其中脱贫人口300人</t>
    </r>
  </si>
  <si>
    <r>
      <t>新建</t>
    </r>
    <r>
      <rPr>
        <sz val="11"/>
        <rFont val="Times New Roman"/>
        <charset val="134"/>
      </rPr>
      <t>2</t>
    </r>
    <r>
      <rPr>
        <sz val="11"/>
        <rFont val="宋体"/>
        <charset val="134"/>
      </rPr>
      <t>座山坪塘及整治</t>
    </r>
    <r>
      <rPr>
        <sz val="11"/>
        <rFont val="Times New Roman"/>
        <charset val="134"/>
      </rPr>
      <t>1</t>
    </r>
    <r>
      <rPr>
        <sz val="11"/>
        <rFont val="宋体"/>
        <charset val="134"/>
      </rPr>
      <t>座山坪塘，新建取水坝</t>
    </r>
    <r>
      <rPr>
        <sz val="11"/>
        <rFont val="Times New Roman"/>
        <charset val="134"/>
      </rPr>
      <t>1</t>
    </r>
    <r>
      <rPr>
        <sz val="11"/>
        <rFont val="宋体"/>
        <charset val="134"/>
      </rPr>
      <t>座，引水隧洞</t>
    </r>
    <r>
      <rPr>
        <sz val="11"/>
        <rFont val="Times New Roman"/>
        <charset val="134"/>
      </rPr>
      <t>1.77km</t>
    </r>
    <r>
      <rPr>
        <sz val="11"/>
        <rFont val="宋体"/>
        <charset val="134"/>
      </rPr>
      <t>，新建水厂（</t>
    </r>
    <r>
      <rPr>
        <sz val="11"/>
        <rFont val="Times New Roman"/>
        <charset val="134"/>
      </rPr>
      <t>3000m3/d</t>
    </r>
    <r>
      <rPr>
        <sz val="11"/>
        <rFont val="宋体"/>
        <charset val="134"/>
      </rPr>
      <t>）</t>
    </r>
    <r>
      <rPr>
        <sz val="11"/>
        <rFont val="Times New Roman"/>
        <charset val="134"/>
      </rPr>
      <t>,</t>
    </r>
    <r>
      <rPr>
        <sz val="11"/>
        <rFont val="宋体"/>
        <charset val="134"/>
      </rPr>
      <t>管道</t>
    </r>
    <r>
      <rPr>
        <sz val="11"/>
        <rFont val="Times New Roman"/>
        <charset val="134"/>
      </rPr>
      <t>33.52km</t>
    </r>
    <r>
      <rPr>
        <sz val="11"/>
        <rFont val="宋体"/>
        <charset val="134"/>
      </rPr>
      <t>，灌溉管道</t>
    </r>
    <r>
      <rPr>
        <sz val="11"/>
        <rFont val="Times New Roman"/>
        <charset val="134"/>
      </rPr>
      <t>44.91km</t>
    </r>
  </si>
  <si>
    <r>
      <t>山坪塘整修</t>
    </r>
    <r>
      <rPr>
        <sz val="11"/>
        <rFont val="Times New Roman"/>
        <charset val="134"/>
      </rPr>
      <t>500</t>
    </r>
    <r>
      <rPr>
        <sz val="11"/>
        <rFont val="宋体"/>
        <charset val="134"/>
      </rPr>
      <t>元</t>
    </r>
    <r>
      <rPr>
        <sz val="11"/>
        <rFont val="Times New Roman"/>
        <charset val="134"/>
      </rPr>
      <t>/f</t>
    </r>
    <r>
      <rPr>
        <sz val="11"/>
        <rFont val="宋体"/>
        <charset val="134"/>
      </rPr>
      <t>立方米；水厂</t>
    </r>
    <r>
      <rPr>
        <sz val="11"/>
        <rFont val="Times New Roman"/>
        <charset val="134"/>
      </rPr>
      <t>1500</t>
    </r>
    <r>
      <rPr>
        <sz val="11"/>
        <rFont val="宋体"/>
        <charset val="134"/>
      </rPr>
      <t>元</t>
    </r>
    <r>
      <rPr>
        <sz val="11"/>
        <rFont val="Times New Roman"/>
        <charset val="134"/>
      </rPr>
      <t>/</t>
    </r>
    <r>
      <rPr>
        <sz val="11"/>
        <rFont val="宋体"/>
        <charset val="134"/>
      </rPr>
      <t>立方米；灌溉管道</t>
    </r>
    <r>
      <rPr>
        <sz val="11"/>
        <rFont val="Times New Roman"/>
        <charset val="134"/>
      </rPr>
      <t>10</t>
    </r>
    <r>
      <rPr>
        <sz val="11"/>
        <rFont val="宋体"/>
        <charset val="134"/>
      </rPr>
      <t>万元</t>
    </r>
    <r>
      <rPr>
        <sz val="11"/>
        <rFont val="Times New Roman"/>
        <charset val="134"/>
      </rPr>
      <t>/</t>
    </r>
    <r>
      <rPr>
        <sz val="11"/>
        <rFont val="宋体"/>
        <charset val="134"/>
      </rPr>
      <t>公里，饮水管道</t>
    </r>
    <r>
      <rPr>
        <sz val="11"/>
        <rFont val="Times New Roman"/>
        <charset val="134"/>
      </rPr>
      <t>6</t>
    </r>
    <r>
      <rPr>
        <sz val="11"/>
        <rFont val="宋体"/>
        <charset val="134"/>
      </rPr>
      <t>万元</t>
    </r>
    <r>
      <rPr>
        <sz val="11"/>
        <rFont val="Times New Roman"/>
        <charset val="134"/>
      </rPr>
      <t>/</t>
    </r>
    <r>
      <rPr>
        <sz val="11"/>
        <rFont val="宋体"/>
        <charset val="134"/>
      </rPr>
      <t>公里</t>
    </r>
  </si>
  <si>
    <r>
      <t>务工增收</t>
    </r>
    <r>
      <rPr>
        <sz val="11"/>
        <rFont val="Times New Roman"/>
        <charset val="134"/>
      </rPr>
      <t>≥100</t>
    </r>
    <r>
      <rPr>
        <sz val="11"/>
        <rFont val="宋体"/>
        <charset val="134"/>
      </rPr>
      <t>元</t>
    </r>
  </si>
  <si>
    <r>
      <t>受益脱贫人口数</t>
    </r>
    <r>
      <rPr>
        <sz val="11"/>
        <rFont val="Times New Roman"/>
        <charset val="134"/>
      </rPr>
      <t>≥300</t>
    </r>
    <r>
      <rPr>
        <sz val="11"/>
        <rFont val="宋体"/>
        <charset val="134"/>
      </rPr>
      <t>人</t>
    </r>
  </si>
  <si>
    <r>
      <t>项目设计使用年限</t>
    </r>
    <r>
      <rPr>
        <sz val="11"/>
        <rFont val="Times New Roman"/>
        <charset val="134"/>
      </rPr>
      <t>≥3</t>
    </r>
    <r>
      <rPr>
        <sz val="11"/>
        <rFont val="宋体"/>
        <charset val="134"/>
      </rPr>
      <t>年</t>
    </r>
  </si>
  <si>
    <t>巫溪县盛景旅游（集团）有限公司 汇总</t>
  </si>
  <si>
    <r>
      <t>巫溪县通城镇</t>
    </r>
    <r>
      <rPr>
        <sz val="11"/>
        <rFont val="Times New Roman"/>
        <charset val="134"/>
      </rPr>
      <t>2024</t>
    </r>
    <r>
      <rPr>
        <sz val="11"/>
        <rFont val="宋体"/>
        <charset val="134"/>
      </rPr>
      <t>年和美乡村建设项目</t>
    </r>
  </si>
  <si>
    <t>青梅、凉风、玉泉、通城等村和美乡村建设，包括：雨污沟渠整治、院坝、柴棚、鸡棚、微田园、入户路等。</t>
  </si>
  <si>
    <r>
      <t>通过实施该项目，建成后可改善</t>
    </r>
    <r>
      <rPr>
        <sz val="11"/>
        <rFont val="Times New Roman"/>
        <charset val="134"/>
      </rPr>
      <t>650</t>
    </r>
    <r>
      <rPr>
        <sz val="11"/>
        <rFont val="宋体"/>
        <charset val="134"/>
      </rPr>
      <t>人，其中脱贫人口</t>
    </r>
    <r>
      <rPr>
        <sz val="11"/>
        <rFont val="Times New Roman"/>
        <charset val="134"/>
      </rPr>
      <t>50</t>
    </r>
    <r>
      <rPr>
        <sz val="11"/>
        <rFont val="宋体"/>
        <charset val="134"/>
      </rPr>
      <t>人居住条件，提高生活品质。</t>
    </r>
  </si>
  <si>
    <r>
      <t>23</t>
    </r>
    <r>
      <rPr>
        <sz val="11"/>
        <rFont val="宋体"/>
        <charset val="134"/>
      </rPr>
      <t>人参与前期项目确定会议、决议，</t>
    </r>
    <r>
      <rPr>
        <sz val="11"/>
        <rFont val="Times New Roman"/>
        <charset val="134"/>
      </rPr>
      <t>23</t>
    </r>
    <r>
      <rPr>
        <sz val="11"/>
        <rFont val="宋体"/>
        <charset val="134"/>
      </rPr>
      <t>人参与入库项目的选择，</t>
    </r>
    <r>
      <rPr>
        <sz val="11"/>
        <rFont val="Times New Roman"/>
        <charset val="134"/>
      </rPr>
      <t>6</t>
    </r>
    <r>
      <rPr>
        <sz val="11"/>
        <rFont val="宋体"/>
        <charset val="134"/>
      </rPr>
      <t>人参与项目实施过程中施工质量和资金使用的监督，过实施</t>
    </r>
    <r>
      <rPr>
        <sz val="11"/>
        <rFont val="Times New Roman"/>
        <charset val="134"/>
      </rPr>
      <t>280</t>
    </r>
    <r>
      <rPr>
        <sz val="11"/>
        <rFont val="宋体"/>
        <charset val="134"/>
      </rPr>
      <t>户人居环境综合整治，建成后可改善</t>
    </r>
    <r>
      <rPr>
        <sz val="11"/>
        <rFont val="Times New Roman"/>
        <charset val="134"/>
      </rPr>
      <t>650</t>
    </r>
    <r>
      <rPr>
        <sz val="11"/>
        <rFont val="宋体"/>
        <charset val="134"/>
      </rPr>
      <t>人，其中脱贫人口</t>
    </r>
    <r>
      <rPr>
        <sz val="11"/>
        <rFont val="Times New Roman"/>
        <charset val="134"/>
      </rPr>
      <t>50</t>
    </r>
    <r>
      <rPr>
        <sz val="11"/>
        <rFont val="宋体"/>
        <charset val="134"/>
      </rPr>
      <t>人居住条件，提高生活品质。</t>
    </r>
  </si>
  <si>
    <r>
      <t>改善居住条件</t>
    </r>
    <r>
      <rPr>
        <sz val="11"/>
        <rFont val="Times New Roman"/>
        <charset val="134"/>
      </rPr>
      <t>280</t>
    </r>
    <r>
      <rPr>
        <sz val="11"/>
        <rFont val="宋体"/>
        <charset val="134"/>
      </rPr>
      <t>户</t>
    </r>
  </si>
  <si>
    <r>
      <t>平均补助标准</t>
    </r>
    <r>
      <rPr>
        <sz val="11"/>
        <rFont val="Times New Roman"/>
        <charset val="134"/>
      </rPr>
      <t>3.6</t>
    </r>
    <r>
      <rPr>
        <sz val="11"/>
        <rFont val="宋体"/>
        <charset val="134"/>
      </rPr>
      <t>万元</t>
    </r>
    <r>
      <rPr>
        <sz val="11"/>
        <rFont val="Times New Roman"/>
        <charset val="134"/>
      </rPr>
      <t>/</t>
    </r>
    <r>
      <rPr>
        <sz val="11"/>
        <rFont val="宋体"/>
        <charset val="134"/>
      </rPr>
      <t>户</t>
    </r>
  </si>
  <si>
    <t>巫溪县盛景旅游（集团）有限公司</t>
  </si>
  <si>
    <r>
      <t>巫溪县</t>
    </r>
    <r>
      <rPr>
        <sz val="11"/>
        <rFont val="Times New Roman"/>
        <charset val="134"/>
      </rPr>
      <t>2024</t>
    </r>
    <r>
      <rPr>
        <sz val="11"/>
        <rFont val="宋体"/>
        <charset val="134"/>
      </rPr>
      <t>年乡村旅游综合服务示范点建设</t>
    </r>
  </si>
  <si>
    <t>①村镇的村落人居环境、基础设施、污水处理、供水改建、村容村貌建设等综合服务设施升级改造。②新建全域旅游厕所及相关基础设施建设。</t>
  </si>
  <si>
    <t>巫溪县文峰镇、上磺镇、城厢镇、兰英乡、花台乡，白鹿镇、宁厂镇、菱角镇</t>
  </si>
  <si>
    <r>
      <t>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t>
    </r>
    <r>
      <rPr>
        <sz val="11"/>
        <rFont val="Times New Roman"/>
        <charset val="134"/>
      </rPr>
      <t>13</t>
    </r>
    <r>
      <rPr>
        <sz val="11"/>
        <rFont val="宋体"/>
        <charset val="134"/>
      </rPr>
      <t>个；项目实施后可改善</t>
    </r>
    <r>
      <rPr>
        <sz val="11"/>
        <rFont val="Times New Roman"/>
        <charset val="134"/>
      </rPr>
      <t>30000</t>
    </r>
    <r>
      <rPr>
        <sz val="11"/>
        <rFont val="宋体"/>
        <charset val="134"/>
      </rPr>
      <t>人其中脱贫人口</t>
    </r>
    <r>
      <rPr>
        <sz val="11"/>
        <rFont val="Times New Roman"/>
        <charset val="134"/>
      </rPr>
      <t>3000</t>
    </r>
    <r>
      <rPr>
        <sz val="11"/>
        <rFont val="宋体"/>
        <charset val="134"/>
      </rPr>
      <t>人的生产生活条件，项目实施过程中可提供</t>
    </r>
    <r>
      <rPr>
        <sz val="11"/>
        <rFont val="Times New Roman"/>
        <charset val="134"/>
      </rPr>
      <t>15</t>
    </r>
    <r>
      <rPr>
        <sz val="11"/>
        <rFont val="宋体"/>
        <charset val="134"/>
      </rPr>
      <t>人临时务工，增加务工收入</t>
    </r>
    <r>
      <rPr>
        <sz val="11"/>
        <rFont val="Times New Roman"/>
        <charset val="134"/>
      </rPr>
      <t>2000</t>
    </r>
    <r>
      <rPr>
        <sz val="11"/>
        <rFont val="宋体"/>
        <charset val="134"/>
      </rPr>
      <t>元以上。</t>
    </r>
  </si>
  <si>
    <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3</t>
    </r>
    <r>
      <rPr>
        <sz val="11"/>
        <rFont val="宋体"/>
        <charset val="134"/>
      </rPr>
      <t>人参与项目实施过程中施工质量和资金使用的监督，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t>
    </r>
    <r>
      <rPr>
        <sz val="11"/>
        <rFont val="Times New Roman"/>
        <charset val="134"/>
      </rPr>
      <t>13</t>
    </r>
    <r>
      <rPr>
        <sz val="11"/>
        <rFont val="宋体"/>
        <charset val="134"/>
      </rPr>
      <t>个；项目实施后可改善</t>
    </r>
    <r>
      <rPr>
        <sz val="11"/>
        <rFont val="Times New Roman"/>
        <charset val="134"/>
      </rPr>
      <t>30000</t>
    </r>
    <r>
      <rPr>
        <sz val="11"/>
        <rFont val="宋体"/>
        <charset val="134"/>
      </rPr>
      <t>人其中脱贫人口</t>
    </r>
    <r>
      <rPr>
        <sz val="11"/>
        <rFont val="Times New Roman"/>
        <charset val="134"/>
      </rPr>
      <t>3000</t>
    </r>
    <r>
      <rPr>
        <sz val="11"/>
        <rFont val="宋体"/>
        <charset val="134"/>
      </rPr>
      <t>人的生产生活条件，项目实施过程中可提供</t>
    </r>
    <r>
      <rPr>
        <sz val="11"/>
        <rFont val="Times New Roman"/>
        <charset val="134"/>
      </rPr>
      <t>15</t>
    </r>
    <r>
      <rPr>
        <sz val="11"/>
        <rFont val="宋体"/>
        <charset val="134"/>
      </rPr>
      <t>人临时务工，增加务工收入</t>
    </r>
    <r>
      <rPr>
        <sz val="11"/>
        <rFont val="Times New Roman"/>
        <charset val="134"/>
      </rPr>
      <t>2000</t>
    </r>
    <r>
      <rPr>
        <sz val="11"/>
        <rFont val="宋体"/>
        <charset val="134"/>
      </rPr>
      <t>元以上。</t>
    </r>
  </si>
  <si>
    <r>
      <t>人居环境整治点</t>
    </r>
    <r>
      <rPr>
        <sz val="11"/>
        <rFont val="Times New Roman"/>
        <charset val="134"/>
      </rPr>
      <t>12</t>
    </r>
    <r>
      <rPr>
        <sz val="11"/>
        <rFont val="宋体"/>
        <charset val="134"/>
      </rPr>
      <t>个，新建旅游厕所</t>
    </r>
    <r>
      <rPr>
        <sz val="11"/>
        <rFont val="Times New Roman"/>
        <charset val="134"/>
      </rPr>
      <t>13</t>
    </r>
    <r>
      <rPr>
        <sz val="11"/>
        <rFont val="宋体"/>
        <charset val="134"/>
      </rPr>
      <t>个</t>
    </r>
  </si>
  <si>
    <r>
      <t>厕所</t>
    </r>
    <r>
      <rPr>
        <sz val="11"/>
        <rFont val="Times New Roman"/>
        <charset val="134"/>
      </rPr>
      <t>30</t>
    </r>
    <r>
      <rPr>
        <sz val="11"/>
        <rFont val="宋体"/>
        <charset val="134"/>
      </rPr>
      <t>万元</t>
    </r>
    <r>
      <rPr>
        <sz val="11"/>
        <rFont val="Times New Roman"/>
        <charset val="134"/>
      </rPr>
      <t>/</t>
    </r>
    <r>
      <rPr>
        <sz val="11"/>
        <rFont val="宋体"/>
        <charset val="134"/>
      </rPr>
      <t>个；人居环境整治</t>
    </r>
    <r>
      <rPr>
        <sz val="11"/>
        <rFont val="Times New Roman"/>
        <charset val="134"/>
      </rPr>
      <t>220</t>
    </r>
    <r>
      <rPr>
        <sz val="11"/>
        <rFont val="宋体"/>
        <charset val="134"/>
      </rPr>
      <t>万元</t>
    </r>
    <r>
      <rPr>
        <sz val="11"/>
        <rFont val="Times New Roman"/>
        <charset val="134"/>
      </rPr>
      <t>/</t>
    </r>
    <r>
      <rPr>
        <sz val="11"/>
        <rFont val="宋体"/>
        <charset val="134"/>
      </rPr>
      <t>个</t>
    </r>
  </si>
  <si>
    <r>
      <t>增加务工收入</t>
    </r>
    <r>
      <rPr>
        <sz val="11"/>
        <rFont val="Times New Roman"/>
        <charset val="134"/>
      </rPr>
      <t>2000</t>
    </r>
    <r>
      <rPr>
        <sz val="11"/>
        <rFont val="宋体"/>
        <charset val="134"/>
      </rPr>
      <t>元以上</t>
    </r>
  </si>
  <si>
    <r>
      <t>受益脱贫户人口数</t>
    </r>
    <r>
      <rPr>
        <sz val="11"/>
        <rFont val="Times New Roman"/>
        <charset val="134"/>
      </rPr>
      <t>≥3000</t>
    </r>
    <r>
      <rPr>
        <sz val="11"/>
        <rFont val="宋体"/>
        <charset val="134"/>
      </rPr>
      <t>人</t>
    </r>
  </si>
  <si>
    <t>巫溪县薯光农业科技开发有限公司 汇总</t>
  </si>
  <si>
    <r>
      <t>巫溪县</t>
    </r>
    <r>
      <rPr>
        <sz val="11"/>
        <rFont val="Times New Roman"/>
        <charset val="134"/>
      </rPr>
      <t>2023</t>
    </r>
    <r>
      <rPr>
        <sz val="11"/>
        <rFont val="宋体"/>
        <charset val="134"/>
      </rPr>
      <t>年马铃薯优质商品薯基地建设项目</t>
    </r>
  </si>
  <si>
    <r>
      <t>推广</t>
    </r>
    <r>
      <rPr>
        <sz val="11"/>
        <rFont val="Times New Roman"/>
        <charset val="134"/>
      </rPr>
      <t>37000</t>
    </r>
    <r>
      <rPr>
        <sz val="11"/>
        <rFont val="宋体"/>
        <charset val="134"/>
      </rPr>
      <t>亩优质商品薯基地所需脱毒种薯</t>
    </r>
    <r>
      <rPr>
        <sz val="11"/>
        <rFont val="Times New Roman"/>
        <charset val="134"/>
      </rPr>
      <t>3750000</t>
    </r>
    <r>
      <rPr>
        <sz val="11"/>
        <rFont val="宋体"/>
        <charset val="134"/>
      </rPr>
      <t>公斤，采购药物，开展马铃薯晚疫病统防统治示范</t>
    </r>
    <r>
      <rPr>
        <sz val="11"/>
        <rFont val="Times New Roman"/>
        <charset val="134"/>
      </rPr>
      <t>10000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t>
    </r>
  </si>
  <si>
    <r>
      <t>通过推广</t>
    </r>
    <r>
      <rPr>
        <sz val="11"/>
        <rFont val="Times New Roman"/>
        <charset val="134"/>
      </rPr>
      <t>37000</t>
    </r>
    <r>
      <rPr>
        <sz val="11"/>
        <rFont val="宋体"/>
        <charset val="134"/>
      </rPr>
      <t>亩优质商品薯种薯，开展马铃薯晚疫病统防统治示范</t>
    </r>
    <r>
      <rPr>
        <sz val="11"/>
        <rFont val="Times New Roman"/>
        <charset val="134"/>
      </rPr>
      <t>10000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万粒，项目达产达效后，年产马铃薯</t>
    </r>
    <r>
      <rPr>
        <sz val="11"/>
        <rFont val="Times New Roman"/>
        <charset val="134"/>
      </rPr>
      <t>5.5</t>
    </r>
    <r>
      <rPr>
        <sz val="11"/>
        <rFont val="宋体"/>
        <charset val="134"/>
      </rPr>
      <t>万吨，带动</t>
    </r>
    <r>
      <rPr>
        <sz val="11"/>
        <rFont val="Times New Roman"/>
        <charset val="134"/>
      </rPr>
      <t>3</t>
    </r>
    <r>
      <rPr>
        <sz val="11"/>
        <rFont val="宋体"/>
        <charset val="134"/>
      </rPr>
      <t>万农户，其中脱贫人口</t>
    </r>
    <r>
      <rPr>
        <sz val="11"/>
        <rFont val="Times New Roman"/>
        <charset val="134"/>
      </rPr>
      <t>5000</t>
    </r>
    <r>
      <rPr>
        <sz val="11"/>
        <rFont val="宋体"/>
        <charset val="134"/>
      </rPr>
      <t>人，薯农通过种植马铃薯实现增收，户均增收</t>
    </r>
    <r>
      <rPr>
        <sz val="11"/>
        <rFont val="Times New Roman"/>
        <charset val="134"/>
      </rPr>
      <t>500</t>
    </r>
    <r>
      <rPr>
        <sz val="11"/>
        <rFont val="宋体"/>
        <charset val="134"/>
      </rPr>
      <t>元。减少薯农晚疫病防控成本。</t>
    </r>
  </si>
  <si>
    <r>
      <t>10</t>
    </r>
    <r>
      <rPr>
        <sz val="11"/>
        <rFont val="宋体"/>
        <charset val="134"/>
      </rPr>
      <t>名群众参与项目选择、实施和监督，通过推广37000亩优质商品薯种薯，开展马铃薯晚疫病统防统治示范10000亩，新增供电设备1套，采购新型马铃薯储藏托盘1000块，设备设施1套，生产商品薯基地核心种源原原种500万粒，项目达产达效后，年产马铃薯5.5万吨，带动3万农户，其中脱贫人口5000人，薯农通过种植马铃薯实现增收，户均增收500元。减少薯农晚疫病防控成本。</t>
    </r>
  </si>
  <si>
    <r>
      <t>通过推广</t>
    </r>
    <r>
      <rPr>
        <sz val="11"/>
        <rFont val="Times New Roman"/>
        <charset val="134"/>
      </rPr>
      <t>37000</t>
    </r>
    <r>
      <rPr>
        <sz val="11"/>
        <rFont val="宋体"/>
        <charset val="134"/>
      </rPr>
      <t>亩优质商品薯种薯，开展马铃薯晚疫病统防统治示范</t>
    </r>
    <r>
      <rPr>
        <sz val="11"/>
        <rFont val="Times New Roman"/>
        <charset val="134"/>
      </rPr>
      <t>10000</t>
    </r>
    <r>
      <rPr>
        <sz val="11"/>
        <rFont val="宋体"/>
        <charset val="134"/>
      </rPr>
      <t>亩，新增供电设备</t>
    </r>
    <r>
      <rPr>
        <sz val="11"/>
        <rFont val="Times New Roman"/>
        <charset val="134"/>
      </rPr>
      <t>1</t>
    </r>
    <r>
      <rPr>
        <sz val="11"/>
        <rFont val="宋体"/>
        <charset val="134"/>
      </rPr>
      <t>套，采购新型马铃薯储藏托盘</t>
    </r>
    <r>
      <rPr>
        <sz val="11"/>
        <rFont val="Times New Roman"/>
        <charset val="134"/>
      </rPr>
      <t>1000</t>
    </r>
    <r>
      <rPr>
        <sz val="11"/>
        <rFont val="宋体"/>
        <charset val="134"/>
      </rPr>
      <t>块，设备设施</t>
    </r>
    <r>
      <rPr>
        <sz val="11"/>
        <rFont val="Times New Roman"/>
        <charset val="134"/>
      </rPr>
      <t>1</t>
    </r>
    <r>
      <rPr>
        <sz val="11"/>
        <rFont val="宋体"/>
        <charset val="134"/>
      </rPr>
      <t>套，生产商品薯基地核心种源原原种</t>
    </r>
    <r>
      <rPr>
        <sz val="11"/>
        <rFont val="Times New Roman"/>
        <charset val="134"/>
      </rPr>
      <t>500</t>
    </r>
    <r>
      <rPr>
        <sz val="11"/>
        <rFont val="宋体"/>
        <charset val="134"/>
      </rPr>
      <t>万粒，项目达产达效后，年产马铃薯</t>
    </r>
    <r>
      <rPr>
        <sz val="11"/>
        <rFont val="Times New Roman"/>
        <charset val="134"/>
      </rPr>
      <t>5.5</t>
    </r>
    <r>
      <rPr>
        <sz val="11"/>
        <rFont val="宋体"/>
        <charset val="134"/>
      </rPr>
      <t>万吨，带动</t>
    </r>
    <r>
      <rPr>
        <sz val="11"/>
        <rFont val="Times New Roman"/>
        <charset val="134"/>
      </rPr>
      <t>3</t>
    </r>
    <r>
      <rPr>
        <sz val="11"/>
        <rFont val="宋体"/>
        <charset val="134"/>
      </rPr>
      <t>万农户，其中脱贫户</t>
    </r>
    <r>
      <rPr>
        <sz val="11"/>
        <rFont val="Times New Roman"/>
        <charset val="134"/>
      </rPr>
      <t>5000</t>
    </r>
    <r>
      <rPr>
        <sz val="11"/>
        <rFont val="宋体"/>
        <charset val="134"/>
      </rPr>
      <t>人，薯农通过种植马铃薯实现增收，户均增收</t>
    </r>
    <r>
      <rPr>
        <sz val="11"/>
        <rFont val="Times New Roman"/>
        <charset val="134"/>
      </rPr>
      <t>500</t>
    </r>
    <r>
      <rPr>
        <sz val="11"/>
        <rFont val="宋体"/>
        <charset val="134"/>
      </rPr>
      <t>元。减少薯农晚疫病防控成本。</t>
    </r>
  </si>
  <si>
    <t>推广脱毒种薯≥3750吨；开展马铃薯晚疫病统防统治示范≥1万亩；新增供电设备、设备设施≥1套；采购新型马铃薯储藏托盘≥1000块；生产商品薯基地核心种源原原种≥500万粒</t>
  </si>
  <si>
    <r>
      <t>供应脱毒种薯</t>
    </r>
    <r>
      <rPr>
        <sz val="11"/>
        <rFont val="Times New Roman"/>
        <charset val="134"/>
      </rPr>
      <t>3750000</t>
    </r>
    <r>
      <rPr>
        <sz val="11"/>
        <rFont val="宋体"/>
        <charset val="134"/>
      </rPr>
      <t>公斤，</t>
    </r>
    <r>
      <rPr>
        <sz val="11"/>
        <rFont val="Times New Roman"/>
        <charset val="134"/>
      </rPr>
      <t>3.2</t>
    </r>
    <r>
      <rPr>
        <sz val="11"/>
        <rFont val="宋体"/>
        <charset val="134"/>
      </rPr>
      <t>元</t>
    </r>
    <r>
      <rPr>
        <sz val="11"/>
        <rFont val="Times New Roman"/>
        <charset val="134"/>
      </rPr>
      <t>/</t>
    </r>
    <r>
      <rPr>
        <sz val="11"/>
        <rFont val="宋体"/>
        <charset val="134"/>
      </rPr>
      <t>公斤（项目补贴</t>
    </r>
    <r>
      <rPr>
        <sz val="11"/>
        <rFont val="Times New Roman"/>
        <charset val="134"/>
      </rPr>
      <t>1.6</t>
    </r>
    <r>
      <rPr>
        <sz val="11"/>
        <rFont val="宋体"/>
        <charset val="134"/>
      </rPr>
      <t>元</t>
    </r>
    <r>
      <rPr>
        <sz val="11"/>
        <rFont val="Times New Roman"/>
        <charset val="134"/>
      </rPr>
      <t>/</t>
    </r>
    <r>
      <rPr>
        <sz val="11"/>
        <rFont val="宋体"/>
        <charset val="134"/>
      </rPr>
      <t>公斤，剩余农户自筹</t>
    </r>
    <r>
      <rPr>
        <sz val="11"/>
        <rFont val="Times New Roman"/>
        <charset val="134"/>
      </rPr>
      <t>1.6</t>
    </r>
    <r>
      <rPr>
        <sz val="11"/>
        <rFont val="宋体"/>
        <charset val="134"/>
      </rPr>
      <t>元</t>
    </r>
    <r>
      <rPr>
        <sz val="11"/>
        <rFont val="Times New Roman"/>
        <charset val="134"/>
      </rPr>
      <t>/</t>
    </r>
    <r>
      <rPr>
        <sz val="11"/>
        <rFont val="宋体"/>
        <charset val="134"/>
      </rPr>
      <t>公斤），合计</t>
    </r>
    <r>
      <rPr>
        <sz val="11"/>
        <rFont val="Times New Roman"/>
        <charset val="134"/>
      </rPr>
      <t>600</t>
    </r>
    <r>
      <rPr>
        <sz val="11"/>
        <rFont val="宋体"/>
        <charset val="134"/>
      </rPr>
      <t>万元；采购药物晚疫病统防统治示范</t>
    </r>
    <r>
      <rPr>
        <sz val="11"/>
        <rFont val="Times New Roman"/>
        <charset val="134"/>
      </rPr>
      <t>300</t>
    </r>
    <r>
      <rPr>
        <sz val="11"/>
        <rFont val="宋体"/>
        <charset val="134"/>
      </rPr>
      <t>元</t>
    </r>
    <r>
      <rPr>
        <sz val="11"/>
        <rFont val="Times New Roman"/>
        <charset val="134"/>
      </rPr>
      <t>/</t>
    </r>
    <r>
      <rPr>
        <sz val="11"/>
        <rFont val="宋体"/>
        <charset val="134"/>
      </rPr>
      <t>亩，合计</t>
    </r>
    <r>
      <rPr>
        <sz val="11"/>
        <rFont val="Times New Roman"/>
        <charset val="134"/>
      </rPr>
      <t>150</t>
    </r>
    <r>
      <rPr>
        <sz val="11"/>
        <rFont val="宋体"/>
        <charset val="134"/>
      </rPr>
      <t>万元；安装供电设备</t>
    </r>
    <r>
      <rPr>
        <sz val="11"/>
        <rFont val="Times New Roman"/>
        <charset val="134"/>
      </rPr>
      <t>10</t>
    </r>
    <r>
      <rPr>
        <sz val="11"/>
        <rFont val="宋体"/>
        <charset val="134"/>
      </rPr>
      <t>万元</t>
    </r>
    <r>
      <rPr>
        <sz val="11"/>
        <rFont val="Times New Roman"/>
        <charset val="134"/>
      </rPr>
      <t>/</t>
    </r>
    <r>
      <rPr>
        <sz val="11"/>
        <rFont val="宋体"/>
        <charset val="134"/>
      </rPr>
      <t>套；采购专家大院设备实施</t>
    </r>
    <r>
      <rPr>
        <sz val="11"/>
        <rFont val="Times New Roman"/>
        <charset val="134"/>
      </rPr>
      <t>1</t>
    </r>
    <r>
      <rPr>
        <sz val="11"/>
        <rFont val="宋体"/>
        <charset val="134"/>
      </rPr>
      <t>套，</t>
    </r>
    <r>
      <rPr>
        <sz val="11"/>
        <rFont val="Times New Roman"/>
        <charset val="134"/>
      </rPr>
      <t>10</t>
    </r>
    <r>
      <rPr>
        <sz val="11"/>
        <rFont val="宋体"/>
        <charset val="134"/>
      </rPr>
      <t>万元</t>
    </r>
    <r>
      <rPr>
        <sz val="11"/>
        <rFont val="Times New Roman"/>
        <charset val="134"/>
      </rPr>
      <t>/</t>
    </r>
    <r>
      <rPr>
        <sz val="11"/>
        <rFont val="宋体"/>
        <charset val="134"/>
      </rPr>
      <t>套；藏托盘</t>
    </r>
    <r>
      <rPr>
        <sz val="11"/>
        <rFont val="Times New Roman"/>
        <charset val="134"/>
      </rPr>
      <t>300</t>
    </r>
    <r>
      <rPr>
        <sz val="11"/>
        <rFont val="宋体"/>
        <charset val="134"/>
      </rPr>
      <t>元</t>
    </r>
    <r>
      <rPr>
        <sz val="11"/>
        <rFont val="Times New Roman"/>
        <charset val="134"/>
      </rPr>
      <t>/</t>
    </r>
    <r>
      <rPr>
        <sz val="11"/>
        <rFont val="宋体"/>
        <charset val="134"/>
      </rPr>
      <t>块，合计</t>
    </r>
    <r>
      <rPr>
        <sz val="11"/>
        <rFont val="Times New Roman"/>
        <charset val="134"/>
      </rPr>
      <t>50</t>
    </r>
    <r>
      <rPr>
        <sz val="11"/>
        <rFont val="宋体"/>
        <charset val="134"/>
      </rPr>
      <t>万元；生产原原种</t>
    </r>
    <r>
      <rPr>
        <sz val="11"/>
        <rFont val="Times New Roman"/>
        <charset val="134"/>
      </rPr>
      <t>500</t>
    </r>
    <r>
      <rPr>
        <sz val="11"/>
        <rFont val="宋体"/>
        <charset val="134"/>
      </rPr>
      <t>万粒，补助</t>
    </r>
    <r>
      <rPr>
        <sz val="11"/>
        <rFont val="Times New Roman"/>
        <charset val="134"/>
      </rPr>
      <t>0.1</t>
    </r>
    <r>
      <rPr>
        <sz val="11"/>
        <rFont val="宋体"/>
        <charset val="134"/>
      </rPr>
      <t>元</t>
    </r>
    <r>
      <rPr>
        <sz val="11"/>
        <rFont val="Times New Roman"/>
        <charset val="134"/>
      </rPr>
      <t>/</t>
    </r>
    <r>
      <rPr>
        <sz val="11"/>
        <rFont val="宋体"/>
        <charset val="134"/>
      </rPr>
      <t>粒，合计</t>
    </r>
    <r>
      <rPr>
        <sz val="11"/>
        <rFont val="Times New Roman"/>
        <charset val="134"/>
      </rPr>
      <t>50</t>
    </r>
    <r>
      <rPr>
        <sz val="11"/>
        <rFont val="宋体"/>
        <charset val="134"/>
      </rPr>
      <t>万元；总计</t>
    </r>
    <r>
      <rPr>
        <sz val="11"/>
        <rFont val="Times New Roman"/>
        <charset val="134"/>
      </rPr>
      <t>850</t>
    </r>
    <r>
      <rPr>
        <sz val="11"/>
        <rFont val="宋体"/>
        <charset val="134"/>
      </rPr>
      <t>万元。</t>
    </r>
  </si>
  <si>
    <r>
      <t>受益脱贫人口</t>
    </r>
    <r>
      <rPr>
        <sz val="11"/>
        <rFont val="Times New Roman"/>
        <charset val="134"/>
      </rPr>
      <t>≥5000</t>
    </r>
    <r>
      <rPr>
        <sz val="11"/>
        <rFont val="宋体"/>
        <charset val="134"/>
      </rPr>
      <t>人</t>
    </r>
  </si>
  <si>
    <r>
      <t>巫溪县</t>
    </r>
    <r>
      <rPr>
        <sz val="11"/>
        <rFont val="Times New Roman"/>
        <charset val="134"/>
      </rPr>
      <t>2024</t>
    </r>
    <r>
      <rPr>
        <sz val="11"/>
        <rFont val="宋体"/>
        <charset val="134"/>
      </rPr>
      <t>年冷链物流中心建设项目</t>
    </r>
  </si>
  <si>
    <t>冷链物流中心建设面积约22000平方米，其中：衔接资金2500万元支持农产品冷链物流中心主体建设约8000平方米。</t>
  </si>
  <si>
    <r>
      <t>巫溪县柏杨街道丰益社区</t>
    </r>
    <r>
      <rPr>
        <sz val="11"/>
        <rFont val="Times New Roman"/>
        <charset val="134"/>
      </rPr>
      <t>4</t>
    </r>
    <r>
      <rPr>
        <sz val="11"/>
        <rFont val="宋体"/>
        <charset val="134"/>
      </rPr>
      <t>组、宁河街道白鹅社区</t>
    </r>
    <r>
      <rPr>
        <sz val="11"/>
        <rFont val="Times New Roman"/>
        <charset val="134"/>
      </rPr>
      <t>5</t>
    </r>
    <r>
      <rPr>
        <sz val="11"/>
        <rFont val="宋体"/>
        <charset val="134"/>
      </rPr>
      <t>组</t>
    </r>
  </si>
  <si>
    <t>通过建设8000平方米冷链物流中心，项目建成后，可保障全县果蔬、肉食品、粮油等3000吨农产品贮存、初加工和配送；延长农产品保鲜期，减少农产品损耗，满足市场需求，提高产品附加值，降低物流成本，预计可实现年产值2000万元以上。可实现全县5000户以上农户（其中脱贫户800户以上）农产品销售，户均年获得销售收入500元以上；同时，可提供30个以上就业岗位（脱贫人口不低于5人），年获得务工收入1万元以上。项目建设过程中，可吸纳70余人（脱贫人口10人）参与项目建设，获得务工收入5000元以上。</t>
  </si>
  <si>
    <r>
      <t>10</t>
    </r>
    <r>
      <rPr>
        <sz val="11"/>
        <rFont val="宋体"/>
        <charset val="134"/>
      </rPr>
      <t>人参与前期项目确定会议、决议，</t>
    </r>
    <r>
      <rPr>
        <sz val="11"/>
        <rFont val="Times New Roman"/>
        <charset val="134"/>
      </rPr>
      <t>5</t>
    </r>
    <r>
      <rPr>
        <sz val="11"/>
        <rFont val="宋体"/>
        <charset val="134"/>
      </rPr>
      <t>人参与入库项目的选择，</t>
    </r>
    <r>
      <rPr>
        <sz val="11"/>
        <rFont val="Times New Roman"/>
        <charset val="134"/>
      </rPr>
      <t>5</t>
    </r>
    <r>
      <rPr>
        <sz val="11"/>
        <rFont val="宋体"/>
        <charset val="134"/>
      </rPr>
      <t>人参与项目实施过程中施工质量和资金使用的监督，通过建设8000平方米冷链物流中心，项目建成后，可保障全县果蔬、肉食品、粮油等3000吨农产品贮存、初加工和配送；延长农产品保鲜期，减少农产品损耗，满足市场需求，提高产品附加值，降低物流成本，预计可实现年产值2000万元以上。可实现全县5000户以上农户（其中脱贫户800户以上）农产品销售，户均年获得销售收入500元以上；同时，可提供30个以上就业岗位（脱贫人口不低于5人），年获得务工收入1万元以上。项目建设过程中，可吸纳70余人（脱贫人口10人）参与项目建设，获得务工收入5000元以上。</t>
    </r>
  </si>
  <si>
    <r>
      <t>建设冷链物流中心</t>
    </r>
    <r>
      <rPr>
        <sz val="11"/>
        <rFont val="Times New Roman"/>
        <charset val="134"/>
      </rPr>
      <t>8000</t>
    </r>
    <r>
      <rPr>
        <sz val="11"/>
        <rFont val="宋体"/>
        <charset val="134"/>
      </rPr>
      <t>平方米</t>
    </r>
  </si>
  <si>
    <r>
      <t>冷链物流中心建设</t>
    </r>
    <r>
      <rPr>
        <sz val="11"/>
        <rFont val="Times New Roman"/>
        <charset val="134"/>
      </rPr>
      <t>3125</t>
    </r>
    <r>
      <rPr>
        <sz val="11"/>
        <rFont val="宋体"/>
        <charset val="134"/>
      </rPr>
      <t>元</t>
    </r>
    <r>
      <rPr>
        <sz val="11"/>
        <rFont val="Times New Roman"/>
        <charset val="134"/>
      </rPr>
      <t>/</t>
    </r>
    <r>
      <rPr>
        <sz val="11"/>
        <rFont val="宋体"/>
        <charset val="134"/>
      </rPr>
      <t>平方米</t>
    </r>
  </si>
  <si>
    <r>
      <t>带动务工人员增加收入</t>
    </r>
    <r>
      <rPr>
        <sz val="11"/>
        <rFont val="Times New Roman"/>
        <charset val="134"/>
      </rPr>
      <t>≥5000</t>
    </r>
    <r>
      <rPr>
        <sz val="11"/>
        <rFont val="宋体"/>
        <charset val="134"/>
      </rPr>
      <t>元</t>
    </r>
  </si>
  <si>
    <r>
      <t>受益务工脱贫人口数</t>
    </r>
    <r>
      <rPr>
        <sz val="11"/>
        <rFont val="Times New Roman"/>
        <charset val="134"/>
      </rPr>
      <t>≥15</t>
    </r>
    <r>
      <rPr>
        <sz val="11"/>
        <rFont val="宋体"/>
        <charset val="134"/>
      </rPr>
      <t>人</t>
    </r>
  </si>
  <si>
    <r>
      <t>项目可持续年限</t>
    </r>
    <r>
      <rPr>
        <sz val="11"/>
        <rFont val="Times New Roman"/>
        <charset val="134"/>
      </rPr>
      <t>≥10</t>
    </r>
    <r>
      <rPr>
        <sz val="11"/>
        <rFont val="宋体"/>
        <charset val="134"/>
      </rPr>
      <t>年</t>
    </r>
  </si>
  <si>
    <t>巫溪县商务委员会</t>
  </si>
  <si>
    <t>巫溪县2024年巩固拓展脱贫攻坚成果和乡村振兴项目计划汇总表</t>
  </si>
  <si>
    <t>单位：万元</t>
  </si>
  <si>
    <t>入库规模</t>
  </si>
  <si>
    <t>纳入年度计划总投资</t>
  </si>
  <si>
    <t>2023年已安排资金</t>
  </si>
  <si>
    <t>未纳入年度计划</t>
  </si>
  <si>
    <t>巫溪规划自然资源管理局</t>
  </si>
  <si>
    <t>单位</t>
  </si>
  <si>
    <t>纳入2024年计划实施</t>
  </si>
  <si>
    <t>柏杨街道</t>
  </si>
  <si>
    <t>宁河街道</t>
  </si>
  <si>
    <t>城厢镇</t>
  </si>
  <si>
    <t>凤凰镇</t>
  </si>
  <si>
    <t>菱角镇</t>
  </si>
  <si>
    <t>胜利乡</t>
  </si>
  <si>
    <t>宁厂镇</t>
  </si>
  <si>
    <t>大河乡</t>
  </si>
  <si>
    <t>天星乡</t>
  </si>
  <si>
    <t>长桂乡</t>
  </si>
  <si>
    <t>上磺镇</t>
  </si>
  <si>
    <t>古路镇</t>
  </si>
  <si>
    <t>峰灵镇</t>
  </si>
  <si>
    <t>蒲莲镇</t>
  </si>
  <si>
    <t>塘坊镇</t>
  </si>
  <si>
    <t>朝阳镇</t>
  </si>
  <si>
    <t>徐家镇</t>
  </si>
  <si>
    <t>白鹿镇</t>
  </si>
  <si>
    <t>乌龙乡</t>
  </si>
  <si>
    <t>鱼鳞乡</t>
  </si>
  <si>
    <t>尖山镇</t>
  </si>
  <si>
    <t>田坝镇</t>
  </si>
  <si>
    <t>红池坝镇</t>
  </si>
  <si>
    <t>通城镇</t>
  </si>
  <si>
    <t>花台乡</t>
  </si>
  <si>
    <t>双阳乡</t>
  </si>
  <si>
    <t>兰英乡</t>
  </si>
  <si>
    <t>下堡镇</t>
  </si>
  <si>
    <t>天元乡</t>
  </si>
  <si>
    <t>中梁乡</t>
  </si>
  <si>
    <t>土城镇</t>
  </si>
  <si>
    <t>规资局</t>
  </si>
  <si>
    <t>财政局</t>
  </si>
  <si>
    <t>林业局</t>
  </si>
  <si>
    <t>科技局</t>
  </si>
  <si>
    <t>城管局</t>
  </si>
  <si>
    <t>宁之源</t>
  </si>
  <si>
    <t>供销社</t>
  </si>
  <si>
    <t>国资委（盛景）</t>
  </si>
  <si>
    <t>农委</t>
  </si>
  <si>
    <t>气象局</t>
  </si>
  <si>
    <t>商务委</t>
  </si>
  <si>
    <t>水利局</t>
  </si>
  <si>
    <t>乡村振兴局</t>
  </si>
  <si>
    <t>工业园区</t>
  </si>
  <si>
    <t>薯光公司</t>
  </si>
  <si>
    <t>巫溪县2024年提前批财政衔接推进乡村振兴补助资金项目清单</t>
  </si>
  <si>
    <t xml:space="preserve">绩效目标要量化，通过建设***项目内容，项目实施后，可解决**村**户**人出行、生产难问题，受益群众**户，其中脱贫户和监测对象**人数；
</t>
  </si>
  <si>
    <t>升级改造公路数量2.6公里。</t>
  </si>
  <si>
    <t>完成建设标准化晚李基地300亩。其中，清杂及补植补造55亩；新建道路宽3m长750m，新建道路宽0.8m长415m；硬化道路80m，原有老路铺设沥青路；新修水池2个，配套设施设备；等配套其他附属设施 。</t>
  </si>
  <si>
    <t>1500名监测对象参加城乡居民基本医疗保险参保个人缴费部分资助</t>
  </si>
  <si>
    <t>通过对1500名监测对象参加城乡居民基本医疗保险参保个人缴费部分资助，可保障困难人群全面参保监测对象不因病致贫。</t>
  </si>
  <si>
    <t>13人参与前期项目确定会议、决议，7人参与入库项目选择，3人参与项目实施过程中监督。通过对1500名监测对象参加城乡居民基本医疗保险参保个人缴费部分资助，可保障困难人群全面参保监测对象不因病致贫。</t>
  </si>
  <si>
    <t>资助监测对象参加基本医疗保险人数≥1500人</t>
  </si>
  <si>
    <t>城乡居民基本医疗保险补助标准100元/人</t>
  </si>
  <si>
    <t>受益监测人口数≥1500人</t>
  </si>
  <si>
    <t>巫溪县县乡村振兴局</t>
  </si>
  <si>
    <t>鱼鳞乡人民政府</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</si>
</sst>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78">
    <font>
      <sz val="12"/>
      <color theme="1"/>
      <name val="等线"/>
      <charset val="134"/>
      <scheme val="minor"/>
    </font>
    <font>
      <sz val="12"/>
      <name val="等线"/>
      <charset val="134"/>
      <scheme val="minor"/>
    </font>
    <font>
      <sz val="11"/>
      <name val="方正黑体_GBK"/>
      <charset val="134"/>
    </font>
    <font>
      <sz val="11"/>
      <color rgb="FF0070C0"/>
      <name val="宋体"/>
      <charset val="134"/>
    </font>
    <font>
      <sz val="11"/>
      <name val="宋体"/>
      <charset val="134"/>
    </font>
    <font>
      <sz val="11"/>
      <name val="仿宋"/>
      <charset val="134"/>
    </font>
    <font>
      <sz val="11"/>
      <name val="等线"/>
      <charset val="134"/>
      <scheme val="minor"/>
    </font>
    <font>
      <b/>
      <sz val="11"/>
      <name val="方正黑体_GBK"/>
      <charset val="134"/>
    </font>
    <font>
      <sz val="11"/>
      <name val="方正书宋_GBK"/>
      <charset val="134"/>
    </font>
    <font>
      <sz val="10"/>
      <name val="宋体"/>
      <charset val="134"/>
    </font>
    <font>
      <sz val="12"/>
      <name val="宋体"/>
      <charset val="134"/>
    </font>
    <font>
      <sz val="12"/>
      <color rgb="FF000000"/>
      <name val="宋体"/>
      <charset val="134"/>
    </font>
    <font>
      <sz val="12"/>
      <name val="方正黑体_GBK"/>
      <charset val="134"/>
    </font>
    <font>
      <sz val="12"/>
      <color rgb="FF000000"/>
      <name val="方正黑体_GBK"/>
      <charset val="134"/>
    </font>
    <font>
      <sz val="20"/>
      <name val="方正小标宋_GBK"/>
      <charset val="134"/>
    </font>
    <font>
      <sz val="11"/>
      <name val="方正仿宋_GBK"/>
      <charset val="134"/>
    </font>
    <font>
      <b/>
      <sz val="11"/>
      <name val="Times New Roman"/>
      <charset val="134"/>
    </font>
    <font>
      <sz val="10"/>
      <color rgb="FF000000"/>
      <name val="方正书宋_GBK"/>
      <charset val="134"/>
    </font>
    <font>
      <sz val="11"/>
      <color rgb="FF000000"/>
      <name val="宋体"/>
      <charset val="134"/>
    </font>
    <font>
      <sz val="16"/>
      <color theme="1"/>
      <name val="Times New Roman"/>
      <charset val="134"/>
    </font>
    <font>
      <sz val="16"/>
      <color rgb="FFFF0000"/>
      <name val="Times New Roman"/>
      <charset val="134"/>
    </font>
    <font>
      <sz val="14"/>
      <color theme="1"/>
      <name val="方正小标宋_GBK"/>
      <charset val="134"/>
    </font>
    <font>
      <sz val="18"/>
      <color theme="1"/>
      <name val="方正小标宋_GBK"/>
      <charset val="134"/>
    </font>
    <font>
      <sz val="12"/>
      <color theme="1"/>
      <name val="方正小标宋_GBK"/>
      <charset val="134"/>
    </font>
    <font>
      <sz val="11"/>
      <color theme="1"/>
      <name val="等线"/>
      <charset val="134"/>
      <scheme val="minor"/>
    </font>
    <font>
      <sz val="12"/>
      <name val="Times New Roman"/>
      <charset val="134"/>
    </font>
    <font>
      <sz val="11"/>
      <name val="Times New Roman"/>
      <charset val="134"/>
    </font>
    <font>
      <b/>
      <sz val="11"/>
      <name val="宋体"/>
      <charset val="134"/>
    </font>
    <font>
      <sz val="9"/>
      <name val="宋体"/>
      <charset val="134"/>
    </font>
    <font>
      <sz val="11"/>
      <name val="汉仪书宋二KW"/>
      <charset val="134"/>
    </font>
    <font>
      <sz val="11"/>
      <name val="Times New Roman"/>
      <charset val="0"/>
    </font>
    <font>
      <sz val="9"/>
      <name val="Times New Roman"/>
      <charset val="0"/>
    </font>
    <font>
      <sz val="9"/>
      <name val="等线"/>
      <charset val="134"/>
      <scheme val="minor"/>
    </font>
    <font>
      <sz val="11"/>
      <name val="等线"/>
      <charset val="134"/>
    </font>
    <font>
      <sz val="10.5"/>
      <name val="宋体"/>
      <charset val="134"/>
    </font>
    <font>
      <sz val="9"/>
      <name val="Times New Roman"/>
      <charset val="134"/>
    </font>
    <font>
      <sz val="10"/>
      <name val="Times New Roman"/>
      <charset val="134"/>
    </font>
    <font>
      <b/>
      <sz val="12"/>
      <name val="方正黑体_GBK"/>
      <charset val="134"/>
    </font>
    <font>
      <strike/>
      <sz val="11"/>
      <name val="宋体"/>
      <charset val="134"/>
    </font>
    <font>
      <b/>
      <sz val="10"/>
      <name val="Times New Roman"/>
      <charset val="134"/>
    </font>
    <font>
      <sz val="10"/>
      <name val="方正仿宋_GBK"/>
      <charset val="134"/>
    </font>
    <font>
      <sz val="9"/>
      <name val="方正黑体_GBK"/>
      <charset val="134"/>
    </font>
    <font>
      <sz val="10"/>
      <name val="方正黑体_GBK"/>
      <charset val="134"/>
    </font>
    <font>
      <u/>
      <sz val="11"/>
      <name val="宋体"/>
      <charset val="134"/>
    </font>
    <font>
      <sz val="10"/>
      <name val="等线"/>
      <charset val="134"/>
      <scheme val="minor"/>
    </font>
    <font>
      <sz val="10"/>
      <name val="方正书宋_GBK"/>
      <charset val="134"/>
    </font>
    <font>
      <strike/>
      <sz val="10"/>
      <name val="宋体"/>
      <charset val="134"/>
    </font>
    <font>
      <strike/>
      <sz val="9"/>
      <name val="方正黑体_GBK"/>
      <charset val="134"/>
    </font>
    <font>
      <strike/>
      <sz val="9"/>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0"/>
    </font>
    <font>
      <sz val="11"/>
      <name val="SimSun"/>
      <charset val="134"/>
    </font>
    <font>
      <sz val="9"/>
      <name val="宋体"/>
      <charset val="0"/>
    </font>
    <font>
      <sz val="10.5"/>
      <name val="Segoe UI"/>
      <charset val="134"/>
    </font>
    <font>
      <i/>
      <sz val="11"/>
      <name val="宋体"/>
      <charset val="134"/>
    </font>
    <font>
      <sz val="9"/>
      <color rgb="FF000000"/>
      <name val="宋体"/>
      <charset val="134"/>
    </font>
    <font>
      <b/>
      <sz val="9"/>
      <color rgb="FF000000"/>
      <name val="宋体"/>
      <charset val="134"/>
    </font>
    <font>
      <sz val="10"/>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4" fillId="3" borderId="12"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3" applyNumberFormat="0" applyFill="0" applyAlignment="0" applyProtection="0">
      <alignment vertical="center"/>
    </xf>
    <xf numFmtId="0" fontId="55" fillId="0" borderId="13" applyNumberFormat="0" applyFill="0" applyAlignment="0" applyProtection="0">
      <alignment vertical="center"/>
    </xf>
    <xf numFmtId="0" fontId="56" fillId="0" borderId="14" applyNumberFormat="0" applyFill="0" applyAlignment="0" applyProtection="0">
      <alignment vertical="center"/>
    </xf>
    <xf numFmtId="0" fontId="56" fillId="0" borderId="0" applyNumberFormat="0" applyFill="0" applyBorder="0" applyAlignment="0" applyProtection="0">
      <alignment vertical="center"/>
    </xf>
    <xf numFmtId="0" fontId="57" fillId="4" borderId="15" applyNumberFormat="0" applyAlignment="0" applyProtection="0">
      <alignment vertical="center"/>
    </xf>
    <xf numFmtId="0" fontId="58" fillId="5" borderId="16" applyNumberFormat="0" applyAlignment="0" applyProtection="0">
      <alignment vertical="center"/>
    </xf>
    <xf numFmtId="0" fontId="59" fillId="5" borderId="15" applyNumberFormat="0" applyAlignment="0" applyProtection="0">
      <alignment vertical="center"/>
    </xf>
    <xf numFmtId="0" fontId="60" fillId="6" borderId="17" applyNumberFormat="0" applyAlignment="0" applyProtection="0">
      <alignment vertical="center"/>
    </xf>
    <xf numFmtId="0" fontId="61" fillId="0" borderId="18" applyNumberFormat="0" applyFill="0" applyAlignment="0" applyProtection="0">
      <alignment vertical="center"/>
    </xf>
    <xf numFmtId="0" fontId="62" fillId="0" borderId="19"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10" fillId="0" borderId="0">
      <protection locked="0"/>
    </xf>
  </cellStyleXfs>
  <cellXfs count="235">
    <xf numFmtId="0" fontId="0" fillId="0" borderId="0" xfId="0">
      <alignment vertical="center"/>
    </xf>
    <xf numFmtId="0" fontId="1" fillId="0" borderId="0" xfId="0" applyFont="1" applyFill="1">
      <alignment vertical="center"/>
    </xf>
    <xf numFmtId="0" fontId="2"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pplyFill="1" applyAlignment="1">
      <alignment wrapText="1"/>
    </xf>
    <xf numFmtId="0" fontId="4" fillId="0" borderId="0" xfId="0" applyFont="1" applyFill="1">
      <alignment vertical="center"/>
    </xf>
    <xf numFmtId="0" fontId="4" fillId="0" borderId="0" xfId="0" applyFont="1" applyFill="1" applyAlignment="1">
      <alignment horizontal="center" vertical="center" wrapText="1"/>
    </xf>
    <xf numFmtId="0" fontId="4" fillId="0" borderId="1" xfId="0" applyFont="1" applyFill="1" applyBorder="1" applyAlignment="1" applyProtection="1">
      <alignment wrapText="1"/>
    </xf>
    <xf numFmtId="0" fontId="4" fillId="0" borderId="0" xfId="0" applyFont="1" applyFill="1" applyAlignment="1">
      <alignment vertical="center" wrapText="1"/>
    </xf>
    <xf numFmtId="0" fontId="5" fillId="0" borderId="0" xfId="0" applyFont="1" applyFill="1" applyAlignment="1"/>
    <xf numFmtId="0" fontId="6" fillId="0" borderId="0" xfId="0" applyFont="1" applyFill="1">
      <alignment vertical="center"/>
    </xf>
    <xf numFmtId="0" fontId="7" fillId="0" borderId="0" xfId="0" applyFont="1" applyFill="1" applyAlignment="1">
      <alignment wrapText="1"/>
    </xf>
    <xf numFmtId="0" fontId="8" fillId="0" borderId="0" xfId="0" applyFont="1" applyFill="1" applyAlignment="1">
      <alignment wrapText="1"/>
    </xf>
    <xf numFmtId="49" fontId="9" fillId="0" borderId="0" xfId="0" applyNumberFormat="1" applyFont="1" applyFill="1" applyAlignment="1">
      <alignment horizontal="center" vertical="center" wrapText="1"/>
    </xf>
    <xf numFmtId="0" fontId="10" fillId="0" borderId="0" xfId="0" applyFont="1" applyFill="1" applyAlignment="1">
      <alignment wrapText="1"/>
    </xf>
    <xf numFmtId="0" fontId="11" fillId="0" borderId="0" xfId="0" applyFont="1" applyFill="1" applyAlignment="1">
      <alignment wrapText="1"/>
    </xf>
    <xf numFmtId="0" fontId="10" fillId="0" borderId="0" xfId="0" applyFont="1" applyFill="1" applyAlignment="1">
      <alignment horizontal="center" wrapText="1"/>
    </xf>
    <xf numFmtId="0" fontId="0" fillId="0" borderId="0" xfId="0" applyFill="1">
      <alignment vertical="center"/>
    </xf>
    <xf numFmtId="0" fontId="1"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pplyProtection="1">
      <alignment horizontal="center" vertical="center" wrapText="1"/>
    </xf>
    <xf numFmtId="0" fontId="14" fillId="0" borderId="0" xfId="0" applyFont="1" applyFill="1" applyAlignment="1" applyProtection="1">
      <alignment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17" fillId="0" borderId="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2"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xf>
    <xf numFmtId="0" fontId="4" fillId="2" borderId="2" xfId="0" applyFont="1" applyFill="1" applyBorder="1" applyAlignment="1" applyProtection="1">
      <alignment vertical="center" wrapText="1"/>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lignment vertical="center"/>
    </xf>
    <xf numFmtId="0" fontId="0" fillId="0" borderId="0" xfId="0" applyAlignment="1">
      <alignment horizontal="center" vertical="center"/>
    </xf>
    <xf numFmtId="0" fontId="22" fillId="0" borderId="0" xfId="0" applyFont="1" applyAlignment="1">
      <alignment horizontal="center" vertical="center"/>
    </xf>
    <xf numFmtId="0" fontId="0" fillId="0" borderId="0" xfId="0"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24" fillId="0" borderId="2" xfId="0" applyFont="1" applyFill="1" applyBorder="1" applyAlignment="1">
      <alignment horizontal="center" vertical="center"/>
    </xf>
    <xf numFmtId="0" fontId="1" fillId="0" borderId="2" xfId="0" applyFont="1" applyBorder="1" applyAlignment="1">
      <alignment horizontal="center" vertical="center"/>
    </xf>
    <xf numFmtId="0" fontId="25" fillId="0" borderId="0" xfId="0" applyFont="1" applyFill="1">
      <alignment vertical="center"/>
    </xf>
    <xf numFmtId="0" fontId="26" fillId="0" borderId="0" xfId="0" applyFont="1" applyFill="1" applyAlignment="1">
      <alignment horizontal="center" vertical="center" wrapText="1"/>
    </xf>
    <xf numFmtId="0" fontId="26" fillId="0" borderId="0" xfId="0" applyFont="1" applyFill="1" applyBorder="1" applyAlignment="1" applyProtection="1">
      <alignment horizontal="center" vertical="center" wrapText="1"/>
    </xf>
    <xf numFmtId="0" fontId="25" fillId="0" borderId="0" xfId="0" applyFont="1" applyFill="1" applyAlignment="1">
      <alignment wrapText="1"/>
    </xf>
    <xf numFmtId="0" fontId="25" fillId="0" borderId="0" xfId="0" applyFont="1" applyFill="1" applyAlignment="1">
      <alignment horizontal="center" wrapText="1"/>
    </xf>
    <xf numFmtId="0" fontId="25" fillId="0" borderId="0" xfId="0" applyFont="1" applyFill="1" applyAlignment="1">
      <alignment horizontal="center" vertical="center"/>
    </xf>
    <xf numFmtId="0" fontId="26" fillId="0" borderId="2" xfId="0" applyFont="1" applyFill="1" applyBorder="1" applyAlignment="1" applyProtection="1">
      <alignment horizontal="center" vertical="center" wrapText="1"/>
    </xf>
    <xf numFmtId="0" fontId="26"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7" fillId="0" borderId="2" xfId="0"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pplyProtection="1">
      <alignment horizontal="center" vertical="center" wrapText="1"/>
    </xf>
    <xf numFmtId="0" fontId="27"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57" fontId="26"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9" fillId="0" borderId="0" xfId="0" applyFont="1" applyFill="1" applyAlignment="1">
      <alignment horizontal="center" vertical="center" wrapText="1"/>
    </xf>
    <xf numFmtId="0" fontId="4" fillId="0" borderId="2" xfId="0" applyFont="1" applyFill="1" applyBorder="1" applyAlignment="1" applyProtection="1">
      <alignment horizontal="left" vertical="center" wrapText="1"/>
    </xf>
    <xf numFmtId="0" fontId="26" fillId="0" borderId="2" xfId="0" applyFont="1" applyFill="1" applyBorder="1" applyAlignment="1" applyProtection="1">
      <alignment horizontal="left" vertical="center" wrapText="1"/>
    </xf>
    <xf numFmtId="0" fontId="30" fillId="0" borderId="2" xfId="0" applyNumberFormat="1" applyFont="1" applyFill="1" applyBorder="1" applyAlignment="1" applyProtection="1">
      <alignment horizontal="center" vertical="center" wrapText="1"/>
    </xf>
    <xf numFmtId="0" fontId="25" fillId="0" borderId="2" xfId="0" applyFont="1" applyFill="1" applyBorder="1" applyAlignment="1">
      <alignment horizontal="center" vertical="center" wrapText="1"/>
    </xf>
    <xf numFmtId="0" fontId="28" fillId="0" borderId="2" xfId="0" applyFont="1" applyFill="1" applyBorder="1" applyAlignment="1" applyProtection="1">
      <alignment horizontal="center" vertical="center" wrapText="1"/>
    </xf>
    <xf numFmtId="0" fontId="2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1" fillId="0" borderId="2" xfId="0" applyNumberFormat="1"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NumberFormat="1" applyFont="1" applyFill="1" applyBorder="1" applyAlignment="1" applyProtection="1">
      <alignment horizontal="center" vertical="center" wrapText="1"/>
    </xf>
    <xf numFmtId="176" fontId="26" fillId="0" borderId="2"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horizontal="center" vertical="center" wrapText="1"/>
    </xf>
    <xf numFmtId="0" fontId="27" fillId="0" borderId="0" xfId="0" applyFont="1" applyFill="1" applyAlignment="1">
      <alignment horizontal="center" vertical="center" wrapText="1"/>
    </xf>
    <xf numFmtId="0" fontId="10" fillId="0" borderId="0" xfId="0" applyFont="1" applyFill="1" applyAlignment="1">
      <alignment vertical="center" wrapText="1"/>
    </xf>
    <xf numFmtId="0" fontId="1" fillId="0" borderId="0" xfId="0" applyNumberFormat="1" applyFont="1" applyFill="1" applyAlignment="1">
      <alignment horizontal="center" vertical="center"/>
    </xf>
    <xf numFmtId="49" fontId="26"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26" fillId="0" borderId="2" xfId="0" applyFont="1" applyFill="1" applyBorder="1" applyAlignment="1" applyProtection="1">
      <alignment vertical="center" wrapText="1"/>
    </xf>
    <xf numFmtId="0" fontId="35" fillId="0" borderId="2" xfId="0" applyFont="1" applyFill="1" applyBorder="1" applyAlignment="1" applyProtection="1">
      <alignment horizontal="center" vertical="center" wrapText="1"/>
    </xf>
    <xf numFmtId="0" fontId="26" fillId="0" borderId="2" xfId="0" applyFont="1" applyFill="1" applyBorder="1" applyAlignment="1">
      <alignment wrapText="1"/>
    </xf>
    <xf numFmtId="177" fontId="26" fillId="0" borderId="2" xfId="0" applyNumberFormat="1" applyFont="1" applyFill="1" applyBorder="1" applyAlignment="1" applyProtection="1">
      <alignment horizontal="center" vertical="center" wrapText="1"/>
    </xf>
    <xf numFmtId="0" fontId="26" fillId="0" borderId="2" xfId="0" applyNumberFormat="1" applyFont="1" applyFill="1" applyBorder="1" applyAlignment="1">
      <alignment horizont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32"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57" fontId="26" fillId="0" borderId="2"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28"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49" fontId="1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0" xfId="0" applyFont="1" applyFill="1" applyAlignment="1">
      <alignment wrapText="1"/>
    </xf>
    <xf numFmtId="0" fontId="37" fillId="0" borderId="0" xfId="0" applyFont="1" applyFill="1" applyAlignment="1">
      <alignment wrapText="1"/>
    </xf>
    <xf numFmtId="0" fontId="28" fillId="0" borderId="0" xfId="0" applyFont="1" applyFill="1">
      <alignment vertical="center"/>
    </xf>
    <xf numFmtId="0" fontId="28" fillId="0" borderId="0" xfId="0" applyFont="1" applyFill="1" applyAlignment="1">
      <alignment vertical="center" wrapText="1"/>
    </xf>
    <xf numFmtId="0" fontId="28" fillId="0" borderId="0" xfId="0" applyFont="1" applyFill="1" applyAlignment="1">
      <alignment wrapText="1"/>
    </xf>
    <xf numFmtId="0" fontId="8" fillId="0" borderId="0" xfId="0" applyFont="1" applyFill="1" applyAlignment="1">
      <alignment vertical="center" wrapText="1"/>
    </xf>
    <xf numFmtId="0" fontId="28" fillId="0" borderId="0" xfId="0" applyFont="1" applyFill="1" applyAlignment="1">
      <alignment horizontal="center" wrapText="1"/>
    </xf>
    <xf numFmtId="0" fontId="10" fillId="0" borderId="0" xfId="0" applyFont="1" applyFill="1" applyAlignment="1">
      <alignment horizontal="center" vertical="center" wrapText="1"/>
    </xf>
    <xf numFmtId="0" fontId="38" fillId="0" borderId="0" xfId="0" applyFont="1" applyFill="1">
      <alignment vertical="center"/>
    </xf>
    <xf numFmtId="0" fontId="12" fillId="0" borderId="0" xfId="0" applyFont="1" applyFill="1" applyAlignment="1">
      <alignment horizontal="center" vertical="center" wrapText="1"/>
    </xf>
    <xf numFmtId="0" fontId="39" fillId="0" borderId="2"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57"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wrapText="1"/>
    </xf>
    <xf numFmtId="0" fontId="4" fillId="0" borderId="2" xfId="0" applyFont="1" applyFill="1" applyBorder="1" applyAlignment="1">
      <alignment horizontal="center" wrapText="1"/>
    </xf>
    <xf numFmtId="0" fontId="2" fillId="0" borderId="8" xfId="0" applyFont="1" applyFill="1" applyBorder="1" applyAlignment="1" applyProtection="1">
      <alignment horizontal="center" vertical="center" wrapText="1"/>
    </xf>
    <xf numFmtId="0" fontId="4" fillId="0" borderId="2" xfId="0" applyFont="1" applyFill="1" applyBorder="1" applyAlignment="1">
      <alignment horizontal="justify" vertical="center"/>
    </xf>
    <xf numFmtId="0" fontId="10" fillId="0" borderId="2" xfId="0" applyFont="1" applyFill="1" applyBorder="1" applyAlignment="1">
      <alignment wrapText="1"/>
    </xf>
    <xf numFmtId="0" fontId="4" fillId="0" borderId="2" xfId="0" applyFont="1" applyFill="1" applyBorder="1" applyAlignment="1" applyProtection="1">
      <alignment wrapText="1"/>
    </xf>
    <xf numFmtId="0" fontId="4" fillId="0" borderId="2" xfId="0" applyFont="1" applyFill="1" applyBorder="1" applyAlignment="1" applyProtection="1">
      <alignment horizontal="center" wrapText="1"/>
    </xf>
    <xf numFmtId="0" fontId="12" fillId="0" borderId="2" xfId="0" applyFont="1" applyFill="1" applyBorder="1" applyAlignment="1">
      <alignment wrapText="1"/>
    </xf>
    <xf numFmtId="0" fontId="12" fillId="0" borderId="2" xfId="0" applyFont="1" applyFill="1" applyBorder="1" applyAlignment="1">
      <alignment horizontal="center" wrapText="1"/>
    </xf>
    <xf numFmtId="0" fontId="37" fillId="0" borderId="2" xfId="0" applyFont="1" applyFill="1" applyBorder="1" applyAlignment="1">
      <alignment wrapText="1"/>
    </xf>
    <xf numFmtId="0" fontId="37" fillId="0" borderId="2" xfId="0" applyFont="1" applyFill="1" applyBorder="1" applyAlignment="1">
      <alignment horizontal="center" wrapText="1"/>
    </xf>
    <xf numFmtId="49" fontId="42" fillId="0" borderId="2" xfId="0" applyNumberFormat="1" applyFont="1" applyFill="1" applyBorder="1" applyAlignment="1">
      <alignment horizontal="center" vertical="center"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0" fontId="1" fillId="0" borderId="2" xfId="0" applyFont="1" applyFill="1" applyBorder="1">
      <alignment vertical="center"/>
    </xf>
    <xf numFmtId="0" fontId="1" fillId="0" borderId="2" xfId="0" applyFont="1" applyFill="1" applyBorder="1" applyAlignment="1">
      <alignment horizontal="center" vertical="center"/>
    </xf>
    <xf numFmtId="0" fontId="43" fillId="0" borderId="2" xfId="0"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wrapText="1"/>
    </xf>
    <xf numFmtId="0" fontId="28" fillId="0" borderId="2" xfId="0" applyFont="1" applyFill="1" applyBorder="1">
      <alignment vertical="center"/>
    </xf>
    <xf numFmtId="0" fontId="28" fillId="0" borderId="2" xfId="0" applyFont="1" applyFill="1" applyBorder="1" applyAlignment="1">
      <alignment horizontal="center" vertical="center"/>
    </xf>
    <xf numFmtId="0" fontId="28"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2" xfId="0" applyFont="1" applyFill="1" applyBorder="1" applyAlignment="1"/>
    <xf numFmtId="0" fontId="4" fillId="0" borderId="2" xfId="0" applyFont="1" applyFill="1" applyBorder="1" applyAlignment="1">
      <alignment vertical="center" wrapText="1"/>
    </xf>
    <xf numFmtId="0" fontId="28" fillId="0" borderId="2" xfId="0" applyFont="1" applyFill="1" applyBorder="1" applyAlignment="1">
      <alignment wrapText="1"/>
    </xf>
    <xf numFmtId="0" fontId="28" fillId="0" borderId="2" xfId="0" applyFont="1" applyFill="1" applyBorder="1" applyAlignment="1">
      <alignment horizontal="center" wrapText="1"/>
    </xf>
    <xf numFmtId="0"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xf>
    <xf numFmtId="0" fontId="6" fillId="0" borderId="2" xfId="0" applyFont="1" applyFill="1" applyBorder="1" applyAlignment="1">
      <alignment vertical="center"/>
    </xf>
    <xf numFmtId="0" fontId="5" fillId="0" borderId="2" xfId="0" applyNumberFormat="1" applyFont="1" applyFill="1" applyBorder="1" applyAlignment="1">
      <alignment horizontal="center"/>
    </xf>
    <xf numFmtId="0" fontId="10" fillId="0" borderId="2" xfId="0" applyNumberFormat="1" applyFont="1" applyFill="1" applyBorder="1" applyAlignment="1">
      <alignment vertical="center" wrapText="1"/>
    </xf>
    <xf numFmtId="0" fontId="1" fillId="0" borderId="2" xfId="0" applyNumberFormat="1" applyFont="1" applyFill="1" applyBorder="1">
      <alignment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28"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44" fillId="0" borderId="2" xfId="0" applyFont="1" applyFill="1" applyBorder="1" applyAlignment="1">
      <alignment horizontal="center" vertical="center" wrapText="1"/>
    </xf>
    <xf numFmtId="0" fontId="45"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42" fillId="0" borderId="2" xfId="0"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28" fillId="0" borderId="1" xfId="0" applyFont="1" applyFill="1" applyBorder="1" applyAlignment="1" applyProtection="1">
      <alignment horizontal="center" vertical="center" wrapText="1"/>
    </xf>
    <xf numFmtId="0" fontId="41"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36" fillId="0" borderId="2" xfId="0" applyFont="1" applyFill="1" applyBorder="1" applyAlignment="1">
      <alignment vertical="center" wrapText="1"/>
    </xf>
    <xf numFmtId="0" fontId="1" fillId="0" borderId="2" xfId="0" applyNumberFormat="1" applyFont="1" applyFill="1" applyBorder="1" applyAlignment="1">
      <alignment horizontal="center" vertical="center"/>
    </xf>
    <xf numFmtId="0" fontId="8" fillId="0" borderId="2" xfId="0"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49" fontId="4" fillId="0" borderId="5" xfId="0" applyNumberFormat="1"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6" fillId="0" borderId="2" xfId="0" applyFont="1" applyFill="1" applyBorder="1" applyAlignment="1">
      <alignment horizontal="center" vertical="center" wrapText="1"/>
    </xf>
    <xf numFmtId="0" fontId="38" fillId="0"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57" fontId="4" fillId="0" borderId="1"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47"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0" fontId="6" fillId="0" borderId="2" xfId="0" applyFont="1" applyFill="1" applyBorder="1">
      <alignment vertical="center"/>
    </xf>
    <xf numFmtId="0" fontId="37" fillId="0"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38" fillId="0" borderId="2"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customXml" Target="../customXml/item4.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66\&#37096;&#38376;&#25253;&#36865;\&#21439;&#21457;&#23637;&#25913;&#38761;&#22996;\2023&#24180;&#39033;&#30446;&#20837;&#24211;&#30003;&#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1\i\&#35745;&#21010;&#31185;&#25991;&#20214;\2024&#24180;\20240201\&#24043;&#28330;&#21439;2024&#24180;&#36130;&#25919;&#34900;&#25509;&#25512;&#36827;&#20065;&#26449;&#25391;&#20852;&#34917;&#21161;&#36164;&#37329;&#39033;&#30446;&#35745;&#21010;&#34920;(12..18A4)(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巫溪-1"/>
      <sheetName val="Sheet1"/>
      <sheetName val="巫溪-1 (打印)"/>
      <sheetName val="巫溪-1 (20231219晚11.23) "/>
      <sheetName val="Sheet2"/>
      <sheetName val="巫溪-1 (20231219晚计划内)  "/>
      <sheetName val="巫溪-1 (20231219晚计划外) "/>
      <sheetName val="导出计数_主管部门"/>
      <sheetName val="导出计数_主管部门 (2)"/>
      <sheetName val="巫溪-1 (保留分配)"/>
    </sheetNames>
    <sheetDataSet>
      <sheetData sheetId="0" refreshError="1"/>
      <sheetData sheetId="1" refreshError="1"/>
      <sheetData sheetId="2" refreshError="1"/>
      <sheetData sheetId="3" refreshError="1"/>
      <sheetData sheetId="4" refreshError="1"/>
      <sheetData sheetId="5" refreshError="1">
        <row r="1">
          <cell r="H1">
            <v>35615</v>
          </cell>
          <cell r="I1">
            <v>24077.05</v>
          </cell>
        </row>
        <row r="1">
          <cell r="AF1" t="str">
            <v>  </v>
          </cell>
        </row>
        <row r="3">
          <cell r="F3" t="str">
            <v>项目名称</v>
          </cell>
          <cell r="G3" t="str">
            <v>项目类型</v>
          </cell>
          <cell r="H3" t="str">
            <v>二级项目类型</v>
          </cell>
          <cell r="I3" t="str">
            <v>项目子类型</v>
          </cell>
          <cell r="J3" t="str">
            <v>建设任务</v>
          </cell>
          <cell r="K3" t="str">
            <v>建设性质</v>
          </cell>
          <cell r="L3" t="str">
            <v>实施地点</v>
          </cell>
          <cell r="M3" t="str">
            <v>绩效目标</v>
          </cell>
          <cell r="N3" t="str">
            <v>群众参与和利益联结机制</v>
          </cell>
          <cell r="O3" t="str">
            <v>绩效目标申报</v>
          </cell>
        </row>
        <row r="3">
          <cell r="X3" t="str">
            <v>实施单位</v>
          </cell>
        </row>
        <row r="3">
          <cell r="Z3" t="str">
            <v>规划年度</v>
          </cell>
          <cell r="AA3" t="str">
            <v>是否纳入年度项目实施计划</v>
          </cell>
          <cell r="AB3" t="str">
            <v>时间进度安排</v>
          </cell>
        </row>
        <row r="3">
          <cell r="AD3" t="str">
            <v>入库总
规模
（万元）</v>
          </cell>
          <cell r="AE3" t="str">
            <v>建议纳入年度计划实施</v>
          </cell>
        </row>
        <row r="3">
          <cell r="AM3" t="str">
            <v>受益对象（人）</v>
          </cell>
        </row>
        <row r="3">
          <cell r="AO3" t="str">
            <v>是否以工代赈方式实施项目</v>
          </cell>
          <cell r="AP3" t="str">
            <v>是否易地扶贫搬迁后扶项目</v>
          </cell>
          <cell r="AQ3" t="str">
            <v>项目归属</v>
          </cell>
        </row>
        <row r="3">
          <cell r="AS3" t="str">
            <v>是否贫困村提升工程</v>
          </cell>
          <cell r="AT3" t="str">
            <v>是否资产收益</v>
          </cell>
        </row>
        <row r="3">
          <cell r="AV3" t="str">
            <v>是否增加村集体经济收入</v>
          </cell>
        </row>
        <row r="3">
          <cell r="AX3" t="str">
            <v>项目负责人</v>
          </cell>
          <cell r="AY3" t="str">
            <v>联系电话</v>
          </cell>
        </row>
        <row r="3">
          <cell r="BD3" t="str">
            <v>提前批资金安排</v>
          </cell>
          <cell r="BE3" t="str">
            <v>提前批资金安排建议</v>
          </cell>
        </row>
        <row r="4">
          <cell r="O4" t="str">
            <v>年度总目标</v>
          </cell>
          <cell r="P4" t="str">
            <v>产出指标</v>
          </cell>
        </row>
        <row r="4">
          <cell r="T4" t="str">
            <v>效益指标</v>
          </cell>
        </row>
        <row r="4">
          <cell r="W4" t="str">
            <v>满意度</v>
          </cell>
          <cell r="X4" t="str">
            <v>主管部门</v>
          </cell>
          <cell r="Y4" t="str">
            <v>业主单位</v>
          </cell>
        </row>
        <row r="4">
          <cell r="AB4" t="str">
            <v>实施年月</v>
          </cell>
          <cell r="AC4" t="str">
            <v>完工年月</v>
          </cell>
        </row>
        <row r="4">
          <cell r="AE4" t="str">
            <v>小计</v>
          </cell>
          <cell r="AF4" t="str">
            <v>衔接资金</v>
          </cell>
          <cell r="AG4" t="str">
            <v>其他涉农整合资金</v>
          </cell>
          <cell r="AH4" t="str">
            <v>已安排</v>
          </cell>
          <cell r="AI4" t="str">
            <v>待安排</v>
          </cell>
          <cell r="AJ4" t="str">
            <v>2025年安排</v>
          </cell>
          <cell r="AK4" t="str">
            <v>其他财政资金()</v>
          </cell>
          <cell r="AL4" t="str">
            <v>群众自筹等其他资金</v>
          </cell>
          <cell r="AM4" t="str">
            <v>受益总人口数</v>
          </cell>
          <cell r="AN4" t="str">
            <v>其中脱贫人口和监测对象人数</v>
          </cell>
        </row>
        <row r="4">
          <cell r="AQ4" t="str">
            <v>解决“两不愁三保障”项目</v>
          </cell>
          <cell r="AR4" t="str">
            <v>“巩固提升类”项目</v>
          </cell>
        </row>
        <row r="4">
          <cell r="AT4" t="str">
            <v>是否资产收益扶贫</v>
          </cell>
          <cell r="AU4" t="str">
            <v>资产收益分配方案（简述）</v>
          </cell>
          <cell r="AV4" t="str">
            <v>是否增加村集体经济收入</v>
          </cell>
          <cell r="AW4" t="str">
            <v>村集体经济收入分配方案（简述）</v>
          </cell>
        </row>
        <row r="4">
          <cell r="BC4" t="str">
            <v>调整金额</v>
          </cell>
        </row>
        <row r="4">
          <cell r="BE4" t="str">
            <v>巩固拓展脱贫攻坚成果和乡村振兴任务</v>
          </cell>
        </row>
        <row r="4">
          <cell r="BH4" t="str">
            <v>少数民族发展任务</v>
          </cell>
          <cell r="BI4" t="str">
            <v>以工代赈任务</v>
          </cell>
        </row>
        <row r="4">
          <cell r="BK4" t="str">
            <v>欠发达国有林场巩固提升任务</v>
          </cell>
        </row>
        <row r="4">
          <cell r="BM4" t="str">
            <v>小计</v>
          </cell>
          <cell r="BN4" t="str">
            <v>衔接资金</v>
          </cell>
          <cell r="BO4" t="str">
            <v>其他涉农整合资金</v>
          </cell>
        </row>
        <row r="5">
          <cell r="P5" t="str">
            <v>数量指标  </v>
          </cell>
          <cell r="Q5" t="str">
            <v>质量指标 </v>
          </cell>
          <cell r="R5" t="str">
            <v>时效指标 </v>
          </cell>
          <cell r="S5" t="str">
            <v>成本指标</v>
          </cell>
          <cell r="T5" t="str">
            <v>经济效益 </v>
          </cell>
          <cell r="U5" t="str">
            <v>社会效益 </v>
          </cell>
          <cell r="V5" t="str">
            <v>可持续效益</v>
          </cell>
        </row>
        <row r="6">
          <cell r="Q6" t="str">
            <v>质量指标 </v>
          </cell>
          <cell r="R6" t="str">
            <v>时效指标 </v>
          </cell>
          <cell r="S6" t="str">
            <v>成本指标</v>
          </cell>
          <cell r="T6" t="str">
            <v>经济效益 </v>
          </cell>
          <cell r="U6" t="str">
            <v>社会效益 </v>
          </cell>
          <cell r="V6" t="str">
            <v>可持续效益</v>
          </cell>
        </row>
        <row r="6">
          <cell r="BE6" t="str">
            <v>中央资金</v>
          </cell>
          <cell r="BF6" t="str">
            <v>市级资金</v>
          </cell>
          <cell r="BG6" t="str">
            <v>市级资金供水保障</v>
          </cell>
          <cell r="BH6" t="str">
            <v>中央资金</v>
          </cell>
          <cell r="BI6" t="str">
            <v>中央资金</v>
          </cell>
          <cell r="BJ6" t="str">
            <v>市级资金</v>
          </cell>
          <cell r="BK6" t="str">
            <v>中央资金</v>
          </cell>
        </row>
        <row r="7">
          <cell r="AD7">
            <v>71031.128</v>
          </cell>
          <cell r="AE7">
            <v>66506.7</v>
          </cell>
          <cell r="AF7">
            <v>54721.7</v>
          </cell>
          <cell r="AG7">
            <v>11785</v>
          </cell>
          <cell r="AH7">
            <v>3945.428</v>
          </cell>
          <cell r="AI7">
            <v>8551.77</v>
          </cell>
          <cell r="AJ7">
            <v>18045</v>
          </cell>
          <cell r="AK7">
            <v>8944</v>
          </cell>
          <cell r="AL7" t="e">
            <v>#REF!</v>
          </cell>
          <cell r="AM7">
            <v>1610751</v>
          </cell>
          <cell r="AN7">
            <v>446541</v>
          </cell>
          <cell r="AO7" t="e">
            <v>#VALUE!</v>
          </cell>
          <cell r="AP7" t="e">
            <v>#VALUE!</v>
          </cell>
          <cell r="AQ7" t="e">
            <v>#VALUE!</v>
          </cell>
          <cell r="AR7" t="e">
            <v>#VALUE!</v>
          </cell>
          <cell r="AS7" t="e">
            <v>#VALUE!</v>
          </cell>
          <cell r="AT7" t="e">
            <v>#VALUE!</v>
          </cell>
          <cell r="AU7" t="e">
            <v>#VALUE!</v>
          </cell>
          <cell r="AV7" t="e">
            <v>#VALUE!</v>
          </cell>
          <cell r="AW7" t="e">
            <v>#VALUE!</v>
          </cell>
          <cell r="AX7" t="e">
            <v>#VALUE!</v>
          </cell>
          <cell r="AY7">
            <v>5468138806284</v>
          </cell>
          <cell r="AZ7">
            <v>400</v>
          </cell>
          <cell r="BA7">
            <v>1464</v>
          </cell>
          <cell r="BB7">
            <v>5037.452</v>
          </cell>
          <cell r="BC7">
            <v>4784.428</v>
          </cell>
          <cell r="BD7">
            <v>37585</v>
          </cell>
          <cell r="BE7">
            <v>34262</v>
          </cell>
          <cell r="BF7">
            <v>985</v>
          </cell>
          <cell r="BG7">
            <v>888</v>
          </cell>
          <cell r="BH7">
            <v>200</v>
          </cell>
          <cell r="BI7">
            <v>700</v>
          </cell>
          <cell r="BJ7">
            <v>300</v>
          </cell>
          <cell r="BK7">
            <v>263</v>
          </cell>
          <cell r="BL7">
            <v>75345.258</v>
          </cell>
          <cell r="BM7">
            <v>66109.83</v>
          </cell>
          <cell r="BN7">
            <v>51698.83</v>
          </cell>
          <cell r="BO7">
            <v>13791</v>
          </cell>
        </row>
        <row r="8">
          <cell r="AD8">
            <v>8732.528</v>
          </cell>
          <cell r="AE8">
            <v>5016.1</v>
          </cell>
          <cell r="AF8">
            <v>5016.1</v>
          </cell>
          <cell r="AG8">
            <v>0</v>
          </cell>
          <cell r="AH8">
            <v>3545.428</v>
          </cell>
          <cell r="AI8">
            <v>825.81</v>
          </cell>
          <cell r="AJ8">
            <v>500</v>
          </cell>
          <cell r="AK8">
            <v>80</v>
          </cell>
          <cell r="AL8" t="e">
            <v>#REF!</v>
          </cell>
          <cell r="AM8">
            <v>295547</v>
          </cell>
          <cell r="AN8">
            <v>49289</v>
          </cell>
          <cell r="AO8">
            <v>0</v>
          </cell>
          <cell r="AP8">
            <v>0</v>
          </cell>
          <cell r="AQ8">
            <v>0</v>
          </cell>
          <cell r="AR8">
            <v>0</v>
          </cell>
          <cell r="AS8">
            <v>0</v>
          </cell>
          <cell r="AT8">
            <v>0</v>
          </cell>
          <cell r="AU8">
            <v>0</v>
          </cell>
          <cell r="AV8">
            <v>0</v>
          </cell>
          <cell r="AW8">
            <v>0</v>
          </cell>
          <cell r="AX8">
            <v>0</v>
          </cell>
          <cell r="AY8">
            <v>814299532070</v>
          </cell>
          <cell r="AZ8">
            <v>0</v>
          </cell>
          <cell r="BA8">
            <v>0</v>
          </cell>
          <cell r="BB8">
            <v>3766.452</v>
          </cell>
          <cell r="BC8">
            <v>3545.428</v>
          </cell>
          <cell r="BD8">
            <v>4046.95</v>
          </cell>
          <cell r="BE8">
            <v>3158.95</v>
          </cell>
          <cell r="BF8">
            <v>0</v>
          </cell>
          <cell r="BG8">
            <v>888</v>
          </cell>
          <cell r="BH8">
            <v>0</v>
          </cell>
          <cell r="BI8">
            <v>0</v>
          </cell>
          <cell r="BJ8">
            <v>0</v>
          </cell>
          <cell r="BK8">
            <v>0</v>
          </cell>
        </row>
        <row r="9">
          <cell r="AD9">
            <v>2392</v>
          </cell>
          <cell r="AE9">
            <v>2091</v>
          </cell>
          <cell r="AF9">
            <v>2091</v>
          </cell>
          <cell r="AG9">
            <v>0</v>
          </cell>
          <cell r="AH9">
            <v>130</v>
          </cell>
          <cell r="AI9">
            <v>0</v>
          </cell>
          <cell r="AJ9">
            <v>500</v>
          </cell>
          <cell r="AK9">
            <v>80</v>
          </cell>
          <cell r="AL9">
            <v>91</v>
          </cell>
          <cell r="AM9">
            <v>3387</v>
          </cell>
          <cell r="AN9">
            <v>869</v>
          </cell>
          <cell r="AO9">
            <v>0</v>
          </cell>
          <cell r="AP9">
            <v>0</v>
          </cell>
          <cell r="AQ9">
            <v>0</v>
          </cell>
          <cell r="AR9">
            <v>0</v>
          </cell>
          <cell r="AS9">
            <v>0</v>
          </cell>
          <cell r="AT9">
            <v>0</v>
          </cell>
          <cell r="AU9">
            <v>0</v>
          </cell>
          <cell r="AV9">
            <v>0</v>
          </cell>
          <cell r="AW9">
            <v>0</v>
          </cell>
          <cell r="AX9">
            <v>0</v>
          </cell>
          <cell r="AY9">
            <v>56561394794</v>
          </cell>
          <cell r="AZ9">
            <v>0</v>
          </cell>
          <cell r="BA9">
            <v>0</v>
          </cell>
          <cell r="BB9">
            <v>827</v>
          </cell>
          <cell r="BC9">
            <v>130</v>
          </cell>
          <cell r="BD9">
            <v>1947</v>
          </cell>
          <cell r="BE9">
            <v>1947</v>
          </cell>
          <cell r="BF9">
            <v>0</v>
          </cell>
          <cell r="BG9">
            <v>0</v>
          </cell>
          <cell r="BH9">
            <v>0</v>
          </cell>
          <cell r="BI9">
            <v>0</v>
          </cell>
          <cell r="BJ9">
            <v>0</v>
          </cell>
          <cell r="BK9">
            <v>0</v>
          </cell>
        </row>
        <row r="10">
          <cell r="F10" t="str">
            <v>巫溪县通城镇2023年中兴村至清泉村连接道路建设工程</v>
          </cell>
          <cell r="G10" t="str">
            <v>乡村建设行动</v>
          </cell>
          <cell r="H10" t="str">
            <v>农村基础设施（含产业配套基础设施）</v>
          </cell>
          <cell r="I10" t="str">
            <v>农村道路建设（通村路、通户路、小型桥梁等）</v>
          </cell>
          <cell r="J10" t="str">
            <v>硬化公路长3公里，宽4.5米，C25混凝土厚0.2米，含挡土墙1000立方米，边沟，涵洞等。</v>
          </cell>
          <cell r="K10" t="str">
            <v>改扩建、新建</v>
          </cell>
          <cell r="L10" t="str">
            <v>巫溪县通城镇中兴村、清泉村</v>
          </cell>
          <cell r="M10" t="str">
            <v>通过扩建道路3公里，建成后可改善1022人（其中脱贫人口254人）出行条件。</v>
          </cell>
          <cell r="N10" t="str">
            <v>12人参与前期项目确定会议、决议，15人参与入库项目的选择，10人参与项目实施过程中施工质量和资金使用的监督；通过扩建道路3公里，建成后可改善1022人（其中脱贫人口254人）出行条件。</v>
          </cell>
          <cell r="O10" t="str">
            <v>通过扩建道路3公里，建成后可改善1022人（其中脱贫人口254人）出行条件。</v>
          </cell>
          <cell r="P10" t="str">
            <v>硬化公路长3公里</v>
          </cell>
          <cell r="Q10" t="str">
            <v>项目验收合格率100%</v>
          </cell>
          <cell r="R10" t="str">
            <v>项目（工程）完成及时率100%</v>
          </cell>
          <cell r="S10" t="str">
            <v>补助标准90万元/公里</v>
          </cell>
          <cell r="T10" t="str">
            <v>无</v>
          </cell>
          <cell r="U10" t="str">
            <v>受益脱贫人口≥254人</v>
          </cell>
          <cell r="V10" t="str">
            <v>项目设计使用年限≥5年</v>
          </cell>
          <cell r="W10" t="str">
            <v>受益脱贫人口满意度≥95%</v>
          </cell>
          <cell r="X10" t="str">
            <v>巫溪县交通局</v>
          </cell>
          <cell r="Y10" t="str">
            <v>巫溪县通城镇人民政府</v>
          </cell>
          <cell r="Z10">
            <v>2023</v>
          </cell>
          <cell r="AA10" t="str">
            <v>是</v>
          </cell>
          <cell r="AB10">
            <v>202301</v>
          </cell>
          <cell r="AC10">
            <v>202312</v>
          </cell>
          <cell r="AD10">
            <v>180</v>
          </cell>
          <cell r="AE10">
            <v>150</v>
          </cell>
          <cell r="AF10">
            <v>150</v>
          </cell>
        </row>
        <row r="10">
          <cell r="AH10">
            <v>30</v>
          </cell>
        </row>
        <row r="10">
          <cell r="AL10">
            <v>0</v>
          </cell>
          <cell r="AM10">
            <v>1022</v>
          </cell>
          <cell r="AN10">
            <v>254</v>
          </cell>
          <cell r="AO10" t="str">
            <v>否</v>
          </cell>
          <cell r="AP10" t="str">
            <v>否</v>
          </cell>
          <cell r="AQ10" t="str">
            <v>否</v>
          </cell>
          <cell r="AR10" t="str">
            <v>是</v>
          </cell>
          <cell r="AS10" t="str">
            <v>是</v>
          </cell>
          <cell r="AT10" t="str">
            <v>否</v>
          </cell>
          <cell r="AU10" t="str">
            <v>无</v>
          </cell>
          <cell r="AV10" t="str">
            <v>否</v>
          </cell>
          <cell r="AW10" t="str">
            <v>无</v>
          </cell>
          <cell r="AX10" t="str">
            <v>冉国权</v>
          </cell>
          <cell r="AY10">
            <v>19923231856</v>
          </cell>
        </row>
        <row r="10">
          <cell r="BB10">
            <v>180</v>
          </cell>
          <cell r="BC10">
            <v>30</v>
          </cell>
          <cell r="BD10">
            <v>150</v>
          </cell>
          <cell r="BE10">
            <v>150</v>
          </cell>
        </row>
        <row r="10">
          <cell r="BL10">
            <v>180</v>
          </cell>
          <cell r="BM10">
            <v>150</v>
          </cell>
          <cell r="BN10">
            <v>150</v>
          </cell>
          <cell r="BO10">
            <v>0</v>
          </cell>
        </row>
        <row r="11">
          <cell r="F11" t="str">
            <v>巫溪县2023年通城镇槐花坪至刘家垭子段公路改建工程</v>
          </cell>
          <cell r="G11" t="str">
            <v>乡村建设行动</v>
          </cell>
          <cell r="H11" t="str">
            <v>农村基础设施（含产业配套基础设施）</v>
          </cell>
          <cell r="I11" t="str">
            <v>农村道路建设（通村路、通户路、小型桥梁等）</v>
          </cell>
          <cell r="J11" t="str">
            <v>A段为改扩建，起点为槐花坪附近与现状公路平交，终点在兰英大峡谷入口处与原有道路相接，路线长度为2.155公里，路基宽度6.5米；B段为原路加铺路段，起点为槐花坪，终点接巫山，路线全长0.696公里。</v>
          </cell>
          <cell r="K11" t="str">
            <v>改扩建</v>
          </cell>
          <cell r="L11" t="str">
            <v>巫溪县通城镇长红村</v>
          </cell>
          <cell r="M11" t="str">
            <v>通过改扩建道路2.847公里，可改善500人（其中脱贫人口80人）出行问题，同时可带动周边产业发展；项目实施过程中可吸纳群众临时务工15人以上，人均务工收入增加1500元以上</v>
          </cell>
          <cell r="N11" t="str">
            <v>6人参与前期项目确定会议、决议，6人参与入库项目的选择，3人参与项目实施过程中施工质量和资金使用的监督，通过道路改扩建道路，可改善500人（其中脱贫人口80人）出行问题，同时可带动周边产业发展；项目实施过程中可吸纳群众临时务工15人以上，人均务工收入增加1500元以上</v>
          </cell>
          <cell r="O11" t="str">
            <v>通过改扩建道路2.847公里，可改善500人（其中脱贫人口80人）出行问题，同时可带动周边产业发展；项目实施过程中可吸纳群众临时务工15人以上，人均务工收入增加1500元以上</v>
          </cell>
          <cell r="P11" t="str">
            <v>改扩建道路长2.851km</v>
          </cell>
          <cell r="Q11" t="str">
            <v>项目验收合格率100%</v>
          </cell>
          <cell r="R11" t="str">
            <v>项目完工及时率100%</v>
          </cell>
          <cell r="S11" t="str">
            <v>改建公路补助110万元/公里</v>
          </cell>
          <cell r="T11" t="str">
            <v>项目过程中可吸纳群众临时务工15人以上，人均务工收入增加1500元以上</v>
          </cell>
          <cell r="U11" t="str">
            <v>受益脱贫人口数≥80人</v>
          </cell>
          <cell r="V11" t="str">
            <v>工程设计使用年限≥5年</v>
          </cell>
          <cell r="W11" t="str">
            <v>受益巩固脱贫人口满意度≥95%</v>
          </cell>
          <cell r="X11" t="str">
            <v>巫溪县交通局</v>
          </cell>
          <cell r="Y11" t="str">
            <v>巫溪县通城镇人民政府</v>
          </cell>
          <cell r="Z11">
            <v>2023</v>
          </cell>
          <cell r="AA11" t="str">
            <v>是</v>
          </cell>
          <cell r="AB11">
            <v>2023.03</v>
          </cell>
          <cell r="AC11">
            <v>2023.12</v>
          </cell>
          <cell r="AD11">
            <v>845</v>
          </cell>
          <cell r="AE11">
            <v>674</v>
          </cell>
          <cell r="AF11">
            <v>674</v>
          </cell>
        </row>
        <row r="11">
          <cell r="AJ11">
            <v>500</v>
          </cell>
        </row>
        <row r="11">
          <cell r="AL11">
            <v>171</v>
          </cell>
          <cell r="AM11">
            <v>500</v>
          </cell>
          <cell r="AN11">
            <v>80</v>
          </cell>
          <cell r="AO11" t="str">
            <v>否</v>
          </cell>
          <cell r="AP11" t="str">
            <v>否</v>
          </cell>
          <cell r="AQ11" t="str">
            <v>否</v>
          </cell>
          <cell r="AR11" t="str">
            <v>是</v>
          </cell>
          <cell r="AS11" t="str">
            <v>否</v>
          </cell>
          <cell r="AT11" t="str">
            <v>否</v>
          </cell>
          <cell r="AU11" t="str">
            <v>无</v>
          </cell>
          <cell r="AV11" t="str">
            <v>否</v>
          </cell>
          <cell r="AW11" t="str">
            <v>无</v>
          </cell>
          <cell r="AX11" t="str">
            <v>张丕建</v>
          </cell>
          <cell r="AY11">
            <v>18883235345</v>
          </cell>
          <cell r="AZ11" t="str">
            <v>纳入到2024年</v>
          </cell>
        </row>
        <row r="11">
          <cell r="BD11">
            <v>530</v>
          </cell>
          <cell r="BE11">
            <v>530</v>
          </cell>
        </row>
        <row r="11">
          <cell r="BL11">
            <v>845</v>
          </cell>
          <cell r="BM11">
            <v>674</v>
          </cell>
          <cell r="BN11">
            <v>674</v>
          </cell>
          <cell r="BO11">
            <v>0</v>
          </cell>
        </row>
        <row r="12">
          <cell r="F12" t="str">
            <v>巫溪县古路镇2023年稻渔综合种养示范基地建设项目</v>
          </cell>
          <cell r="G12" t="str">
            <v>产业发展</v>
          </cell>
          <cell r="H12" t="str">
            <v>生产项目</v>
          </cell>
          <cell r="I12" t="str">
            <v>养殖业基地</v>
          </cell>
          <cell r="J12" t="str">
            <v>建设稻渔综合种养内循环生态养殖基地500亩，总养殖水体1530m³。主要建设高位养鱼池、设备房、提水工程、沉淀池、植物净化塘、低位池等生产设施，购置田园综合体打造所需设施设备。</v>
          </cell>
          <cell r="K12" t="str">
            <v>新建</v>
          </cell>
          <cell r="L12" t="str">
            <v>巫溪县古路镇</v>
          </cell>
          <cell r="M12" t="str">
            <v>项目建成后，预计年产水稻250吨以上、水产品75吨以上，可实现养殖水体种养结合内循环。可带动农户450人，其中脱贫户120人，预计可实现年均增收1000元以上。</v>
          </cell>
          <cell r="N12" t="str">
            <v>11名群众参与项目选择、实施和监督，项目建成后，预计年产水稻250吨以上、水产品75吨以上，可实现养殖水体种养结合内循环。可带动农户450人，其中脱贫户120人，预计可实现年均增收1000元以上。</v>
          </cell>
          <cell r="O12" t="str">
            <v>项目建成后，预计年产水稻250吨以上、水产品75吨以上，可实现养殖水体种养结合内循环。可带动农户450人，其中脱贫户120人，预计可实现年均增收1000元以上。</v>
          </cell>
          <cell r="P12" t="str">
            <v>循环生态养殖基地500亩，养殖水体1530m³。</v>
          </cell>
          <cell r="Q12" t="str">
            <v>项目验收合格率100%</v>
          </cell>
          <cell r="R12" t="str">
            <v>项目完工及时率100%</v>
          </cell>
          <cell r="S12" t="str">
            <v>高位池建设12.5万元/个，稻田改造0.25元/亩。</v>
          </cell>
          <cell r="T12" t="str">
            <v>特色产业带动脱贫（监测）农户增加收入≥1000元</v>
          </cell>
          <cell r="U12" t="str">
            <v>受益脱贫人口≥120人</v>
          </cell>
          <cell r="V12" t="str">
            <v>项目可持续≥5年</v>
          </cell>
          <cell r="W12" t="str">
            <v>受益脱贫人口满意度≥95%</v>
          </cell>
          <cell r="X12" t="str">
            <v>巫溪县农业农村委员会</v>
          </cell>
          <cell r="Y12" t="str">
            <v>巫溪县古路镇人民政府</v>
          </cell>
          <cell r="Z12">
            <v>2023</v>
          </cell>
          <cell r="AA12" t="str">
            <v>是</v>
          </cell>
          <cell r="AB12">
            <v>202301</v>
          </cell>
          <cell r="AC12">
            <v>202312</v>
          </cell>
          <cell r="AD12">
            <v>620</v>
          </cell>
          <cell r="AE12">
            <v>620</v>
          </cell>
          <cell r="AF12">
            <v>620</v>
          </cell>
        </row>
        <row r="12">
          <cell r="AK12">
            <v>80</v>
          </cell>
          <cell r="AL12">
            <v>-80</v>
          </cell>
          <cell r="AM12">
            <v>450</v>
          </cell>
          <cell r="AN12">
            <v>120</v>
          </cell>
          <cell r="AO12" t="str">
            <v>否</v>
          </cell>
          <cell r="AP12" t="str">
            <v>否</v>
          </cell>
          <cell r="AQ12" t="str">
            <v>否</v>
          </cell>
          <cell r="AR12" t="str">
            <v>是</v>
          </cell>
          <cell r="AS12" t="str">
            <v>是</v>
          </cell>
          <cell r="AT12" t="str">
            <v>否</v>
          </cell>
          <cell r="AU12" t="str">
            <v>无</v>
          </cell>
          <cell r="AV12" t="str">
            <v>是</v>
          </cell>
          <cell r="AW12" t="str">
            <v>按不低于6%分红壮大村集体经济</v>
          </cell>
          <cell r="AX12" t="str">
            <v>杨亚</v>
          </cell>
          <cell r="AY12">
            <v>17754927593</v>
          </cell>
          <cell r="AZ12" t="str">
            <v>纳入到2024年</v>
          </cell>
        </row>
        <row r="12">
          <cell r="BD12">
            <v>620</v>
          </cell>
          <cell r="BE12">
            <v>620</v>
          </cell>
        </row>
        <row r="12">
          <cell r="BL12">
            <v>620</v>
          </cell>
          <cell r="BM12">
            <v>620</v>
          </cell>
          <cell r="BN12">
            <v>620</v>
          </cell>
          <cell r="BO12">
            <v>0</v>
          </cell>
        </row>
        <row r="13">
          <cell r="F13" t="str">
            <v>巫溪县2023年度徐家镇大宝村人居环境整治项目</v>
          </cell>
          <cell r="G13" t="str">
            <v>乡村建设行动</v>
          </cell>
          <cell r="H13" t="str">
            <v>人居环境整治</v>
          </cell>
          <cell r="I13" t="str">
            <v>村容村貌提升</v>
          </cell>
          <cell r="J13" t="str">
            <v>道路整治提升1100米，配套完善人行道、排水沟、护栏等基础设施。</v>
          </cell>
          <cell r="K13" t="str">
            <v>新建</v>
          </cell>
          <cell r="L13" t="str">
            <v>巫溪县徐家镇大宝村</v>
          </cell>
          <cell r="M13" t="str">
            <v>通过道路提升1100米，配套完善人行道、排水沟、护栏等基础设施，提升大宝村村容村貌，改善1200余人（其中脱贫人口350人）生产生活条件。</v>
          </cell>
          <cell r="N13" t="str">
            <v>10人参与前期项目确定会议、决议，10人参与入库项目的选择，3人参与项目实施过程中施工质量和资金使用的监督，通过道路提升1100米，配套完善人行道、排水沟、护栏等基础设施，提升大宝村村容村貌，改善1200余人（其中脱贫人口350人）生产生活条件。</v>
          </cell>
          <cell r="O13" t="str">
            <v>通过道路提升1100米，配套完善人行道、排水沟、护栏等基础设施，提升大宝村村容村貌，改善1200余人（其中脱贫人口350人）生产生活条件。</v>
          </cell>
          <cell r="P13" t="str">
            <v>道路整治提升数量1100米</v>
          </cell>
          <cell r="Q13" t="str">
            <v>项目验收合格率100%</v>
          </cell>
          <cell r="R13" t="str">
            <v>项目完工及时率100%</v>
          </cell>
          <cell r="S13" t="str">
            <v>道路整治提升300万元/公里</v>
          </cell>
          <cell r="T13" t="str">
            <v>无</v>
          </cell>
          <cell r="U13" t="str">
            <v>受益脱贫人口≥350人</v>
          </cell>
          <cell r="V13" t="str">
            <v>工程设计使用年限≥10年</v>
          </cell>
          <cell r="W13" t="str">
            <v>受益农户满意度≥95%</v>
          </cell>
          <cell r="X13" t="str">
            <v>巫溪县发展和改革委员会</v>
          </cell>
          <cell r="Y13" t="str">
            <v>巫溪县徐家镇人民政府</v>
          </cell>
          <cell r="Z13">
            <v>2023</v>
          </cell>
          <cell r="AA13" t="str">
            <v>是</v>
          </cell>
          <cell r="AB13">
            <v>202301</v>
          </cell>
          <cell r="AC13">
            <v>202312</v>
          </cell>
          <cell r="AD13">
            <v>350</v>
          </cell>
          <cell r="AE13">
            <v>300</v>
          </cell>
          <cell r="AF13">
            <v>300</v>
          </cell>
        </row>
        <row r="13">
          <cell r="AH13">
            <v>50</v>
          </cell>
        </row>
        <row r="13">
          <cell r="AL13">
            <v>0</v>
          </cell>
          <cell r="AM13">
            <v>1200</v>
          </cell>
          <cell r="AN13">
            <v>350</v>
          </cell>
          <cell r="AO13" t="str">
            <v>是</v>
          </cell>
          <cell r="AP13" t="str">
            <v>是</v>
          </cell>
          <cell r="AQ13" t="str">
            <v>否</v>
          </cell>
          <cell r="AR13" t="str">
            <v>是</v>
          </cell>
          <cell r="AS13" t="str">
            <v>否</v>
          </cell>
          <cell r="AT13" t="str">
            <v>否</v>
          </cell>
          <cell r="AU13" t="str">
            <v>无</v>
          </cell>
          <cell r="AV13" t="str">
            <v>否</v>
          </cell>
          <cell r="AW13" t="str">
            <v>无</v>
          </cell>
          <cell r="AX13" t="str">
            <v>胡建华</v>
          </cell>
          <cell r="AY13" t="str">
            <v>18223618591</v>
          </cell>
          <cell r="AZ13" t="str">
            <v>剩余资金调整到2024年</v>
          </cell>
        </row>
        <row r="13">
          <cell r="BB13">
            <v>300</v>
          </cell>
          <cell r="BC13">
            <v>50</v>
          </cell>
          <cell r="BD13">
            <v>300</v>
          </cell>
          <cell r="BE13">
            <v>300</v>
          </cell>
        </row>
        <row r="13">
          <cell r="BL13">
            <v>350</v>
          </cell>
          <cell r="BM13">
            <v>300</v>
          </cell>
          <cell r="BN13">
            <v>300</v>
          </cell>
          <cell r="BO13">
            <v>0</v>
          </cell>
        </row>
        <row r="14">
          <cell r="F14" t="str">
            <v>巫溪县鱼鳞乡五宋村2023年产业道路改造项目</v>
          </cell>
          <cell r="G14" t="str">
            <v>乡村建设行动</v>
          </cell>
          <cell r="H14" t="str">
            <v>农村基础设施（含产业配套基础设施）</v>
          </cell>
          <cell r="I14" t="str">
            <v>产业路、资源路、旅游路建设</v>
          </cell>
          <cell r="J14" t="str">
            <v>改扩建道路2.6公里，完善边沟、挡墙等基础设施。</v>
          </cell>
          <cell r="K14" t="str">
            <v>改扩建</v>
          </cell>
          <cell r="L14" t="str">
            <v>巫溪县鱼鳞乡五宋村</v>
          </cell>
          <cell r="M14" t="str">
            <v>通过升级改造道路2.6公里，为五宋村200余亩烤烟产业发展提供便利条件；带动夫妻神树旅游景点乡村旅游发展；方便215人（其中脱贫人口65人）出行。</v>
          </cell>
          <cell r="N14" t="str">
            <v>11人参与前期项目确定会议、决议，11人参与入库项目的选择，2人参与项目实施过程中施工质量和资金使用的监督，项目建成后，为五宋村200余亩烤烟产业发展提供便利条件；带动夫妻神树旅游景点乡村旅游发展；方便215人（其中脱贫人口65人）出行。</v>
          </cell>
          <cell r="O14" t="str">
            <v>通过升级改造主公路2.6公里，为五宋村200余亩烤烟产业发展提供便利条件；带动夫妻神树旅游景点乡村旅游发展；方便215人（其中脱贫人口65人）出行。</v>
          </cell>
          <cell r="P14" t="str">
            <v>升级改造公路数量2.6公里</v>
          </cell>
          <cell r="Q14" t="str">
            <v>项目验收合格率100%</v>
          </cell>
          <cell r="R14" t="str">
            <v>项目完工及时率100%</v>
          </cell>
          <cell r="S14" t="str">
            <v>道路升级改造115万元/公里</v>
          </cell>
          <cell r="T14" t="str">
            <v>无</v>
          </cell>
          <cell r="U14" t="str">
            <v>受益脱贫人口≥65人</v>
          </cell>
          <cell r="V14" t="str">
            <v>项目可持续性≥10年</v>
          </cell>
          <cell r="W14" t="str">
            <v>项目受益群众满意度≥95%</v>
          </cell>
          <cell r="X14" t="str">
            <v>巫溪县发展和改革委员会</v>
          </cell>
          <cell r="Y14" t="str">
            <v>巫溪县鱼鳞乡人民政府</v>
          </cell>
          <cell r="Z14">
            <v>2023</v>
          </cell>
          <cell r="AA14" t="str">
            <v>是</v>
          </cell>
          <cell r="AB14">
            <v>2023.6</v>
          </cell>
          <cell r="AC14">
            <v>2023.12</v>
          </cell>
          <cell r="AD14">
            <v>397</v>
          </cell>
          <cell r="AE14">
            <v>347</v>
          </cell>
          <cell r="AF14">
            <v>347</v>
          </cell>
        </row>
        <row r="14">
          <cell r="AH14">
            <v>50</v>
          </cell>
        </row>
        <row r="14">
          <cell r="AL14">
            <v>0</v>
          </cell>
          <cell r="AM14">
            <v>215</v>
          </cell>
          <cell r="AN14">
            <v>65</v>
          </cell>
          <cell r="AO14" t="str">
            <v>否</v>
          </cell>
          <cell r="AP14" t="str">
            <v>是</v>
          </cell>
          <cell r="AQ14" t="str">
            <v>否</v>
          </cell>
          <cell r="AR14" t="str">
            <v>是</v>
          </cell>
          <cell r="AS14" t="str">
            <v>是</v>
          </cell>
          <cell r="AT14" t="str">
            <v>否</v>
          </cell>
          <cell r="AU14" t="str">
            <v>无</v>
          </cell>
          <cell r="AV14" t="str">
            <v>否</v>
          </cell>
          <cell r="AW14" t="str">
            <v>无</v>
          </cell>
          <cell r="AX14" t="str">
            <v>唐大荣</v>
          </cell>
          <cell r="AY14" t="str">
            <v>13594701988</v>
          </cell>
          <cell r="AZ14" t="str">
            <v>剩余资金调整到2024年</v>
          </cell>
        </row>
        <row r="14">
          <cell r="BB14">
            <v>347</v>
          </cell>
          <cell r="BC14">
            <v>50</v>
          </cell>
          <cell r="BD14">
            <v>347</v>
          </cell>
          <cell r="BE14">
            <v>347</v>
          </cell>
        </row>
        <row r="14">
          <cell r="BL14">
            <v>397</v>
          </cell>
          <cell r="BM14">
            <v>347</v>
          </cell>
          <cell r="BN14">
            <v>347</v>
          </cell>
          <cell r="BO14">
            <v>0</v>
          </cell>
        </row>
        <row r="15">
          <cell r="AD15">
            <v>2527.22</v>
          </cell>
          <cell r="AE15">
            <v>1713.15</v>
          </cell>
          <cell r="AF15">
            <v>1713.15</v>
          </cell>
          <cell r="AG15">
            <v>0</v>
          </cell>
          <cell r="AH15">
            <v>814.07</v>
          </cell>
          <cell r="AI15">
            <v>825.81</v>
          </cell>
          <cell r="AJ15">
            <v>0</v>
          </cell>
          <cell r="AK15">
            <v>0</v>
          </cell>
          <cell r="AL15" t="e">
            <v>#REF!</v>
          </cell>
          <cell r="AM15">
            <v>251579</v>
          </cell>
          <cell r="AN15">
            <v>41261</v>
          </cell>
          <cell r="AO15">
            <v>0</v>
          </cell>
          <cell r="AP15">
            <v>0</v>
          </cell>
          <cell r="AQ15">
            <v>0</v>
          </cell>
          <cell r="AR15">
            <v>0</v>
          </cell>
          <cell r="AS15">
            <v>0</v>
          </cell>
          <cell r="AT15">
            <v>0</v>
          </cell>
          <cell r="AU15">
            <v>0</v>
          </cell>
          <cell r="AV15">
            <v>0</v>
          </cell>
          <cell r="AW15">
            <v>0</v>
          </cell>
          <cell r="AX15">
            <v>0</v>
          </cell>
          <cell r="AY15">
            <v>497950673556</v>
          </cell>
          <cell r="AZ15">
            <v>0</v>
          </cell>
          <cell r="BA15">
            <v>0</v>
          </cell>
          <cell r="BB15">
            <v>1713.81</v>
          </cell>
          <cell r="BC15">
            <v>814.07</v>
          </cell>
          <cell r="BD15">
            <v>888</v>
          </cell>
          <cell r="BE15">
            <v>0</v>
          </cell>
          <cell r="BF15">
            <v>0</v>
          </cell>
          <cell r="BG15">
            <v>888</v>
          </cell>
          <cell r="BH15">
            <v>0</v>
          </cell>
          <cell r="BI15">
            <v>0</v>
          </cell>
          <cell r="BJ15">
            <v>0</v>
          </cell>
          <cell r="BK15">
            <v>0</v>
          </cell>
          <cell r="BL15" t="str">
            <v/>
          </cell>
          <cell r="BM15" t="str">
            <v/>
          </cell>
          <cell r="BN15" t="str">
            <v/>
          </cell>
          <cell r="BO15" t="str">
            <v/>
          </cell>
        </row>
        <row r="16">
          <cell r="F16" t="str">
            <v>巫溪县2022年农村抽提水工程补贴项目</v>
          </cell>
          <cell r="G16" t="str">
            <v>乡村建设行动</v>
          </cell>
          <cell r="H16" t="str">
            <v>农村基础设施（含产业配套基础设施）</v>
          </cell>
          <cell r="I16" t="str">
            <v>农村供水保障设施建设</v>
          </cell>
          <cell r="J16" t="str">
            <v>补贴全县抽提水工程40余处等</v>
          </cell>
          <cell r="K16" t="str">
            <v>新建</v>
          </cell>
          <cell r="L16" t="str">
            <v>巫溪县</v>
          </cell>
          <cell r="M16" t="str">
            <v>通过补贴全县抽提水工程40余处等，可提升13520人其中脱贫人口2240人安全供水保障水平</v>
          </cell>
          <cell r="N16" t="str">
            <v>9人参与入库项目的选择，2人参与项目实施过程中施工质量和资金使用的监督，通过群众参与项目的实施和监督，通过补贴全县抽提水工程40余处等，可提升13520人其中脱贫人口2240人安全供水保障水平</v>
          </cell>
          <cell r="O16" t="str">
            <v>通过补贴全县抽提水工程40余处等，可提升13520人其中脱贫人口2240人安全供水保障水平</v>
          </cell>
          <cell r="P16" t="str">
            <v>补贴全县抽提水工程40余处等</v>
          </cell>
          <cell r="Q16" t="str">
            <v>项目验收合格率100%</v>
          </cell>
          <cell r="R16" t="str">
            <v>项目（工程）完成及时率100%</v>
          </cell>
          <cell r="S16" t="str">
            <v>饮水管道1.20万元/公里，蓄水池500元/方</v>
          </cell>
          <cell r="T16" t="str">
            <v>减少脱贫巩固户用水成本105元</v>
          </cell>
          <cell r="U16" t="str">
            <v>受益脱贫人口≥2240人</v>
          </cell>
          <cell r="V16" t="str">
            <v>工程设计使用年限≥10年</v>
          </cell>
          <cell r="W16" t="str">
            <v>受益脱贫人口满意度≥90%</v>
          </cell>
          <cell r="X16" t="str">
            <v>巫溪县水利局</v>
          </cell>
          <cell r="Y16" t="str">
            <v>巫溪县水利水电事务中心</v>
          </cell>
          <cell r="Z16">
            <v>2023</v>
          </cell>
          <cell r="AA16" t="str">
            <v>是</v>
          </cell>
          <cell r="AB16">
            <v>202301</v>
          </cell>
          <cell r="AC16">
            <v>202312</v>
          </cell>
          <cell r="AD16">
            <v>90</v>
          </cell>
          <cell r="AE16">
            <v>90</v>
          </cell>
          <cell r="AF16">
            <v>90</v>
          </cell>
        </row>
        <row r="16">
          <cell r="AI16">
            <v>90</v>
          </cell>
        </row>
        <row r="16">
          <cell r="AK16">
            <v>0</v>
          </cell>
          <cell r="AL16">
            <v>0</v>
          </cell>
          <cell r="AM16">
            <v>13520</v>
          </cell>
          <cell r="AN16">
            <v>2240</v>
          </cell>
          <cell r="AO16" t="str">
            <v>否</v>
          </cell>
          <cell r="AP16" t="str">
            <v>否</v>
          </cell>
          <cell r="AQ16" t="str">
            <v>否</v>
          </cell>
          <cell r="AR16" t="str">
            <v>是</v>
          </cell>
          <cell r="AS16" t="str">
            <v>否</v>
          </cell>
          <cell r="AT16" t="str">
            <v>否</v>
          </cell>
          <cell r="AU16" t="str">
            <v>无</v>
          </cell>
          <cell r="AV16" t="str">
            <v>否</v>
          </cell>
          <cell r="AW16" t="str">
            <v>无</v>
          </cell>
          <cell r="AX16" t="str">
            <v>杨政</v>
          </cell>
          <cell r="AY16">
            <v>17783952627</v>
          </cell>
          <cell r="AZ16" t="str">
            <v>纳入到2024年</v>
          </cell>
        </row>
        <row r="16">
          <cell r="BB16">
            <v>90</v>
          </cell>
          <cell r="BC16">
            <v>0</v>
          </cell>
          <cell r="BD16">
            <v>0</v>
          </cell>
        </row>
        <row r="16">
          <cell r="BL16">
            <v>90</v>
          </cell>
          <cell r="BM16">
            <v>90</v>
          </cell>
          <cell r="BN16">
            <v>90</v>
          </cell>
          <cell r="BO16">
            <v>0</v>
          </cell>
        </row>
        <row r="17">
          <cell r="F17" t="str">
            <v>巫溪县2023年城厢镇渔渡村、酒泉村供水保障工程</v>
          </cell>
          <cell r="G17" t="str">
            <v>乡村建设行动</v>
          </cell>
          <cell r="H17" t="str">
            <v>农村基础设施（含产业配套基础设施）</v>
          </cell>
          <cell r="I17" t="str">
            <v>农村供水保障设施建设</v>
          </cell>
          <cell r="J17" t="str">
            <v>渔渡村：新建潜水泵站1座、新建200m³蓄水池1口、安装63PE管460m等。酒泉村：新建50m³蓄水池1口、安装φ40PE管1700m、φ25PE管3200m、φ20PE管1300m等</v>
          </cell>
          <cell r="K17" t="str">
            <v>新建</v>
          </cell>
          <cell r="L17" t="str">
            <v>巫溪县城厢镇</v>
          </cell>
          <cell r="M17" t="str">
            <v>通过渔渡村：新建潜水泵站1座、新建200m³蓄水池1口、安装63PE管460m等。酒泉村：新建50m³蓄水池1口、安装φ40PE管1700m、φ25PE管3200m、φ20PE管1300m等,可提升5135人其中脱贫人口856人安全供水保障水平</v>
          </cell>
          <cell r="N17" t="str">
            <v>4人参与入库项目的选择，2人参与项目实施过程中施工质量和资金使用的监督，通过群众参与项目的实施和监督，通过渔渡村：新建潜水泵站1座、新建200m³蓄水池1口、安装63PE管460m等。酒泉村：新建50m³蓄水池1口、安装φ40PE管1700m、φ25PE管3200m、φ20PE管1300m等,可提升5135人其中脱贫人口856人安全供水保障水平</v>
          </cell>
          <cell r="O17" t="str">
            <v>通过渔渡村：新建潜水泵站1座、新建200m³蓄水池1口、安装63PE管460m等。酒泉村：新建50m³蓄水池1口、安装φ40PE管1700m、φ25PE管3200m、φ20PE管1300m等,可提升5135人其中脱贫人口856人安全供水保障水平</v>
          </cell>
          <cell r="P17" t="str">
            <v>渔渡村：新建潜水泵站1座、新建200m³蓄水池1口、安装63PE管460m等。酒泉村：新建50m³蓄水池1口、安装φ40PE管1700m、φ25PE管3200m、φ20PE管1300m等</v>
          </cell>
          <cell r="Q17" t="str">
            <v>项目验收合格率100%</v>
          </cell>
          <cell r="R17" t="str">
            <v>项目（工程）完成及时率100%</v>
          </cell>
          <cell r="S17" t="str">
            <v>饮水管道1.20万元/公里，蓄水池500元/方</v>
          </cell>
          <cell r="T17" t="str">
            <v>减少脱贫巩固户用水成本105元</v>
          </cell>
          <cell r="U17" t="str">
            <v>受益脱贫人口≥856人</v>
          </cell>
          <cell r="V17" t="str">
            <v>工程设计使用年限≥10年</v>
          </cell>
          <cell r="W17" t="str">
            <v>受益脱贫人口满意度≥90%</v>
          </cell>
          <cell r="X17" t="str">
            <v>巫溪县水利局</v>
          </cell>
          <cell r="Y17" t="str">
            <v>巫溪县水利水电事务中心</v>
          </cell>
          <cell r="Z17">
            <v>2023</v>
          </cell>
          <cell r="AA17" t="str">
            <v>是</v>
          </cell>
          <cell r="AB17">
            <v>202301</v>
          </cell>
          <cell r="AC17">
            <v>202312</v>
          </cell>
          <cell r="AD17">
            <v>53</v>
          </cell>
          <cell r="AE17">
            <v>31</v>
          </cell>
          <cell r="AF17">
            <v>31</v>
          </cell>
        </row>
        <row r="17">
          <cell r="AH17">
            <v>22</v>
          </cell>
          <cell r="AI17">
            <v>31.66</v>
          </cell>
        </row>
        <row r="17">
          <cell r="AL17">
            <v>0</v>
          </cell>
          <cell r="AM17">
            <v>5135</v>
          </cell>
          <cell r="AN17">
            <v>856</v>
          </cell>
          <cell r="AO17" t="str">
            <v>否</v>
          </cell>
          <cell r="AP17" t="str">
            <v>否</v>
          </cell>
          <cell r="AQ17" t="str">
            <v>否</v>
          </cell>
          <cell r="AR17" t="str">
            <v>是</v>
          </cell>
          <cell r="AS17" t="str">
            <v>否</v>
          </cell>
          <cell r="AT17" t="str">
            <v>否</v>
          </cell>
          <cell r="AU17" t="str">
            <v>无</v>
          </cell>
          <cell r="AV17" t="str">
            <v>否</v>
          </cell>
          <cell r="AW17" t="str">
            <v>无</v>
          </cell>
          <cell r="AX17" t="str">
            <v>杨政</v>
          </cell>
          <cell r="AY17">
            <v>17783952627</v>
          </cell>
          <cell r="AZ17" t="str">
            <v>剩余资金调整到2024年</v>
          </cell>
        </row>
        <row r="17">
          <cell r="BB17">
            <v>31.66</v>
          </cell>
          <cell r="BC17">
            <v>22</v>
          </cell>
          <cell r="BD17">
            <v>0</v>
          </cell>
        </row>
        <row r="17">
          <cell r="BL17">
            <v>53</v>
          </cell>
          <cell r="BM17">
            <v>31</v>
          </cell>
          <cell r="BN17">
            <v>31</v>
          </cell>
          <cell r="BO17">
            <v>0</v>
          </cell>
        </row>
        <row r="18">
          <cell r="F18" t="str">
            <v>巫溪县2023年凤凰镇施家村农村供水保障提升工程</v>
          </cell>
          <cell r="G18" t="str">
            <v>乡村建设行动</v>
          </cell>
          <cell r="H18" t="str">
            <v>农村基础设施（含产业配套基础设施）</v>
          </cell>
          <cell r="I18" t="str">
            <v>农村供水保障设施建设</v>
          </cell>
          <cell r="J18" t="str">
            <v>新建抽水工程1处并配备管道4000米等</v>
          </cell>
          <cell r="K18" t="str">
            <v>新建</v>
          </cell>
          <cell r="L18" t="str">
            <v>巫溪县凤凰镇</v>
          </cell>
          <cell r="M18" t="str">
            <v>通过新建抽水工程1处并配备管道4000米等,可提升420人其中脱贫人口70人安全供水保障水平</v>
          </cell>
          <cell r="N18" t="str">
            <v>3人参与入库项目的选择，2人参与项目实施过程中施工质量和资金使用的监督，通过群众参与项目的实施和监督，通过新建抽水工程1处并配备管道4000米等,可提升420人其中脱贫人口70人安全供水保障水平</v>
          </cell>
          <cell r="O18" t="str">
            <v>通过新建抽水工程1处并配备管道4000米等,可提升420人其中脱贫人口70人安全供水保障水平</v>
          </cell>
          <cell r="P18" t="str">
            <v>新建抽水工程1处并配备管道4000米等</v>
          </cell>
          <cell r="Q18" t="str">
            <v>项目验收合格率100%</v>
          </cell>
          <cell r="R18" t="str">
            <v>项目（工程）完成及时率100%</v>
          </cell>
          <cell r="S18" t="str">
            <v>饮水管道1.20万元/公里，蓄水池500元/方</v>
          </cell>
          <cell r="T18" t="str">
            <v>减少脱贫巩固户用水成本105元</v>
          </cell>
          <cell r="U18" t="str">
            <v>受益脱贫人口≥70人</v>
          </cell>
          <cell r="V18" t="str">
            <v>工程设计使用年限≥10年</v>
          </cell>
          <cell r="W18" t="str">
            <v>受益脱贫人口满意度≥90%</v>
          </cell>
          <cell r="X18" t="str">
            <v>巫溪县水利局</v>
          </cell>
          <cell r="Y18" t="str">
            <v>巫溪县水利水电事务中心</v>
          </cell>
          <cell r="Z18">
            <v>2023</v>
          </cell>
          <cell r="AA18" t="str">
            <v>是</v>
          </cell>
          <cell r="AB18">
            <v>202301</v>
          </cell>
          <cell r="AC18">
            <v>202312</v>
          </cell>
          <cell r="AD18">
            <v>80</v>
          </cell>
          <cell r="AE18">
            <v>80</v>
          </cell>
          <cell r="AF18">
            <v>80</v>
          </cell>
        </row>
        <row r="18">
          <cell r="AI18">
            <v>80</v>
          </cell>
        </row>
        <row r="18">
          <cell r="AK18">
            <v>0</v>
          </cell>
          <cell r="AL18">
            <v>0</v>
          </cell>
          <cell r="AM18">
            <v>420</v>
          </cell>
          <cell r="AN18">
            <v>70</v>
          </cell>
          <cell r="AO18" t="str">
            <v>否</v>
          </cell>
          <cell r="AP18" t="str">
            <v>否</v>
          </cell>
          <cell r="AQ18" t="str">
            <v>否</v>
          </cell>
          <cell r="AR18" t="str">
            <v>是</v>
          </cell>
          <cell r="AS18" t="str">
            <v>否</v>
          </cell>
          <cell r="AT18" t="str">
            <v>否</v>
          </cell>
          <cell r="AU18" t="str">
            <v>无</v>
          </cell>
          <cell r="AV18" t="str">
            <v>否</v>
          </cell>
          <cell r="AW18" t="str">
            <v>无</v>
          </cell>
          <cell r="AX18" t="str">
            <v>杨政</v>
          </cell>
          <cell r="AY18">
            <v>17783952627</v>
          </cell>
          <cell r="AZ18" t="str">
            <v>纳入到2024年</v>
          </cell>
        </row>
        <row r="18">
          <cell r="BB18">
            <v>80</v>
          </cell>
          <cell r="BC18">
            <v>0</v>
          </cell>
          <cell r="BD18">
            <v>0</v>
          </cell>
        </row>
        <row r="18">
          <cell r="BL18">
            <v>80</v>
          </cell>
          <cell r="BM18">
            <v>80</v>
          </cell>
          <cell r="BN18">
            <v>80</v>
          </cell>
          <cell r="BO18">
            <v>0</v>
          </cell>
        </row>
        <row r="19">
          <cell r="F19" t="str">
            <v>巫溪县2023年徐家镇安阳村2社供水保障提升工程</v>
          </cell>
          <cell r="G19" t="str">
            <v>乡村建设行动</v>
          </cell>
          <cell r="H19" t="str">
            <v>农村基础设施（含产业配套基础设施）</v>
          </cell>
          <cell r="I19" t="str">
            <v>农村供水保障设施建设</v>
          </cell>
          <cell r="J19" t="str">
            <v>新建300方水池1口，铺设50管道5000米等</v>
          </cell>
          <cell r="K19" t="str">
            <v>新建</v>
          </cell>
          <cell r="L19" t="str">
            <v>巫溪县徐家镇安阳村</v>
          </cell>
          <cell r="M19" t="str">
            <v>通过新建300方水池1口，铺设50管道5000米等,可提升230人其中脱贫人口38人安全供水保障水平</v>
          </cell>
          <cell r="N19" t="str">
            <v>9人参与入库项目的选择，2人参与项目实施过程中施工质量和资金使用的监督，通过群众参与项目的实施和监督，通过新建300方水池1口，铺设50管道5000米等,可提升230人其中脱贫人口38人安全供水保障水平</v>
          </cell>
          <cell r="O19" t="str">
            <v>通过新建300方水池1口，铺设50管道5000米等,可提升230人其中脱贫人口38人安全供水保障水平</v>
          </cell>
          <cell r="P19" t="str">
            <v>新建300方水池1口，铺设50管道5000米等</v>
          </cell>
          <cell r="Q19" t="str">
            <v>项目验收合格率100%</v>
          </cell>
          <cell r="R19" t="str">
            <v>项目（工程）完成及时率100%</v>
          </cell>
          <cell r="S19" t="str">
            <v>饮水管道1.20万元/公里，蓄水池500元/方</v>
          </cell>
          <cell r="T19" t="str">
            <v>减少脱贫巩固户用水成本105元</v>
          </cell>
          <cell r="U19" t="str">
            <v>受益脱贫人口≥38人</v>
          </cell>
          <cell r="V19" t="str">
            <v>工程设计使用年限≥10年</v>
          </cell>
          <cell r="W19" t="str">
            <v>受益脱贫人口满意度≥90%</v>
          </cell>
          <cell r="X19" t="str">
            <v>巫溪县水利局</v>
          </cell>
          <cell r="Y19" t="str">
            <v>巫溪县水利水电事务中心</v>
          </cell>
          <cell r="Z19">
            <v>2023</v>
          </cell>
          <cell r="AA19" t="str">
            <v>是</v>
          </cell>
          <cell r="AB19">
            <v>202301</v>
          </cell>
          <cell r="AC19">
            <v>202312</v>
          </cell>
          <cell r="AD19">
            <v>27</v>
          </cell>
          <cell r="AE19">
            <v>27</v>
          </cell>
          <cell r="AF19">
            <v>27</v>
          </cell>
        </row>
        <row r="19">
          <cell r="AI19">
            <v>27</v>
          </cell>
        </row>
        <row r="19">
          <cell r="AK19">
            <v>0</v>
          </cell>
          <cell r="AL19">
            <v>0</v>
          </cell>
          <cell r="AM19">
            <v>230</v>
          </cell>
          <cell r="AN19">
            <v>38</v>
          </cell>
          <cell r="AO19" t="str">
            <v>否</v>
          </cell>
          <cell r="AP19" t="str">
            <v>否</v>
          </cell>
          <cell r="AQ19" t="str">
            <v>否</v>
          </cell>
          <cell r="AR19" t="str">
            <v>是</v>
          </cell>
          <cell r="AS19" t="str">
            <v>否</v>
          </cell>
          <cell r="AT19" t="str">
            <v>否</v>
          </cell>
          <cell r="AU19" t="str">
            <v>无</v>
          </cell>
          <cell r="AV19" t="str">
            <v>否</v>
          </cell>
          <cell r="AW19" t="str">
            <v>无</v>
          </cell>
          <cell r="AX19" t="str">
            <v>杨政</v>
          </cell>
          <cell r="AY19">
            <v>17783952627</v>
          </cell>
          <cell r="AZ19" t="str">
            <v>纳入到2024年</v>
          </cell>
        </row>
        <row r="19">
          <cell r="BB19">
            <v>27</v>
          </cell>
          <cell r="BC19">
            <v>0</v>
          </cell>
          <cell r="BD19">
            <v>0</v>
          </cell>
        </row>
        <row r="19">
          <cell r="BL19">
            <v>27</v>
          </cell>
          <cell r="BM19">
            <v>27</v>
          </cell>
          <cell r="BN19">
            <v>27</v>
          </cell>
          <cell r="BO19">
            <v>0</v>
          </cell>
        </row>
        <row r="20">
          <cell r="F20" t="str">
            <v>巫溪县2023年花台乡农坡村山坪塘整治工程</v>
          </cell>
          <cell r="G20" t="str">
            <v>乡村建设行动</v>
          </cell>
          <cell r="H20" t="str">
            <v>农村基础设施（含产业配套基础设施）</v>
          </cell>
          <cell r="I20" t="str">
            <v>农村供水保障设施建设</v>
          </cell>
          <cell r="J20" t="str">
            <v>新建1000方山坪塘1口，整治2口等</v>
          </cell>
          <cell r="K20" t="str">
            <v>新建</v>
          </cell>
          <cell r="L20" t="str">
            <v>巫溪县花台乡农坡村</v>
          </cell>
          <cell r="M20" t="str">
            <v>通过新建1000方山坪塘1口，整治2口等,可提升450人其中脱贫人口75人安全供水保障水平</v>
          </cell>
          <cell r="N20" t="str">
            <v>3人参与入库项目的选择，2人参与项目实施过程中施工质量和资金使用的监督，通过群众参与项目的实施和监督，通过新建1000方山坪塘1口，整治2口等,可提升450人其中脱贫人口75人安全供水保障水平</v>
          </cell>
          <cell r="O20" t="str">
            <v>通过新建1000方山坪塘1口，整治2口等,可提升450人其中脱贫人口75人安全供水保障水平</v>
          </cell>
          <cell r="P20" t="str">
            <v>新建1000方山坪塘1口，整治2口，受益450人</v>
          </cell>
          <cell r="Q20" t="str">
            <v>项目验收合格率100%</v>
          </cell>
          <cell r="R20" t="str">
            <v>项目（工程）完成及时率100%</v>
          </cell>
          <cell r="S20" t="str">
            <v>饮水管道1.20万元/公里，蓄水池500元/方</v>
          </cell>
          <cell r="T20" t="str">
            <v>减少脱贫巩固户用水成本105元</v>
          </cell>
          <cell r="U20" t="str">
            <v>受益脱贫人口≥75人</v>
          </cell>
          <cell r="V20" t="str">
            <v>工程设计使用年限≥10年</v>
          </cell>
          <cell r="W20" t="str">
            <v>受益脱贫人口满意度≥90%</v>
          </cell>
          <cell r="X20" t="str">
            <v>巫溪县水利局</v>
          </cell>
          <cell r="Y20" t="str">
            <v>巫溪县水利水电事务中心</v>
          </cell>
          <cell r="Z20">
            <v>2023</v>
          </cell>
          <cell r="AA20" t="str">
            <v>是</v>
          </cell>
          <cell r="AB20">
            <v>202301</v>
          </cell>
          <cell r="AC20">
            <v>202312</v>
          </cell>
          <cell r="AD20">
            <v>65</v>
          </cell>
          <cell r="AE20">
            <v>65</v>
          </cell>
          <cell r="AF20">
            <v>65</v>
          </cell>
        </row>
        <row r="20">
          <cell r="AI20">
            <v>65</v>
          </cell>
        </row>
        <row r="20">
          <cell r="AK20">
            <v>0</v>
          </cell>
          <cell r="AL20">
            <v>0</v>
          </cell>
          <cell r="AM20">
            <v>450</v>
          </cell>
          <cell r="AN20">
            <v>75</v>
          </cell>
          <cell r="AO20" t="str">
            <v>否</v>
          </cell>
          <cell r="AP20" t="str">
            <v>否</v>
          </cell>
          <cell r="AQ20" t="str">
            <v>否</v>
          </cell>
          <cell r="AR20" t="str">
            <v>是</v>
          </cell>
          <cell r="AS20" t="str">
            <v>否</v>
          </cell>
          <cell r="AT20" t="str">
            <v>否</v>
          </cell>
          <cell r="AU20" t="str">
            <v>无</v>
          </cell>
          <cell r="AV20" t="str">
            <v>否</v>
          </cell>
          <cell r="AW20" t="str">
            <v>无</v>
          </cell>
          <cell r="AX20" t="str">
            <v>杨政</v>
          </cell>
          <cell r="AY20">
            <v>17783952627</v>
          </cell>
          <cell r="AZ20" t="str">
            <v>纳入到2024年</v>
          </cell>
        </row>
        <row r="20">
          <cell r="BB20">
            <v>65</v>
          </cell>
          <cell r="BC20">
            <v>0</v>
          </cell>
          <cell r="BD20">
            <v>0</v>
          </cell>
        </row>
        <row r="20">
          <cell r="BL20">
            <v>65</v>
          </cell>
          <cell r="BM20">
            <v>65</v>
          </cell>
          <cell r="BN20">
            <v>65</v>
          </cell>
          <cell r="BO20">
            <v>0</v>
          </cell>
        </row>
        <row r="21">
          <cell r="F21" t="str">
            <v>巫溪县2023年文峰镇金盆村水源补充工程</v>
          </cell>
          <cell r="G21" t="str">
            <v>乡村建设行动</v>
          </cell>
          <cell r="H21" t="str">
            <v>农村基础设施（含产业配套基础设施）</v>
          </cell>
          <cell r="I21" t="str">
            <v>农村供水保障设施建设</v>
          </cell>
          <cell r="J21" t="str">
            <v>铺设63的管道13公里等</v>
          </cell>
          <cell r="K21" t="str">
            <v>新建</v>
          </cell>
          <cell r="L21" t="str">
            <v>巫溪县文峰镇金盆村</v>
          </cell>
          <cell r="M21" t="str">
            <v>通过铺设63的管道13公里等,可提升365人其中脱贫人口61人安全供水保障水平</v>
          </cell>
          <cell r="N21" t="str">
            <v>9人参与入库项目的选择，2人参与项目实施过程中施工质量和资金使用的监督，通过群众参与项目的实施和监督，通过铺设63的管道13公里等,可提升365人其中脱贫人口61人安全供水保障水平</v>
          </cell>
          <cell r="O21" t="str">
            <v>通过铺设63的管道13公里等,可提升365人其中脱贫人口61人安全供水保障水平</v>
          </cell>
          <cell r="P21" t="str">
            <v>铺设63的管道13公里等</v>
          </cell>
          <cell r="Q21" t="str">
            <v>项目验收合格率100%</v>
          </cell>
          <cell r="R21" t="str">
            <v>项目（工程）完成及时率100%</v>
          </cell>
          <cell r="S21" t="str">
            <v>饮水管道1.20万元/公里，蓄水池500元/方</v>
          </cell>
          <cell r="T21" t="str">
            <v>减少脱贫巩固户用水成本105元</v>
          </cell>
          <cell r="U21" t="str">
            <v>受益脱贫人口≥61人</v>
          </cell>
          <cell r="V21" t="str">
            <v>工程设计使用年限≥10年</v>
          </cell>
          <cell r="W21" t="str">
            <v>受益脱贫人口满意度≥90%</v>
          </cell>
          <cell r="X21" t="str">
            <v>巫溪县水利局</v>
          </cell>
          <cell r="Y21" t="str">
            <v>巫溪县水利水电事务中心</v>
          </cell>
          <cell r="Z21">
            <v>2023</v>
          </cell>
          <cell r="AA21" t="str">
            <v>是</v>
          </cell>
          <cell r="AB21">
            <v>202301</v>
          </cell>
          <cell r="AC21">
            <v>202312</v>
          </cell>
          <cell r="AD21">
            <v>35</v>
          </cell>
          <cell r="AE21">
            <v>35</v>
          </cell>
          <cell r="AF21">
            <v>35</v>
          </cell>
        </row>
        <row r="21">
          <cell r="AI21">
            <v>35</v>
          </cell>
        </row>
        <row r="21">
          <cell r="AK21">
            <v>0</v>
          </cell>
          <cell r="AL21">
            <v>0</v>
          </cell>
          <cell r="AM21">
            <v>365</v>
          </cell>
          <cell r="AN21">
            <v>61</v>
          </cell>
          <cell r="AO21" t="str">
            <v>否</v>
          </cell>
          <cell r="AP21" t="str">
            <v>否</v>
          </cell>
          <cell r="AQ21" t="str">
            <v>否</v>
          </cell>
          <cell r="AR21" t="str">
            <v>是</v>
          </cell>
          <cell r="AS21" t="str">
            <v>否</v>
          </cell>
          <cell r="AT21" t="str">
            <v>否</v>
          </cell>
          <cell r="AU21" t="str">
            <v>无</v>
          </cell>
          <cell r="AV21" t="str">
            <v>否</v>
          </cell>
          <cell r="AW21" t="str">
            <v>无</v>
          </cell>
          <cell r="AX21" t="str">
            <v>杨政</v>
          </cell>
          <cell r="AY21">
            <v>17783952627</v>
          </cell>
          <cell r="AZ21" t="str">
            <v>纳入到2024年</v>
          </cell>
        </row>
        <row r="21">
          <cell r="BB21">
            <v>35</v>
          </cell>
          <cell r="BC21">
            <v>0</v>
          </cell>
          <cell r="BD21">
            <v>0</v>
          </cell>
        </row>
        <row r="21">
          <cell r="BL21">
            <v>35</v>
          </cell>
          <cell r="BM21">
            <v>35</v>
          </cell>
          <cell r="BN21">
            <v>35</v>
          </cell>
          <cell r="BO21">
            <v>0</v>
          </cell>
        </row>
        <row r="22">
          <cell r="F22" t="str">
            <v>巫溪县2023年朝阳镇玉皇村蓄水池工程</v>
          </cell>
          <cell r="G22" t="str">
            <v>乡村建设行动</v>
          </cell>
          <cell r="H22" t="str">
            <v>农村基础设施（含产业配套基础设施）</v>
          </cell>
          <cell r="I22" t="str">
            <v>农村供水保障设施建设</v>
          </cell>
          <cell r="J22" t="str">
            <v>新建500方水池1口配套管道2000米等</v>
          </cell>
          <cell r="K22" t="str">
            <v>新建</v>
          </cell>
          <cell r="L22" t="str">
            <v>巫溪县朝阳镇玉皇村</v>
          </cell>
          <cell r="M22" t="str">
            <v>通过新建500方水池1口配套管道2000米等,可提升246人其中脱贫人口44人安全供水保障水平</v>
          </cell>
          <cell r="N22" t="str">
            <v>4人参与入库项目的选择，2人参与项目实施过程中施工质量和资金使用的监督，通过群众参与项目的实施和监督，通过新建500方水池1口配套管道2000米等,可提升246人其中脱贫人口44人安全供水保障水平</v>
          </cell>
          <cell r="O22" t="str">
            <v>通过新建500方水池1口配套管道2000米等,可提升246人其中脱贫人口44人安全供水保障水平</v>
          </cell>
          <cell r="P22" t="str">
            <v>新建500方水池1口配套管道2000米等</v>
          </cell>
          <cell r="Q22" t="str">
            <v>项目验收合格率100%</v>
          </cell>
          <cell r="R22" t="str">
            <v>项目（工程）完成及时率100%</v>
          </cell>
          <cell r="S22" t="str">
            <v>饮水管道1.20万元/公里，蓄水池500元/方</v>
          </cell>
          <cell r="T22" t="str">
            <v>减少脱贫巩固户用水成本105元</v>
          </cell>
          <cell r="U22" t="str">
            <v>受益脱贫人口≥44人</v>
          </cell>
          <cell r="V22" t="str">
            <v>工程设计使用年限≥10年</v>
          </cell>
          <cell r="W22" t="str">
            <v>受益脱贫人口满意度≥90%</v>
          </cell>
          <cell r="X22" t="str">
            <v>巫溪县水利局</v>
          </cell>
          <cell r="Y22" t="str">
            <v>巫溪县水利水电事务中心</v>
          </cell>
          <cell r="Z22">
            <v>2023</v>
          </cell>
          <cell r="AA22" t="str">
            <v>是</v>
          </cell>
          <cell r="AB22">
            <v>202301</v>
          </cell>
          <cell r="AC22">
            <v>202312</v>
          </cell>
          <cell r="AD22">
            <v>35</v>
          </cell>
          <cell r="AE22">
            <v>35</v>
          </cell>
          <cell r="AF22">
            <v>35</v>
          </cell>
        </row>
        <row r="22">
          <cell r="AI22">
            <v>35</v>
          </cell>
        </row>
        <row r="22">
          <cell r="AK22">
            <v>0</v>
          </cell>
          <cell r="AL22">
            <v>0</v>
          </cell>
          <cell r="AM22">
            <v>246</v>
          </cell>
          <cell r="AN22">
            <v>44</v>
          </cell>
          <cell r="AO22" t="str">
            <v>否</v>
          </cell>
          <cell r="AP22" t="str">
            <v>否</v>
          </cell>
          <cell r="AQ22" t="str">
            <v>否</v>
          </cell>
          <cell r="AR22" t="str">
            <v>是</v>
          </cell>
          <cell r="AS22" t="str">
            <v>否</v>
          </cell>
          <cell r="AT22" t="str">
            <v>否</v>
          </cell>
          <cell r="AU22" t="str">
            <v>无</v>
          </cell>
          <cell r="AV22" t="str">
            <v>否</v>
          </cell>
          <cell r="AW22" t="str">
            <v>无</v>
          </cell>
          <cell r="AX22" t="str">
            <v>杨政</v>
          </cell>
          <cell r="AY22">
            <v>17783952627</v>
          </cell>
          <cell r="AZ22" t="str">
            <v>纳入到2024年</v>
          </cell>
        </row>
        <row r="22">
          <cell r="BB22">
            <v>35</v>
          </cell>
          <cell r="BC22">
            <v>0</v>
          </cell>
          <cell r="BD22">
            <v>0</v>
          </cell>
        </row>
        <row r="22">
          <cell r="BL22">
            <v>35</v>
          </cell>
          <cell r="BM22">
            <v>35</v>
          </cell>
          <cell r="BN22">
            <v>35</v>
          </cell>
          <cell r="BO22">
            <v>0</v>
          </cell>
        </row>
        <row r="23">
          <cell r="F23" t="str">
            <v>巫溪县2023年文峰镇三星村供水保障提升工程</v>
          </cell>
          <cell r="G23" t="str">
            <v>乡村建设行动</v>
          </cell>
          <cell r="H23" t="str">
            <v>农村基础设施（含产业配套基础设施）</v>
          </cell>
          <cell r="I23" t="str">
            <v>农村供水保障设施建设</v>
          </cell>
          <cell r="J23" t="str">
            <v>新建300方水池1口配套管网1000米等</v>
          </cell>
          <cell r="K23" t="str">
            <v>新建</v>
          </cell>
          <cell r="L23" t="str">
            <v>巫溪县文峰镇三星村</v>
          </cell>
          <cell r="M23" t="str">
            <v>通过新建300方水池1口配套管网1000米等,可提升220人其中脱贫人口37人安全供水保障水平</v>
          </cell>
          <cell r="N23" t="str">
            <v>5人参与入库项目的选择，2人参与项目实施过程中施工质量和资金使用的监督，通过群众参与项目的实施和监督，通过新建300方水池1口配套管网1000米等,可提升220人其中脱贫人口37人安全供水保障水平</v>
          </cell>
          <cell r="O23" t="str">
            <v>通过新建300方水池1口配套管网1000米等,可提升220人其中脱贫人口37人安全供水保障水平</v>
          </cell>
          <cell r="P23" t="str">
            <v>新建300方水池1口配套管网1000米等</v>
          </cell>
          <cell r="Q23" t="str">
            <v>项目验收合格率100%</v>
          </cell>
          <cell r="R23" t="str">
            <v>项目（工程）完成及时率100%</v>
          </cell>
          <cell r="S23" t="str">
            <v>饮水管道1.20万元/公里，蓄水池500元/方</v>
          </cell>
          <cell r="T23" t="str">
            <v>减少脱贫巩固户用水成本105元</v>
          </cell>
          <cell r="U23" t="str">
            <v>受益脱贫人口≥37人</v>
          </cell>
          <cell r="V23" t="str">
            <v>工程设计使用年限≥10年</v>
          </cell>
          <cell r="W23" t="str">
            <v>受益脱贫人口满意度≥90%</v>
          </cell>
          <cell r="X23" t="str">
            <v>巫溪县水利局</v>
          </cell>
          <cell r="Y23" t="str">
            <v>巫溪县水利水电事务中心</v>
          </cell>
          <cell r="Z23">
            <v>2023</v>
          </cell>
          <cell r="AA23" t="str">
            <v>是</v>
          </cell>
          <cell r="AB23">
            <v>202301</v>
          </cell>
          <cell r="AC23">
            <v>202312</v>
          </cell>
          <cell r="AD23">
            <v>25</v>
          </cell>
          <cell r="AE23">
            <v>25</v>
          </cell>
          <cell r="AF23">
            <v>25</v>
          </cell>
        </row>
        <row r="23">
          <cell r="AI23">
            <v>25</v>
          </cell>
        </row>
        <row r="23">
          <cell r="AK23">
            <v>0</v>
          </cell>
          <cell r="AL23">
            <v>0</v>
          </cell>
          <cell r="AM23">
            <v>220</v>
          </cell>
          <cell r="AN23">
            <v>37</v>
          </cell>
          <cell r="AO23" t="str">
            <v>否</v>
          </cell>
          <cell r="AP23" t="str">
            <v>否</v>
          </cell>
          <cell r="AQ23" t="str">
            <v>否</v>
          </cell>
          <cell r="AR23" t="str">
            <v>是</v>
          </cell>
          <cell r="AS23" t="str">
            <v>否</v>
          </cell>
          <cell r="AT23" t="str">
            <v>否</v>
          </cell>
          <cell r="AU23" t="str">
            <v>无</v>
          </cell>
          <cell r="AV23" t="str">
            <v>否</v>
          </cell>
          <cell r="AW23" t="str">
            <v>无</v>
          </cell>
          <cell r="AX23" t="str">
            <v>杨政</v>
          </cell>
          <cell r="AY23">
            <v>17783952627</v>
          </cell>
          <cell r="AZ23" t="str">
            <v>纳入到2024年</v>
          </cell>
        </row>
        <row r="23">
          <cell r="BB23">
            <v>25</v>
          </cell>
          <cell r="BC23">
            <v>0</v>
          </cell>
          <cell r="BD23">
            <v>0</v>
          </cell>
        </row>
        <row r="23">
          <cell r="BL23">
            <v>25</v>
          </cell>
          <cell r="BM23">
            <v>25</v>
          </cell>
          <cell r="BN23">
            <v>25</v>
          </cell>
          <cell r="BO23">
            <v>0</v>
          </cell>
        </row>
        <row r="24">
          <cell r="F24" t="str">
            <v>巫溪县2023年乌龙乡水厂水源补给工程</v>
          </cell>
          <cell r="G24" t="str">
            <v>乡村建设行动</v>
          </cell>
          <cell r="H24" t="str">
            <v>农村基础设施（含产业配套基础设施）</v>
          </cell>
          <cell r="I24" t="str">
            <v>农村供水保障设施建设</v>
          </cell>
          <cell r="J24" t="str">
            <v>新建取水坝1座、100m³滤池1口、泵站1座（内设监控系统、管道泵两台-流量25m3/h，扬程50m等），De160-0.8MPaPE管道650m，De110-1.25MPaPE管道3000m等</v>
          </cell>
          <cell r="K24" t="str">
            <v>新建</v>
          </cell>
          <cell r="L24" t="str">
            <v>巫溪县乌龙乡</v>
          </cell>
          <cell r="M24" t="str">
            <v>通过新建取水坝1座、100m³滤池1口、泵站1座（内设监控系统、管道泵两台-流量25m3/h，扬程50m等），De160-0.8MPaPE管道650m，De110-1.25MPaPE管道3000m等,可提升566人其中脱贫人口94人安全供水保障水平</v>
          </cell>
          <cell r="N24" t="str">
            <v>4人参与入库项目的选择，2人参与项目实施过程中施工质量和资金使用的监督，通过群众参与项目的实施和监督，通过新建取水坝1座、100m³滤池1口、泵站1座（内设监控系统、管道泵两台-流量25m3/h，扬程50m等），De160-0.8MPaPE管道650m，De110-1.25MPaPE管道3000m等,可提升566人其中脱贫人口94人安全供水保障水平</v>
          </cell>
          <cell r="O24" t="str">
            <v>通过新建取水坝1座、100m³滤池1口、泵站1座（内设监控系统、管道泵两台-流量25m3/h，扬程50m等），De160-0.8MPaPE管道650m，De110-1.25MPaPE管道3000m等,可提升566人其中脱贫人口94人安全供水保障水平</v>
          </cell>
          <cell r="P24" t="str">
            <v>新建取水坝1座、100m³滤池1口、泵站1座（内设监控系统、管道泵两台-流量25m3/h，扬程50m等），De160-0.8MPaPE管道650m，De110-1.25MPaPE管道3000m等</v>
          </cell>
          <cell r="Q24" t="str">
            <v>项目验收合格率100%</v>
          </cell>
          <cell r="R24" t="str">
            <v>项目（工程）完成及时率100%</v>
          </cell>
          <cell r="S24" t="str">
            <v>饮水管道1.20万元/公里，蓄水池500元/方</v>
          </cell>
          <cell r="T24" t="str">
            <v>减少脱贫巩固户用水成本105元</v>
          </cell>
          <cell r="U24" t="str">
            <v>受益脱贫人口≥94人</v>
          </cell>
          <cell r="V24" t="str">
            <v>工程设计使用年限≥10年</v>
          </cell>
          <cell r="W24" t="str">
            <v>受益脱贫人口满意度≥90%</v>
          </cell>
          <cell r="X24" t="str">
            <v>巫溪县水利局</v>
          </cell>
          <cell r="Y24" t="str">
            <v>巫溪县水利水电事务中心</v>
          </cell>
          <cell r="Z24">
            <v>2023</v>
          </cell>
          <cell r="AA24" t="str">
            <v>是</v>
          </cell>
          <cell r="AB24">
            <v>202301</v>
          </cell>
          <cell r="AC24">
            <v>202312</v>
          </cell>
          <cell r="AD24">
            <v>95</v>
          </cell>
          <cell r="AE24">
            <v>95</v>
          </cell>
          <cell r="AF24">
            <v>95</v>
          </cell>
        </row>
        <row r="24">
          <cell r="AI24">
            <v>95</v>
          </cell>
        </row>
        <row r="24">
          <cell r="AK24">
            <v>0</v>
          </cell>
          <cell r="AL24">
            <v>0</v>
          </cell>
          <cell r="AM24">
            <v>566</v>
          </cell>
          <cell r="AN24">
            <v>94</v>
          </cell>
          <cell r="AO24" t="str">
            <v>否</v>
          </cell>
          <cell r="AP24" t="str">
            <v>否</v>
          </cell>
          <cell r="AQ24" t="str">
            <v>否</v>
          </cell>
          <cell r="AR24" t="str">
            <v>是</v>
          </cell>
          <cell r="AS24" t="str">
            <v>否</v>
          </cell>
          <cell r="AT24" t="str">
            <v>否</v>
          </cell>
          <cell r="AU24" t="str">
            <v>无</v>
          </cell>
          <cell r="AV24" t="str">
            <v>否</v>
          </cell>
          <cell r="AW24" t="str">
            <v>无</v>
          </cell>
          <cell r="AX24" t="str">
            <v>杨政</v>
          </cell>
          <cell r="AY24">
            <v>17783952627</v>
          </cell>
          <cell r="AZ24" t="str">
            <v>纳入到2024年</v>
          </cell>
        </row>
        <row r="24">
          <cell r="BB24">
            <v>95</v>
          </cell>
          <cell r="BC24">
            <v>0</v>
          </cell>
          <cell r="BD24">
            <v>0</v>
          </cell>
        </row>
        <row r="24">
          <cell r="BL24">
            <v>95</v>
          </cell>
          <cell r="BM24">
            <v>95</v>
          </cell>
          <cell r="BN24">
            <v>95</v>
          </cell>
          <cell r="BO24">
            <v>0</v>
          </cell>
        </row>
        <row r="25">
          <cell r="F25" t="str">
            <v>巫溪县2023年乌龙乡林场村供水保障改造提升工程</v>
          </cell>
          <cell r="G25" t="str">
            <v>乡村建设行动</v>
          </cell>
          <cell r="H25" t="str">
            <v>农村基础设施（含产业配套基础设施）</v>
          </cell>
          <cell r="I25" t="str">
            <v>农村供水保障设施建设</v>
          </cell>
          <cell r="J25" t="str">
            <v>村级供水改造1处，配备净水设备1套，安装管道10000米等</v>
          </cell>
          <cell r="K25" t="str">
            <v>新建</v>
          </cell>
          <cell r="L25" t="str">
            <v>巫溪县乌龙乡林场村</v>
          </cell>
          <cell r="M25" t="str">
            <v>通过村级供水改造1处，配备净水设备1套，安装管道10000米等,可提升388人其中脱贫人口65人安全供水保障水平</v>
          </cell>
          <cell r="N25" t="str">
            <v>9人参与入库项目的选择，2人参与项目实施过程中施工质量和资金使用的监督，通过群众参与项目的实施和监督，通过村级供水改造1处，配备净水设备1套，安装管道10000米等,可提升388人其中脱贫人口65人安全供水保障水平</v>
          </cell>
          <cell r="O25" t="str">
            <v>通过村级供水改造1处，配备净水设备1套，安装管道10000米等,可提升388人其中脱贫人口65人安全供水保障水平</v>
          </cell>
          <cell r="P25" t="str">
            <v>村级供水改造1处，配备净水设备1套，安装管道10000米等</v>
          </cell>
          <cell r="Q25" t="str">
            <v>项目验收合格率100%</v>
          </cell>
          <cell r="R25" t="str">
            <v>项目（工程）完成及时率100%</v>
          </cell>
          <cell r="S25" t="str">
            <v>饮水管道1.20万元/公里，蓄水池500元/方</v>
          </cell>
          <cell r="T25" t="str">
            <v>减少脱贫巩固户用水成本105元</v>
          </cell>
          <cell r="U25" t="str">
            <v>受益脱贫人口≥65人</v>
          </cell>
          <cell r="V25" t="str">
            <v>工程设计使用年限≥10年</v>
          </cell>
          <cell r="W25" t="str">
            <v>受益脱贫人口满意度≥90%</v>
          </cell>
          <cell r="X25" t="str">
            <v>巫溪县水利局</v>
          </cell>
          <cell r="Y25" t="str">
            <v>巫溪县水利水电事务中心</v>
          </cell>
          <cell r="Z25">
            <v>2023</v>
          </cell>
          <cell r="AA25" t="str">
            <v>是</v>
          </cell>
          <cell r="AB25">
            <v>202301</v>
          </cell>
          <cell r="AC25">
            <v>202312</v>
          </cell>
          <cell r="AD25">
            <v>200</v>
          </cell>
          <cell r="AE25">
            <v>200</v>
          </cell>
          <cell r="AF25">
            <v>200</v>
          </cell>
        </row>
        <row r="25">
          <cell r="AI25">
            <v>200</v>
          </cell>
        </row>
        <row r="25">
          <cell r="AK25">
            <v>0</v>
          </cell>
          <cell r="AL25" t="e">
            <v>#REF!</v>
          </cell>
          <cell r="AM25">
            <v>388</v>
          </cell>
          <cell r="AN25">
            <v>65</v>
          </cell>
          <cell r="AO25" t="str">
            <v>否</v>
          </cell>
          <cell r="AP25" t="str">
            <v>否</v>
          </cell>
          <cell r="AQ25" t="str">
            <v>否</v>
          </cell>
          <cell r="AR25" t="str">
            <v>是</v>
          </cell>
          <cell r="AS25" t="str">
            <v>否</v>
          </cell>
          <cell r="AT25" t="str">
            <v>否</v>
          </cell>
          <cell r="AU25" t="str">
            <v>无</v>
          </cell>
          <cell r="AV25" t="str">
            <v>否</v>
          </cell>
          <cell r="AW25" t="str">
            <v>无</v>
          </cell>
          <cell r="AX25" t="str">
            <v>杨政</v>
          </cell>
          <cell r="AY25">
            <v>17783952627</v>
          </cell>
          <cell r="AZ25" t="str">
            <v>纳入到2024年</v>
          </cell>
        </row>
        <row r="25">
          <cell r="BB25">
            <v>200</v>
          </cell>
          <cell r="BC25">
            <v>0</v>
          </cell>
          <cell r="BD25">
            <v>0</v>
          </cell>
        </row>
        <row r="25">
          <cell r="BL25">
            <v>200</v>
          </cell>
          <cell r="BM25">
            <v>200</v>
          </cell>
          <cell r="BN25">
            <v>200</v>
          </cell>
          <cell r="BO25">
            <v>0</v>
          </cell>
        </row>
        <row r="26">
          <cell r="F26" t="str">
            <v>巫溪县火化殡仪馆及杨家寨陵园项目用水保障工程</v>
          </cell>
          <cell r="G26" t="str">
            <v>乡村建设行动</v>
          </cell>
          <cell r="H26" t="str">
            <v>农村基础设施（含产业配套基础设施）</v>
          </cell>
          <cell r="I26" t="str">
            <v>农村供水保障设施建设</v>
          </cell>
          <cell r="J26" t="str">
            <v>安装管道10公里等</v>
          </cell>
          <cell r="K26" t="str">
            <v>新建</v>
          </cell>
          <cell r="L26" t="str">
            <v>巫溪县峰灵镇</v>
          </cell>
          <cell r="M26" t="str">
            <v>通过安装管道10公里等,可提升274人其中脱贫人口46人安全供水保障水平</v>
          </cell>
          <cell r="N26" t="str">
            <v>4人参与入库项目的选择，2人参与项目实施过程中施工质量和资金使用的监督，通过群众参与项目的实施和监督，通过安装管道10公里等,可提升274人其中脱贫人口46人安全供水保障水平</v>
          </cell>
          <cell r="O26" t="str">
            <v>通过安装管道10公里等,可提升274人其中脱贫人口46人安全供水保障水平</v>
          </cell>
          <cell r="P26" t="str">
            <v>安装管道10公里等</v>
          </cell>
          <cell r="Q26" t="str">
            <v>项目验收合格率100%</v>
          </cell>
          <cell r="R26" t="str">
            <v>项目（工程）完成及时率100%</v>
          </cell>
          <cell r="S26" t="str">
            <v>饮水管道1.20万元/公里，蓄水池500元/方</v>
          </cell>
          <cell r="T26" t="str">
            <v>减少脱贫巩固户用水成本105元</v>
          </cell>
          <cell r="U26" t="str">
            <v>受益脱贫人口≥46人</v>
          </cell>
          <cell r="V26" t="str">
            <v>工程设计使用年限≥10年</v>
          </cell>
          <cell r="W26" t="str">
            <v>受益脱贫人口满意度≥90%</v>
          </cell>
          <cell r="X26" t="str">
            <v>巫溪县水利局</v>
          </cell>
          <cell r="Y26" t="str">
            <v>巫溪县水利水电事务中心</v>
          </cell>
          <cell r="Z26">
            <v>2023</v>
          </cell>
          <cell r="AA26" t="str">
            <v>是</v>
          </cell>
          <cell r="AB26">
            <v>202301</v>
          </cell>
          <cell r="AC26">
            <v>202312</v>
          </cell>
          <cell r="AD26">
            <v>25</v>
          </cell>
          <cell r="AE26">
            <v>25</v>
          </cell>
          <cell r="AF26">
            <v>25</v>
          </cell>
        </row>
        <row r="26">
          <cell r="AI26">
            <v>25</v>
          </cell>
        </row>
        <row r="26">
          <cell r="AK26">
            <v>0</v>
          </cell>
          <cell r="AL26">
            <v>0</v>
          </cell>
          <cell r="AM26">
            <v>274</v>
          </cell>
          <cell r="AN26">
            <v>46</v>
          </cell>
          <cell r="AO26" t="str">
            <v>否</v>
          </cell>
          <cell r="AP26" t="str">
            <v>否</v>
          </cell>
          <cell r="AQ26" t="str">
            <v>否</v>
          </cell>
          <cell r="AR26" t="str">
            <v>是</v>
          </cell>
          <cell r="AS26" t="str">
            <v>否</v>
          </cell>
          <cell r="AT26" t="str">
            <v>否</v>
          </cell>
          <cell r="AU26" t="str">
            <v>无</v>
          </cell>
          <cell r="AV26" t="str">
            <v>否</v>
          </cell>
          <cell r="AW26" t="str">
            <v>无</v>
          </cell>
          <cell r="AX26" t="str">
            <v>杨政</v>
          </cell>
          <cell r="AY26">
            <v>17783952627</v>
          </cell>
          <cell r="AZ26" t="str">
            <v>纳入到2024年</v>
          </cell>
        </row>
        <row r="26">
          <cell r="BB26">
            <v>25</v>
          </cell>
          <cell r="BC26">
            <v>0</v>
          </cell>
          <cell r="BD26">
            <v>0</v>
          </cell>
        </row>
        <row r="26">
          <cell r="BL26">
            <v>25</v>
          </cell>
          <cell r="BM26">
            <v>25</v>
          </cell>
          <cell r="BN26">
            <v>25</v>
          </cell>
          <cell r="BO26">
            <v>0</v>
          </cell>
        </row>
        <row r="27">
          <cell r="F27" t="str">
            <v>巫溪县2023年农村供水维修养护项目</v>
          </cell>
          <cell r="G27" t="str">
            <v>乡村建设行动</v>
          </cell>
          <cell r="H27" t="str">
            <v>农村基础设施（含产业配套基础设施）</v>
          </cell>
          <cell r="I27" t="str">
            <v>农村供水保障设施建设</v>
          </cell>
          <cell r="J27" t="str">
            <v>维修养护供水工程95处等</v>
          </cell>
          <cell r="K27" t="str">
            <v>改扩建</v>
          </cell>
          <cell r="L27" t="str">
            <v>巫溪县各乡镇</v>
          </cell>
          <cell r="M27" t="str">
            <v>通过维修养护供水工程95处等,可提升205000人其中脱贫人口34167人安全供水保障水平</v>
          </cell>
          <cell r="N27" t="str">
            <v>9人参与入库项目的选择，2人参与项目实施过程中施工质量和资金使用的监督，通过群众参与项目的实施和监督，通过维修养护供水工程95处等,可提升205000人其中脱贫人口34167人安全供水保障水平</v>
          </cell>
          <cell r="O27" t="str">
            <v>通过维修养护供水工程95处等,可提升205000人其中脱贫人口34167人安全供水保障水平</v>
          </cell>
          <cell r="P27" t="str">
            <v>维修养护供水工程95处，收益人口20.5万人等</v>
          </cell>
          <cell r="Q27" t="str">
            <v>项目验收合格率100%</v>
          </cell>
          <cell r="R27" t="str">
            <v>项目（工程）完成及时率100%</v>
          </cell>
          <cell r="S27" t="str">
            <v>饮水管道1.20万元/公里，蓄水池500元/方</v>
          </cell>
          <cell r="T27" t="str">
            <v>减少脱贫巩固户用水成本105元</v>
          </cell>
          <cell r="U27" t="str">
            <v>受益脱贫人口≥34167人</v>
          </cell>
          <cell r="V27" t="str">
            <v>工程设计使用年限≥10年</v>
          </cell>
          <cell r="W27" t="str">
            <v>受益脱贫人口满意度≥90%</v>
          </cell>
          <cell r="X27" t="str">
            <v>巫溪县水利局</v>
          </cell>
          <cell r="Y27" t="str">
            <v>巫溪县水利水电事务中心</v>
          </cell>
          <cell r="Z27">
            <v>2023</v>
          </cell>
          <cell r="AA27" t="str">
            <v>是</v>
          </cell>
          <cell r="AB27">
            <v>202301</v>
          </cell>
          <cell r="AC27">
            <v>202312</v>
          </cell>
          <cell r="AD27">
            <v>352</v>
          </cell>
          <cell r="AE27">
            <v>352</v>
          </cell>
          <cell r="AF27">
            <v>352</v>
          </cell>
        </row>
        <row r="27">
          <cell r="AI27">
            <v>117.15</v>
          </cell>
        </row>
        <row r="27">
          <cell r="AK27">
            <v>0</v>
          </cell>
          <cell r="AL27">
            <v>0</v>
          </cell>
          <cell r="AM27">
            <v>205000</v>
          </cell>
          <cell r="AN27">
            <v>34167</v>
          </cell>
          <cell r="AO27" t="str">
            <v>否</v>
          </cell>
          <cell r="AP27" t="str">
            <v>否</v>
          </cell>
          <cell r="AQ27" t="str">
            <v>否</v>
          </cell>
          <cell r="AR27" t="str">
            <v>是</v>
          </cell>
          <cell r="AS27" t="str">
            <v>否</v>
          </cell>
          <cell r="AT27" t="str">
            <v>否</v>
          </cell>
          <cell r="AU27" t="str">
            <v>无</v>
          </cell>
          <cell r="AV27" t="str">
            <v>否</v>
          </cell>
          <cell r="AW27" t="str">
            <v>无</v>
          </cell>
          <cell r="AX27" t="str">
            <v>杨政</v>
          </cell>
          <cell r="AY27">
            <v>17783952627</v>
          </cell>
          <cell r="AZ27" t="str">
            <v>纳入到2024年</v>
          </cell>
        </row>
        <row r="27">
          <cell r="BB27">
            <v>352</v>
          </cell>
          <cell r="BC27">
            <v>0</v>
          </cell>
          <cell r="BD27">
            <v>234.85</v>
          </cell>
        </row>
        <row r="27">
          <cell r="BG27">
            <v>234.85</v>
          </cell>
        </row>
        <row r="27">
          <cell r="BL27">
            <v>352</v>
          </cell>
          <cell r="BM27">
            <v>352</v>
          </cell>
          <cell r="BN27">
            <v>352</v>
          </cell>
          <cell r="BO27">
            <v>0</v>
          </cell>
        </row>
        <row r="28">
          <cell r="F28" t="str">
            <v>巫溪县2023年文峰镇思源村抗旱供水工程</v>
          </cell>
          <cell r="G28" t="str">
            <v>乡村建设行动</v>
          </cell>
          <cell r="H28" t="str">
            <v>农村基础设施（含产业配套基础设施）</v>
          </cell>
          <cell r="I28" t="str">
            <v>农村供水保障设施建设</v>
          </cell>
          <cell r="J28" t="str">
            <v>新建2m³集水池1口，100m³清水池1口，铺设输供水管网2270米。</v>
          </cell>
          <cell r="K28" t="str">
            <v>新建</v>
          </cell>
          <cell r="L28" t="str">
            <v>巫溪县文峰镇思源村</v>
          </cell>
          <cell r="M28" t="str">
            <v>通过新建2m³集水池1口，100m³清水池1口，铺设输供水管网2270米，可提升450人（其中脱贫人口32人）的安全供水保障水平</v>
          </cell>
          <cell r="N28" t="str">
            <v>6人参与入库项目的选择，2人参与项目实施过程中施工质量和资金使用的监督，通过新建新建2m³集水池1口，100m³清水池1口，铺设输供水管网2270米可提升450人其中脱贫人口32人的安全供水保障水平</v>
          </cell>
          <cell r="O28" t="str">
            <v>通过新建新建2m³集水池1口，100m³清水池1口，铺设输供水管网2270米，可提升450人（其中脱贫人口32人）的安全供水保障水平</v>
          </cell>
          <cell r="P28" t="str">
            <v>新建2m³集水池1口，100m³清水池1口，铺设输供水管网2270米</v>
          </cell>
          <cell r="Q28" t="str">
            <v>项目验收合格率100%</v>
          </cell>
          <cell r="R28" t="str">
            <v>项目（工程）完成及时率100%</v>
          </cell>
          <cell r="S28" t="str">
            <v>饮水管道1.20万元/公里，蓄水池500元/方</v>
          </cell>
          <cell r="T28" t="str">
            <v>减少脱贫巩固户用水成本105元</v>
          </cell>
          <cell r="U28" t="str">
            <v>受益脱贫人口≥32人</v>
          </cell>
          <cell r="V28" t="str">
            <v>工程使用年限≥10年</v>
          </cell>
          <cell r="W28" t="str">
            <v>受益脱贫人口满意度≥90%</v>
          </cell>
          <cell r="X28" t="str">
            <v>巫溪县水利局</v>
          </cell>
          <cell r="Y28" t="str">
            <v>巫溪县水利局</v>
          </cell>
          <cell r="Z28">
            <v>2023</v>
          </cell>
          <cell r="AA28" t="str">
            <v>是</v>
          </cell>
          <cell r="AB28">
            <v>202301</v>
          </cell>
          <cell r="AC28">
            <v>202312</v>
          </cell>
          <cell r="AD28">
            <v>12.16</v>
          </cell>
          <cell r="AE28">
            <v>2.16</v>
          </cell>
          <cell r="AF28">
            <v>2.16</v>
          </cell>
        </row>
        <row r="28">
          <cell r="AH28">
            <v>10</v>
          </cell>
        </row>
        <row r="28">
          <cell r="AL28">
            <v>0</v>
          </cell>
          <cell r="AM28">
            <v>450</v>
          </cell>
          <cell r="AN28">
            <v>32</v>
          </cell>
          <cell r="AO28" t="str">
            <v>否</v>
          </cell>
          <cell r="AP28" t="str">
            <v>否</v>
          </cell>
          <cell r="AQ28" t="str">
            <v>否</v>
          </cell>
          <cell r="AR28" t="str">
            <v>是</v>
          </cell>
          <cell r="AS28" t="str">
            <v>否</v>
          </cell>
          <cell r="AT28" t="str">
            <v>否</v>
          </cell>
          <cell r="AU28" t="str">
            <v>无</v>
          </cell>
          <cell r="AV28" t="str">
            <v>否</v>
          </cell>
          <cell r="AW28" t="str">
            <v>无</v>
          </cell>
          <cell r="AX28" t="str">
            <v>杨政</v>
          </cell>
          <cell r="AY28">
            <v>17783952627</v>
          </cell>
          <cell r="AZ28" t="str">
            <v>剩余资金调整到2024年</v>
          </cell>
        </row>
        <row r="28">
          <cell r="BB28">
            <v>2.16</v>
          </cell>
          <cell r="BC28">
            <v>10</v>
          </cell>
          <cell r="BD28">
            <v>2.16</v>
          </cell>
        </row>
        <row r="28">
          <cell r="BG28">
            <v>2.16</v>
          </cell>
        </row>
        <row r="28">
          <cell r="BL28">
            <v>12.16</v>
          </cell>
          <cell r="BM28">
            <v>2.16</v>
          </cell>
          <cell r="BN28">
            <v>2.16</v>
          </cell>
          <cell r="BO28">
            <v>0</v>
          </cell>
        </row>
        <row r="29">
          <cell r="F29" t="str">
            <v>巫溪县2023年土城水厂抗旱应急备用水源及排水工程</v>
          </cell>
          <cell r="G29" t="str">
            <v>乡村建设行动</v>
          </cell>
          <cell r="H29" t="str">
            <v>农村基础设施（含产业配套基础设施）</v>
          </cell>
          <cell r="I29" t="str">
            <v>农村供水保障设施建设</v>
          </cell>
          <cell r="J29" t="str">
            <v>新建取水坝1座，沉砂池1口，整治渠道35.5米，安装管道1060米，安装315排水管280米。</v>
          </cell>
          <cell r="K29" t="str">
            <v>新建</v>
          </cell>
          <cell r="L29" t="str">
            <v>巫溪县土城镇土城社区</v>
          </cell>
          <cell r="M29" t="str">
            <v>通过新建取水坝1座，沉砂池1口，整治渠道35.5米，安装管道1060米，安装315排水管280米，可提升3000人（其中脱贫人口223人）的安全供水保障水平</v>
          </cell>
          <cell r="N29" t="str">
            <v>4人参与入库项目的选择，2人参与项目实施过程中施工质量和资金使用的监督，通过新建新建取水坝1座，沉砂池1口，整治渠道35.5米，安装管道1060米，安装315排水管280米，可提升3000人（其中脱贫人口223人）的安全供水保障水平</v>
          </cell>
          <cell r="O29" t="str">
            <v>通过新建新建取水坝1座，沉砂池1口，整治渠道35.5米，安装管道1060米，安装315排水管280米，可提升3000人（其中脱贫人口223人）的安全供水保障水平</v>
          </cell>
          <cell r="P29" t="str">
            <v>新建取水坝1座，沉砂池1口，整治渠道35.5米，安装管道1060米，安装315排水管280米</v>
          </cell>
          <cell r="Q29" t="str">
            <v>项目验收合格率100%</v>
          </cell>
          <cell r="R29" t="str">
            <v>项目（工程）完成及时率100%</v>
          </cell>
          <cell r="S29" t="str">
            <v>饮水管道1.20万元/公里，蓄水池500元/方</v>
          </cell>
          <cell r="T29" t="str">
            <v>减少脱贫巩固户用水成本105元</v>
          </cell>
          <cell r="U29" t="str">
            <v>受益脱贫人口≥223人</v>
          </cell>
          <cell r="V29" t="str">
            <v>工程设计使用年限≥10年</v>
          </cell>
          <cell r="W29" t="str">
            <v>受益脱贫人口满意度≥90%</v>
          </cell>
          <cell r="X29" t="str">
            <v>巫溪县水利局</v>
          </cell>
          <cell r="Y29" t="str">
            <v>巫溪县水利水电事务中心</v>
          </cell>
          <cell r="Z29">
            <v>2023</v>
          </cell>
          <cell r="AA29" t="str">
            <v>是</v>
          </cell>
          <cell r="AB29">
            <v>202301</v>
          </cell>
          <cell r="AC29">
            <v>202312</v>
          </cell>
          <cell r="AD29">
            <v>37.05</v>
          </cell>
          <cell r="AE29">
            <v>12.05</v>
          </cell>
          <cell r="AF29">
            <v>12.05</v>
          </cell>
        </row>
        <row r="29">
          <cell r="AH29">
            <v>25</v>
          </cell>
        </row>
        <row r="29">
          <cell r="AL29">
            <v>0</v>
          </cell>
          <cell r="AM29">
            <v>3000</v>
          </cell>
          <cell r="AN29">
            <v>223</v>
          </cell>
          <cell r="AO29" t="str">
            <v>否</v>
          </cell>
          <cell r="AP29" t="str">
            <v>否</v>
          </cell>
          <cell r="AQ29" t="str">
            <v>否</v>
          </cell>
          <cell r="AR29" t="str">
            <v>是</v>
          </cell>
          <cell r="AS29" t="str">
            <v>是</v>
          </cell>
          <cell r="AT29" t="str">
            <v>否</v>
          </cell>
          <cell r="AU29" t="str">
            <v>无</v>
          </cell>
          <cell r="AV29" t="str">
            <v>否</v>
          </cell>
          <cell r="AW29" t="str">
            <v>无</v>
          </cell>
          <cell r="AX29" t="str">
            <v>杨政</v>
          </cell>
          <cell r="AY29">
            <v>17783952627</v>
          </cell>
          <cell r="AZ29" t="str">
            <v>剩余资金调整到2024年</v>
          </cell>
        </row>
        <row r="29">
          <cell r="BB29">
            <v>12.05</v>
          </cell>
          <cell r="BC29">
            <v>25</v>
          </cell>
          <cell r="BD29">
            <v>12.05</v>
          </cell>
        </row>
        <row r="29">
          <cell r="BG29">
            <v>12.05</v>
          </cell>
        </row>
        <row r="29">
          <cell r="BL29">
            <v>37.05</v>
          </cell>
          <cell r="BM29">
            <v>12.05</v>
          </cell>
          <cell r="BN29">
            <v>12.05</v>
          </cell>
          <cell r="BO29">
            <v>0</v>
          </cell>
        </row>
        <row r="30">
          <cell r="F30" t="str">
            <v>巫溪县2023年古路镇大泉村冉家屋场蓄水池工程</v>
          </cell>
          <cell r="G30" t="str">
            <v>乡村建设行动</v>
          </cell>
          <cell r="H30" t="str">
            <v>农村基础设施（含产业配套基础设施）</v>
          </cell>
          <cell r="I30" t="str">
            <v>农村供水保障设施建设</v>
          </cell>
          <cell r="J30" t="str">
            <v>新建蓄水池1口500方，铺设各型供水管道给水管560米。</v>
          </cell>
          <cell r="K30" t="str">
            <v>新建</v>
          </cell>
          <cell r="L30" t="str">
            <v>巫溪县古路镇大泉村</v>
          </cell>
          <cell r="M30" t="str">
            <v>通过新建500方蓄水池1口，铺设各型供水管道给水管560米，可提升860人（其中脱贫人口150人）的安全供水保障水平</v>
          </cell>
          <cell r="N30" t="str">
            <v>3人参与入库项目的选择，2人参与项目实施过程中施工质量和资金使用的监督，通过新建500方蓄水池1口，铺设各型供水管道给水管560米，可提升860人（其中脱贫人口150人）的安全供水保障水平</v>
          </cell>
          <cell r="O30" t="str">
            <v>通过500方蓄水池1口，铺设各型供水管道给水管560米，可提升860人（其中脱贫人口150人）的安全供水保障水平</v>
          </cell>
          <cell r="P30" t="str">
            <v>500方蓄水池1口，管道560米</v>
          </cell>
          <cell r="Q30" t="str">
            <v>项目验收合格率100%</v>
          </cell>
          <cell r="R30" t="str">
            <v>工程完成及时率100%</v>
          </cell>
          <cell r="S30" t="str">
            <v>饮水管道1.20万元/公里，蓄水池500元/方</v>
          </cell>
          <cell r="T30" t="str">
            <v>减少脱贫巩固户用水成本105元</v>
          </cell>
          <cell r="U30" t="str">
            <v>受益脱贫人口≥150人</v>
          </cell>
          <cell r="V30" t="str">
            <v>工程设计使用年限≥10年</v>
          </cell>
          <cell r="W30" t="str">
            <v>受益脱贫人口满意度≥90%</v>
          </cell>
          <cell r="X30" t="str">
            <v>巫溪县水利局</v>
          </cell>
          <cell r="Y30" t="str">
            <v>巫溪县古路镇人民政府</v>
          </cell>
          <cell r="Z30">
            <v>2023</v>
          </cell>
          <cell r="AA30" t="str">
            <v>是</v>
          </cell>
          <cell r="AB30">
            <v>202301</v>
          </cell>
          <cell r="AC30">
            <v>202312</v>
          </cell>
          <cell r="AD30">
            <v>36.14</v>
          </cell>
          <cell r="AE30">
            <v>16.14</v>
          </cell>
          <cell r="AF30">
            <v>16.14</v>
          </cell>
        </row>
        <row r="30">
          <cell r="AH30">
            <v>20</v>
          </cell>
        </row>
        <row r="30">
          <cell r="AL30">
            <v>0</v>
          </cell>
          <cell r="AM30">
            <v>860</v>
          </cell>
          <cell r="AN30">
            <v>150</v>
          </cell>
          <cell r="AO30" t="str">
            <v>否</v>
          </cell>
          <cell r="AP30" t="str">
            <v>否</v>
          </cell>
          <cell r="AQ30" t="str">
            <v>否</v>
          </cell>
          <cell r="AR30" t="str">
            <v>是</v>
          </cell>
          <cell r="AS30" t="str">
            <v>是</v>
          </cell>
          <cell r="AT30" t="str">
            <v>否</v>
          </cell>
          <cell r="AU30" t="str">
            <v>无</v>
          </cell>
          <cell r="AV30" t="str">
            <v>否</v>
          </cell>
          <cell r="AW30" t="str">
            <v>无</v>
          </cell>
          <cell r="AX30" t="str">
            <v>杨政</v>
          </cell>
          <cell r="AY30">
            <v>17783952627</v>
          </cell>
          <cell r="AZ30" t="str">
            <v>剩余资金调整到2024年</v>
          </cell>
        </row>
        <row r="30">
          <cell r="BB30">
            <v>16.14</v>
          </cell>
          <cell r="BC30">
            <v>20</v>
          </cell>
          <cell r="BD30">
            <v>16.14</v>
          </cell>
        </row>
        <row r="30">
          <cell r="BG30">
            <v>16.14</v>
          </cell>
        </row>
        <row r="30">
          <cell r="BL30">
            <v>36.14</v>
          </cell>
          <cell r="BM30">
            <v>16.14</v>
          </cell>
          <cell r="BN30">
            <v>16.14</v>
          </cell>
          <cell r="BO30">
            <v>0</v>
          </cell>
        </row>
        <row r="31">
          <cell r="F31" t="str">
            <v>巫溪县2023年宁厂镇宝山村供水保障提升工程</v>
          </cell>
          <cell r="G31" t="str">
            <v>乡村建设行动</v>
          </cell>
          <cell r="H31" t="str">
            <v>农村基础设施（含产业配套基础设施）</v>
          </cell>
          <cell r="I31" t="str">
            <v>农村供水保障设施建设</v>
          </cell>
          <cell r="J31" t="str">
            <v>新建泵房3座，抽水设备6套（含防雷及自动化），新建线路1100米，1方减压池9口，10-100方蓄水池7口，过滤厂房1座（含进厂公路、场坪），低压浸没式设备1套（100吨/天）；铺设PE100级给水管（1.6Mpa）29.96公里，无缝钢管3.87公里，水表340只等。</v>
          </cell>
          <cell r="K31" t="str">
            <v>新建</v>
          </cell>
          <cell r="L31" t="str">
            <v>巫溪县宁厂镇宝山村</v>
          </cell>
          <cell r="M31" t="str">
            <v>通过新建泵房3座，抽水设备6套（含防雷及自动化），新建线路1100米，1方减压池9口，10-100方蓄水池7口，过滤厂房1座（含进厂公路、场坪），低压浸没式设备1套（100吨/天）；铺设PE100级给水管（1.6Mpa）29.96公里，无缝钢管3.87公里，水表340只等，可提升1200人其中脱贫人口145人安全供水保障水平</v>
          </cell>
          <cell r="N31" t="str">
            <v>3人参与入库项目的选择，2人参与项目实施过程中施工质量和资金使用的监督，通过新建泵房3座，抽水设备6套（含防雷及自动化），新建线路1100米，1方减压池9口，10-100方蓄水池7口，过滤厂房1座（含进厂公路、场坪），低压浸没式设备1套（100吨/天）；铺设PE100级给水管（1.6Mpa）29.96公里，无缝钢管3.87公里，水表340只等，可提升1200人其中脱贫人口145人安全供水保障水平</v>
          </cell>
          <cell r="O31" t="str">
            <v>通过新建泵房3座，抽水设备6套（含防雷及自动化），新建线路1100米，1方减压池9口，10-100方蓄水池7口，过滤厂房1座（含进厂公路、场坪），低压浸没式设备1套（100吨/天）；铺设PE100级给水管（1.6Mpa）29.96公里，无缝钢管3.87公里，水表340只等，可提升1200人其中脱贫人口145人安全供水保障水平</v>
          </cell>
          <cell r="P31" t="str">
            <v>新建泵房3座，抽水设备6套，新建线路1100m，1方减压池9口，10-100方蓄水池7口，过滤厂房1座，低压浸没式设备1套，铺设PE100级给水管29.96公里，水表340只</v>
          </cell>
          <cell r="Q31" t="str">
            <v>项目验收合格率100%</v>
          </cell>
          <cell r="R31" t="str">
            <v>工程完成及时率100%</v>
          </cell>
          <cell r="S31" t="str">
            <v>饮水管道1.20万元/公里，蓄水池500元/方</v>
          </cell>
          <cell r="T31" t="str">
            <v>减少脱贫巩固户用水成本105元</v>
          </cell>
          <cell r="U31" t="str">
            <v>受益脱贫人口≥145人</v>
          </cell>
          <cell r="V31" t="str">
            <v>工程设计使用年限≥10年</v>
          </cell>
          <cell r="W31" t="str">
            <v>受益脱贫人口满意度≥90%</v>
          </cell>
          <cell r="X31" t="str">
            <v>巫溪县水利局</v>
          </cell>
          <cell r="Y31" t="str">
            <v>巫溪县水利水电事务中心</v>
          </cell>
          <cell r="Z31">
            <v>2023</v>
          </cell>
          <cell r="AA31" t="str">
            <v>是</v>
          </cell>
          <cell r="AB31">
            <v>202301</v>
          </cell>
          <cell r="AC31">
            <v>202312</v>
          </cell>
          <cell r="AD31">
            <v>327.6</v>
          </cell>
          <cell r="AE31">
            <v>127.6</v>
          </cell>
          <cell r="AF31">
            <v>127.6</v>
          </cell>
        </row>
        <row r="31">
          <cell r="AH31">
            <v>200</v>
          </cell>
        </row>
        <row r="31">
          <cell r="AL31">
            <v>0</v>
          </cell>
          <cell r="AM31">
            <v>1200</v>
          </cell>
          <cell r="AN31">
            <v>145</v>
          </cell>
          <cell r="AO31" t="str">
            <v>否</v>
          </cell>
          <cell r="AP31" t="str">
            <v>否</v>
          </cell>
          <cell r="AQ31" t="str">
            <v>否</v>
          </cell>
          <cell r="AR31" t="str">
            <v>是</v>
          </cell>
          <cell r="AS31" t="str">
            <v>否</v>
          </cell>
          <cell r="AT31" t="str">
            <v>否</v>
          </cell>
          <cell r="AU31" t="str">
            <v>无</v>
          </cell>
          <cell r="AV31" t="str">
            <v>否</v>
          </cell>
          <cell r="AW31" t="str">
            <v>无</v>
          </cell>
          <cell r="AX31" t="str">
            <v>杨政</v>
          </cell>
          <cell r="AY31">
            <v>17783952627</v>
          </cell>
          <cell r="AZ31" t="str">
            <v>剩余资金调整到2024年</v>
          </cell>
        </row>
        <row r="31">
          <cell r="BB31">
            <v>127.6</v>
          </cell>
          <cell r="BC31">
            <v>200</v>
          </cell>
          <cell r="BD31">
            <v>127.6</v>
          </cell>
        </row>
        <row r="31">
          <cell r="BG31">
            <v>127.6</v>
          </cell>
        </row>
        <row r="31">
          <cell r="BL31">
            <v>327.6</v>
          </cell>
          <cell r="BM31">
            <v>127.6</v>
          </cell>
          <cell r="BN31">
            <v>127.6</v>
          </cell>
          <cell r="BO31">
            <v>0</v>
          </cell>
        </row>
        <row r="32">
          <cell r="F32" t="str">
            <v>巫溪县2023年城厢镇杨坪村1社蓄水池工程</v>
          </cell>
          <cell r="G32" t="str">
            <v>乡村建设行动</v>
          </cell>
          <cell r="H32" t="str">
            <v>农村基础设施（含产业配套基础设施）</v>
          </cell>
          <cell r="I32" t="str">
            <v>农村供水保障设施建设</v>
          </cell>
          <cell r="J32" t="str">
            <v>新建蓄水池1口1000立方米。</v>
          </cell>
          <cell r="K32" t="str">
            <v>新建</v>
          </cell>
          <cell r="L32" t="str">
            <v>巫溪县城厢镇杨坪村</v>
          </cell>
          <cell r="M32" t="str">
            <v>通过新建1000方蓄水池1口，可提升1000人（其中脱贫人口86人）的安全供水保障水平</v>
          </cell>
          <cell r="N32" t="str">
            <v>3人参与入库项目的选择，2人参与项目实施过程中施工质量和资金使用的监督，通过新建1000方蓄水池1口，可提升1000人（其中脱贫人口86人）的安全供水保障水平</v>
          </cell>
          <cell r="O32" t="str">
            <v>通过新建1000方蓄水池1口，可提升1000人（其中脱贫人口86人）的安全供水保障水平</v>
          </cell>
          <cell r="P32" t="str">
            <v>新建1000方蓄水池1口</v>
          </cell>
          <cell r="Q32" t="str">
            <v>项目验收合格率100%</v>
          </cell>
          <cell r="R32" t="str">
            <v>工程完成及时率100%</v>
          </cell>
          <cell r="S32" t="str">
            <v>饮水管道1.20万元/公里，蓄水池500元/方</v>
          </cell>
          <cell r="T32" t="str">
            <v>减少脱贫巩固户用水成本105元</v>
          </cell>
          <cell r="U32" t="str">
            <v>受益脱贫人口≥86人</v>
          </cell>
          <cell r="V32" t="str">
            <v>工程设计使用年限≥10年</v>
          </cell>
          <cell r="W32" t="str">
            <v>受益脱贫人口满意度≥90%</v>
          </cell>
          <cell r="X32" t="str">
            <v>巫溪县水利局</v>
          </cell>
          <cell r="Y32" t="str">
            <v>巫溪县水利水电事务中心</v>
          </cell>
          <cell r="Z32">
            <v>2023</v>
          </cell>
          <cell r="AA32" t="str">
            <v>是</v>
          </cell>
          <cell r="AB32">
            <v>202301</v>
          </cell>
          <cell r="AC32">
            <v>202312</v>
          </cell>
          <cell r="AD32">
            <v>65.86</v>
          </cell>
          <cell r="AE32">
            <v>15.86</v>
          </cell>
          <cell r="AF32">
            <v>15.86</v>
          </cell>
        </row>
        <row r="32">
          <cell r="AH32">
            <v>50</v>
          </cell>
        </row>
        <row r="32">
          <cell r="AL32">
            <v>0</v>
          </cell>
          <cell r="AM32">
            <v>1000</v>
          </cell>
          <cell r="AN32">
            <v>86</v>
          </cell>
          <cell r="AO32" t="str">
            <v>否</v>
          </cell>
          <cell r="AP32" t="str">
            <v>否</v>
          </cell>
          <cell r="AQ32" t="str">
            <v>否</v>
          </cell>
          <cell r="AR32" t="str">
            <v>是</v>
          </cell>
          <cell r="AS32" t="str">
            <v>否</v>
          </cell>
          <cell r="AT32" t="str">
            <v>否</v>
          </cell>
          <cell r="AU32" t="str">
            <v>无</v>
          </cell>
          <cell r="AV32" t="str">
            <v>否</v>
          </cell>
          <cell r="AW32" t="str">
            <v>无</v>
          </cell>
          <cell r="AX32" t="str">
            <v>杨政</v>
          </cell>
          <cell r="AY32">
            <v>17783952627</v>
          </cell>
          <cell r="AZ32" t="str">
            <v>剩余资金调整到2024年</v>
          </cell>
        </row>
        <row r="32">
          <cell r="BB32">
            <v>15.86</v>
          </cell>
          <cell r="BC32">
            <v>50</v>
          </cell>
          <cell r="BD32">
            <v>15.86</v>
          </cell>
        </row>
        <row r="32">
          <cell r="BG32">
            <v>15.86</v>
          </cell>
        </row>
        <row r="32">
          <cell r="BL32">
            <v>65.86</v>
          </cell>
          <cell r="BM32">
            <v>15.86</v>
          </cell>
          <cell r="BN32">
            <v>15.86</v>
          </cell>
          <cell r="BO32">
            <v>0</v>
          </cell>
        </row>
        <row r="33">
          <cell r="F33" t="str">
            <v>巫溪县2023年猫儿背林场供水保障工程</v>
          </cell>
          <cell r="G33" t="str">
            <v>乡村建设行动</v>
          </cell>
          <cell r="H33" t="str">
            <v>农村基础设施（含产业配套基础设施）</v>
          </cell>
          <cell r="I33" t="str">
            <v>农村供水保障设施建设</v>
          </cell>
          <cell r="J33" t="str">
            <v>整治水池2口300立方米，铺设φ40mm管道3000米，取水坝5米等</v>
          </cell>
          <cell r="K33" t="str">
            <v>新建</v>
          </cell>
          <cell r="L33" t="str">
            <v>巫溪县猫儿背林场打锣坪</v>
          </cell>
          <cell r="M33" t="str">
            <v>通过整治300方水池2口，40管道3000米，5米取水坝等，可提升800人（其中脱贫人口60人）的安全供水保障水平</v>
          </cell>
          <cell r="N33" t="str">
            <v>3名群众参与项目的实施与监督，通过群众参与项目的实施和监督，项目实施可提升800人，其中脱贫人口60人的安全供水保障水平。</v>
          </cell>
          <cell r="O33" t="str">
            <v>通过整治300方水池2口，40管道3000米，5米取水坝等，可提升800人（其中脱贫人口60人）的安全供水保障水平</v>
          </cell>
          <cell r="P33" t="str">
            <v>整治300方水池2口，40管道3000米，5米取水坝等</v>
          </cell>
          <cell r="Q33" t="str">
            <v>项目验收合格率100%</v>
          </cell>
          <cell r="R33" t="str">
            <v>工程完成及时率100%</v>
          </cell>
          <cell r="S33" t="str">
            <v>饮水管道1.20万元/公里，蓄水池500元/方</v>
          </cell>
          <cell r="T33" t="str">
            <v>减少脱贫巩固户用水成本105元</v>
          </cell>
          <cell r="U33" t="str">
            <v>受益脱贫人口≥60人</v>
          </cell>
          <cell r="V33" t="str">
            <v>工程设计使用年限≥10年</v>
          </cell>
          <cell r="W33" t="str">
            <v>受益脱贫人口满意度≥90%</v>
          </cell>
          <cell r="X33" t="str">
            <v>巫溪县水利局</v>
          </cell>
          <cell r="Y33" t="str">
            <v>巫溪县水利水电事务中心</v>
          </cell>
          <cell r="Z33">
            <v>2023</v>
          </cell>
          <cell r="AA33" t="str">
            <v>是</v>
          </cell>
          <cell r="AB33">
            <v>202301</v>
          </cell>
          <cell r="AC33">
            <v>202312</v>
          </cell>
          <cell r="AD33">
            <v>35.7</v>
          </cell>
          <cell r="AE33">
            <v>15.7</v>
          </cell>
          <cell r="AF33">
            <v>15.7</v>
          </cell>
        </row>
        <row r="33">
          <cell r="AH33">
            <v>20</v>
          </cell>
        </row>
        <row r="33">
          <cell r="AL33">
            <v>0</v>
          </cell>
          <cell r="AM33">
            <v>800</v>
          </cell>
          <cell r="AN33">
            <v>60</v>
          </cell>
          <cell r="AO33" t="str">
            <v>否</v>
          </cell>
          <cell r="AP33" t="str">
            <v>否</v>
          </cell>
          <cell r="AQ33" t="str">
            <v>否</v>
          </cell>
          <cell r="AR33" t="str">
            <v>是</v>
          </cell>
          <cell r="AS33" t="str">
            <v>否</v>
          </cell>
          <cell r="AT33" t="str">
            <v>否</v>
          </cell>
          <cell r="AU33" t="str">
            <v>无</v>
          </cell>
          <cell r="AV33" t="str">
            <v>否</v>
          </cell>
          <cell r="AW33" t="str">
            <v>无</v>
          </cell>
          <cell r="AX33" t="str">
            <v>杨政</v>
          </cell>
          <cell r="AY33">
            <v>17783952627</v>
          </cell>
          <cell r="AZ33" t="str">
            <v>剩余资金调整到2024年</v>
          </cell>
        </row>
        <row r="33">
          <cell r="BB33">
            <v>15.7</v>
          </cell>
          <cell r="BC33">
            <v>20</v>
          </cell>
          <cell r="BD33">
            <v>15.7</v>
          </cell>
        </row>
        <row r="33">
          <cell r="BG33">
            <v>15.7</v>
          </cell>
        </row>
        <row r="33">
          <cell r="BL33">
            <v>35.7</v>
          </cell>
          <cell r="BM33">
            <v>15.7</v>
          </cell>
          <cell r="BN33">
            <v>15.7</v>
          </cell>
          <cell r="BO33">
            <v>0</v>
          </cell>
        </row>
        <row r="34">
          <cell r="F34" t="str">
            <v>巫溪县2023年鱼鳞乡长岗村抗旱供水工程</v>
          </cell>
          <cell r="G34" t="str">
            <v>乡村建设行动</v>
          </cell>
          <cell r="H34" t="str">
            <v>农村基础设施（含产业配套基础设施）</v>
          </cell>
          <cell r="I34" t="str">
            <v>农村供水保障设施建设</v>
          </cell>
          <cell r="J34" t="str">
            <v>新建蓄水池1口1000m³，新建蓄水池至多吉林牧有限公司的养牛场更换φ40mmPE管3000米、φ32mmPE管道1000米。</v>
          </cell>
          <cell r="K34" t="str">
            <v>新建</v>
          </cell>
          <cell r="L34" t="str">
            <v>巫溪县鱼鳞乡长岗村</v>
          </cell>
          <cell r="M34" t="str">
            <v>通过新建1000m³蓄水池1口，更换PE40管3000m、PE32管1000米，可提升500人（其中脱贫人口48人)的安全供水保障水平</v>
          </cell>
          <cell r="N34" t="str">
            <v>3人参与入库项目的选择，2人参与项目实施过程中施工质量和资金使用的监督，通过新建1000m³蓄水池1口，更换PE40管3000m、PE32管1000米，可提升500人（其中脱贫人口48人)的安全供水保障水平</v>
          </cell>
          <cell r="O34" t="str">
            <v>通过新建1000m³蓄水池1口，更换PE40管3000m、PE32管1000米，可提升500人（其中脱贫人口48人)的安全供水保障水平</v>
          </cell>
          <cell r="P34" t="str">
            <v>新建1000m³蓄水池1口，更换PE40管3000m、PE32管1000m。</v>
          </cell>
          <cell r="Q34" t="str">
            <v>项目验收合格率100%</v>
          </cell>
          <cell r="R34" t="str">
            <v>工程完成及时率100%</v>
          </cell>
          <cell r="S34" t="str">
            <v>饮水管道1.20万元/公里，蓄水池500元/方</v>
          </cell>
          <cell r="T34" t="str">
            <v>减少脱贫巩固户用水成本105元</v>
          </cell>
          <cell r="U34" t="str">
            <v>受益脱贫人口≥48人</v>
          </cell>
          <cell r="V34" t="str">
            <v>工程设计使用年限≥10年</v>
          </cell>
          <cell r="W34" t="str">
            <v>受益脱贫人口满意度≥90%</v>
          </cell>
          <cell r="X34" t="str">
            <v>巫溪县水利局</v>
          </cell>
          <cell r="Y34" t="str">
            <v>巫溪县水利水电事务中心</v>
          </cell>
          <cell r="Z34">
            <v>2023</v>
          </cell>
          <cell r="AA34" t="str">
            <v>是</v>
          </cell>
          <cell r="AB34">
            <v>202301</v>
          </cell>
          <cell r="AC34">
            <v>202312</v>
          </cell>
          <cell r="AD34">
            <v>51.95</v>
          </cell>
          <cell r="AE34">
            <v>9.88</v>
          </cell>
          <cell r="AF34">
            <v>9.88</v>
          </cell>
        </row>
        <row r="34">
          <cell r="AH34">
            <v>42.07</v>
          </cell>
        </row>
        <row r="34">
          <cell r="AL34">
            <v>0</v>
          </cell>
          <cell r="AM34">
            <v>500</v>
          </cell>
          <cell r="AN34">
            <v>48</v>
          </cell>
          <cell r="AO34" t="str">
            <v>否</v>
          </cell>
          <cell r="AP34" t="str">
            <v>否</v>
          </cell>
          <cell r="AQ34" t="str">
            <v>否</v>
          </cell>
          <cell r="AR34" t="str">
            <v>是</v>
          </cell>
          <cell r="AS34" t="str">
            <v>是</v>
          </cell>
          <cell r="AT34" t="str">
            <v>否</v>
          </cell>
          <cell r="AU34" t="str">
            <v>无</v>
          </cell>
          <cell r="AV34" t="str">
            <v>否</v>
          </cell>
          <cell r="AW34" t="str">
            <v>无</v>
          </cell>
          <cell r="AX34" t="str">
            <v>杨政</v>
          </cell>
          <cell r="AY34">
            <v>17783952627</v>
          </cell>
          <cell r="AZ34" t="str">
            <v>剩余资金调整到2024年</v>
          </cell>
        </row>
        <row r="34">
          <cell r="BB34">
            <v>9.88</v>
          </cell>
          <cell r="BC34">
            <v>42.07</v>
          </cell>
          <cell r="BD34">
            <v>9.88</v>
          </cell>
        </row>
        <row r="34">
          <cell r="BG34">
            <v>9.88</v>
          </cell>
        </row>
        <row r="34">
          <cell r="BL34">
            <v>51.95</v>
          </cell>
          <cell r="BM34">
            <v>9.88</v>
          </cell>
          <cell r="BN34">
            <v>9.88</v>
          </cell>
          <cell r="BO34">
            <v>0</v>
          </cell>
        </row>
        <row r="35">
          <cell r="F35" t="str">
            <v>巫溪县2023年双阳乡七龙村抗旱供水工程</v>
          </cell>
          <cell r="G35" t="str">
            <v>乡村建设行动</v>
          </cell>
          <cell r="H35" t="str">
            <v>农村基础设施（含产业配套基础设施）</v>
          </cell>
          <cell r="I35" t="str">
            <v>农村供水保障设施建设</v>
          </cell>
          <cell r="J35" t="str">
            <v>新建5m³蓄水池31口，共计155m³，整治杨清明屋后30m³蓄水池1口、新华30m³蓄水池1口。</v>
          </cell>
          <cell r="K35" t="str">
            <v>新建</v>
          </cell>
          <cell r="L35" t="str">
            <v>巫溪县双阳乡七龙村</v>
          </cell>
          <cell r="M35" t="str">
            <v>通过31口5m³蓄水池共计155m³蓄水池，整治杨清明屋后30m³蓄水池1口，整治新华30m³蓄水池1口，可提升750人（其中脱贫人口66人）的安全供水保障水平</v>
          </cell>
          <cell r="N35" t="str">
            <v>3人参与入库项目的选择，2人参与项目实施过程中施工质量和资金使用的监督，通过项目实施可提升750人，其中脱贫人口66人的安全供水保障水平。</v>
          </cell>
          <cell r="O35" t="str">
            <v>通过31口5m³蓄水池共计155m³蓄水池，整治杨清明屋后30m³蓄水池1口，整治新华30m³蓄水池1口，可提升750人（其中脱贫人口66人）的安全供水保障水平</v>
          </cell>
          <cell r="P35" t="str">
            <v>31口5m³蓄水池共计155m³蓄水池，整治杨清明屋后30m³蓄水池1口，整治新华30m³蓄水池1口</v>
          </cell>
          <cell r="Q35" t="str">
            <v>项目验收合格率100%</v>
          </cell>
          <cell r="R35" t="str">
            <v>工程完成及时率100%</v>
          </cell>
          <cell r="S35" t="str">
            <v>饮水管道1.20万元/公里，蓄水池500元/方</v>
          </cell>
          <cell r="T35" t="str">
            <v>减少脱贫巩固户用水成本105元</v>
          </cell>
          <cell r="U35" t="str">
            <v>受益脱贫人口≥66人</v>
          </cell>
          <cell r="V35" t="str">
            <v>工程设计使用年限≥10年</v>
          </cell>
          <cell r="W35" t="str">
            <v>受益脱贫人口满意度≥90%</v>
          </cell>
          <cell r="X35" t="str">
            <v>巫溪县水利局</v>
          </cell>
          <cell r="Y35" t="str">
            <v>巫溪县水利水电事务中心</v>
          </cell>
          <cell r="Z35">
            <v>2023</v>
          </cell>
          <cell r="AA35" t="str">
            <v>是</v>
          </cell>
          <cell r="AB35">
            <v>202301</v>
          </cell>
          <cell r="AC35">
            <v>202312</v>
          </cell>
          <cell r="AD35">
            <v>48.1</v>
          </cell>
          <cell r="AE35">
            <v>23.1</v>
          </cell>
          <cell r="AF35">
            <v>23.1</v>
          </cell>
        </row>
        <row r="35">
          <cell r="AH35">
            <v>25</v>
          </cell>
        </row>
        <row r="35">
          <cell r="AL35">
            <v>0</v>
          </cell>
          <cell r="AM35">
            <v>750</v>
          </cell>
          <cell r="AN35">
            <v>66</v>
          </cell>
          <cell r="AO35" t="str">
            <v>否</v>
          </cell>
          <cell r="AP35" t="str">
            <v>否</v>
          </cell>
          <cell r="AQ35" t="str">
            <v>否</v>
          </cell>
          <cell r="AR35" t="str">
            <v>是</v>
          </cell>
          <cell r="AS35" t="str">
            <v>是</v>
          </cell>
          <cell r="AT35" t="str">
            <v>否</v>
          </cell>
          <cell r="AU35" t="str">
            <v>无</v>
          </cell>
          <cell r="AV35" t="str">
            <v>否</v>
          </cell>
          <cell r="AW35" t="str">
            <v>无</v>
          </cell>
          <cell r="AX35" t="str">
            <v>杨政</v>
          </cell>
          <cell r="AY35">
            <v>17783952627</v>
          </cell>
          <cell r="AZ35" t="str">
            <v>剩余资金调整到2024年</v>
          </cell>
        </row>
        <row r="35">
          <cell r="BB35">
            <v>23.1</v>
          </cell>
          <cell r="BC35">
            <v>25</v>
          </cell>
          <cell r="BD35">
            <v>23.1</v>
          </cell>
        </row>
        <row r="35">
          <cell r="BG35">
            <v>23.1</v>
          </cell>
        </row>
        <row r="35">
          <cell r="BL35">
            <v>48.1</v>
          </cell>
          <cell r="BM35">
            <v>23.1</v>
          </cell>
          <cell r="BN35">
            <v>23.1</v>
          </cell>
          <cell r="BO35">
            <v>0</v>
          </cell>
        </row>
        <row r="36">
          <cell r="F36" t="str">
            <v>巫溪县2023年尖山镇白云村抗旱蓄水池工程</v>
          </cell>
          <cell r="G36" t="str">
            <v>乡村建设行动</v>
          </cell>
          <cell r="H36" t="str">
            <v>农村基础设施（含产业配套基础设施）</v>
          </cell>
          <cell r="I36" t="str">
            <v>农村供水保障设施建设</v>
          </cell>
          <cell r="J36" t="str">
            <v>白云村筲箕湾新建蓄水池1口800m³，集水池1口2m³，φ75PE100给水管200米，φ32PE100给水管5000米，7社马家湾整修蓄水池1口400m³，2社青草坪整修蓄水池1口800m³，沉砂池1口，φ40PE100给水管1000米，5社五保家园整修蓄水池1口100m³，3社整治李志银屋旁蓄水池1口250m³，李志银屋后蓄水池1口250m³（砂浆抹灰）。</v>
          </cell>
          <cell r="K36" t="str">
            <v>新建</v>
          </cell>
          <cell r="L36" t="str">
            <v>巫溪县尖山镇白云村</v>
          </cell>
          <cell r="M36" t="str">
            <v>通过项目实施。可提升610人（其中脱贫人口59人）的安全供水保障水平</v>
          </cell>
          <cell r="N36" t="str">
            <v>3人参与入库项目的选择，2人参与项目实施过程中施工质量和资金使用的监督，项目实施可提升610人，其中脱贫人口59人的安全供水保障水平。</v>
          </cell>
          <cell r="O36" t="str">
            <v>通过新建800m³蓄水池1口，2m³集水池1口，φ75PE100给水管200米，φ32PE100给水管5000米，整修400m³蓄水池1口，2社青草坪整修800m³蓄水池1口，沉砂池1口，φ40PE100给水管1000米，5社五保家园整修100m³蓄水池1口，3社整治李志银屋旁250m³蓄水池1口，李志银屋后250m³蓄水池1口（砂浆抹灰）。可提升610人（其中脱贫人口59人）的安全供水保障水平</v>
          </cell>
          <cell r="P36" t="str">
            <v>新建800m³蓄水池1口，2m³集水池1口，φ75PE100给水管200米，φ32PE100给水管5000米，整修400m³蓄水池1口，2社青草坪整修800m³蓄水池1口，沉砂池1口，φ40PE100给水管1000米，5社五保家园整修100m³蓄水池1口，3社整治李志银屋旁250m³蓄水池1口，李志银屋后250m³蓄水池1口（砂浆抹灰）。</v>
          </cell>
          <cell r="Q36" t="str">
            <v>项目验收合格率100%</v>
          </cell>
          <cell r="R36" t="str">
            <v>工程完成及时率100%</v>
          </cell>
          <cell r="S36" t="str">
            <v>饮水管道1.20万元/公里，蓄水池500元/方</v>
          </cell>
          <cell r="T36" t="str">
            <v>减少脱贫巩固户用水成本105元</v>
          </cell>
          <cell r="U36" t="str">
            <v>受益脱贫人口≥59人</v>
          </cell>
          <cell r="V36" t="str">
            <v>工程设计使用年限≥10年</v>
          </cell>
          <cell r="W36" t="str">
            <v>受益脱贫人口满意度≥90%</v>
          </cell>
          <cell r="X36" t="str">
            <v>巫溪县水利局</v>
          </cell>
          <cell r="Y36" t="str">
            <v>巫溪县水利水电事务中心</v>
          </cell>
          <cell r="Z36">
            <v>2023</v>
          </cell>
          <cell r="AA36" t="str">
            <v>是</v>
          </cell>
          <cell r="AB36">
            <v>202301</v>
          </cell>
          <cell r="AC36">
            <v>202312</v>
          </cell>
          <cell r="AD36">
            <v>127.84</v>
          </cell>
          <cell r="AE36">
            <v>47.84</v>
          </cell>
          <cell r="AF36">
            <v>47.84</v>
          </cell>
        </row>
        <row r="36">
          <cell r="AH36">
            <v>80</v>
          </cell>
        </row>
        <row r="36">
          <cell r="AL36">
            <v>0</v>
          </cell>
          <cell r="AM36">
            <v>610</v>
          </cell>
          <cell r="AN36">
            <v>59</v>
          </cell>
          <cell r="AO36" t="str">
            <v>否</v>
          </cell>
          <cell r="AP36" t="str">
            <v>否</v>
          </cell>
          <cell r="AQ36" t="str">
            <v>否</v>
          </cell>
          <cell r="AR36" t="str">
            <v>是</v>
          </cell>
          <cell r="AS36" t="str">
            <v>否</v>
          </cell>
          <cell r="AT36" t="str">
            <v>否</v>
          </cell>
          <cell r="AU36" t="str">
            <v>无</v>
          </cell>
          <cell r="AV36" t="str">
            <v>否</v>
          </cell>
          <cell r="AW36" t="str">
            <v>无</v>
          </cell>
          <cell r="AX36" t="str">
            <v>杨政</v>
          </cell>
          <cell r="AY36">
            <v>17783952627</v>
          </cell>
          <cell r="AZ36" t="str">
            <v>剩余资金调整到2024年</v>
          </cell>
        </row>
        <row r="36">
          <cell r="BB36">
            <v>47.84</v>
          </cell>
          <cell r="BC36">
            <v>80</v>
          </cell>
          <cell r="BD36">
            <v>47.84</v>
          </cell>
        </row>
        <row r="36">
          <cell r="BG36">
            <v>47.84</v>
          </cell>
        </row>
        <row r="36">
          <cell r="BL36">
            <v>127.84</v>
          </cell>
          <cell r="BM36">
            <v>47.84</v>
          </cell>
          <cell r="BN36">
            <v>47.84</v>
          </cell>
          <cell r="BO36">
            <v>0</v>
          </cell>
        </row>
        <row r="37">
          <cell r="F37" t="str">
            <v>巫溪县2023年宁厂镇供水保障提升工程</v>
          </cell>
          <cell r="G37" t="str">
            <v>乡村建设行动</v>
          </cell>
          <cell r="H37" t="str">
            <v>农村基础设施（含产业配套基础设施）</v>
          </cell>
          <cell r="I37" t="str">
            <v>农村供水保障设施建设</v>
          </cell>
          <cell r="J37" t="str">
            <v>新建Φ50PE管1000米，蓄水池整治7口等</v>
          </cell>
          <cell r="K37" t="str">
            <v>新建</v>
          </cell>
          <cell r="L37" t="str">
            <v>巫溪县宁厂镇</v>
          </cell>
          <cell r="M37" t="str">
            <v>通过新建Φ50PE管1000米，蓄水池整治7口等,可提升455人其中脱贫人口76人安全供水保障水平</v>
          </cell>
          <cell r="N37" t="str">
            <v>10人参与前期项目确定会议、决议，10人参与入库项目的选择，3人参与项目实施过程中施工质量和资金使用的监督，通过新建Φ50PE管1000米，蓄水池整治7口等,可提升455人其中脱贫人口76人安全供水保障水平，促进农业生产水平带动旅游发展。</v>
          </cell>
          <cell r="O37" t="str">
            <v>通过新建Φ50PE管1000米，蓄水池整治7口等,可提升455人其中脱贫人口76人安全供水保障水平</v>
          </cell>
          <cell r="P37" t="str">
            <v>新建Φ50PE管1000米，蓄水池整治7口等</v>
          </cell>
          <cell r="Q37" t="str">
            <v>项目验收合格率100%</v>
          </cell>
          <cell r="R37" t="str">
            <v>项目（工程）完成及时率100%</v>
          </cell>
          <cell r="S37" t="str">
            <v>饮水管道1.20万元/公里，蓄水池500元/方</v>
          </cell>
          <cell r="T37" t="str">
            <v>减少脱贫巩固户用水成本105元</v>
          </cell>
          <cell r="U37" t="str">
            <v>受益脱贫人口≥76人</v>
          </cell>
          <cell r="V37" t="str">
            <v>工程设计使用年限≥10年</v>
          </cell>
          <cell r="W37" t="str">
            <v>受益脱贫人口满意度≥90%</v>
          </cell>
          <cell r="X37" t="str">
            <v>巫溪县水利局</v>
          </cell>
          <cell r="Y37" t="str">
            <v>巫溪县水利水电事务中心</v>
          </cell>
          <cell r="Z37">
            <v>2023</v>
          </cell>
          <cell r="AA37" t="str">
            <v>是</v>
          </cell>
          <cell r="AB37">
            <v>202301</v>
          </cell>
          <cell r="AC37">
            <v>202312</v>
          </cell>
          <cell r="AD37">
            <v>13.75</v>
          </cell>
          <cell r="AE37">
            <v>3.75</v>
          </cell>
          <cell r="AF37">
            <v>3.75</v>
          </cell>
        </row>
        <row r="37">
          <cell r="AH37">
            <v>10</v>
          </cell>
        </row>
        <row r="37">
          <cell r="AL37">
            <v>0</v>
          </cell>
          <cell r="AM37">
            <v>455</v>
          </cell>
          <cell r="AN37">
            <v>76</v>
          </cell>
          <cell r="AO37" t="str">
            <v>否</v>
          </cell>
          <cell r="AP37" t="str">
            <v>否</v>
          </cell>
          <cell r="AQ37" t="str">
            <v>否</v>
          </cell>
          <cell r="AR37" t="str">
            <v>是</v>
          </cell>
          <cell r="AS37" t="str">
            <v>否</v>
          </cell>
          <cell r="AT37" t="str">
            <v>否</v>
          </cell>
          <cell r="AU37" t="str">
            <v>无</v>
          </cell>
          <cell r="AV37" t="str">
            <v>否</v>
          </cell>
          <cell r="AW37" t="str">
            <v>无</v>
          </cell>
          <cell r="AX37" t="str">
            <v>杨政</v>
          </cell>
          <cell r="AY37">
            <v>17783952627</v>
          </cell>
          <cell r="AZ37" t="str">
            <v>剩余资金调整到2024年</v>
          </cell>
        </row>
        <row r="37">
          <cell r="BB37">
            <v>3.75</v>
          </cell>
          <cell r="BC37">
            <v>10</v>
          </cell>
          <cell r="BD37">
            <v>3.75</v>
          </cell>
        </row>
        <row r="37">
          <cell r="BG37">
            <v>3.75</v>
          </cell>
        </row>
        <row r="37">
          <cell r="BL37">
            <v>13.75</v>
          </cell>
          <cell r="BM37">
            <v>3.75</v>
          </cell>
          <cell r="BN37">
            <v>3.75</v>
          </cell>
          <cell r="BO37">
            <v>0</v>
          </cell>
        </row>
        <row r="38">
          <cell r="F38" t="str">
            <v>巫溪县2023年朝阳镇咸池村蓄水池工程</v>
          </cell>
          <cell r="G38" t="str">
            <v>乡村建设行动</v>
          </cell>
          <cell r="H38" t="str">
            <v>农村基础设施（含产业配套基础设施）</v>
          </cell>
          <cell r="I38" t="str">
            <v>农村供水保障设施建设</v>
          </cell>
          <cell r="J38" t="str">
            <v>整治100m³蓄水池1口，新建300方水池1口，铺设各型管道700米等</v>
          </cell>
          <cell r="K38" t="str">
            <v>改扩建</v>
          </cell>
          <cell r="L38" t="str">
            <v>巫溪县朝阳镇咸池村</v>
          </cell>
          <cell r="M38" t="str">
            <v>通过整治100m³蓄水池1口，新建300方水池1口，铺设各型管道700米等,可提升2600人其中脱贫人口433人安全供水保障水平</v>
          </cell>
          <cell r="N38" t="str">
            <v>9人参与入库项目的选择，2人参与项目实施过程中施工质量和资金使用的监督，通过群众参与项目的实施和监督，通过整治100m³蓄水池1口，新建300方水池1口，铺设各型管道700米等,可提升2600人其中脱贫人口433人安全供水保障水平</v>
          </cell>
          <cell r="O38" t="str">
            <v>通过整治100m³蓄水池1口，新建300方水池1口，铺设各型管道700米等,可提升2600人其中脱贫人口433人安全供水保障水平</v>
          </cell>
          <cell r="P38" t="str">
            <v>整治100m³蓄水池1口，新建300方水池1口，铺设各型管道700米等</v>
          </cell>
          <cell r="Q38" t="str">
            <v>项目验收合格率100%</v>
          </cell>
          <cell r="R38" t="str">
            <v>项目（工程）完成及时率100%</v>
          </cell>
          <cell r="S38" t="str">
            <v>饮水管道1.20万元/公里，蓄水池500元/方</v>
          </cell>
          <cell r="T38" t="str">
            <v>减少脱贫巩固户用水成本105元</v>
          </cell>
          <cell r="U38" t="str">
            <v>受益脱贫人口≥433人</v>
          </cell>
          <cell r="V38" t="str">
            <v>工程设计使用年限≥10年</v>
          </cell>
          <cell r="W38" t="str">
            <v>受益脱贫人口满意度≥90%</v>
          </cell>
          <cell r="X38" t="str">
            <v>巫溪县水利局</v>
          </cell>
          <cell r="Y38" t="str">
            <v>巫溪县水利水电事务中心</v>
          </cell>
          <cell r="Z38">
            <v>2023</v>
          </cell>
          <cell r="AA38" t="str">
            <v>是</v>
          </cell>
          <cell r="AB38">
            <v>202301</v>
          </cell>
          <cell r="AC38">
            <v>202312</v>
          </cell>
          <cell r="AD38">
            <v>28.95</v>
          </cell>
          <cell r="AE38">
            <v>8.95</v>
          </cell>
          <cell r="AF38">
            <v>8.95</v>
          </cell>
        </row>
        <row r="38">
          <cell r="AH38">
            <v>20</v>
          </cell>
        </row>
        <row r="38">
          <cell r="AL38">
            <v>0</v>
          </cell>
          <cell r="AM38">
            <v>2600</v>
          </cell>
          <cell r="AN38">
            <v>433</v>
          </cell>
          <cell r="AO38" t="str">
            <v>否</v>
          </cell>
          <cell r="AP38" t="str">
            <v>否</v>
          </cell>
          <cell r="AQ38" t="str">
            <v>否</v>
          </cell>
          <cell r="AR38" t="str">
            <v>是</v>
          </cell>
          <cell r="AS38" t="str">
            <v>否</v>
          </cell>
          <cell r="AT38" t="str">
            <v>否</v>
          </cell>
          <cell r="AU38" t="str">
            <v>无</v>
          </cell>
          <cell r="AV38" t="str">
            <v>否</v>
          </cell>
          <cell r="AW38" t="str">
            <v>无</v>
          </cell>
          <cell r="AX38" t="str">
            <v>杨政</v>
          </cell>
          <cell r="AY38">
            <v>17783952627</v>
          </cell>
          <cell r="AZ38" t="str">
            <v>剩余资金调整到2024年</v>
          </cell>
        </row>
        <row r="38">
          <cell r="BB38">
            <v>8.95</v>
          </cell>
          <cell r="BC38">
            <v>20</v>
          </cell>
          <cell r="BD38">
            <v>8.95</v>
          </cell>
        </row>
        <row r="38">
          <cell r="BG38">
            <v>8.95</v>
          </cell>
        </row>
        <row r="38">
          <cell r="BL38">
            <v>28.95</v>
          </cell>
          <cell r="BM38">
            <v>8.95</v>
          </cell>
          <cell r="BN38">
            <v>8.95</v>
          </cell>
          <cell r="BO38">
            <v>0</v>
          </cell>
        </row>
        <row r="39">
          <cell r="F39" t="str">
            <v>巫溪县2023年朝阳镇朝阳水厂调蓄水池工程</v>
          </cell>
          <cell r="G39" t="str">
            <v>乡村建设行动</v>
          </cell>
          <cell r="H39" t="str">
            <v>农村基础设施（含产业配套基础设施）</v>
          </cell>
          <cell r="I39" t="str">
            <v>农村供水保障设施建设</v>
          </cell>
          <cell r="J39" t="str">
            <v>新建2000方调蓄水池1口，道路345.58米，新建400方清水池1口等</v>
          </cell>
          <cell r="K39" t="str">
            <v>新建</v>
          </cell>
          <cell r="L39" t="str">
            <v>巫溪县朝阳镇</v>
          </cell>
          <cell r="M39" t="str">
            <v>通过新建2000方调蓄水池1口，道路345.58米，新建400方清水池1口等，可提升8980人其中脱贫人口1497人安全供水保障水平</v>
          </cell>
          <cell r="N39" t="str">
            <v>5人参与入库项目的选择，2人参与项目实施过程中施工质量和资金使用的监督，通过新建2000方调蓄水池1口，道路345.58米，新建400m³清水池1口等,可提升8980人其中脱贫人口1497人安全供水保障水平</v>
          </cell>
          <cell r="O39" t="str">
            <v>通过新建2000方调蓄水池1口，道路345.58米，新建400m³清水池1口等,可提升8980人其中脱贫人口1497人安全供水保障水平</v>
          </cell>
          <cell r="P39" t="str">
            <v>新建2000方调蓄水池1口，道路380米等</v>
          </cell>
          <cell r="Q39" t="str">
            <v>项目验收合格率100%</v>
          </cell>
          <cell r="R39" t="str">
            <v>项目（工程）完成及时率100%</v>
          </cell>
          <cell r="S39" t="str">
            <v>饮水管道1.20万元/公里，蓄水池500元/方</v>
          </cell>
          <cell r="T39" t="str">
            <v>减少脱贫巩固户用水成本105元</v>
          </cell>
          <cell r="U39" t="str">
            <v>受益脱贫人口≥1497人</v>
          </cell>
          <cell r="V39" t="str">
            <v>工程设计使用年限≥10年</v>
          </cell>
          <cell r="W39" t="str">
            <v>受益脱贫人口满意度≥90%</v>
          </cell>
          <cell r="X39" t="str">
            <v>巫溪县水利局</v>
          </cell>
          <cell r="Y39" t="str">
            <v>巫溪县水利水电事务中心</v>
          </cell>
          <cell r="Z39">
            <v>2023</v>
          </cell>
          <cell r="AA39" t="str">
            <v>是</v>
          </cell>
          <cell r="AB39">
            <v>202301</v>
          </cell>
          <cell r="AC39">
            <v>202312</v>
          </cell>
          <cell r="AD39">
            <v>226.02</v>
          </cell>
          <cell r="AE39">
            <v>26.02</v>
          </cell>
          <cell r="AF39">
            <v>26.02</v>
          </cell>
        </row>
        <row r="39">
          <cell r="AH39">
            <v>200</v>
          </cell>
        </row>
        <row r="39">
          <cell r="AL39">
            <v>0</v>
          </cell>
          <cell r="AM39">
            <v>8980</v>
          </cell>
          <cell r="AN39">
            <v>1497</v>
          </cell>
          <cell r="AO39" t="str">
            <v>否</v>
          </cell>
          <cell r="AP39" t="str">
            <v>否</v>
          </cell>
          <cell r="AQ39" t="str">
            <v>否</v>
          </cell>
          <cell r="AR39" t="str">
            <v>是</v>
          </cell>
          <cell r="AS39" t="str">
            <v>否</v>
          </cell>
          <cell r="AT39" t="str">
            <v>否</v>
          </cell>
          <cell r="AU39" t="str">
            <v>无</v>
          </cell>
          <cell r="AV39" t="str">
            <v>否</v>
          </cell>
          <cell r="AW39" t="str">
            <v>无</v>
          </cell>
          <cell r="AX39" t="str">
            <v>杨政</v>
          </cell>
          <cell r="AY39">
            <v>17783952627</v>
          </cell>
          <cell r="AZ39" t="str">
            <v>剩余资金调整到2024年</v>
          </cell>
        </row>
        <row r="39">
          <cell r="BB39">
            <v>26.02</v>
          </cell>
          <cell r="BC39">
            <v>200</v>
          </cell>
          <cell r="BD39">
            <v>26.02</v>
          </cell>
        </row>
        <row r="39">
          <cell r="BG39">
            <v>26.02</v>
          </cell>
        </row>
        <row r="39">
          <cell r="BL39">
            <v>226.02</v>
          </cell>
          <cell r="BM39">
            <v>26.02</v>
          </cell>
          <cell r="BN39">
            <v>26.02</v>
          </cell>
          <cell r="BO39">
            <v>0</v>
          </cell>
        </row>
        <row r="40">
          <cell r="F40" t="str">
            <v>巫溪县2023年朝阳镇松花村农村供水提水工程</v>
          </cell>
          <cell r="G40" t="str">
            <v>乡村建设行动</v>
          </cell>
          <cell r="H40" t="str">
            <v>农村基础设施（含产业配套基础设施）</v>
          </cell>
          <cell r="I40" t="str">
            <v>农村供水保障设施建设</v>
          </cell>
          <cell r="J40" t="str">
            <v>在朝阳水厂二级提灌处新建提水工程1处、抽水泵房1座、铺设各型输供水管道9300米等</v>
          </cell>
          <cell r="K40" t="str">
            <v>新建</v>
          </cell>
          <cell r="L40" t="str">
            <v>巫溪县朝阳镇松花村</v>
          </cell>
          <cell r="M40" t="str">
            <v>通过在朝阳水厂二级提灌处新建提水工程1处、抽水泵房1座、铺设各型输供水管道9300米等,可提升510人其中脱贫人口85人安全供水保障水平</v>
          </cell>
          <cell r="N40" t="str">
            <v>9人参与入库项目的选择，2人参与项目实施过程中施工质量和资金使用的监督，通过群众参与项目的实施和监督，通过在朝阳水厂二级提灌处新建提水工程1处、抽水泵房1座、铺设各型输供水管道9300米等,可提升510人其中脱贫人口85人安全供水保障水平</v>
          </cell>
          <cell r="O40" t="str">
            <v>通过在朝阳水厂二级提灌处新建提水工程1处、抽水泵房1座、铺设各型输供水管道9300米等,可提升510人其中脱贫人口85人安全供水保障水平</v>
          </cell>
          <cell r="P40" t="str">
            <v>新建提水工程1处、抽水泵房1座、铺设各型输供水管道9300米等</v>
          </cell>
          <cell r="Q40" t="str">
            <v>项目验收合格率100%</v>
          </cell>
          <cell r="R40" t="str">
            <v>项目（工程）完成及时率100%</v>
          </cell>
          <cell r="S40" t="str">
            <v>饮水管道1.20万元/公里，蓄水池500元/方</v>
          </cell>
          <cell r="T40" t="str">
            <v>减少脱贫巩固户用水成本105元</v>
          </cell>
          <cell r="U40" t="str">
            <v>受益脱贫人口≥85人</v>
          </cell>
          <cell r="V40" t="str">
            <v>工程设计使用年限≥10年</v>
          </cell>
          <cell r="W40" t="str">
            <v>受益脱贫人口满意度≥90%</v>
          </cell>
          <cell r="X40" t="str">
            <v>巫溪县水利局</v>
          </cell>
          <cell r="Y40" t="str">
            <v>巫溪县水利水电事务中心</v>
          </cell>
          <cell r="Z40">
            <v>2023</v>
          </cell>
          <cell r="AA40" t="str">
            <v>是</v>
          </cell>
          <cell r="AB40">
            <v>202301</v>
          </cell>
          <cell r="AC40">
            <v>202312</v>
          </cell>
          <cell r="AD40">
            <v>37.55</v>
          </cell>
          <cell r="AE40">
            <v>7.55</v>
          </cell>
          <cell r="AF40">
            <v>7.55</v>
          </cell>
        </row>
        <row r="40">
          <cell r="AH40">
            <v>30</v>
          </cell>
        </row>
        <row r="40">
          <cell r="AL40">
            <v>0</v>
          </cell>
          <cell r="AM40">
            <v>510</v>
          </cell>
          <cell r="AN40">
            <v>85</v>
          </cell>
          <cell r="AO40" t="str">
            <v>否</v>
          </cell>
          <cell r="AP40" t="str">
            <v>否</v>
          </cell>
          <cell r="AQ40" t="str">
            <v>否</v>
          </cell>
          <cell r="AR40" t="str">
            <v>是</v>
          </cell>
          <cell r="AS40" t="str">
            <v>否</v>
          </cell>
          <cell r="AT40" t="str">
            <v>否</v>
          </cell>
          <cell r="AU40" t="str">
            <v>无</v>
          </cell>
          <cell r="AV40" t="str">
            <v>否</v>
          </cell>
          <cell r="AW40" t="str">
            <v>无</v>
          </cell>
          <cell r="AX40" t="str">
            <v>杨政</v>
          </cell>
          <cell r="AY40">
            <v>17783952627</v>
          </cell>
          <cell r="AZ40" t="str">
            <v>剩余资金调整到2024年</v>
          </cell>
        </row>
        <row r="40">
          <cell r="BB40">
            <v>7.55</v>
          </cell>
          <cell r="BC40">
            <v>30</v>
          </cell>
          <cell r="BD40">
            <v>7.55</v>
          </cell>
        </row>
        <row r="40">
          <cell r="BG40">
            <v>7.55</v>
          </cell>
        </row>
        <row r="40">
          <cell r="BL40">
            <v>37.55</v>
          </cell>
          <cell r="BM40">
            <v>7.55</v>
          </cell>
          <cell r="BN40">
            <v>7.55</v>
          </cell>
          <cell r="BO40">
            <v>0</v>
          </cell>
        </row>
        <row r="41">
          <cell r="F41" t="str">
            <v>巫溪县通城镇长红村大兴沟山坪塘补水工程</v>
          </cell>
          <cell r="G41" t="str">
            <v>乡村建设行动</v>
          </cell>
          <cell r="H41" t="str">
            <v>农村基础设施（含产业配套基础设施）</v>
          </cell>
          <cell r="I41" t="str">
            <v>农村供水保障设施建设</v>
          </cell>
          <cell r="J41" t="str">
            <v>新建Φ160PE管4000米等</v>
          </cell>
          <cell r="K41" t="str">
            <v>新建</v>
          </cell>
          <cell r="L41" t="str">
            <v>巫溪县通城镇长红村</v>
          </cell>
          <cell r="M41" t="str">
            <v>通过新建Φ160PE管4000米等,可提升600人其中脱贫人口100人安全供水保障水平</v>
          </cell>
          <cell r="N41" t="str">
            <v>3人参与入库项目的选择，2人参与项目实施过程中施工质量和资金使用的监督，通过群众参与项目的实施和监督，通过新建Φ160PE管4000米等,可提升600人其中脱贫人口100人安全供水保障水平</v>
          </cell>
          <cell r="O41" t="str">
            <v>通过新建Φ160PE管4000米等,可提升600人其中脱贫人口100人安全供水保障水平</v>
          </cell>
          <cell r="P41" t="str">
            <v>新建Φ160PE管4000米等</v>
          </cell>
          <cell r="Q41" t="str">
            <v>项目验收合格率100%</v>
          </cell>
          <cell r="R41" t="str">
            <v>项目（工程）完成及时率100%</v>
          </cell>
          <cell r="S41" t="str">
            <v>饮水管道1.20万元/公里，蓄水池500元/方</v>
          </cell>
          <cell r="T41" t="str">
            <v>减少脱贫巩固户用水成本105元</v>
          </cell>
          <cell r="U41" t="str">
            <v>受益脱贫人口≥100人</v>
          </cell>
          <cell r="V41" t="str">
            <v>工程设计使用年限≥10年</v>
          </cell>
          <cell r="W41" t="str">
            <v>受益脱贫人口满意度≥90%</v>
          </cell>
          <cell r="X41" t="str">
            <v>巫溪县水利局</v>
          </cell>
          <cell r="Y41" t="str">
            <v>巫溪县水利水电事务中心</v>
          </cell>
          <cell r="Z41">
            <v>2023</v>
          </cell>
          <cell r="AA41" t="str">
            <v>是</v>
          </cell>
          <cell r="AB41">
            <v>202301</v>
          </cell>
          <cell r="AC41">
            <v>202312</v>
          </cell>
          <cell r="AD41">
            <v>73.5</v>
          </cell>
          <cell r="AE41">
            <v>13.5</v>
          </cell>
          <cell r="AF41">
            <v>13.5</v>
          </cell>
        </row>
        <row r="41">
          <cell r="AH41">
            <v>60</v>
          </cell>
        </row>
        <row r="41">
          <cell r="AL41">
            <v>0</v>
          </cell>
          <cell r="AM41">
            <v>600</v>
          </cell>
          <cell r="AN41">
            <v>100</v>
          </cell>
          <cell r="AO41" t="str">
            <v>否</v>
          </cell>
          <cell r="AP41" t="str">
            <v>否</v>
          </cell>
          <cell r="AQ41" t="str">
            <v>否</v>
          </cell>
          <cell r="AR41" t="str">
            <v>是</v>
          </cell>
          <cell r="AS41" t="str">
            <v>否</v>
          </cell>
          <cell r="AT41" t="str">
            <v>否</v>
          </cell>
          <cell r="AU41" t="str">
            <v>无</v>
          </cell>
          <cell r="AV41" t="str">
            <v>否</v>
          </cell>
          <cell r="AW41" t="str">
            <v>无</v>
          </cell>
          <cell r="AX41" t="str">
            <v>杨政</v>
          </cell>
          <cell r="AY41">
            <v>17783952627</v>
          </cell>
          <cell r="AZ41" t="str">
            <v>剩余资金调整到2024年</v>
          </cell>
        </row>
        <row r="41">
          <cell r="BB41">
            <v>13.5</v>
          </cell>
          <cell r="BC41">
            <v>60</v>
          </cell>
          <cell r="BD41">
            <v>13.5</v>
          </cell>
        </row>
        <row r="41">
          <cell r="BG41">
            <v>13.5</v>
          </cell>
        </row>
        <row r="41">
          <cell r="BL41">
            <v>73.5</v>
          </cell>
          <cell r="BM41">
            <v>13.5</v>
          </cell>
          <cell r="BN41">
            <v>13.5</v>
          </cell>
          <cell r="BO41">
            <v>0</v>
          </cell>
        </row>
        <row r="42">
          <cell r="F42" t="str">
            <v>巫溪县2023年兰英西安村、菱角桐岭村等供水净化设施建设工程</v>
          </cell>
          <cell r="G42" t="str">
            <v>乡村建设行动</v>
          </cell>
          <cell r="H42" t="str">
            <v>农村基础设施（含产业配套基础设施）</v>
          </cell>
          <cell r="I42" t="str">
            <v>农村供水保障设施建设</v>
          </cell>
          <cell r="J42" t="str">
            <v>兰英西安、菱角桐岭、文峰利民、凤凰双玉、兴旺等配备净化消毒设施5套等</v>
          </cell>
          <cell r="K42" t="str">
            <v>新建</v>
          </cell>
          <cell r="L42" t="str">
            <v>巫溪县</v>
          </cell>
          <cell r="M42" t="str">
            <v>通过兰英西安、菱角桐岭、文峰利民、凤凰双玉、兴旺等配备净化消毒设施5套等,可提升2100人其中脱贫人口350人安全供水保障水平</v>
          </cell>
          <cell r="N42" t="str">
            <v>2人参与入库项目的选择，2人参与项目实施过程中施工质量和资金使用的监督，通过群众参与项目的实施和监督，通过兰英西安、菱角桐岭、文峰利民、凤凰双玉、兴旺等配备净化消毒设施5套等,可提升2100人其中脱贫人口350人安全供水保障水平</v>
          </cell>
          <cell r="O42" t="str">
            <v>通过兰英西安、菱角桐岭、文峰利民、凤凰双玉、兴旺等配备净化消毒设施5套等,可提升2100人其中脱贫人口350人安全供水保障水平</v>
          </cell>
          <cell r="P42" t="str">
            <v>兰英西安、菱角桐岭、文峰利民、凤凰双玉、兴旺等配备净化消毒设施5套等</v>
          </cell>
          <cell r="Q42" t="str">
            <v>项目验收合格率100%</v>
          </cell>
          <cell r="R42" t="str">
            <v>项目（工程）完成及时率100%</v>
          </cell>
          <cell r="S42" t="str">
            <v>饮水管道1.20万元/公里，蓄水池500元/方</v>
          </cell>
          <cell r="T42" t="str">
            <v>减少脱贫巩固户用水成本105元</v>
          </cell>
          <cell r="U42" t="str">
            <v>受益脱贫人口≥350人</v>
          </cell>
          <cell r="V42" t="str">
            <v>工程设计使用年限≥10年</v>
          </cell>
          <cell r="W42" t="str">
            <v>受益脱贫人口满意度≥90%</v>
          </cell>
          <cell r="X42" t="str">
            <v>巫溪县水利局</v>
          </cell>
          <cell r="Y42" t="str">
            <v>巫溪县水利水电事务中心</v>
          </cell>
          <cell r="Z42">
            <v>2023</v>
          </cell>
          <cell r="AA42" t="str">
            <v>是</v>
          </cell>
          <cell r="AB42">
            <v>202301</v>
          </cell>
          <cell r="AC42">
            <v>202312</v>
          </cell>
          <cell r="AD42">
            <v>300</v>
          </cell>
          <cell r="AE42">
            <v>300</v>
          </cell>
          <cell r="AF42">
            <v>300</v>
          </cell>
        </row>
        <row r="42">
          <cell r="AH42">
            <v>0</v>
          </cell>
        </row>
        <row r="42">
          <cell r="AL42" t="e">
            <v>#REF!</v>
          </cell>
          <cell r="AM42">
            <v>2100</v>
          </cell>
          <cell r="AN42">
            <v>350</v>
          </cell>
          <cell r="AO42" t="str">
            <v>否</v>
          </cell>
          <cell r="AP42" t="str">
            <v>否</v>
          </cell>
          <cell r="AQ42" t="str">
            <v>否</v>
          </cell>
          <cell r="AR42" t="str">
            <v>是</v>
          </cell>
          <cell r="AS42" t="str">
            <v>否</v>
          </cell>
          <cell r="AT42" t="str">
            <v>否</v>
          </cell>
          <cell r="AU42" t="str">
            <v>无</v>
          </cell>
          <cell r="AV42" t="str">
            <v>否</v>
          </cell>
          <cell r="AW42" t="str">
            <v>无</v>
          </cell>
          <cell r="AX42" t="str">
            <v>杨政</v>
          </cell>
          <cell r="AY42">
            <v>17783952627</v>
          </cell>
          <cell r="AZ42" t="str">
            <v>纳入到2024年</v>
          </cell>
        </row>
        <row r="42">
          <cell r="BB42">
            <v>300</v>
          </cell>
          <cell r="BC42">
            <v>0</v>
          </cell>
          <cell r="BD42">
            <v>300</v>
          </cell>
        </row>
        <row r="42">
          <cell r="BG42">
            <v>300</v>
          </cell>
        </row>
        <row r="42">
          <cell r="BL42">
            <v>300</v>
          </cell>
          <cell r="BM42">
            <v>300</v>
          </cell>
          <cell r="BN42">
            <v>300</v>
          </cell>
          <cell r="BO42">
            <v>0</v>
          </cell>
        </row>
        <row r="43">
          <cell r="F43" t="str">
            <v>巫溪县2023年徐家镇安阳村老虎坪片饮水工程</v>
          </cell>
          <cell r="G43" t="str">
            <v>乡村建设行动</v>
          </cell>
          <cell r="H43" t="str">
            <v>农村基础设施（含产业配套基础设施）</v>
          </cell>
          <cell r="I43" t="str">
            <v>农村供水保障设施建设</v>
          </cell>
          <cell r="J43" t="str">
            <v>新建500方、200方水池各1口，铺设63管道4200米等</v>
          </cell>
          <cell r="K43" t="str">
            <v>新建</v>
          </cell>
          <cell r="L43" t="str">
            <v>巫溪县徐家镇安阳村</v>
          </cell>
          <cell r="M43" t="str">
            <v>通过新建500方、200方水池各1口，铺设63管道4200米等,可提升350人其中脱贫人口58人安全供水保障水平</v>
          </cell>
          <cell r="N43" t="str">
            <v>3人参与入库项目的选择，2人参与项目实施过程中施工质量和资金使用的监督，通过群众参与项目的实施和监督，通过新建500方、200方水池各1口，铺设63管道4200米等,可提升350人其中脱贫人口58人安全供水保障水平</v>
          </cell>
          <cell r="O43" t="str">
            <v>通过新建500方、200方水池各1口，铺设63管道4200米等,可提升350人其中脱贫人口58人安全供水保障水平</v>
          </cell>
          <cell r="P43" t="str">
            <v>新建500方、200方水池各1口，铺设63管道4200米等</v>
          </cell>
          <cell r="Q43" t="str">
            <v>项目验收合格率100%</v>
          </cell>
          <cell r="R43" t="str">
            <v>项目（工程）完成及时率100%</v>
          </cell>
          <cell r="S43" t="str">
            <v>饮水管道1.20万元/公里，蓄水池500元/方</v>
          </cell>
          <cell r="T43" t="str">
            <v>减少脱贫巩固户用水成本105元</v>
          </cell>
          <cell r="U43" t="str">
            <v>受益脱贫人口≥58人</v>
          </cell>
          <cell r="V43" t="str">
            <v>工程设计使用年限≥10年</v>
          </cell>
          <cell r="W43" t="str">
            <v>受益脱贫人口满意度≥90%</v>
          </cell>
          <cell r="X43" t="str">
            <v>巫溪县水利局</v>
          </cell>
          <cell r="Y43" t="str">
            <v>巫溪县水利水电事务中心</v>
          </cell>
          <cell r="Z43">
            <v>2023</v>
          </cell>
          <cell r="AA43" t="str">
            <v>是</v>
          </cell>
          <cell r="AB43">
            <v>202301</v>
          </cell>
          <cell r="AC43">
            <v>202312</v>
          </cell>
          <cell r="AD43">
            <v>23.05</v>
          </cell>
          <cell r="AE43">
            <v>23.05</v>
          </cell>
          <cell r="AF43">
            <v>23.05</v>
          </cell>
        </row>
        <row r="43">
          <cell r="AH43">
            <v>0</v>
          </cell>
        </row>
        <row r="43">
          <cell r="AL43" t="e">
            <v>#REF!</v>
          </cell>
          <cell r="AM43">
            <v>350</v>
          </cell>
          <cell r="AN43">
            <v>58</v>
          </cell>
          <cell r="AO43" t="str">
            <v>否</v>
          </cell>
          <cell r="AP43" t="str">
            <v>否</v>
          </cell>
          <cell r="AQ43" t="str">
            <v>否</v>
          </cell>
          <cell r="AR43" t="str">
            <v>是</v>
          </cell>
          <cell r="AS43" t="str">
            <v>否</v>
          </cell>
          <cell r="AT43" t="str">
            <v>否</v>
          </cell>
          <cell r="AU43" t="str">
            <v>无</v>
          </cell>
          <cell r="AV43" t="str">
            <v>否</v>
          </cell>
          <cell r="AW43" t="str">
            <v>无</v>
          </cell>
          <cell r="AX43" t="str">
            <v>杨政</v>
          </cell>
          <cell r="AY43">
            <v>17783952627</v>
          </cell>
          <cell r="AZ43" t="str">
            <v>纳入到2024年</v>
          </cell>
        </row>
        <row r="43">
          <cell r="BB43">
            <v>23.05</v>
          </cell>
          <cell r="BC43">
            <v>0</v>
          </cell>
          <cell r="BD43">
            <v>23.05</v>
          </cell>
        </row>
        <row r="43">
          <cell r="BG43">
            <v>23.05</v>
          </cell>
        </row>
        <row r="43">
          <cell r="BL43">
            <v>23.05</v>
          </cell>
          <cell r="BM43">
            <v>23.05</v>
          </cell>
          <cell r="BN43">
            <v>23.05</v>
          </cell>
          <cell r="BO43">
            <v>0</v>
          </cell>
        </row>
        <row r="44">
          <cell r="AD44">
            <v>3813.308</v>
          </cell>
          <cell r="AE44">
            <v>1211.95</v>
          </cell>
          <cell r="AF44">
            <v>1211.95</v>
          </cell>
          <cell r="AG44">
            <v>0</v>
          </cell>
          <cell r="AH44">
            <v>2601.358</v>
          </cell>
          <cell r="AI44">
            <v>0</v>
          </cell>
          <cell r="AJ44">
            <v>0</v>
          </cell>
          <cell r="AK44">
            <v>0</v>
          </cell>
          <cell r="AL44" t="e">
            <v>#REF!</v>
          </cell>
          <cell r="AM44">
            <v>40581</v>
          </cell>
          <cell r="AN44">
            <v>7159</v>
          </cell>
          <cell r="AO44">
            <v>0</v>
          </cell>
          <cell r="AP44">
            <v>0</v>
          </cell>
          <cell r="AQ44">
            <v>0</v>
          </cell>
          <cell r="AR44">
            <v>0</v>
          </cell>
          <cell r="AS44">
            <v>0</v>
          </cell>
          <cell r="AT44">
            <v>0</v>
          </cell>
          <cell r="AU44">
            <v>0</v>
          </cell>
          <cell r="AV44">
            <v>0</v>
          </cell>
          <cell r="AW44">
            <v>0</v>
          </cell>
          <cell r="AX44">
            <v>0</v>
          </cell>
          <cell r="AY44">
            <v>259787463720</v>
          </cell>
          <cell r="AZ44">
            <v>0</v>
          </cell>
          <cell r="BA44">
            <v>0</v>
          </cell>
          <cell r="BB44">
            <v>1225.642</v>
          </cell>
          <cell r="BC44">
            <v>2601.358</v>
          </cell>
          <cell r="BD44">
            <v>1211.95</v>
          </cell>
          <cell r="BE44">
            <v>1211.95</v>
          </cell>
          <cell r="BF44">
            <v>0</v>
          </cell>
          <cell r="BG44">
            <v>0</v>
          </cell>
          <cell r="BH44">
            <v>0</v>
          </cell>
          <cell r="BI44">
            <v>0</v>
          </cell>
          <cell r="BJ44">
            <v>0</v>
          </cell>
          <cell r="BK44">
            <v>0</v>
          </cell>
          <cell r="BL44" t="str">
            <v/>
          </cell>
          <cell r="BM44" t="str">
            <v/>
          </cell>
          <cell r="BN44" t="str">
            <v/>
          </cell>
          <cell r="BO44" t="str">
            <v/>
          </cell>
        </row>
        <row r="45">
          <cell r="F45" t="str">
            <v>巫溪县中梁乡星溪村2023年农村道路基础设施建设项目</v>
          </cell>
          <cell r="G45" t="str">
            <v>乡村建设行动</v>
          </cell>
          <cell r="H45" t="str">
            <v>农村基础设施
（含产业配套基础设施）</v>
          </cell>
          <cell r="I45" t="str">
            <v>农村道路建设（通村路、通户路、小型桥梁等）</v>
          </cell>
          <cell r="J45" t="str">
            <v>硬化公路星溪村三级电站至钟家屋场长3.75公里，宽3.5米，厚0.2米，C25砼。</v>
          </cell>
          <cell r="K45" t="str">
            <v>新建</v>
          </cell>
          <cell r="L45" t="str">
            <v>巫溪县中梁乡星溪村</v>
          </cell>
          <cell r="M45" t="str">
            <v>通过硬化道路3.75公里，可解决星溪村120人其中脱贫户58人交通出行条件。</v>
          </cell>
          <cell r="N45" t="str">
            <v>14人参与前期项目确定会议、决议，16人参与入库项目的选择，12人参与项目实施过程中施工质量和资金使用的监督；通过改善交通条件，方便120人其中脱贫户58人生活出行并降低农产品运输成本。</v>
          </cell>
          <cell r="O45" t="str">
            <v>通过硬化道路3.75公里，项目实施可解决星溪村120人（其中脱贫户58人）交通出行。</v>
          </cell>
          <cell r="P45" t="str">
            <v>通社公路硬化里程3.75公里</v>
          </cell>
          <cell r="Q45" t="str">
            <v>项目验收合格率100%</v>
          </cell>
          <cell r="R45" t="str">
            <v>项目完工及时率100%</v>
          </cell>
          <cell r="S45" t="str">
            <v>公路硬化80万元/公里</v>
          </cell>
          <cell r="T45" t="str">
            <v>无</v>
          </cell>
          <cell r="U45" t="str">
            <v>受益脱贫人口数≥90人</v>
          </cell>
          <cell r="V45" t="str">
            <v>工程设计使用年限≥1年</v>
          </cell>
          <cell r="W45" t="str">
            <v>受益脱贫人口满意度≥90%</v>
          </cell>
          <cell r="X45" t="str">
            <v>巫溪县乡村振兴局</v>
          </cell>
          <cell r="Y45" t="str">
            <v>巫溪县中梁乡人民政府</v>
          </cell>
          <cell r="Z45">
            <v>2023</v>
          </cell>
          <cell r="AA45" t="str">
            <v>是</v>
          </cell>
          <cell r="AB45">
            <v>2023.9</v>
          </cell>
          <cell r="AC45">
            <v>2023.12</v>
          </cell>
          <cell r="AD45">
            <v>300</v>
          </cell>
          <cell r="AE45">
            <v>270</v>
          </cell>
          <cell r="AF45">
            <v>270</v>
          </cell>
        </row>
        <row r="45">
          <cell r="AH45">
            <v>30</v>
          </cell>
        </row>
        <row r="45">
          <cell r="AL45" t="e">
            <v>#REF!</v>
          </cell>
          <cell r="AM45">
            <v>120</v>
          </cell>
          <cell r="AN45">
            <v>58</v>
          </cell>
          <cell r="AO45" t="str">
            <v>否</v>
          </cell>
          <cell r="AP45" t="str">
            <v>否</v>
          </cell>
          <cell r="AQ45" t="str">
            <v>否</v>
          </cell>
          <cell r="AR45" t="str">
            <v>是</v>
          </cell>
          <cell r="AS45" t="str">
            <v>是</v>
          </cell>
          <cell r="AT45" t="str">
            <v>否</v>
          </cell>
          <cell r="AU45" t="str">
            <v>否</v>
          </cell>
          <cell r="AV45" t="str">
            <v>否</v>
          </cell>
          <cell r="AW45" t="str">
            <v>否</v>
          </cell>
          <cell r="AX45" t="str">
            <v>王和霖</v>
          </cell>
          <cell r="AY45">
            <v>18716773922</v>
          </cell>
          <cell r="AZ45" t="str">
            <v>剩余资金调整到2024年</v>
          </cell>
        </row>
        <row r="45">
          <cell r="BB45">
            <v>270</v>
          </cell>
          <cell r="BC45">
            <v>30</v>
          </cell>
          <cell r="BD45">
            <v>270</v>
          </cell>
          <cell r="BE45">
            <v>270</v>
          </cell>
        </row>
        <row r="45">
          <cell r="BL45">
            <v>300</v>
          </cell>
          <cell r="BM45">
            <v>270</v>
          </cell>
          <cell r="BN45">
            <v>270</v>
          </cell>
          <cell r="BO45">
            <v>0</v>
          </cell>
        </row>
        <row r="46">
          <cell r="F46" t="str">
            <v>巫溪县白鹿镇兰蟒村、九营村2023年农村道路整治项目</v>
          </cell>
          <cell r="G46" t="str">
            <v>乡村建设行动</v>
          </cell>
          <cell r="H46" t="str">
            <v>农村基础设施
（含产业配套基础设施）</v>
          </cell>
          <cell r="I46" t="str">
            <v>其他</v>
          </cell>
          <cell r="J46" t="str">
            <v>整治兰蟒村村级道路垮塌140米、宽4.5米、高10米；整治九营村村级道路堡坎垮塌250米、高4米</v>
          </cell>
          <cell r="K46" t="str">
            <v>新建</v>
          </cell>
          <cell r="L46" t="str">
            <v>巫溪县白鹿镇兰蟒村、九营村</v>
          </cell>
          <cell r="M46" t="str">
            <v>通过整治2处道路垮塌390米，可改善3000余人其中脱贫人口200人交通出行条件，项目实施过程中吸纳群众就业20人，人均增收2000元以上。</v>
          </cell>
          <cell r="N46" t="str">
            <v>12人参与前期项目确定会议、决议，12人参与入库项目的选择，10人参与项目实施过程中施工质量和资金使用的监督。通过道路整治，可吸纳群众就近务工20人，人均增收2000元；项目建成后，降低人均出行成本200元。</v>
          </cell>
          <cell r="O46" t="str">
            <v>通过整治2处道路垮塌，可改善3000余人其中脱贫人口200人交通出行条件，项目实施过程中吸纳群众就业20人。</v>
          </cell>
          <cell r="P46" t="str">
            <v>整治垮塌390米</v>
          </cell>
          <cell r="Q46" t="str">
            <v>项目验收合格率100%</v>
          </cell>
          <cell r="R46" t="str">
            <v>工程完成及时率100%</v>
          </cell>
          <cell r="S46" t="str">
            <v>道路垮塌整治4500元/米</v>
          </cell>
          <cell r="T46" t="str">
            <v>降低出行成本200元/年/人</v>
          </cell>
          <cell r="U46" t="str">
            <v>受益脱贫人口≥200人</v>
          </cell>
          <cell r="V46" t="str">
            <v>项目设计使用年限≥10年</v>
          </cell>
          <cell r="W46" t="str">
            <v>受益人口满意度≥90%</v>
          </cell>
          <cell r="X46" t="str">
            <v>巫溪县乡村振兴局</v>
          </cell>
          <cell r="Y46" t="str">
            <v>巫溪县白鹿镇人民政府</v>
          </cell>
          <cell r="Z46">
            <v>2023</v>
          </cell>
          <cell r="AA46" t="str">
            <v>是</v>
          </cell>
          <cell r="AB46">
            <v>2023.9</v>
          </cell>
          <cell r="AC46">
            <v>2023.11</v>
          </cell>
          <cell r="AD46">
            <v>180</v>
          </cell>
          <cell r="AE46">
            <v>130</v>
          </cell>
          <cell r="AF46">
            <v>130</v>
          </cell>
        </row>
        <row r="46">
          <cell r="AH46">
            <v>50</v>
          </cell>
        </row>
        <row r="46">
          <cell r="AL46" t="e">
            <v>#REF!</v>
          </cell>
          <cell r="AM46">
            <v>3000</v>
          </cell>
          <cell r="AN46">
            <v>200</v>
          </cell>
          <cell r="AO46" t="str">
            <v>否</v>
          </cell>
          <cell r="AP46" t="str">
            <v>否</v>
          </cell>
          <cell r="AQ46" t="str">
            <v>否</v>
          </cell>
          <cell r="AR46" t="str">
            <v>是</v>
          </cell>
          <cell r="AS46" t="str">
            <v>否</v>
          </cell>
          <cell r="AT46" t="str">
            <v>否</v>
          </cell>
          <cell r="AU46" t="str">
            <v>无</v>
          </cell>
          <cell r="AV46" t="str">
            <v>否</v>
          </cell>
          <cell r="AW46" t="str">
            <v>无</v>
          </cell>
          <cell r="AX46" t="str">
            <v>刘勇</v>
          </cell>
          <cell r="AY46">
            <v>13527346598</v>
          </cell>
          <cell r="AZ46" t="str">
            <v>剩余资金调整到2024年</v>
          </cell>
        </row>
        <row r="46">
          <cell r="BB46">
            <v>90</v>
          </cell>
          <cell r="BC46">
            <v>50</v>
          </cell>
          <cell r="BD46">
            <v>130</v>
          </cell>
          <cell r="BE46">
            <v>130</v>
          </cell>
        </row>
        <row r="46">
          <cell r="BL46">
            <v>180</v>
          </cell>
          <cell r="BM46">
            <v>130</v>
          </cell>
          <cell r="BN46">
            <v>130</v>
          </cell>
          <cell r="BO46">
            <v>0</v>
          </cell>
        </row>
        <row r="47">
          <cell r="F47" t="str">
            <v>巫溪县兰英乡2023年突发泥石流治理项目</v>
          </cell>
          <cell r="G47" t="str">
            <v>乡村建设行动</v>
          </cell>
          <cell r="H47" t="str">
            <v>农村基础设施
（含产业配套基础设施）</v>
          </cell>
          <cell r="I47" t="str">
            <v>其他</v>
          </cell>
          <cell r="J47" t="str">
            <v>人工清淤700立方米，机械清淤1000立方米，机械清除危岩石方80立方米；新建拦砂坎37米，挡土墙15米；沟渠整治5米，整修涵洞一处，新建钢管围栏8.5米，安装雨水箅3米，破损地坪修补60平方米。</v>
          </cell>
          <cell r="K47" t="str">
            <v>改扩建</v>
          </cell>
          <cell r="L47" t="str">
            <v>巫溪县兰英乡高洞村</v>
          </cell>
          <cell r="M47" t="str">
            <v>通过人工清淤700立方米，机械清淤1000立方米，机械清除危岩石方80立方米；新建拦砂坎37米，挡土墙15米；沟渠整治5米，整修涵洞一处，新建钢管围栏8.5米，安装雨水箅3米，破损地坪修补60平方米。可解决排水泄洪问题，受益人口80人（其中脱贫人口21人），受益对象满意度达95%以上。</v>
          </cell>
          <cell r="N47" t="str">
            <v>20人参与前期项目确定会议、决议，25人参与入库项目的选择，5人参与项目实施过程中施工质量和资金使用的监督。通过人工清淤700立方米，机械清淤1000立方米，机械清除危岩石方80立方米；新建拦砂坎37米，挡土墙15米；沟渠整治5米，整修涵洞一处，新建钢管围栏8.5米，安装雨水箅3米，破损地坪修补60平方米。可解决排水泄洪问题，受益人口80人（其中脱贫人口21人），受益对象满意度达95%以上。</v>
          </cell>
          <cell r="O47" t="str">
            <v>通过人工清淤700立方米，机械清淤1000立方米，机械清除危岩石方80立方米；新建拦砂坎37米，挡土墙15米；沟渠整治5米，整修涵洞一处，新建钢管围栏8.5米，安装雨水箅3米，破损地坪修补60平方米。可解决排水泄洪问题，受益人口80人（其中脱贫人口21人），受益对象满意度达95%以上。</v>
          </cell>
          <cell r="P47" t="str">
            <v>人工清淤700立方米，机械清淤1000立方米，机械清除危岩石方80立方米；新建拦砂坎37米，挡土墙15米；沟渠整治5米，整修涵洞一处，新建钢管围栏8.5米，安装雨水箅3米，破损地坪修补60平方米。</v>
          </cell>
          <cell r="Q47" t="str">
            <v>项目验收合格率100%</v>
          </cell>
          <cell r="R47" t="str">
            <v>项目（工程）完成及时率100%</v>
          </cell>
          <cell r="S47" t="str">
            <v>清淤800元/立方米，挡墙450元/m³</v>
          </cell>
          <cell r="T47" t="str">
            <v>无</v>
          </cell>
          <cell r="U47" t="str">
            <v>受益脱贫人口≥21人</v>
          </cell>
          <cell r="V47" t="str">
            <v>项目可持续≥1年</v>
          </cell>
          <cell r="W47" t="str">
            <v>受益脱贫人口满意度≥95%</v>
          </cell>
          <cell r="X47" t="str">
            <v>巫溪县乡村振兴局</v>
          </cell>
          <cell r="Y47" t="str">
            <v>巫溪县兰英乡人民政府</v>
          </cell>
          <cell r="Z47">
            <v>2023</v>
          </cell>
          <cell r="AA47" t="str">
            <v>是</v>
          </cell>
          <cell r="AB47">
            <v>2023.9</v>
          </cell>
          <cell r="AC47">
            <v>202310</v>
          </cell>
          <cell r="AD47">
            <v>60</v>
          </cell>
          <cell r="AE47">
            <v>10</v>
          </cell>
          <cell r="AF47">
            <v>10</v>
          </cell>
        </row>
        <row r="47">
          <cell r="AH47">
            <v>50</v>
          </cell>
        </row>
        <row r="47">
          <cell r="AL47" t="e">
            <v>#REF!</v>
          </cell>
          <cell r="AM47">
            <v>80</v>
          </cell>
          <cell r="AN47">
            <v>21</v>
          </cell>
          <cell r="AO47" t="str">
            <v>否</v>
          </cell>
          <cell r="AP47" t="str">
            <v>否</v>
          </cell>
          <cell r="AQ47" t="str">
            <v>否</v>
          </cell>
          <cell r="AR47" t="str">
            <v>是</v>
          </cell>
          <cell r="AS47" t="str">
            <v>是</v>
          </cell>
          <cell r="AT47" t="str">
            <v>否</v>
          </cell>
          <cell r="AU47" t="str">
            <v>无</v>
          </cell>
          <cell r="AV47" t="str">
            <v>否</v>
          </cell>
        </row>
        <row r="47">
          <cell r="AX47" t="str">
            <v>王斌</v>
          </cell>
          <cell r="AY47">
            <v>19908360008</v>
          </cell>
          <cell r="AZ47" t="str">
            <v>剩余资金调整到2024年</v>
          </cell>
        </row>
        <row r="47">
          <cell r="BB47">
            <v>50</v>
          </cell>
          <cell r="BC47">
            <v>50</v>
          </cell>
          <cell r="BD47">
            <v>10</v>
          </cell>
          <cell r="BE47">
            <v>10</v>
          </cell>
        </row>
        <row r="47">
          <cell r="BL47">
            <v>60</v>
          </cell>
          <cell r="BM47">
            <v>10</v>
          </cell>
          <cell r="BN47">
            <v>10</v>
          </cell>
          <cell r="BO47">
            <v>0</v>
          </cell>
        </row>
        <row r="48">
          <cell r="F48" t="str">
            <v>巫溪县徐家镇2023年应急抢险项目</v>
          </cell>
          <cell r="G48" t="str">
            <v>乡村建设行动</v>
          </cell>
          <cell r="H48" t="str">
            <v>农村基础设施
（含产业配套基础设施）</v>
          </cell>
          <cell r="I48" t="str">
            <v>其他</v>
          </cell>
          <cell r="J48" t="str">
            <v>整修双金村主路至轩亮养殖专业合作社道路3610米、安阳村道路100米，新修顺阳村九打处道路1030米；整治塘垭村至岔路村办公室水毁河堤及河道。</v>
          </cell>
          <cell r="K48" t="str">
            <v>改扩建</v>
          </cell>
          <cell r="L48" t="str">
            <v>巫溪县徐家镇双金村、安阳村、顺阳村、塘垭村</v>
          </cell>
          <cell r="M48" t="str">
            <v>通过整修公路3710米、新修道路1030米，达到解决该路段解决686户1224人（脱贫户425人）出行难问题，改善当地交通条件，提高运输能力，便利群众出行。整治水毁河堤及河道营造良好人居环境。</v>
          </cell>
          <cell r="N48" t="str">
            <v>12人参与前期项目确定会议、决议，12人参与入库项目的选择，4人参与项目实施过程中施工质量和资金使用的监督，通过整修公路3710米、新修道路1030米，解决该路段686户1224人（脱贫户425人）出行难问题，改善当地交通条件，提高运输能力，便利群众出行。</v>
          </cell>
          <cell r="O48" t="str">
            <v>通过整修公路3710米、新修道路1030米，解决该路段解决686户1224人（脱贫户425人）出行难问题，改善当地交通条件，提高运输能力。</v>
          </cell>
          <cell r="P48" t="str">
            <v>整修道路共3710米，新修道路1030米；整治水毁河堤河道、山洪沟。</v>
          </cell>
          <cell r="Q48" t="str">
            <v>项目验收合格率100%</v>
          </cell>
          <cell r="R48" t="str">
            <v>项目完成及时率100%</v>
          </cell>
          <cell r="S48" t="str">
            <v>道路整修15万元/公里，新修道路40万元/公里，塌方20元/立方米</v>
          </cell>
          <cell r="T48" t="str">
            <v>无</v>
          </cell>
          <cell r="U48" t="str">
            <v>受益脱贫人口数≥20人</v>
          </cell>
          <cell r="V48" t="str">
            <v>工程设计使用年限≥6年</v>
          </cell>
          <cell r="W48" t="str">
            <v>受益脱贫人口满意度≥90%</v>
          </cell>
          <cell r="X48" t="str">
            <v>巫溪县乡村振兴局</v>
          </cell>
          <cell r="Y48" t="str">
            <v>巫溪县徐家镇人民政府</v>
          </cell>
          <cell r="Z48">
            <v>2023</v>
          </cell>
          <cell r="AA48" t="str">
            <v>是</v>
          </cell>
          <cell r="AB48">
            <v>2023.9</v>
          </cell>
          <cell r="AC48">
            <v>2023.12</v>
          </cell>
          <cell r="AD48">
            <v>99.358</v>
          </cell>
          <cell r="AE48">
            <v>43</v>
          </cell>
          <cell r="AF48">
            <v>43</v>
          </cell>
        </row>
        <row r="48">
          <cell r="AH48">
            <v>56.358</v>
          </cell>
        </row>
        <row r="48">
          <cell r="AL48" t="e">
            <v>#REF!</v>
          </cell>
          <cell r="AM48">
            <v>1224</v>
          </cell>
          <cell r="AN48">
            <v>425</v>
          </cell>
          <cell r="AO48" t="str">
            <v>否</v>
          </cell>
          <cell r="AP48" t="str">
            <v>否</v>
          </cell>
          <cell r="AQ48" t="str">
            <v>否</v>
          </cell>
          <cell r="AR48" t="str">
            <v>是</v>
          </cell>
          <cell r="AS48" t="str">
            <v>是</v>
          </cell>
          <cell r="AT48" t="str">
            <v>否</v>
          </cell>
          <cell r="AU48" t="str">
            <v>无</v>
          </cell>
          <cell r="AV48" t="str">
            <v>否</v>
          </cell>
        </row>
        <row r="48">
          <cell r="AX48" t="str">
            <v>郑昌学</v>
          </cell>
          <cell r="AY48" t="str">
            <v>13896211619</v>
          </cell>
          <cell r="AZ48" t="str">
            <v>剩余资金调整到2024年</v>
          </cell>
        </row>
        <row r="48">
          <cell r="BB48">
            <v>43.642</v>
          </cell>
          <cell r="BC48">
            <v>56.358</v>
          </cell>
          <cell r="BD48">
            <v>43</v>
          </cell>
          <cell r="BE48">
            <v>43</v>
          </cell>
        </row>
        <row r="48">
          <cell r="BL48">
            <v>99.358</v>
          </cell>
          <cell r="BM48">
            <v>43</v>
          </cell>
          <cell r="BN48">
            <v>43</v>
          </cell>
          <cell r="BO48">
            <v>0</v>
          </cell>
        </row>
        <row r="49">
          <cell r="F49" t="str">
            <v>巫溪县土城镇土城社区2023年产业道路整治项目</v>
          </cell>
          <cell r="G49" t="str">
            <v>乡村建设行动</v>
          </cell>
          <cell r="H49" t="str">
            <v>农村基础设施（含产业配套基础设施）</v>
          </cell>
          <cell r="I49" t="str">
            <v>产业路、资源路、旅游路建设</v>
          </cell>
          <cell r="J49" t="str">
            <v>整修因灾损毁产业道路120米，宽5.5米（涉及挖填方2000立方米；毛石混凝土700立方米。）</v>
          </cell>
          <cell r="K49" t="str">
            <v>改扩建</v>
          </cell>
          <cell r="L49" t="str">
            <v>土城镇土城社区</v>
          </cell>
          <cell r="M49" t="str">
            <v>通过120米产业道路建设，可解决100人（其中脱贫人口15人）交通出行条件，项目实施可覆盖50亩农田种植发展、产品流通，改善生产条件。</v>
          </cell>
          <cell r="N49" t="str">
            <v>9人参与前期项目确定会议、决议，5人参与入库项目的选择，5人参与项目实施过程中施工质量和资金使用的监督。通过120米产业道路建设，可解决100人（其中脱贫人口15人）交通出行条件，项目实施可覆盖50亩农田种植发展、产品流通，改善生产条件，解决群众安全出行及农产品运输难问题。</v>
          </cell>
          <cell r="O49" t="str">
            <v>通过120米产业道路建设，可解决100人（其中脱贫人口15人）交通出行条件，项目实施可覆盖50亩农田种植发展、产品流通，改善生产条件。</v>
          </cell>
          <cell r="P49" t="str">
            <v>整修因灾损毁产业道路120米，涉及挖填方2000立方米；毛石混凝土700立方米。</v>
          </cell>
          <cell r="Q49" t="str">
            <v>项目验收合格率100%</v>
          </cell>
          <cell r="R49" t="str">
            <v>项目完工及时率100%</v>
          </cell>
          <cell r="S49" t="str">
            <v>产业路整修毛石混凝土600元/立方米；挖填方90元/立方米</v>
          </cell>
          <cell r="T49" t="str">
            <v>无</v>
          </cell>
          <cell r="U49" t="str">
            <v>受益脱贫人口数≥15人</v>
          </cell>
          <cell r="V49" t="str">
            <v>可持续效益≥2年</v>
          </cell>
          <cell r="W49" t="str">
            <v>受益脱贫人口满意度≥90%</v>
          </cell>
          <cell r="X49" t="str">
            <v>巫溪县乡村振兴局</v>
          </cell>
          <cell r="Y49" t="str">
            <v>巫溪县土城镇人民政府</v>
          </cell>
          <cell r="Z49">
            <v>2023</v>
          </cell>
          <cell r="AA49" t="str">
            <v>是</v>
          </cell>
          <cell r="AB49">
            <v>2023.9</v>
          </cell>
          <cell r="AC49">
            <v>2023.12</v>
          </cell>
          <cell r="AD49">
            <v>60</v>
          </cell>
          <cell r="AE49">
            <v>30</v>
          </cell>
          <cell r="AF49">
            <v>30</v>
          </cell>
        </row>
        <row r="49">
          <cell r="AH49">
            <v>30</v>
          </cell>
        </row>
        <row r="49">
          <cell r="AL49" t="e">
            <v>#REF!</v>
          </cell>
          <cell r="AM49">
            <v>100</v>
          </cell>
          <cell r="AN49">
            <v>15</v>
          </cell>
          <cell r="AO49" t="str">
            <v>否</v>
          </cell>
          <cell r="AP49" t="str">
            <v>否</v>
          </cell>
          <cell r="AQ49" t="str">
            <v>否</v>
          </cell>
          <cell r="AR49" t="str">
            <v>是</v>
          </cell>
          <cell r="AS49" t="str">
            <v>是</v>
          </cell>
          <cell r="AT49" t="str">
            <v>否</v>
          </cell>
          <cell r="AU49" t="str">
            <v>无</v>
          </cell>
          <cell r="AV49" t="str">
            <v>否</v>
          </cell>
          <cell r="AW49" t="str">
            <v>无</v>
          </cell>
          <cell r="AX49" t="str">
            <v>田光证</v>
          </cell>
          <cell r="AY49">
            <v>13896107725</v>
          </cell>
          <cell r="AZ49" t="str">
            <v>剩余资金调整到2024年</v>
          </cell>
        </row>
        <row r="49">
          <cell r="BB49">
            <v>30</v>
          </cell>
          <cell r="BC49">
            <v>30</v>
          </cell>
          <cell r="BD49">
            <v>30</v>
          </cell>
          <cell r="BE49">
            <v>30</v>
          </cell>
        </row>
        <row r="49">
          <cell r="BL49">
            <v>60</v>
          </cell>
          <cell r="BM49">
            <v>30</v>
          </cell>
          <cell r="BN49">
            <v>30</v>
          </cell>
          <cell r="BO49">
            <v>0</v>
          </cell>
        </row>
        <row r="50">
          <cell r="F50" t="str">
            <v>巫溪县2023年通城镇清泉村沟渠整治项目</v>
          </cell>
          <cell r="G50" t="str">
            <v>乡村建设行动</v>
          </cell>
          <cell r="H50" t="str">
            <v>农村基础设施
（含产业配套基础设施）</v>
          </cell>
          <cell r="I50" t="str">
            <v>其他</v>
          </cell>
          <cell r="J50" t="str">
            <v>整治沟渠2200m，宽度40cm-1m，宜宽则宽。</v>
          </cell>
          <cell r="K50" t="str">
            <v>改扩建</v>
          </cell>
          <cell r="L50" t="str">
            <v>巫溪县通城镇清泉村</v>
          </cell>
          <cell r="M50" t="str">
            <v>通过整治沟渠2200米，项目实施可解决农田灌溉及水土流失问题，起到增产增量的作用，受益人口120人，其中脱贫人口23人。</v>
          </cell>
          <cell r="N50" t="str">
            <v>7人参与前期项目确定会议、决议，7人参与入库项目的选择，3人参与项目实施过程中施工质量和资金使用的监督；通过整治沟渠2200米，项目实施可解决农田灌溉及水土流失问题，起到增产增量的作用，受益人口120人，其中脱贫人口23人。</v>
          </cell>
          <cell r="O50" t="str">
            <v>通过整治沟渠2200米，项目实施可解决农田灌溉及水土流失问题，起到增产增量的作用，受益人口120人，其中脱贫人口23人。</v>
          </cell>
          <cell r="P50" t="str">
            <v>沟渠整治2200米</v>
          </cell>
          <cell r="Q50" t="str">
            <v>项目验收合格率100%</v>
          </cell>
          <cell r="R50" t="str">
            <v>项目完成及时率100%</v>
          </cell>
          <cell r="S50" t="str">
            <v>沟渠整治45万元/公里</v>
          </cell>
          <cell r="T50" t="str">
            <v>无</v>
          </cell>
          <cell r="U50" t="str">
            <v>受益脱贫人口数≥23人</v>
          </cell>
          <cell r="V50" t="str">
            <v>设计使用年限≥5年</v>
          </cell>
          <cell r="W50" t="str">
            <v>受益脱贫人口满意度≥95%</v>
          </cell>
          <cell r="X50" t="str">
            <v>巫溪县乡村振兴局</v>
          </cell>
          <cell r="Y50" t="str">
            <v>巫溪县通城镇人民政府</v>
          </cell>
          <cell r="Z50">
            <v>2023</v>
          </cell>
          <cell r="AA50" t="str">
            <v>是 </v>
          </cell>
          <cell r="AB50">
            <v>2023.9</v>
          </cell>
          <cell r="AC50">
            <v>2023.12</v>
          </cell>
          <cell r="AD50">
            <v>100</v>
          </cell>
          <cell r="AE50">
            <v>100</v>
          </cell>
          <cell r="AF50">
            <v>100</v>
          </cell>
        </row>
        <row r="50">
          <cell r="AH50">
            <v>0</v>
          </cell>
        </row>
        <row r="50">
          <cell r="AL50" t="e">
            <v>#REF!</v>
          </cell>
          <cell r="AM50">
            <v>120</v>
          </cell>
          <cell r="AN50">
            <v>23</v>
          </cell>
          <cell r="AO50" t="str">
            <v>否</v>
          </cell>
          <cell r="AP50" t="str">
            <v>否</v>
          </cell>
          <cell r="AQ50" t="str">
            <v>否</v>
          </cell>
          <cell r="AR50" t="str">
            <v>是</v>
          </cell>
          <cell r="AS50" t="str">
            <v>否</v>
          </cell>
          <cell r="AT50" t="str">
            <v>否</v>
          </cell>
          <cell r="AU50" t="str">
            <v>无</v>
          </cell>
          <cell r="AV50" t="str">
            <v>否</v>
          </cell>
          <cell r="AW50" t="str">
            <v>无</v>
          </cell>
          <cell r="AX50" t="str">
            <v>张丕建</v>
          </cell>
          <cell r="AY50">
            <v>18883235345</v>
          </cell>
          <cell r="AZ50" t="str">
            <v>纳入到2024年</v>
          </cell>
        </row>
        <row r="50">
          <cell r="BB50">
            <v>100</v>
          </cell>
          <cell r="BC50">
            <v>0</v>
          </cell>
          <cell r="BD50">
            <v>100</v>
          </cell>
          <cell r="BE50">
            <v>100</v>
          </cell>
        </row>
        <row r="50">
          <cell r="BL50">
            <v>100</v>
          </cell>
          <cell r="BM50">
            <v>100</v>
          </cell>
          <cell r="BN50">
            <v>100</v>
          </cell>
          <cell r="BO50">
            <v>0</v>
          </cell>
        </row>
        <row r="51">
          <cell r="F51" t="str">
            <v>巫溪县下堡镇桔林村2023年通村道路扩建项目</v>
          </cell>
          <cell r="G51" t="str">
            <v>乡村建设行动</v>
          </cell>
          <cell r="H51" t="str">
            <v>农村基础设施（含产业配套基础设施）</v>
          </cell>
          <cell r="I51" t="str">
            <v>农村道路建设（通村路、通户路、小型桥梁等）</v>
          </cell>
          <cell r="J51" t="str">
            <v>道路扩建714米，扩宽至5.5米-6米，整修路基并硬化，增设错车道。M7.5挡墙，边沟。</v>
          </cell>
          <cell r="K51" t="str">
            <v>新建</v>
          </cell>
          <cell r="L51" t="str">
            <v>巫溪县下堡镇桔林村</v>
          </cell>
          <cell r="M51" t="str">
            <v>通过扩建桔林村道路714米，项目实施可改善867人（其中脱贫人口185人）生产生活条件。</v>
          </cell>
          <cell r="N51" t="str">
            <v>20人参与前期项目确定会议、决议，15人参与入库项目的选择，8人参与项目实施过程中施工质量和资金使用的监督，过道路扩建714米，扩宽至5.5米-6米，整修路基并硬化，增设错车道。M7.5挡墙，边沟。改善867人其中脱贫户185人的生产条件条件</v>
          </cell>
          <cell r="O51" t="str">
            <v>通过道路扩建714米，扩宽至5.5米-6米，整修路基并硬化，增设错车道。M7.5挡墙，边沟，改善867人其中脱贫户185人的生产条件条件</v>
          </cell>
          <cell r="P51" t="str">
            <v>扩建桔林村通村道路714米，根据实际情况路原来的4米-4.5米扩宽为5.5米-6米。</v>
          </cell>
          <cell r="Q51" t="str">
            <v>项目验收合格率100%</v>
          </cell>
          <cell r="R51" t="str">
            <v>项目完工及时率100%</v>
          </cell>
          <cell r="S51" t="str">
            <v>扩建通村道路700元/米</v>
          </cell>
          <cell r="T51" t="str">
            <v>带动脱贫户185人增收，促进桔林村400亩烟叶发展，减少脱贫户生产成本，烟叶每亩增收1000元以上。</v>
          </cell>
          <cell r="U51" t="str">
            <v>受益脱贫人口≥867人</v>
          </cell>
          <cell r="V51" t="str">
            <v>工程设计使用年限≥1年</v>
          </cell>
          <cell r="W51" t="str">
            <v>受益脱贫人口满意度≥95%</v>
          </cell>
          <cell r="X51" t="str">
            <v>巫溪县乡村振兴局</v>
          </cell>
          <cell r="Y51" t="str">
            <v>巫溪县下堡镇人民政府</v>
          </cell>
          <cell r="Z51">
            <v>2023</v>
          </cell>
          <cell r="AA51" t="str">
            <v>是</v>
          </cell>
          <cell r="AB51">
            <v>2023.9</v>
          </cell>
          <cell r="AC51">
            <v>2023.12</v>
          </cell>
          <cell r="AD51">
            <v>50</v>
          </cell>
          <cell r="AE51">
            <v>40</v>
          </cell>
          <cell r="AF51">
            <v>40</v>
          </cell>
        </row>
        <row r="51">
          <cell r="AH51">
            <v>10</v>
          </cell>
        </row>
        <row r="51">
          <cell r="AL51" t="e">
            <v>#REF!</v>
          </cell>
          <cell r="AM51">
            <v>867</v>
          </cell>
          <cell r="AN51">
            <v>185</v>
          </cell>
          <cell r="AO51" t="str">
            <v>否</v>
          </cell>
          <cell r="AP51" t="str">
            <v>否</v>
          </cell>
          <cell r="AQ51" t="str">
            <v>否</v>
          </cell>
          <cell r="AR51" t="str">
            <v>否</v>
          </cell>
          <cell r="AS51" t="str">
            <v>是</v>
          </cell>
          <cell r="AT51" t="str">
            <v>否</v>
          </cell>
          <cell r="AU51" t="str">
            <v>否</v>
          </cell>
          <cell r="AV51" t="str">
            <v>否</v>
          </cell>
          <cell r="AW51" t="str">
            <v>否</v>
          </cell>
          <cell r="AX51" t="str">
            <v>陈洋洲</v>
          </cell>
          <cell r="AY51">
            <v>13618356711</v>
          </cell>
          <cell r="AZ51" t="str">
            <v>剩余资金调整到2024年</v>
          </cell>
        </row>
        <row r="51">
          <cell r="BB51">
            <v>40</v>
          </cell>
          <cell r="BC51">
            <v>10</v>
          </cell>
          <cell r="BD51">
            <v>40</v>
          </cell>
          <cell r="BE51">
            <v>40</v>
          </cell>
        </row>
        <row r="51">
          <cell r="BL51">
            <v>50</v>
          </cell>
          <cell r="BM51">
            <v>40</v>
          </cell>
          <cell r="BN51">
            <v>40</v>
          </cell>
          <cell r="BO51">
            <v>0</v>
          </cell>
        </row>
        <row r="52">
          <cell r="F52" t="str">
            <v>巫溪县田坝镇2023年农村公路水毁整治项目</v>
          </cell>
          <cell r="G52" t="str">
            <v>乡村建设行动</v>
          </cell>
          <cell r="H52" t="str">
            <v>农村基础设施（含产业配套基础设施）</v>
          </cell>
          <cell r="I52" t="str">
            <v>农村道路建设（通村路、通户路、小型桥梁等）</v>
          </cell>
          <cell r="J52" t="str">
            <v>道路跨方整治：衬砌约900立方米，用M75浆砌，损毁路面重新硬化约400平方米，C25混凝土，20cm厚。清除跨方约1000立方米，浆砌片石挡土墙约15米，高2米</v>
          </cell>
          <cell r="K52" t="str">
            <v>新建</v>
          </cell>
          <cell r="L52" t="str">
            <v>巫溪县田坝镇</v>
          </cell>
          <cell r="M52" t="str">
            <v>通过实施水毁应急修复堡坎塌方900立方米，路面损毁约400平方米，可改善3000人，其中脱贫人口852人的出行安全。</v>
          </cell>
          <cell r="N52" t="str">
            <v>20人参与前期项目确定会议、决议，15人参与入库项目的选择，8人参与项目实施过程中施工质量和资金使用的监督，通过村劳务专业合作社参与工程劳务，增加集体经济收入，脱贫户参与务工，增收约4000元</v>
          </cell>
          <cell r="O52" t="str">
            <v>通过实施水毁应急修复堡坎塌方900立方米，路面损毁约400平方米等，可改善3000人，其中脱贫人口852人的出行安全。</v>
          </cell>
          <cell r="P52" t="str">
            <v>衬砌约900余方，用M75浆砌，损毁路面重新硬化约400平方米，C25混凝土，20cm厚。清除跨方约1000方，浆砌片石挡土墙约15米，高2米</v>
          </cell>
          <cell r="Q52" t="str">
            <v>项目验收合格率100%</v>
          </cell>
          <cell r="R52" t="str">
            <v>项目完成及时率100%</v>
          </cell>
          <cell r="S52" t="str">
            <v>项目建设成本50万元</v>
          </cell>
          <cell r="T52" t="str">
            <v>增加集体经济收入，脱贫户参与务工，增收约4000元</v>
          </cell>
          <cell r="U52" t="str">
            <v>受益脱贫人口≥852人</v>
          </cell>
          <cell r="V52" t="str">
            <v>工程设计使用年限≥5年</v>
          </cell>
          <cell r="W52" t="str">
            <v>受益群众满意度≥90%</v>
          </cell>
          <cell r="X52" t="str">
            <v>巫溪县乡村振兴局</v>
          </cell>
          <cell r="Y52" t="str">
            <v>巫溪县田坝镇人民政府</v>
          </cell>
          <cell r="Z52">
            <v>2023</v>
          </cell>
          <cell r="AA52" t="str">
            <v>是</v>
          </cell>
          <cell r="AB52">
            <v>2023.9</v>
          </cell>
          <cell r="AC52">
            <v>2023.12</v>
          </cell>
          <cell r="AD52">
            <v>79.95</v>
          </cell>
          <cell r="AE52">
            <v>39.95</v>
          </cell>
          <cell r="AF52">
            <v>39.95</v>
          </cell>
        </row>
        <row r="52">
          <cell r="AH52">
            <v>40</v>
          </cell>
        </row>
        <row r="52">
          <cell r="AL52" t="e">
            <v>#REF!</v>
          </cell>
          <cell r="AM52">
            <v>3000</v>
          </cell>
          <cell r="AN52">
            <v>852</v>
          </cell>
          <cell r="AO52" t="str">
            <v>否</v>
          </cell>
          <cell r="AP52" t="str">
            <v>否</v>
          </cell>
          <cell r="AQ52" t="str">
            <v>否</v>
          </cell>
          <cell r="AR52" t="str">
            <v>是</v>
          </cell>
          <cell r="AS52" t="str">
            <v>否</v>
          </cell>
          <cell r="AT52" t="str">
            <v>否</v>
          </cell>
        </row>
        <row r="52">
          <cell r="AV52" t="str">
            <v>是</v>
          </cell>
        </row>
        <row r="52">
          <cell r="AX52" t="str">
            <v>沈渝钧</v>
          </cell>
          <cell r="AY52">
            <v>13883692604</v>
          </cell>
          <cell r="AZ52" t="str">
            <v>剩余资金调整到2024年</v>
          </cell>
        </row>
        <row r="52">
          <cell r="BB52">
            <v>40</v>
          </cell>
          <cell r="BC52">
            <v>40</v>
          </cell>
          <cell r="BD52">
            <v>39.95</v>
          </cell>
          <cell r="BE52">
            <v>39.95</v>
          </cell>
        </row>
        <row r="52">
          <cell r="BL52">
            <v>79.95</v>
          </cell>
          <cell r="BM52">
            <v>39.95</v>
          </cell>
          <cell r="BN52">
            <v>39.95</v>
          </cell>
          <cell r="BO52">
            <v>0</v>
          </cell>
        </row>
        <row r="53">
          <cell r="F53" t="str">
            <v>巫溪县文峰镇2023年暴雨洪灾损毁基础设施修复项目</v>
          </cell>
          <cell r="G53" t="str">
            <v>乡村建设行动</v>
          </cell>
          <cell r="H53" t="str">
            <v>农村基础设施（含产业配套基础设施）</v>
          </cell>
          <cell r="I53" t="str">
            <v>农村道路建设（通村路、通户路、小型桥梁等）</v>
          </cell>
          <cell r="J53" t="str">
            <v>整修损毁道路10公里，沟渠1.2公里</v>
          </cell>
          <cell r="K53" t="str">
            <v>改扩建</v>
          </cell>
          <cell r="L53" t="str">
            <v>文峰镇</v>
          </cell>
          <cell r="M53" t="str">
            <v>通过整修损毁道路10公里，沟渠1.2公里，可改善300人出行问题，农田保护100亩</v>
          </cell>
          <cell r="N53" t="str">
            <v>7人参与前期项目确定会议、决议，7人参与入库项目的选择，7人参与项目实施过程中施工质量和资金使用的监督；通过实施整修损毁道路10公里，沟渠1.2公里,可改善300人出行难问题，其中脱贫人口50人出行难问题，保护良田100亩</v>
          </cell>
          <cell r="O53" t="str">
            <v>通过整修损毁道路10公里，沟渠1.2公里，项目实施可改善300人出行问题，农田保护100亩</v>
          </cell>
          <cell r="P53" t="str">
            <v>整修损毁道路10公里，沟渠1.2公里。</v>
          </cell>
          <cell r="Q53" t="str">
            <v>项目验收合格率100%</v>
          </cell>
          <cell r="R53" t="str">
            <v>项目完成及时率100%</v>
          </cell>
          <cell r="S53" t="str">
            <v>道路整治4万元/公里，沟渠整治400元/方</v>
          </cell>
        </row>
        <row r="53">
          <cell r="U53" t="str">
            <v>受益脱贫人口≥50人</v>
          </cell>
          <cell r="V53" t="str">
            <v>工程设计使用年限≥6年</v>
          </cell>
          <cell r="W53" t="str">
            <v>受益群众满意度≥90%</v>
          </cell>
          <cell r="X53" t="str">
            <v>巫溪县乡村振兴局</v>
          </cell>
          <cell r="Y53" t="str">
            <v>巫溪县文峰镇人民政府</v>
          </cell>
          <cell r="Z53">
            <v>2023</v>
          </cell>
          <cell r="AA53" t="str">
            <v>是</v>
          </cell>
          <cell r="AB53">
            <v>2023.9</v>
          </cell>
          <cell r="AC53">
            <v>45261</v>
          </cell>
          <cell r="AD53">
            <v>80</v>
          </cell>
          <cell r="AE53">
            <v>35</v>
          </cell>
          <cell r="AF53">
            <v>35</v>
          </cell>
        </row>
        <row r="53">
          <cell r="AH53">
            <v>45</v>
          </cell>
        </row>
        <row r="53">
          <cell r="AL53" t="e">
            <v>#REF!</v>
          </cell>
          <cell r="AM53">
            <v>300</v>
          </cell>
          <cell r="AN53">
            <v>50</v>
          </cell>
          <cell r="AO53" t="str">
            <v>否</v>
          </cell>
          <cell r="AP53" t="str">
            <v>否</v>
          </cell>
          <cell r="AQ53" t="str">
            <v>否</v>
          </cell>
          <cell r="AR53" t="str">
            <v>是</v>
          </cell>
          <cell r="AS53" t="str">
            <v>否</v>
          </cell>
          <cell r="AT53" t="str">
            <v>否</v>
          </cell>
          <cell r="AU53" t="str">
            <v>否</v>
          </cell>
          <cell r="AV53" t="str">
            <v>否</v>
          </cell>
        </row>
        <row r="53">
          <cell r="AX53" t="str">
            <v>刘勋贵</v>
          </cell>
          <cell r="AY53">
            <v>15823045160</v>
          </cell>
          <cell r="AZ53" t="str">
            <v>剩余资金调整到2024年</v>
          </cell>
        </row>
        <row r="53">
          <cell r="BB53">
            <v>35</v>
          </cell>
          <cell r="BC53">
            <v>45</v>
          </cell>
          <cell r="BD53">
            <v>35</v>
          </cell>
          <cell r="BE53">
            <v>35</v>
          </cell>
        </row>
        <row r="53">
          <cell r="BL53">
            <v>80</v>
          </cell>
          <cell r="BM53">
            <v>35</v>
          </cell>
          <cell r="BN53">
            <v>35</v>
          </cell>
          <cell r="BO53">
            <v>0</v>
          </cell>
        </row>
        <row r="54">
          <cell r="F54" t="str">
            <v>巫溪县古路镇黄阳村2023年排洪沟渠建设项目</v>
          </cell>
          <cell r="G54" t="str">
            <v>乡村建设行动</v>
          </cell>
          <cell r="H54" t="str">
            <v>农村基础设施
（含产业配套基础设施）</v>
          </cell>
          <cell r="I54" t="str">
            <v>其他</v>
          </cell>
          <cell r="J54" t="str">
            <v>修建沟渠445米，挡墙2100方，夯底15公分C25砼450平。</v>
          </cell>
          <cell r="K54" t="str">
            <v>新建</v>
          </cell>
          <cell r="L54" t="str">
            <v>黄阳村</v>
          </cell>
          <cell r="M54" t="str">
            <v>通过修建沟渠445米，挡墙2100立方米。项目建成后，可使250亩土地消除洪涝安全隐患。带动80户450人产业发展。</v>
          </cell>
          <cell r="N54" t="str">
            <v>12人参与前期项目确定会议、决议，12人参与入库项目的选择，3人参与项目实施过程中施工质量和资金使用的监督；通过实施修建沟渠445米，挡墙2100方，夯底15公分C25砼450平，可消除250亩土地洪涝安全隐患。提升80户450人，其中脱贫人口80人产业发展，带动增收。</v>
          </cell>
          <cell r="O54" t="str">
            <v>通过修建沟渠445米，挡墙2100立方米。项目建成后，可使250亩土地消除洪涝安全隐患。带动80户450人产业发展。</v>
          </cell>
          <cell r="P54" t="str">
            <v>修建沟渠445米，挡墙2100方</v>
          </cell>
          <cell r="Q54" t="str">
            <v>项目验收合格率100%</v>
          </cell>
          <cell r="R54" t="str">
            <v>项目完成及时率100%</v>
          </cell>
          <cell r="S54" t="str">
            <v>挡墙450元/m³，沟渠整治400元/方</v>
          </cell>
        </row>
        <row r="54">
          <cell r="U54" t="str">
            <v>受益脱贫人口≥80人</v>
          </cell>
          <cell r="V54" t="str">
            <v>工程设计使用年限≥5年</v>
          </cell>
          <cell r="W54" t="str">
            <v>受益群众满意度≥90%</v>
          </cell>
          <cell r="X54" t="str">
            <v>巫溪县乡村振兴局</v>
          </cell>
          <cell r="Y54" t="str">
            <v>巫溪县古路镇人民政府</v>
          </cell>
          <cell r="Z54">
            <v>2023</v>
          </cell>
          <cell r="AA54" t="str">
            <v>是</v>
          </cell>
          <cell r="AB54">
            <v>2023.9</v>
          </cell>
          <cell r="AC54">
            <v>2023.12</v>
          </cell>
          <cell r="AD54">
            <v>80</v>
          </cell>
          <cell r="AE54">
            <v>40</v>
          </cell>
          <cell r="AF54">
            <v>40</v>
          </cell>
        </row>
        <row r="54">
          <cell r="AH54">
            <v>40</v>
          </cell>
        </row>
        <row r="54">
          <cell r="AL54" t="e">
            <v>#REF!</v>
          </cell>
          <cell r="AM54">
            <v>450</v>
          </cell>
          <cell r="AN54">
            <v>80</v>
          </cell>
          <cell r="AO54" t="str">
            <v>否</v>
          </cell>
          <cell r="AP54" t="str">
            <v>否</v>
          </cell>
          <cell r="AQ54" t="str">
            <v>否</v>
          </cell>
          <cell r="AR54" t="str">
            <v>是</v>
          </cell>
          <cell r="AS54" t="str">
            <v>否</v>
          </cell>
          <cell r="AT54" t="str">
            <v>否</v>
          </cell>
        </row>
        <row r="54">
          <cell r="AV54" t="str">
            <v>否</v>
          </cell>
        </row>
        <row r="54">
          <cell r="AX54" t="str">
            <v>陈俊</v>
          </cell>
          <cell r="AY54">
            <v>13668448223</v>
          </cell>
          <cell r="AZ54" t="str">
            <v>剩余资金调整到2024年</v>
          </cell>
        </row>
        <row r="54">
          <cell r="BB54">
            <v>40</v>
          </cell>
          <cell r="BC54">
            <v>40</v>
          </cell>
          <cell r="BD54">
            <v>40</v>
          </cell>
          <cell r="BE54">
            <v>40</v>
          </cell>
        </row>
        <row r="54">
          <cell r="BL54">
            <v>80</v>
          </cell>
          <cell r="BM54">
            <v>40</v>
          </cell>
          <cell r="BN54">
            <v>40</v>
          </cell>
          <cell r="BO54">
            <v>0</v>
          </cell>
        </row>
        <row r="55">
          <cell r="F55" t="str">
            <v>巫溪县尖山镇2023年水毁修复工程项目</v>
          </cell>
          <cell r="G55" t="str">
            <v>乡村建设行动</v>
          </cell>
          <cell r="H55" t="str">
            <v>农村基础设施
（含产业配套基础设施）</v>
          </cell>
          <cell r="I55" t="str">
            <v>其他</v>
          </cell>
          <cell r="J55" t="str">
            <v>浆砌片石、填方、挖方、混凝土浇筑等3000立方米。</v>
          </cell>
          <cell r="K55" t="str">
            <v>新建</v>
          </cell>
          <cell r="L55" t="str">
            <v>巫溪县尖山镇</v>
          </cell>
          <cell r="M55" t="str">
            <v>通过完成浆砌片石、填方、挖方、混凝土浇筑等3000m3，解决辖区24户60人因灾导致出行困难及消除风险隐患。</v>
          </cell>
          <cell r="N55" t="str">
            <v>12人参与前期项目确定会议、决议，12人参与入库项目的选择，3人参与项目实施过程中施工质量和资金使用的监督；通过完成该项目修复山体滑坡、路基垮塌、路面塌陷、群众房屋周围出现天坑等灾情，解决辖区24户60人因灾导致出行困难及消除风险隐患。</v>
          </cell>
          <cell r="O55" t="str">
            <v>通过完成浆砌片石、填方、挖方、混凝土浇筑等3000m3，解决辖区24户60人因灾导致出行困难及消除风险隐患。</v>
          </cell>
          <cell r="P55" t="str">
            <v>浆砌片石、填方、挖方、混凝土浇筑等3000m3</v>
          </cell>
          <cell r="Q55" t="str">
            <v>项目验收合格率100%</v>
          </cell>
          <cell r="R55" t="str">
            <v>项目完成及时率100%</v>
          </cell>
          <cell r="S55" t="str">
            <v>浆砌片石、填方、挖方、混凝土浇筑267元/方</v>
          </cell>
        </row>
        <row r="55">
          <cell r="U55" t="str">
            <v>受益群众≥60人</v>
          </cell>
          <cell r="V55" t="str">
            <v>工程设计使用年限≥3年</v>
          </cell>
          <cell r="W55" t="str">
            <v>受益群众满意度≥90%</v>
          </cell>
          <cell r="X55" t="str">
            <v>巫溪县乡村振兴局</v>
          </cell>
          <cell r="Y55" t="str">
            <v>巫溪县尖山镇人民政府</v>
          </cell>
          <cell r="Z55">
            <v>2023</v>
          </cell>
          <cell r="AA55" t="str">
            <v>是</v>
          </cell>
          <cell r="AB55">
            <v>2023.9</v>
          </cell>
          <cell r="AC55">
            <v>45261</v>
          </cell>
          <cell r="AD55">
            <v>80</v>
          </cell>
          <cell r="AE55">
            <v>40</v>
          </cell>
          <cell r="AF55">
            <v>40</v>
          </cell>
        </row>
        <row r="55">
          <cell r="AH55">
            <v>40</v>
          </cell>
        </row>
        <row r="55">
          <cell r="AL55" t="e">
            <v>#REF!</v>
          </cell>
          <cell r="AM55">
            <v>60</v>
          </cell>
          <cell r="AN55">
            <v>60</v>
          </cell>
          <cell r="AO55" t="str">
            <v>否</v>
          </cell>
          <cell r="AP55" t="str">
            <v>否</v>
          </cell>
          <cell r="AQ55" t="str">
            <v>否</v>
          </cell>
          <cell r="AR55" t="str">
            <v>是</v>
          </cell>
          <cell r="AS55" t="str">
            <v>否</v>
          </cell>
          <cell r="AT55" t="str">
            <v>否</v>
          </cell>
        </row>
        <row r="55">
          <cell r="AV55" t="str">
            <v>否</v>
          </cell>
        </row>
        <row r="55">
          <cell r="AX55" t="str">
            <v>胡泽洪</v>
          </cell>
          <cell r="AY55">
            <v>15223720118</v>
          </cell>
          <cell r="AZ55" t="str">
            <v>剩余资金调整到2024年</v>
          </cell>
        </row>
        <row r="55">
          <cell r="BB55">
            <v>40</v>
          </cell>
          <cell r="BC55">
            <v>40</v>
          </cell>
          <cell r="BD55">
            <v>40</v>
          </cell>
          <cell r="BE55">
            <v>40</v>
          </cell>
        </row>
        <row r="55">
          <cell r="BL55">
            <v>80</v>
          </cell>
          <cell r="BM55">
            <v>40</v>
          </cell>
          <cell r="BN55">
            <v>40</v>
          </cell>
          <cell r="BO55">
            <v>0</v>
          </cell>
        </row>
        <row r="56">
          <cell r="F56" t="str">
            <v>巫溪县2023年中药材产业发展项目</v>
          </cell>
          <cell r="G56" t="str">
            <v>产业发展</v>
          </cell>
          <cell r="H56" t="str">
            <v>生产项目</v>
          </cell>
          <cell r="I56" t="str">
            <v>种植业基地</v>
          </cell>
          <cell r="J56" t="str">
            <v>支持培育中药材种植、加工的经营主体8个以上，提升中药材种植及加工能力，新建、整修厂房，购买加工设备以及配套设施设备，支持开展产品研发、质量提升、质量检测等方面。</v>
          </cell>
          <cell r="K56" t="str">
            <v>新建</v>
          </cell>
          <cell r="L56" t="str">
            <v>巫溪县尖山镇工业园区、凤凰镇工业园区及中药材种植部分乡镇</v>
          </cell>
          <cell r="M56" t="str">
            <v>通过项目实施，中药材初加工能力达到1000吨以上，年综合产值5000万元以上；带动农户400人，其中脱贫人口50人，增收500元。</v>
          </cell>
          <cell r="N56" t="str">
            <v>10人参与前期项目确定会议、决议，5人参与入库项目的选择，5人参与项目实施过程中施工质量和资金使用的监督，通过项目实施，中药材初加工能力达到1000吨以上，年综合产值5000万元以上；带动农户400人，其中脱贫人口50人，增收500元。</v>
          </cell>
          <cell r="O56" t="str">
            <v>通过项目实施，中药材初加工能力达到1000吨以上，年综合产值5000万元以上；带动农户400人，其中脱贫人口50人，增收500元。</v>
          </cell>
          <cell r="P56" t="str">
            <v>支持培育中药材种植、加工的经营主体8个以上。</v>
          </cell>
          <cell r="Q56" t="str">
            <v>项目（工程）验收合格率100%</v>
          </cell>
          <cell r="R56" t="str">
            <v>补贴资金在规定时间内支付到位率100%</v>
          </cell>
          <cell r="S56" t="str">
            <v>68.75万元/个</v>
          </cell>
          <cell r="T56" t="str">
            <v>特色产业带动脱贫（监测）农户增加务工收入≥500元</v>
          </cell>
          <cell r="U56" t="str">
            <v>受益脱贫人口≥100人</v>
          </cell>
          <cell r="V56" t="str">
            <v>项目可持续≥1年</v>
          </cell>
          <cell r="W56" t="str">
            <v>受益人口满意度≥95%</v>
          </cell>
          <cell r="X56" t="str">
            <v>巫溪县农业农村委员会</v>
          </cell>
          <cell r="Y56" t="str">
            <v>巫溪县农业农村委员会</v>
          </cell>
          <cell r="Z56">
            <v>2023</v>
          </cell>
          <cell r="AA56" t="str">
            <v>是</v>
          </cell>
          <cell r="AB56">
            <v>2023.01</v>
          </cell>
          <cell r="AC56">
            <v>2023.12</v>
          </cell>
          <cell r="AD56">
            <v>550</v>
          </cell>
          <cell r="AE56">
            <v>50</v>
          </cell>
          <cell r="AF56">
            <v>50</v>
          </cell>
        </row>
        <row r="56">
          <cell r="AH56">
            <v>500</v>
          </cell>
        </row>
        <row r="56">
          <cell r="AL56" t="e">
            <v>#REF!</v>
          </cell>
          <cell r="AM56">
            <v>400</v>
          </cell>
          <cell r="AN56">
            <v>50</v>
          </cell>
          <cell r="AO56" t="str">
            <v>否</v>
          </cell>
          <cell r="AP56" t="str">
            <v>否</v>
          </cell>
          <cell r="AQ56" t="str">
            <v>否</v>
          </cell>
          <cell r="AR56" t="str">
            <v>是</v>
          </cell>
          <cell r="AS56" t="str">
            <v>否</v>
          </cell>
          <cell r="AT56" t="str">
            <v>否</v>
          </cell>
          <cell r="AU56" t="str">
            <v>无</v>
          </cell>
          <cell r="AV56" t="str">
            <v>否</v>
          </cell>
          <cell r="AW56" t="str">
            <v>无</v>
          </cell>
          <cell r="AX56" t="str">
            <v>陈永春</v>
          </cell>
          <cell r="AY56">
            <v>13896943996</v>
          </cell>
          <cell r="AZ56" t="str">
            <v>剩余资金调整到2024年</v>
          </cell>
        </row>
        <row r="56">
          <cell r="BB56">
            <v>50</v>
          </cell>
          <cell r="BC56">
            <v>500</v>
          </cell>
          <cell r="BD56">
            <v>50</v>
          </cell>
          <cell r="BE56">
            <v>50</v>
          </cell>
        </row>
        <row r="56">
          <cell r="BL56">
            <v>550</v>
          </cell>
          <cell r="BM56">
            <v>50</v>
          </cell>
          <cell r="BN56">
            <v>50</v>
          </cell>
          <cell r="BO56">
            <v>0</v>
          </cell>
        </row>
        <row r="57">
          <cell r="F57" t="str">
            <v>巫溪县2023年马铃薯优质商品薯基地建设项目</v>
          </cell>
          <cell r="G57" t="str">
            <v>产业发展</v>
          </cell>
          <cell r="H57" t="str">
            <v>生产项目</v>
          </cell>
          <cell r="I57" t="str">
            <v>种植业基地</v>
          </cell>
          <cell r="J57" t="str">
            <v>推广37000亩优质商品薯基地所需脱毒种薯3750000公斤，采购药物，开展马铃薯晚疫病统防统治示范10000亩，新增供电设备1套，采购新型马铃薯储藏托盘1000块，设备设施1套，生产商品薯基地核心种源原原种500万粒。</v>
          </cell>
          <cell r="K57" t="str">
            <v>新建</v>
          </cell>
          <cell r="L57" t="str">
            <v>巫溪县尖山镇、朝阳镇等乡镇</v>
          </cell>
          <cell r="M57" t="str">
            <v>通过推广37000亩优质商品薯种薯，开展马铃薯晚疫病统防统治示范10000亩，新增供电设备1套，采购新型马铃薯储藏托盘1000块，设备设施1套，生产商品薯基地核心种源原原种500万粒，项目达产达效后，年产马铃薯5.5万吨，带动3万农户，其中脱贫人口5000人，薯农通过种植马铃薯实现增收，户均增收500元。减少薯农晚疫病防控成本。</v>
          </cell>
          <cell r="N57" t="str">
            <v>10名群众参与项目选择、实施和监督，项目达产达效后，年产马铃薯5.5万吨，带动3万农户，其中脱贫户5000人，薯农通过种植马铃薯实现增收，户均增收500元。减少薯农晚疫病防控成本。</v>
          </cell>
          <cell r="O57" t="str">
            <v>通过推广37000亩优质商品薯种薯，开展马铃薯晚疫病统防统治示范10000亩，新增供电设备1套，采购新型马铃薯储藏托盘1000块，设备设施1套，生产商品薯基地核心种源原原种500万粒，项目达产达效后，年产马铃薯5.5万吨，带动3万农户，其中脱贫户5000人，薯农通过种植马铃薯实现增收，户均增收500元。减少薯农晚疫病防控成本。</v>
          </cell>
          <cell r="P57" t="str">
            <v>推广37000亩优质商品薯基地所需脱毒种薯3750000公斤，采购药物，开展马铃薯晚疫病统防统治示范5000亩，新增供电设备1套，采购新型马铃薯储藏托盘1000块，设备设施1套，生产商品薯基地核心种源原原种500万粒</v>
          </cell>
          <cell r="Q57" t="str">
            <v>项目验收合格率100%</v>
          </cell>
          <cell r="R57" t="str">
            <v>项目完成及时率100%</v>
          </cell>
          <cell r="S57" t="str">
            <v>供应脱毒种薯3750000公斤，3.2元/公斤（项目补贴1.6元/公斤，剩余农户自筹1.6元/公斤），合计600万元；采购药物晚疫病统防统治示范300元/亩，合计150万元；安装供电设备10万元/套；采购专家大院设备实施1套，10万元/套；藏托盘300元/块，合计50万元；生产原原种500万粒，补助0.1元/粒，合计50万元；总计850万元。</v>
          </cell>
          <cell r="T57" t="str">
            <v>特色产业带动脱贫（监测）农户增加收入≥500元</v>
          </cell>
          <cell r="U57" t="str">
            <v>受益脱贫人口≥5000人</v>
          </cell>
          <cell r="V57" t="str">
            <v>项目可持续≥1年</v>
          </cell>
          <cell r="W57" t="str">
            <v>受益群众满意度≥90%</v>
          </cell>
          <cell r="X57" t="str">
            <v>巫溪县农业农村委员会</v>
          </cell>
          <cell r="Y57" t="str">
            <v>巫溪县薯光农业科技开发有限公司</v>
          </cell>
          <cell r="Z57">
            <v>2023</v>
          </cell>
          <cell r="AA57" t="str">
            <v>是</v>
          </cell>
          <cell r="AB57">
            <v>202301</v>
          </cell>
          <cell r="AC57">
            <v>202312</v>
          </cell>
          <cell r="AD57">
            <v>850</v>
          </cell>
          <cell r="AE57">
            <v>50</v>
          </cell>
          <cell r="AF57">
            <v>50</v>
          </cell>
        </row>
        <row r="57">
          <cell r="AH57">
            <v>800</v>
          </cell>
        </row>
        <row r="57">
          <cell r="AL57" t="e">
            <v>#REF!</v>
          </cell>
          <cell r="AM57">
            <v>30000</v>
          </cell>
          <cell r="AN57">
            <v>5000</v>
          </cell>
          <cell r="AO57" t="str">
            <v>否</v>
          </cell>
          <cell r="AP57" t="str">
            <v>否</v>
          </cell>
          <cell r="AQ57" t="str">
            <v>否</v>
          </cell>
          <cell r="AR57" t="str">
            <v>是</v>
          </cell>
          <cell r="AS57" t="str">
            <v>是</v>
          </cell>
          <cell r="AT57" t="str">
            <v>否</v>
          </cell>
          <cell r="AU57" t="str">
            <v>无</v>
          </cell>
          <cell r="AV57" t="str">
            <v>否</v>
          </cell>
          <cell r="AW57" t="str">
            <v>无</v>
          </cell>
          <cell r="AX57" t="str">
            <v>蔡宇</v>
          </cell>
          <cell r="AY57">
            <v>13668448288</v>
          </cell>
          <cell r="AZ57" t="str">
            <v>剩余资金调整到2024年</v>
          </cell>
        </row>
        <row r="57">
          <cell r="BB57">
            <v>50</v>
          </cell>
          <cell r="BC57">
            <v>800</v>
          </cell>
          <cell r="BD57">
            <v>50</v>
          </cell>
          <cell r="BE57">
            <v>50</v>
          </cell>
        </row>
        <row r="57">
          <cell r="BL57">
            <v>850</v>
          </cell>
          <cell r="BM57">
            <v>50</v>
          </cell>
          <cell r="BN57">
            <v>50</v>
          </cell>
          <cell r="BO57">
            <v>0</v>
          </cell>
        </row>
        <row r="58">
          <cell r="F58" t="str">
            <v>巫溪县2023年通城镇青梅村晚李示范基地建设项目</v>
          </cell>
          <cell r="G58" t="str">
            <v>产业发展</v>
          </cell>
          <cell r="H58" t="str">
            <v>生产项目</v>
          </cell>
          <cell r="I58" t="str">
            <v>种植业基地</v>
          </cell>
          <cell r="J58" t="str">
            <v>建设标准化晚李基地300亩。其中，清杂及补植补造55亩；新建宽3米道路750米，新建宽0.8米道路415米；硬化道路80米；新修水池2口等配套设施及其他附属设施。</v>
          </cell>
          <cell r="K58" t="str">
            <v>新建</v>
          </cell>
          <cell r="L58" t="str">
            <v>巫溪县通城镇青梅村</v>
          </cell>
          <cell r="M58" t="str">
            <v>通过实施晚李示范基地项目，清杂及补植补造55亩；新建宽3米道路750米，新建宽0.8米道路415米；硬化道路80米；新修水池2口等配套设施及其他附属设施。提高晚李产业品质达到增产增量的效果，增加群众100人（其中脱贫人口10人）收入年增不低于500元。</v>
          </cell>
          <cell r="N58" t="str">
            <v>15人参与前期项目确定会议、决议，15人参与入库项目的选择，3人参与项目实施过程中施工质量和资金使用的监督，通过实施晚李示范基地项目，提高晚李产业品质达到增产增量的效果，增加群众100人（其中脱贫人口10人）收入年增不低于1000元。</v>
          </cell>
          <cell r="O58" t="str">
            <v>通过实施晚李示范基地项目，提高晚李产业品质达到增产增量的效果，增加群众100人（其中脱贫人口10人）收入年增不低于1000元。</v>
          </cell>
          <cell r="P58" t="str">
            <v>晚李基地清杂及补植补造55亩；新建道路宽3m长750m，新建道路宽0.8m长415m；硬化道路80m，新修水池2个</v>
          </cell>
          <cell r="Q58" t="str">
            <v>项目验收合格率100%</v>
          </cell>
          <cell r="R58" t="str">
            <v>项目完工及时率100%</v>
          </cell>
          <cell r="S58" t="str">
            <v>财政补助361万元</v>
          </cell>
          <cell r="T58" t="str">
            <v>年收入增加不低于1000元。</v>
          </cell>
          <cell r="U58" t="str">
            <v>受益脱贫人口数≥10人</v>
          </cell>
          <cell r="V58" t="str">
            <v>项目可持续性≥1年</v>
          </cell>
          <cell r="W58" t="str">
            <v>受益脱贫人口满意度≥95%</v>
          </cell>
          <cell r="X58" t="str">
            <v>巫溪县乡村振兴局</v>
          </cell>
          <cell r="Y58" t="str">
            <v>巫溪县通城镇人民政府</v>
          </cell>
          <cell r="Z58">
            <v>2023</v>
          </cell>
          <cell r="AA58" t="str">
            <v>是</v>
          </cell>
          <cell r="AB58">
            <v>2023.03</v>
          </cell>
          <cell r="AC58">
            <v>2023.12</v>
          </cell>
          <cell r="AD58">
            <v>356</v>
          </cell>
          <cell r="AE58">
            <v>166</v>
          </cell>
          <cell r="AF58">
            <v>166</v>
          </cell>
        </row>
        <row r="58">
          <cell r="AH58">
            <v>190</v>
          </cell>
        </row>
        <row r="58">
          <cell r="AL58" t="e">
            <v>#REF!</v>
          </cell>
          <cell r="AM58">
            <v>100</v>
          </cell>
          <cell r="AN58">
            <v>10</v>
          </cell>
          <cell r="AO58" t="str">
            <v>否</v>
          </cell>
          <cell r="AP58" t="str">
            <v>否</v>
          </cell>
          <cell r="AQ58" t="str">
            <v>否</v>
          </cell>
          <cell r="AR58" t="str">
            <v>是</v>
          </cell>
          <cell r="AS58" t="str">
            <v>否</v>
          </cell>
          <cell r="AT58" t="str">
            <v>否</v>
          </cell>
          <cell r="AU58" t="str">
            <v>无</v>
          </cell>
          <cell r="AV58" t="str">
            <v>否</v>
          </cell>
          <cell r="AW58" t="str">
            <v>无</v>
          </cell>
          <cell r="AX58" t="str">
            <v>张丕建</v>
          </cell>
          <cell r="AY58">
            <v>18883235345</v>
          </cell>
          <cell r="AZ58" t="str">
            <v>剩余资金调整到2024年</v>
          </cell>
        </row>
        <row r="58">
          <cell r="BB58">
            <v>171</v>
          </cell>
          <cell r="BC58">
            <v>190</v>
          </cell>
          <cell r="BD58">
            <v>166</v>
          </cell>
          <cell r="BE58">
            <v>166</v>
          </cell>
        </row>
        <row r="58">
          <cell r="BL58">
            <v>356</v>
          </cell>
          <cell r="BM58">
            <v>166</v>
          </cell>
          <cell r="BN58">
            <v>166</v>
          </cell>
          <cell r="BO58">
            <v>0</v>
          </cell>
        </row>
        <row r="59">
          <cell r="F59" t="str">
            <v>巫溪县2023年通城镇通城村辣椒加工厂建设项目</v>
          </cell>
          <cell r="G59" t="str">
            <v>产业发展</v>
          </cell>
          <cell r="H59" t="str">
            <v>加工流通项目</v>
          </cell>
          <cell r="I59" t="str">
            <v>加工业</v>
          </cell>
          <cell r="J59" t="str">
            <v>建设辣椒加工厂房1980平方米，完善配套设施。</v>
          </cell>
          <cell r="K59" t="str">
            <v>新建</v>
          </cell>
          <cell r="L59" t="str">
            <v>巫溪县通城镇通城村</v>
          </cell>
          <cell r="M59" t="str">
            <v>通过建设辣椒加工厂房1980平方米，完善配套设施。项目实施后，可增加辣椒的销售渠道，增加农户收入，受益人口200人（其中脱贫人口50人），户均年收入1000元以上。</v>
          </cell>
          <cell r="N59" t="str">
            <v>9人参与前期项目确定会议、决议， 9人参与入库项目的选择，3人参与项目实施过程中施工质量和资金使用的监督， 项目实施后，可增加辣椒的销售渠道，增加农户收入，受益人口600人（其中脱贫人口100人），农户年收入不低于1500元。</v>
          </cell>
          <cell r="O59" t="str">
            <v>通过建设辣椒加工厂房1980平方米，完善配套设施。项目实施后，可增加辣椒的销售渠道，增加农户收入，受益人口200人（其中脱贫人口50人），户均年收入1000元以上。</v>
          </cell>
          <cell r="P59" t="str">
            <v>辣椒加工厂房2700平方米等。</v>
          </cell>
          <cell r="Q59" t="str">
            <v>项目验收合格率100%</v>
          </cell>
          <cell r="R59" t="str">
            <v>项目完工及时率100%</v>
          </cell>
          <cell r="S59" t="str">
            <v>财政补助450万元</v>
          </cell>
          <cell r="T59" t="str">
            <v>农户年收入不低于1500元。</v>
          </cell>
          <cell r="U59" t="str">
            <v>受益脱贫人口数≥100人</v>
          </cell>
          <cell r="V59" t="str">
            <v>可持续效益≥3年</v>
          </cell>
          <cell r="W59" t="str">
            <v>受益脱贫人口满意度≥95%</v>
          </cell>
          <cell r="X59" t="str">
            <v>巫溪县乡村振兴局</v>
          </cell>
          <cell r="Y59" t="str">
            <v>巫溪县通城镇人民政府</v>
          </cell>
          <cell r="Z59">
            <v>2023</v>
          </cell>
          <cell r="AA59" t="str">
            <v>是</v>
          </cell>
          <cell r="AB59">
            <v>2023.03</v>
          </cell>
          <cell r="AC59">
            <v>2023.12</v>
          </cell>
          <cell r="AD59">
            <v>400</v>
          </cell>
          <cell r="AE59">
            <v>100</v>
          </cell>
          <cell r="AF59">
            <v>100</v>
          </cell>
        </row>
        <row r="59">
          <cell r="AH59">
            <v>300</v>
          </cell>
        </row>
        <row r="59">
          <cell r="AL59" t="e">
            <v>#REF!</v>
          </cell>
          <cell r="AM59">
            <v>600</v>
          </cell>
          <cell r="AN59">
            <v>100</v>
          </cell>
          <cell r="AO59" t="str">
            <v>否</v>
          </cell>
          <cell r="AP59" t="str">
            <v>否</v>
          </cell>
          <cell r="AQ59" t="str">
            <v>否</v>
          </cell>
          <cell r="AR59" t="str">
            <v>是</v>
          </cell>
          <cell r="AS59" t="str">
            <v>否</v>
          </cell>
          <cell r="AT59" t="str">
            <v>否</v>
          </cell>
          <cell r="AU59" t="str">
            <v>无</v>
          </cell>
          <cell r="AV59" t="str">
            <v>否</v>
          </cell>
          <cell r="AW59" t="str">
            <v>无</v>
          </cell>
          <cell r="AX59" t="str">
            <v>张丕建</v>
          </cell>
          <cell r="AY59">
            <v>18883235345</v>
          </cell>
          <cell r="AZ59" t="str">
            <v>剩余资金调整到2024年</v>
          </cell>
        </row>
        <row r="59">
          <cell r="BB59">
            <v>100</v>
          </cell>
          <cell r="BC59">
            <v>300</v>
          </cell>
          <cell r="BD59">
            <v>100</v>
          </cell>
          <cell r="BE59">
            <v>100</v>
          </cell>
        </row>
        <row r="59">
          <cell r="BL59">
            <v>400</v>
          </cell>
          <cell r="BM59">
            <v>100</v>
          </cell>
          <cell r="BN59">
            <v>100</v>
          </cell>
          <cell r="BO59">
            <v>0</v>
          </cell>
        </row>
        <row r="60">
          <cell r="F60" t="str">
            <v>巫溪县2023年土城镇魔芋加工厂配套基础设施建设项目</v>
          </cell>
          <cell r="G60" t="str">
            <v>产业发展</v>
          </cell>
          <cell r="H60" t="str">
            <v>配套设施项目</v>
          </cell>
          <cell r="I60" t="str">
            <v>产业园（区）</v>
          </cell>
          <cell r="J60" t="str">
            <v>新建周转场、晾晒场2600㎡，新建魔芋堆码场970㎡，新建蓄水池2个，魔芋加工厂出入护坎加固整治160米，围墙206.2米，排水沟105米，室外排水工程DN300波纹管46.8米，地磅及地磅房各1套。</v>
          </cell>
          <cell r="K60" t="str">
            <v>新建</v>
          </cell>
          <cell r="L60" t="str">
            <v>巫溪县土城镇</v>
          </cell>
          <cell r="M60" t="str">
            <v>通过新建周转场、晾晒场2600㎡，魔芋堆码场970㎡，蓄水池2个，护坎加固160米，围墙206.2米，排水沟105米，室外排水工程DN300波纹管46.8米，地磅及地磅房各1套。解决魔芋加工厂生产必备条件，完善其基础设施，为魔芋加工厂有序生产创收提供有力保障。受益总人口80人，其中脱贫人口和监测对象20人。</v>
          </cell>
          <cell r="N60" t="str">
            <v>8名群众参与项目选择、实施和监督。通过新建周转场、晾晒场2600㎡，新建魔芋堆码场970㎡，新建蓄水池2个，魔芋加工厂出入护坎加固整治160米，围墙206.2米，排水沟105米，室外排水工程DN300波纹管46.8米，地磅及地磅房各1套，解决魔芋加工厂生产必备条件，完善其基础设施，为魔芋加工厂有序生产创收提供有力保障。受益总人口80人，其中脱贫人口和监测对象20人。</v>
          </cell>
          <cell r="O60" t="str">
            <v>通过新建周转场、晾晒场2600㎡，新建魔芋堆码场970㎡，新建蓄水池2个，魔芋加工厂出入护坎加固整治160米，围墙206.2米，排水沟105米，室外排水工程DN300波纹管46.8米，地磅及地磅房各1套，解决魔芋加工厂生产必备条件，完善其基础设施，为魔芋加工厂有序生产创收提供有力保障。受益总人口80人，其中脱贫人口和监测对象20人。</v>
          </cell>
          <cell r="P60" t="str">
            <v>新建周转场、晾晒场2600㎡，新建魔芋堆码场970㎡，新建蓄水池2个，魔芋加工厂出入护坎加固整治160米，围墙206.2米，排水沟105米，室外排水工程DN300波纹管46.8米，地磅及地磅房各1套</v>
          </cell>
          <cell r="Q60" t="str">
            <v>项目验收合格率100%</v>
          </cell>
          <cell r="R60" t="str">
            <v>项目完工及时率100%</v>
          </cell>
          <cell r="S60" t="str">
            <v>硬化地面140元/平方米；钢棚架堆场  700元/平方米，蓄水池700元/立方米</v>
          </cell>
          <cell r="T60" t="str">
            <v>特色产业带动脱贫（监测）农户增加收入≥500元</v>
          </cell>
          <cell r="U60" t="str">
            <v>受益脱贫人口≥20人。</v>
          </cell>
          <cell r="V60" t="str">
            <v>项目可持续≥5年</v>
          </cell>
          <cell r="W60" t="str">
            <v>受益脱贫人口满意度≥95%</v>
          </cell>
          <cell r="X60" t="str">
            <v>巫溪县农业农村委员会</v>
          </cell>
          <cell r="Y60" t="str">
            <v>巫溪县土城镇人民政府</v>
          </cell>
          <cell r="Z60">
            <v>2023</v>
          </cell>
          <cell r="AA60" t="str">
            <v>是</v>
          </cell>
          <cell r="AB60">
            <v>202301</v>
          </cell>
          <cell r="AC60">
            <v>202312</v>
          </cell>
          <cell r="AD60">
            <v>255</v>
          </cell>
          <cell r="AE60">
            <v>35</v>
          </cell>
          <cell r="AF60">
            <v>35</v>
          </cell>
        </row>
        <row r="60">
          <cell r="AH60">
            <v>220</v>
          </cell>
        </row>
        <row r="60">
          <cell r="AL60" t="e">
            <v>#REF!</v>
          </cell>
          <cell r="AM60">
            <v>80</v>
          </cell>
          <cell r="AN60">
            <v>20</v>
          </cell>
          <cell r="AO60" t="str">
            <v>否</v>
          </cell>
          <cell r="AP60" t="str">
            <v>否</v>
          </cell>
          <cell r="AQ60" t="str">
            <v>否</v>
          </cell>
          <cell r="AR60" t="str">
            <v>是</v>
          </cell>
          <cell r="AS60" t="str">
            <v>是</v>
          </cell>
          <cell r="AT60" t="str">
            <v>否</v>
          </cell>
          <cell r="AU60" t="str">
            <v>无</v>
          </cell>
          <cell r="AV60" t="str">
            <v>是</v>
          </cell>
          <cell r="AW60" t="str">
            <v>按不低于6%分红壮大村集体经济</v>
          </cell>
          <cell r="AX60" t="str">
            <v>陈昌海</v>
          </cell>
          <cell r="AY60">
            <v>18423278987</v>
          </cell>
          <cell r="AZ60" t="str">
            <v>剩余资金调整到2024年</v>
          </cell>
        </row>
        <row r="60">
          <cell r="BB60">
            <v>35</v>
          </cell>
          <cell r="BC60">
            <v>220</v>
          </cell>
          <cell r="BD60">
            <v>35</v>
          </cell>
          <cell r="BE60">
            <v>35</v>
          </cell>
        </row>
        <row r="60">
          <cell r="BL60">
            <v>255</v>
          </cell>
          <cell r="BM60">
            <v>35</v>
          </cell>
          <cell r="BN60">
            <v>35</v>
          </cell>
          <cell r="BO60">
            <v>0</v>
          </cell>
        </row>
        <row r="61">
          <cell r="F61" t="str">
            <v>巫溪县2023年通城镇长安村范叙述门口至一社张自财猪场旁产业道路改建工程</v>
          </cell>
          <cell r="G61" t="str">
            <v>乡村建设行动</v>
          </cell>
          <cell r="H61" t="str">
            <v>农村基础设施（含产业配套基础设施）</v>
          </cell>
          <cell r="I61" t="str">
            <v>农村道路建设（通村路、通户路、小型桥梁等）</v>
          </cell>
          <cell r="J61" t="str">
            <v>改扩建道路2108米，宽4.5米，C25砼（含路基、边沟、错车道、涵管等）。</v>
          </cell>
          <cell r="K61" t="str">
            <v>新建</v>
          </cell>
          <cell r="L61" t="str">
            <v>巫溪县通城镇长安村</v>
          </cell>
          <cell r="M61" t="str">
            <v>通过改扩建道路2108米，宽4.5米，可降低产业发展的运输成本，受益人口80人（脱贫人口10人）。</v>
          </cell>
          <cell r="N61" t="str">
            <v>10人参与前期项目确定会议、决议，9人参与入库项目的选择，6人参与项目实施过程中施工质量和资金使用的监督。通过改扩建道路2108米，宽4.5米，可降低产业发展的运输成本，受益人口80人（脱贫人口10人）。</v>
          </cell>
          <cell r="O61" t="str">
            <v>通过改扩建道路2108米，宽4.5米，可降低产业发展的运输成本，受益人口80人（脱贫人口10人）。</v>
          </cell>
          <cell r="P61" t="str">
            <v>改扩建道路2108米，宽4.5米，C25砼（含路基、边沟、错车道、涵管等）。</v>
          </cell>
          <cell r="Q61" t="str">
            <v>项目验收合格率100%</v>
          </cell>
          <cell r="R61" t="str">
            <v>项目完成及时率100%</v>
          </cell>
          <cell r="S61" t="str">
            <v>120万元/公里</v>
          </cell>
          <cell r="T61" t="str">
            <v>无</v>
          </cell>
          <cell r="U61" t="str">
            <v>受益脱贫人口数≥10人</v>
          </cell>
          <cell r="V61" t="str">
            <v>可持续效益≥3年</v>
          </cell>
          <cell r="W61" t="str">
            <v>受益巩固脱贫人口满意度≥95%</v>
          </cell>
          <cell r="X61" t="str">
            <v>巫溪县乡村振兴局</v>
          </cell>
          <cell r="Y61" t="str">
            <v>巫溪县通城镇人民政府</v>
          </cell>
          <cell r="Z61">
            <v>2023</v>
          </cell>
          <cell r="AA61" t="str">
            <v>是</v>
          </cell>
          <cell r="AB61">
            <v>2023.03</v>
          </cell>
          <cell r="AC61">
            <v>2023.12</v>
          </cell>
          <cell r="AD61">
            <v>233</v>
          </cell>
          <cell r="AE61">
            <v>33</v>
          </cell>
          <cell r="AF61">
            <v>33</v>
          </cell>
        </row>
        <row r="61">
          <cell r="AH61">
            <v>200</v>
          </cell>
        </row>
        <row r="61">
          <cell r="AL61" t="e">
            <v>#REF!</v>
          </cell>
          <cell r="AM61">
            <v>80</v>
          </cell>
          <cell r="AN61">
            <v>10</v>
          </cell>
          <cell r="AO61" t="str">
            <v>否</v>
          </cell>
          <cell r="AP61" t="str">
            <v>否</v>
          </cell>
          <cell r="AQ61" t="str">
            <v>否</v>
          </cell>
          <cell r="AR61" t="str">
            <v>是</v>
          </cell>
          <cell r="AS61" t="str">
            <v>否</v>
          </cell>
          <cell r="AT61" t="str">
            <v>否</v>
          </cell>
          <cell r="AU61" t="str">
            <v>无</v>
          </cell>
          <cell r="AV61" t="str">
            <v>否</v>
          </cell>
          <cell r="AW61" t="str">
            <v>无</v>
          </cell>
          <cell r="AX61" t="str">
            <v>张丕建</v>
          </cell>
          <cell r="AY61">
            <v>18883235345</v>
          </cell>
          <cell r="AZ61" t="str">
            <v>剩余资金调整到2024年</v>
          </cell>
        </row>
        <row r="61">
          <cell r="BB61">
            <v>41</v>
          </cell>
          <cell r="BC61">
            <v>200</v>
          </cell>
          <cell r="BD61">
            <v>33</v>
          </cell>
          <cell r="BE61">
            <v>33</v>
          </cell>
        </row>
        <row r="61">
          <cell r="BL61">
            <v>233</v>
          </cell>
          <cell r="BM61">
            <v>33</v>
          </cell>
          <cell r="BN61">
            <v>33</v>
          </cell>
          <cell r="BO61">
            <v>0</v>
          </cell>
        </row>
        <row r="62">
          <cell r="AD62">
            <v>13438.6</v>
          </cell>
          <cell r="AE62">
            <v>13438.6</v>
          </cell>
          <cell r="AF62">
            <v>12288.6</v>
          </cell>
          <cell r="AG62">
            <v>1150</v>
          </cell>
          <cell r="AH62">
            <v>0</v>
          </cell>
          <cell r="AI62">
            <v>5265.96</v>
          </cell>
          <cell r="AJ62">
            <v>1000</v>
          </cell>
          <cell r="AK62">
            <v>0</v>
          </cell>
          <cell r="AL62" t="e">
            <v>#REF!</v>
          </cell>
          <cell r="AM62">
            <v>567473</v>
          </cell>
          <cell r="AN62">
            <v>252093</v>
          </cell>
          <cell r="AO62" t="e">
            <v>#VALUE!</v>
          </cell>
          <cell r="AP62" t="e">
            <v>#VALUE!</v>
          </cell>
          <cell r="AQ62" t="e">
            <v>#VALUE!</v>
          </cell>
          <cell r="AR62" t="e">
            <v>#VALUE!</v>
          </cell>
          <cell r="AS62" t="e">
            <v>#VALUE!</v>
          </cell>
          <cell r="AT62" t="e">
            <v>#VALUE!</v>
          </cell>
          <cell r="AU62" t="e">
            <v>#VALUE!</v>
          </cell>
          <cell r="AV62" t="e">
            <v>#VALUE!</v>
          </cell>
          <cell r="AW62" t="e">
            <v>#VALUE!</v>
          </cell>
          <cell r="AX62" t="e">
            <v>#VALUE!</v>
          </cell>
          <cell r="AY62">
            <v>2341496150256</v>
          </cell>
          <cell r="AZ62">
            <v>0</v>
          </cell>
          <cell r="BA62">
            <v>1064</v>
          </cell>
          <cell r="BB62">
            <v>871</v>
          </cell>
          <cell r="BC62">
            <v>839</v>
          </cell>
          <cell r="BD62">
            <v>6317.05</v>
          </cell>
          <cell r="BE62">
            <v>5332.05</v>
          </cell>
          <cell r="BF62">
            <v>985</v>
          </cell>
          <cell r="BG62">
            <v>0</v>
          </cell>
          <cell r="BH62">
            <v>0</v>
          </cell>
          <cell r="BI62">
            <v>0</v>
          </cell>
          <cell r="BJ62">
            <v>0</v>
          </cell>
          <cell r="BK62">
            <v>0</v>
          </cell>
          <cell r="BL62" t="str">
            <v/>
          </cell>
          <cell r="BM62" t="str">
            <v/>
          </cell>
          <cell r="BN62" t="str">
            <v/>
          </cell>
          <cell r="BO62" t="str">
            <v/>
          </cell>
        </row>
        <row r="63">
          <cell r="AD63">
            <v>2299.8</v>
          </cell>
          <cell r="AE63">
            <v>2299.8</v>
          </cell>
          <cell r="AF63">
            <v>2299.8</v>
          </cell>
          <cell r="AG63">
            <v>0</v>
          </cell>
          <cell r="AH63">
            <v>0</v>
          </cell>
          <cell r="AI63">
            <v>0</v>
          </cell>
          <cell r="AJ63">
            <v>0</v>
          </cell>
          <cell r="AK63">
            <v>0</v>
          </cell>
          <cell r="AL63" t="e">
            <v>#REF!</v>
          </cell>
          <cell r="AM63">
            <v>4536</v>
          </cell>
          <cell r="AN63">
            <v>4536</v>
          </cell>
          <cell r="AO63">
            <v>0</v>
          </cell>
          <cell r="AP63">
            <v>0</v>
          </cell>
          <cell r="AQ63">
            <v>0</v>
          </cell>
          <cell r="AR63">
            <v>0</v>
          </cell>
          <cell r="AS63">
            <v>0</v>
          </cell>
          <cell r="AT63">
            <v>0</v>
          </cell>
          <cell r="AU63">
            <v>0</v>
          </cell>
          <cell r="AV63">
            <v>0</v>
          </cell>
          <cell r="AW63">
            <v>0</v>
          </cell>
          <cell r="AX63">
            <v>0</v>
          </cell>
          <cell r="AY63">
            <v>588028566112</v>
          </cell>
          <cell r="AZ63">
            <v>0</v>
          </cell>
          <cell r="BA63">
            <v>0</v>
          </cell>
          <cell r="BB63">
            <v>0</v>
          </cell>
          <cell r="BC63">
            <v>0</v>
          </cell>
          <cell r="BD63">
            <v>1878</v>
          </cell>
          <cell r="BE63">
            <v>1878</v>
          </cell>
          <cell r="BF63">
            <v>0</v>
          </cell>
          <cell r="BG63">
            <v>0</v>
          </cell>
          <cell r="BH63">
            <v>0</v>
          </cell>
          <cell r="BI63">
            <v>0</v>
          </cell>
          <cell r="BJ63">
            <v>0</v>
          </cell>
          <cell r="BK63">
            <v>0</v>
          </cell>
          <cell r="BL63" t="str">
            <v/>
          </cell>
          <cell r="BM63" t="str">
            <v/>
          </cell>
          <cell r="BN63" t="str">
            <v/>
          </cell>
          <cell r="BO63" t="str">
            <v/>
          </cell>
        </row>
        <row r="64">
          <cell r="F64" t="str">
            <v>巫溪县宁河街道2024年非全日制公益性岗位补助</v>
          </cell>
          <cell r="G64" t="str">
            <v>就业项目</v>
          </cell>
          <cell r="H64" t="str">
            <v>公益性岗位</v>
          </cell>
          <cell r="I64" t="str">
            <v>公益性岗位</v>
          </cell>
          <cell r="J64" t="str">
            <v>开发乡村公益岗位14个（其中：农村道路维护岗3人，安全饮水管理岗5人，农村道路交通劝导员6人），补助时间为2024年1月至12月；开发临时性乡村公益岗位40个，补助时间为2024年7月-12月。</v>
          </cell>
          <cell r="K64" t="str">
            <v>新建</v>
          </cell>
          <cell r="L64" t="str">
            <v>巫溪县宁河街道</v>
          </cell>
          <cell r="M64" t="str">
            <v>通过开发乡村公益岗位54个，为脱贫人口提供就业岗位54个，保障54名脱贫人口稳定就业，获得月工资收入500元。</v>
          </cell>
          <cell r="N64" t="str">
            <v>5人参与前期项目确定会议、决议，5人参与入库项目的选择，通过开发乡村公益岗位54个，为脱贫人口提供就业岗位54个，保障54名脱贫人口稳定就业，获得月工资收入500元。</v>
          </cell>
          <cell r="O64" t="str">
            <v>通过开发乡村公益岗位54个，为脱贫人口提供就业岗位54个，保障54名脱贫人口稳定就业，获得月工资收入500元。</v>
          </cell>
          <cell r="P64" t="str">
            <v>享受公益性岗位补贴人数54人</v>
          </cell>
          <cell r="Q64" t="str">
            <v>公益性岗位补贴发放准确率100%</v>
          </cell>
          <cell r="R64" t="str">
            <v>补贴资金在规定时间内支付到位率100%</v>
          </cell>
          <cell r="S64" t="str">
            <v>公益性岗位补贴月均标准500元/人</v>
          </cell>
          <cell r="T64" t="str">
            <v>获得月工资收入500元</v>
          </cell>
          <cell r="U64" t="str">
            <v>受益脱贫户（监测户）人口数≥54人</v>
          </cell>
          <cell r="V64" t="str">
            <v>项目可持续年限≥1年</v>
          </cell>
          <cell r="W64" t="str">
            <v>受益群众满意度≥95%</v>
          </cell>
          <cell r="X64" t="str">
            <v>巫溪县人力社保局</v>
          </cell>
          <cell r="Y64" t="str">
            <v>巫溪县宁河街道办事处</v>
          </cell>
          <cell r="Z64">
            <v>2024</v>
          </cell>
          <cell r="AA64" t="str">
            <v>是</v>
          </cell>
          <cell r="AB64">
            <v>202401</v>
          </cell>
          <cell r="AC64">
            <v>202412</v>
          </cell>
          <cell r="AD64">
            <v>20.4</v>
          </cell>
          <cell r="AE64">
            <v>20.4</v>
          </cell>
          <cell r="AF64">
            <v>20.4</v>
          </cell>
        </row>
        <row r="64">
          <cell r="AL64" t="e">
            <v>#REF!</v>
          </cell>
          <cell r="AM64">
            <v>54</v>
          </cell>
          <cell r="AN64">
            <v>54</v>
          </cell>
          <cell r="AO64" t="str">
            <v>否</v>
          </cell>
          <cell r="AP64" t="str">
            <v>否</v>
          </cell>
          <cell r="AQ64" t="str">
            <v>否</v>
          </cell>
          <cell r="AR64" t="str">
            <v>是</v>
          </cell>
          <cell r="AS64" t="str">
            <v>是</v>
          </cell>
          <cell r="AT64" t="str">
            <v>否</v>
          </cell>
          <cell r="AU64" t="str">
            <v>否</v>
          </cell>
          <cell r="AV64" t="str">
            <v>否</v>
          </cell>
          <cell r="AW64" t="str">
            <v>否</v>
          </cell>
          <cell r="AX64" t="str">
            <v>罗小芳</v>
          </cell>
          <cell r="AY64">
            <v>18375892691</v>
          </cell>
        </row>
        <row r="64">
          <cell r="BD64">
            <v>8.4</v>
          </cell>
          <cell r="BE64">
            <v>8.4</v>
          </cell>
        </row>
        <row r="64">
          <cell r="BL64">
            <v>20.4</v>
          </cell>
          <cell r="BM64">
            <v>20.4</v>
          </cell>
          <cell r="BN64">
            <v>20.4</v>
          </cell>
          <cell r="BO64">
            <v>0</v>
          </cell>
        </row>
        <row r="65">
          <cell r="F65" t="str">
            <v>巫溪县柏杨街道2024年非全日制公益性岗位补助</v>
          </cell>
          <cell r="G65" t="str">
            <v>就业项目</v>
          </cell>
          <cell r="H65" t="str">
            <v>公益性岗位</v>
          </cell>
          <cell r="I65" t="str">
            <v>公益性岗位</v>
          </cell>
          <cell r="J65" t="str">
            <v>开发乡村公益岗位10个（其中：农村道路维护岗1人，安全饮水管理岗5人，农村道路交通劝导员4人），补助时间为2024年1月至12月。</v>
          </cell>
          <cell r="K65" t="str">
            <v>新建</v>
          </cell>
          <cell r="L65" t="str">
            <v>巫溪县柏杨街道</v>
          </cell>
          <cell r="M65" t="str">
            <v>通过开发乡村公益岗位10个，为脱贫人口提供就业岗位10个，保障10名脱贫人口稳定就业，获得月工资收入500元。</v>
          </cell>
          <cell r="N65" t="str">
            <v>5人参与前期项目确定会议、决议，5人参与入库项目的选择，通过开发乡村公益岗位10个，为脱贫人口提供就业岗位10个，保障10名脱贫人口稳定就业，获得月工资收入500元。</v>
          </cell>
          <cell r="O65" t="str">
            <v>通过开发乡村公益岗位10个，为脱贫人口提供就业岗位10个，保障10名脱贫人口稳定就业，获得月工资收入500元。</v>
          </cell>
          <cell r="P65" t="str">
            <v>享受公益性岗位补贴人数10人</v>
          </cell>
          <cell r="Q65" t="str">
            <v>公益性岗位补贴发放准确率100%</v>
          </cell>
          <cell r="R65" t="str">
            <v>补贴资金在规定时间内支付到位率100%</v>
          </cell>
          <cell r="S65" t="str">
            <v>公益性岗位补贴月均标准500元/人</v>
          </cell>
          <cell r="T65" t="str">
            <v>获得月工资收入500元</v>
          </cell>
          <cell r="U65" t="str">
            <v>受益脱贫户（监测户）人口数≥10人</v>
          </cell>
          <cell r="V65" t="str">
            <v>项目可持续年限≥1年</v>
          </cell>
          <cell r="W65" t="str">
            <v>受益群众满意度≥95%</v>
          </cell>
          <cell r="X65" t="str">
            <v>巫溪县人力社保局</v>
          </cell>
          <cell r="Y65" t="str">
            <v>巫溪县柏杨街道办事处</v>
          </cell>
          <cell r="Z65">
            <v>2024</v>
          </cell>
          <cell r="AA65" t="str">
            <v>是</v>
          </cell>
          <cell r="AB65">
            <v>202401</v>
          </cell>
          <cell r="AC65">
            <v>202412</v>
          </cell>
          <cell r="AD65">
            <v>6</v>
          </cell>
          <cell r="AE65">
            <v>6</v>
          </cell>
          <cell r="AF65">
            <v>6</v>
          </cell>
        </row>
        <row r="65">
          <cell r="AL65" t="e">
            <v>#REF!</v>
          </cell>
          <cell r="AM65">
            <v>10</v>
          </cell>
          <cell r="AN65">
            <v>10</v>
          </cell>
          <cell r="AO65" t="str">
            <v>否</v>
          </cell>
          <cell r="AP65" t="str">
            <v>否</v>
          </cell>
          <cell r="AQ65" t="str">
            <v>否</v>
          </cell>
          <cell r="AR65" t="str">
            <v>是</v>
          </cell>
          <cell r="AS65" t="str">
            <v>是</v>
          </cell>
          <cell r="AT65" t="str">
            <v>否</v>
          </cell>
          <cell r="AU65" t="str">
            <v>否</v>
          </cell>
          <cell r="AV65" t="str">
            <v>否</v>
          </cell>
          <cell r="AW65" t="str">
            <v>否</v>
          </cell>
          <cell r="AX65" t="str">
            <v>罗小芳</v>
          </cell>
          <cell r="AY65">
            <v>18375892691</v>
          </cell>
        </row>
        <row r="65">
          <cell r="BD65">
            <v>6</v>
          </cell>
          <cell r="BE65">
            <v>6</v>
          </cell>
        </row>
        <row r="65">
          <cell r="BL65">
            <v>6</v>
          </cell>
          <cell r="BM65">
            <v>6</v>
          </cell>
          <cell r="BN65">
            <v>6</v>
          </cell>
          <cell r="BO65">
            <v>0</v>
          </cell>
        </row>
        <row r="66">
          <cell r="F66" t="str">
            <v>巫溪县上磺镇2024年非全日制公益性岗位补助</v>
          </cell>
          <cell r="G66" t="str">
            <v>就业项目</v>
          </cell>
          <cell r="H66" t="str">
            <v>公益性岗位</v>
          </cell>
          <cell r="I66" t="str">
            <v>公益性岗位</v>
          </cell>
          <cell r="J66" t="str">
            <v>开发乡村公益岗位150个（其中：农村道路维护岗46人，安全饮水管理岗40人，公共环境维护岗49人，农村道路交通劝导员15人），补助时间为2024年1月至12月；开发临时性乡村公益岗位81个，补助时间为2024年7月-12月。</v>
          </cell>
          <cell r="K66" t="str">
            <v>新建</v>
          </cell>
          <cell r="L66" t="str">
            <v>巫溪县上磺镇</v>
          </cell>
          <cell r="M66" t="str">
            <v>通过开发乡村公益岗位231个，为脱贫人口提供就业岗位231个，保障231名脱贫人口稳定就业，获得月工资收入500元。</v>
          </cell>
          <cell r="N66" t="str">
            <v>5人参与前期项目确定会议、决议，5人参与入库项目的选择，通过开发乡村公益岗位231个，为脱贫人口提供就业岗位231个，保障231名脱贫人口稳定就业，获得月工资收入500元。</v>
          </cell>
          <cell r="O66" t="str">
            <v>通过开发乡村公益岗位231个，为脱贫人口提供就业岗位231个，保障231名脱贫人口稳定就业，获得月工资收入500元。</v>
          </cell>
          <cell r="P66" t="str">
            <v>享受公益性岗位补贴人数231人</v>
          </cell>
          <cell r="Q66" t="str">
            <v>公益性岗位补贴发放准确率100%</v>
          </cell>
          <cell r="R66" t="str">
            <v>补贴资金在规定时间内支付到位率100%</v>
          </cell>
          <cell r="S66" t="str">
            <v>公益性岗位补贴月均标准500元/人</v>
          </cell>
          <cell r="T66" t="str">
            <v>获得月工资收入500元</v>
          </cell>
          <cell r="U66" t="str">
            <v>受益脱贫户（监测户）人口数≥231人</v>
          </cell>
          <cell r="V66" t="str">
            <v>项目可持续年限≥1年</v>
          </cell>
          <cell r="W66" t="str">
            <v>受益群众满意度≥95%</v>
          </cell>
          <cell r="X66" t="str">
            <v>巫溪县人力社保局</v>
          </cell>
          <cell r="Y66" t="str">
            <v>巫溪县上磺镇人民政府</v>
          </cell>
          <cell r="Z66">
            <v>2024</v>
          </cell>
          <cell r="AA66" t="str">
            <v>是</v>
          </cell>
          <cell r="AB66">
            <v>202401</v>
          </cell>
          <cell r="AC66">
            <v>202412</v>
          </cell>
          <cell r="AD66">
            <v>114.3</v>
          </cell>
          <cell r="AE66">
            <v>114.3</v>
          </cell>
          <cell r="AF66">
            <v>114.3</v>
          </cell>
        </row>
        <row r="66">
          <cell r="AL66" t="e">
            <v>#REF!</v>
          </cell>
          <cell r="AM66">
            <v>231</v>
          </cell>
          <cell r="AN66">
            <v>231</v>
          </cell>
          <cell r="AO66" t="str">
            <v>否</v>
          </cell>
          <cell r="AP66" t="str">
            <v>否</v>
          </cell>
          <cell r="AQ66" t="str">
            <v>否</v>
          </cell>
          <cell r="AR66" t="str">
            <v>是</v>
          </cell>
          <cell r="AS66" t="str">
            <v>是</v>
          </cell>
          <cell r="AT66" t="str">
            <v>否</v>
          </cell>
          <cell r="AU66" t="str">
            <v>否</v>
          </cell>
          <cell r="AV66" t="str">
            <v>否</v>
          </cell>
          <cell r="AW66" t="str">
            <v>否</v>
          </cell>
          <cell r="AX66" t="str">
            <v>罗小芳</v>
          </cell>
          <cell r="AY66">
            <v>18375892691</v>
          </cell>
        </row>
        <row r="66">
          <cell r="BD66">
            <v>90</v>
          </cell>
          <cell r="BE66">
            <v>90</v>
          </cell>
        </row>
        <row r="66">
          <cell r="BL66">
            <v>114.3</v>
          </cell>
          <cell r="BM66">
            <v>114.3</v>
          </cell>
          <cell r="BN66">
            <v>114.3</v>
          </cell>
          <cell r="BO66">
            <v>0</v>
          </cell>
        </row>
        <row r="67">
          <cell r="F67" t="str">
            <v>巫溪县塘坊镇2024年非全日制公益性岗位补助</v>
          </cell>
          <cell r="G67" t="str">
            <v>就业项目</v>
          </cell>
          <cell r="H67" t="str">
            <v>公益性岗位</v>
          </cell>
          <cell r="I67" t="str">
            <v>公益性岗位</v>
          </cell>
          <cell r="J67" t="str">
            <v>开发乡村公益岗位118个（其中：农村道路维护岗45人，安全饮水管理岗25人，公共环境维护岗41人，农村道路交通劝导员7人），补助时间为2024年1月至12月；开发临时性乡村公益岗位52个，补助时间为2024年7月-12月。</v>
          </cell>
          <cell r="K67" t="str">
            <v>新建</v>
          </cell>
          <cell r="L67" t="str">
            <v>巫溪县塘坊镇</v>
          </cell>
          <cell r="M67" t="str">
            <v>通过开发乡村公益岗位170个，为脱贫人口提供就业岗位170个，保障170名脱贫人口稳定就业，获得月工资收入500元。</v>
          </cell>
          <cell r="N67" t="str">
            <v>5人参与前期项目确定会议、决议，5人参与入库项目的选择，通过开发乡村公益岗位170个，为脱贫人口提供就业岗位170个，保障170名脱贫人口稳定就业，获得月工资收入500元。</v>
          </cell>
          <cell r="O67" t="str">
            <v>通过开发乡村公益岗位170个，为脱贫人口提供就业岗位170个，保障170名脱贫人口稳定就业，获得月工资收入500元。</v>
          </cell>
          <cell r="P67" t="str">
            <v>享受公益性岗位补贴人数170人</v>
          </cell>
          <cell r="Q67" t="str">
            <v>公益性岗位补贴发放准确率100%</v>
          </cell>
          <cell r="R67" t="str">
            <v>补贴资金在规定时间内支付到位率100%</v>
          </cell>
          <cell r="S67" t="str">
            <v>公益性岗位补贴月均标准500元/人</v>
          </cell>
          <cell r="T67" t="str">
            <v>获得月工资收入500元</v>
          </cell>
          <cell r="U67" t="str">
            <v>受益脱贫户（监测户）人口数≥170人</v>
          </cell>
          <cell r="V67" t="str">
            <v>项目可持续年限≥1年</v>
          </cell>
          <cell r="W67" t="str">
            <v>受益群众满意度≥95%</v>
          </cell>
          <cell r="X67" t="str">
            <v>巫溪县人力社保局</v>
          </cell>
          <cell r="Y67" t="str">
            <v>巫溪县塘坊镇人民政府</v>
          </cell>
          <cell r="Z67">
            <v>2024</v>
          </cell>
          <cell r="AA67" t="str">
            <v>是</v>
          </cell>
          <cell r="AB67">
            <v>202401</v>
          </cell>
          <cell r="AC67">
            <v>202412</v>
          </cell>
          <cell r="AD67">
            <v>86.4</v>
          </cell>
          <cell r="AE67">
            <v>86.4</v>
          </cell>
          <cell r="AF67">
            <v>86.4</v>
          </cell>
        </row>
        <row r="67">
          <cell r="AL67" t="e">
            <v>#REF!</v>
          </cell>
          <cell r="AM67">
            <v>170</v>
          </cell>
          <cell r="AN67">
            <v>170</v>
          </cell>
          <cell r="AO67" t="str">
            <v>否</v>
          </cell>
          <cell r="AP67" t="str">
            <v>否</v>
          </cell>
          <cell r="AQ67" t="str">
            <v>否</v>
          </cell>
          <cell r="AR67" t="str">
            <v>是</v>
          </cell>
          <cell r="AS67" t="str">
            <v>是</v>
          </cell>
          <cell r="AT67" t="str">
            <v>否</v>
          </cell>
          <cell r="AU67" t="str">
            <v>否</v>
          </cell>
          <cell r="AV67" t="str">
            <v>否</v>
          </cell>
          <cell r="AW67" t="str">
            <v>否</v>
          </cell>
          <cell r="AX67" t="str">
            <v>罗小芳</v>
          </cell>
          <cell r="AY67">
            <v>18375892691</v>
          </cell>
        </row>
        <row r="67">
          <cell r="BD67">
            <v>70.8</v>
          </cell>
          <cell r="BE67">
            <v>70.8</v>
          </cell>
        </row>
        <row r="67">
          <cell r="BL67">
            <v>86.4</v>
          </cell>
          <cell r="BM67">
            <v>86.4</v>
          </cell>
          <cell r="BN67">
            <v>86.4</v>
          </cell>
          <cell r="BO67">
            <v>0</v>
          </cell>
        </row>
        <row r="68">
          <cell r="F68" t="str">
            <v>巫溪县徐家镇2024年非全日制公益性岗位补助</v>
          </cell>
          <cell r="G68" t="str">
            <v>就业项目</v>
          </cell>
          <cell r="H68" t="str">
            <v>公益性岗位</v>
          </cell>
          <cell r="I68" t="str">
            <v>公益性岗位</v>
          </cell>
          <cell r="J68" t="str">
            <v>开发乡村公益岗位103个（其中：农村道路维护岗22人，安全饮水管理岗32人，公共环境维护岗38人，农村道路交通劝导员11人），补助时间为2024年1月至12月；开发临时性乡村公益岗位75个，补助时间为2024年7月-12月。</v>
          </cell>
          <cell r="K68" t="str">
            <v>新建</v>
          </cell>
          <cell r="L68" t="str">
            <v>巫溪县徐家镇</v>
          </cell>
          <cell r="M68" t="str">
            <v>通过开发乡村公益岗位178个，为脱贫人口提供就业岗位178个，保障178名脱贫人口稳定就业，获得月工资收入500元。</v>
          </cell>
          <cell r="N68" t="str">
            <v>5人参与前期项目确定会议、决议，5人参与入库项目的选择，通过开发乡村公益岗位178个，为脱贫人口提供就业岗位178个，保障178名脱贫人口稳定就业，获得月工资收入500元。</v>
          </cell>
          <cell r="O68" t="str">
            <v>通过开发乡村公益岗位178个，为脱贫人口提供就业岗位178个，保障178名脱贫人口稳定就业，获得月工资收入500元。</v>
          </cell>
          <cell r="P68" t="str">
            <v>享受公益性岗位补贴人数178人</v>
          </cell>
          <cell r="Q68" t="str">
            <v>公益性岗位补贴发放准确率100%</v>
          </cell>
          <cell r="R68" t="str">
            <v>补贴资金在规定时间内支付到位率100%</v>
          </cell>
          <cell r="S68" t="str">
            <v>公益性岗位补贴月均标准500元/人</v>
          </cell>
          <cell r="T68" t="str">
            <v>获得月工资收入500元</v>
          </cell>
          <cell r="U68" t="str">
            <v>受益脱贫户（监测户）人口数≥178人</v>
          </cell>
          <cell r="V68" t="str">
            <v>项目可持续年限≥1年</v>
          </cell>
          <cell r="W68" t="str">
            <v>受益群众满意度≥95%</v>
          </cell>
          <cell r="X68" t="str">
            <v>巫溪县人力社保局</v>
          </cell>
          <cell r="Y68" t="str">
            <v>巫溪县徐家镇人民政府</v>
          </cell>
          <cell r="Z68">
            <v>2024</v>
          </cell>
          <cell r="AA68" t="str">
            <v>是</v>
          </cell>
          <cell r="AB68">
            <v>202401</v>
          </cell>
          <cell r="AC68">
            <v>202412</v>
          </cell>
          <cell r="AD68">
            <v>84.3</v>
          </cell>
          <cell r="AE68">
            <v>84.3</v>
          </cell>
          <cell r="AF68">
            <v>84.3</v>
          </cell>
        </row>
        <row r="68">
          <cell r="AL68" t="e">
            <v>#REF!</v>
          </cell>
          <cell r="AM68">
            <v>178</v>
          </cell>
          <cell r="AN68">
            <v>178</v>
          </cell>
          <cell r="AO68" t="str">
            <v>否</v>
          </cell>
          <cell r="AP68" t="str">
            <v>否</v>
          </cell>
          <cell r="AQ68" t="str">
            <v>否</v>
          </cell>
          <cell r="AR68" t="str">
            <v>是</v>
          </cell>
          <cell r="AS68" t="str">
            <v>是</v>
          </cell>
          <cell r="AT68" t="str">
            <v>否</v>
          </cell>
          <cell r="AU68" t="str">
            <v>否</v>
          </cell>
          <cell r="AV68" t="str">
            <v>否</v>
          </cell>
          <cell r="AW68" t="str">
            <v>否</v>
          </cell>
          <cell r="AX68" t="str">
            <v>罗小芳</v>
          </cell>
          <cell r="AY68">
            <v>18375892691</v>
          </cell>
        </row>
        <row r="68">
          <cell r="BD68">
            <v>61.8</v>
          </cell>
          <cell r="BE68">
            <v>61.8</v>
          </cell>
        </row>
        <row r="68">
          <cell r="BL68">
            <v>84.3</v>
          </cell>
          <cell r="BM68">
            <v>84.3</v>
          </cell>
          <cell r="BN68">
            <v>84.3</v>
          </cell>
          <cell r="BO68">
            <v>0</v>
          </cell>
        </row>
        <row r="69">
          <cell r="F69" t="str">
            <v>巫溪县尖山镇2024年非全日制公益性岗位补助</v>
          </cell>
          <cell r="G69" t="str">
            <v>就业项目</v>
          </cell>
          <cell r="H69" t="str">
            <v>公益性岗位</v>
          </cell>
          <cell r="I69" t="str">
            <v>公益性岗位</v>
          </cell>
          <cell r="J69" t="str">
            <v>开发乡村公益岗位104个（其中：农村道路维护岗41人，安全饮水管理岗23人，公共环境维护岗34人，农村道路交通劝导员6人），补助时间为2024年1月至12月；开发临时性乡村公益岗位75个，补助时间为2024年7月-12月。</v>
          </cell>
          <cell r="K69" t="str">
            <v>新建</v>
          </cell>
          <cell r="L69" t="str">
            <v>巫溪县尖山镇</v>
          </cell>
          <cell r="M69" t="str">
            <v>通过开发乡村公益岗位179个，为脱贫人口提供就业岗位179个，保障179名脱贫人口稳定就业，获得月工资收入500元。</v>
          </cell>
          <cell r="N69" t="str">
            <v>5人参与前期项目确定会议、决议，5人参与入库项目的选择，通过开发乡村公益岗位179个，为脱贫人口提供就业岗位179个，保障179名脱贫人口稳定就业，获得月工资收入500元。</v>
          </cell>
          <cell r="O69" t="str">
            <v>通过开发乡村公益岗位179个，为脱贫人口提供就业岗位179个，保障179名脱贫人口稳定就业，获得月工资收入500元。</v>
          </cell>
          <cell r="P69" t="str">
            <v>享受公益性岗位补贴人数179人</v>
          </cell>
          <cell r="Q69" t="str">
            <v>公益性岗位补贴发放准确率100%</v>
          </cell>
          <cell r="R69" t="str">
            <v>补贴资金在规定时间内支付到位率100%</v>
          </cell>
          <cell r="S69" t="str">
            <v>公益性岗位补贴月均标准500元/人</v>
          </cell>
          <cell r="T69" t="str">
            <v>获得月工资收入500元</v>
          </cell>
          <cell r="U69" t="str">
            <v>受益脱贫户（监测户）人口数≥179人</v>
          </cell>
          <cell r="V69" t="str">
            <v>项目可持续年限≥1年</v>
          </cell>
          <cell r="W69" t="str">
            <v>受益群众满意度≥95%</v>
          </cell>
          <cell r="X69" t="str">
            <v>巫溪县人力社保局</v>
          </cell>
          <cell r="Y69" t="str">
            <v>巫溪县尖山镇人民政府</v>
          </cell>
          <cell r="Z69">
            <v>2024</v>
          </cell>
          <cell r="AA69" t="str">
            <v>是</v>
          </cell>
          <cell r="AB69">
            <v>202401</v>
          </cell>
          <cell r="AC69">
            <v>202412</v>
          </cell>
          <cell r="AD69">
            <v>84.9</v>
          </cell>
          <cell r="AE69">
            <v>84.9</v>
          </cell>
          <cell r="AF69">
            <v>84.9</v>
          </cell>
        </row>
        <row r="69">
          <cell r="AL69" t="e">
            <v>#REF!</v>
          </cell>
          <cell r="AM69">
            <v>179</v>
          </cell>
          <cell r="AN69">
            <v>179</v>
          </cell>
          <cell r="AO69" t="str">
            <v>否</v>
          </cell>
          <cell r="AP69" t="str">
            <v>否</v>
          </cell>
          <cell r="AQ69" t="str">
            <v>否</v>
          </cell>
          <cell r="AR69" t="str">
            <v>是</v>
          </cell>
          <cell r="AS69" t="str">
            <v>是</v>
          </cell>
          <cell r="AT69" t="str">
            <v>否</v>
          </cell>
          <cell r="AU69" t="str">
            <v>否</v>
          </cell>
          <cell r="AV69" t="str">
            <v>否</v>
          </cell>
          <cell r="AW69" t="str">
            <v>否</v>
          </cell>
          <cell r="AX69" t="str">
            <v>罗小芳</v>
          </cell>
          <cell r="AY69">
            <v>18375892691</v>
          </cell>
        </row>
        <row r="69">
          <cell r="BD69">
            <v>62.4</v>
          </cell>
          <cell r="BE69">
            <v>62.4</v>
          </cell>
        </row>
        <row r="69">
          <cell r="BL69">
            <v>84.9</v>
          </cell>
          <cell r="BM69">
            <v>84.9</v>
          </cell>
          <cell r="BN69">
            <v>84.9</v>
          </cell>
          <cell r="BO69">
            <v>0</v>
          </cell>
        </row>
        <row r="70">
          <cell r="F70" t="str">
            <v>巫溪县城厢镇2024年非全日制公益性岗位补助</v>
          </cell>
          <cell r="G70" t="str">
            <v>就业项目</v>
          </cell>
          <cell r="H70" t="str">
            <v>公益性岗位</v>
          </cell>
          <cell r="I70" t="str">
            <v>公益性岗位</v>
          </cell>
          <cell r="J70" t="str">
            <v>开发乡村公益岗位119个（其中：农村道路维护岗52人，安全饮水管理岗27人，公共环境维护岗26人，农村道路交通劝导员14人），补助时间为2024年1月至12月；开发临时性乡村公益岗位26个，补助时间为2024年7月-12月。</v>
          </cell>
          <cell r="K70" t="str">
            <v>新建</v>
          </cell>
          <cell r="L70" t="str">
            <v>巫溪县城厢镇</v>
          </cell>
          <cell r="M70" t="str">
            <v>通过开发乡村公益岗位145个，为脱贫人口提供就业岗位145个，保障145名脱贫人口稳定就业，获得月工资收入500元。</v>
          </cell>
          <cell r="N70" t="str">
            <v>5人参与前期项目确定会议、决议，5人参与入库项目的选择，通过开发乡村公益岗位145个，为脱贫人口提供就业岗位145个，保障145名脱贫人口稳定就业，获得月工资收入500元。</v>
          </cell>
          <cell r="O70" t="str">
            <v>通过开发乡村公益岗位145个，为脱贫人口提供就业岗位145个，保障145名脱贫人口稳定就业，获得月工资收入500元。</v>
          </cell>
          <cell r="P70" t="str">
            <v>享受公益性岗位补贴人数145人</v>
          </cell>
          <cell r="Q70" t="str">
            <v>公益性岗位补贴发放准确率100%</v>
          </cell>
          <cell r="R70" t="str">
            <v>补贴资金在规定时间内支付到位率100%</v>
          </cell>
          <cell r="S70" t="str">
            <v>公益性岗位补贴月均标准500元/人</v>
          </cell>
          <cell r="T70" t="str">
            <v>获得月工资收入500元</v>
          </cell>
          <cell r="U70" t="str">
            <v>受益脱贫户（监测户）人口数≥145人</v>
          </cell>
          <cell r="V70" t="str">
            <v>项目可持续年限≥1年</v>
          </cell>
          <cell r="W70" t="str">
            <v>受益群众满意度≥95%</v>
          </cell>
          <cell r="X70" t="str">
            <v>巫溪县人力社保局</v>
          </cell>
          <cell r="Y70" t="str">
            <v>巫溪县城厢镇人民政府</v>
          </cell>
          <cell r="Z70">
            <v>2024</v>
          </cell>
          <cell r="AA70" t="str">
            <v>是</v>
          </cell>
          <cell r="AB70">
            <v>202401</v>
          </cell>
          <cell r="AC70">
            <v>202412</v>
          </cell>
          <cell r="AD70">
            <v>79.2</v>
          </cell>
          <cell r="AE70">
            <v>79.2</v>
          </cell>
          <cell r="AF70">
            <v>79.2</v>
          </cell>
        </row>
        <row r="70">
          <cell r="AL70" t="e">
            <v>#REF!</v>
          </cell>
          <cell r="AM70">
            <v>145</v>
          </cell>
          <cell r="AN70">
            <v>145</v>
          </cell>
          <cell r="AO70" t="str">
            <v>否</v>
          </cell>
          <cell r="AP70" t="str">
            <v>否</v>
          </cell>
          <cell r="AQ70" t="str">
            <v>否</v>
          </cell>
          <cell r="AR70" t="str">
            <v>是</v>
          </cell>
          <cell r="AS70" t="str">
            <v>是</v>
          </cell>
          <cell r="AT70" t="str">
            <v>否</v>
          </cell>
          <cell r="AU70" t="str">
            <v>否</v>
          </cell>
          <cell r="AV70" t="str">
            <v>否</v>
          </cell>
          <cell r="AW70" t="str">
            <v>否</v>
          </cell>
          <cell r="AX70" t="str">
            <v>罗小芳</v>
          </cell>
          <cell r="AY70">
            <v>18375892691</v>
          </cell>
        </row>
        <row r="70">
          <cell r="BD70">
            <v>71.4</v>
          </cell>
          <cell r="BE70">
            <v>71.4</v>
          </cell>
        </row>
        <row r="70">
          <cell r="BL70">
            <v>79.2</v>
          </cell>
          <cell r="BM70">
            <v>79.2</v>
          </cell>
          <cell r="BN70">
            <v>79.2</v>
          </cell>
          <cell r="BO70">
            <v>0</v>
          </cell>
        </row>
        <row r="71">
          <cell r="F71" t="str">
            <v>巫溪县菱角镇2024年非全日制公益性岗位补助</v>
          </cell>
          <cell r="G71" t="str">
            <v>就业项目</v>
          </cell>
          <cell r="H71" t="str">
            <v>公益性岗位</v>
          </cell>
          <cell r="I71" t="str">
            <v>公益性岗位</v>
          </cell>
          <cell r="J71" t="str">
            <v>开发乡村公益岗位127个（其中：农村道路维护岗35人，安全饮水管理岗38人，公共环境维护岗41人，农村道路交通劝导员13人），补助时间为2024年1月至12月；开发临时性乡村公益岗位40个，补助时间为2024年7月-12月。</v>
          </cell>
          <cell r="K71" t="str">
            <v>新建</v>
          </cell>
          <cell r="L71" t="str">
            <v>巫溪县菱角镇</v>
          </cell>
          <cell r="M71" t="str">
            <v>通过开发乡村公益岗位167个，为脱贫人口提供就业岗位167个，保障167名脱贫人口稳定就业，获得月工资收入500元。</v>
          </cell>
          <cell r="N71" t="str">
            <v>5人参与前期项目确定会议、决议，5人参与入库项目的选择，通过开发乡村公益岗位167个，为脱贫人口提供就业岗位167个，保障167名脱贫人口稳定就业，获得月工资收入500元。</v>
          </cell>
          <cell r="O71" t="str">
            <v>通过开发乡村公益岗位167个，为脱贫人口提供就业岗位167个，保障167名脱贫人口稳定就业，获得月工资收入500元。</v>
          </cell>
          <cell r="P71" t="str">
            <v>享受公益性岗位补贴人数167人</v>
          </cell>
          <cell r="Q71" t="str">
            <v>公益性岗位补贴发放准确率100%</v>
          </cell>
          <cell r="R71" t="str">
            <v>补贴资金在规定时间内支付到位率100%</v>
          </cell>
          <cell r="S71" t="str">
            <v>公益性岗位补贴月均标准500元/人</v>
          </cell>
          <cell r="T71" t="str">
            <v>获得月工资收入500元</v>
          </cell>
          <cell r="U71" t="str">
            <v>受益脱贫户（监测户）人口数≥167人</v>
          </cell>
          <cell r="V71" t="str">
            <v>项目可持续年限≥1年</v>
          </cell>
          <cell r="W71" t="str">
            <v>受益群众满意度≥95%</v>
          </cell>
          <cell r="X71" t="str">
            <v>巫溪县人力社保局</v>
          </cell>
          <cell r="Y71" t="str">
            <v>巫溪县菱角镇人民政府</v>
          </cell>
          <cell r="Z71">
            <v>2024</v>
          </cell>
          <cell r="AA71" t="str">
            <v>是</v>
          </cell>
          <cell r="AB71">
            <v>202401</v>
          </cell>
          <cell r="AC71">
            <v>202412</v>
          </cell>
          <cell r="AD71">
            <v>88.2</v>
          </cell>
          <cell r="AE71">
            <v>88.2</v>
          </cell>
          <cell r="AF71">
            <v>88.2</v>
          </cell>
        </row>
        <row r="71">
          <cell r="AL71" t="e">
            <v>#REF!</v>
          </cell>
          <cell r="AM71">
            <v>167</v>
          </cell>
          <cell r="AN71">
            <v>167</v>
          </cell>
          <cell r="AO71" t="str">
            <v>否</v>
          </cell>
          <cell r="AP71" t="str">
            <v>否</v>
          </cell>
          <cell r="AQ71" t="str">
            <v>否</v>
          </cell>
          <cell r="AR71" t="str">
            <v>是</v>
          </cell>
          <cell r="AS71" t="str">
            <v>是</v>
          </cell>
          <cell r="AT71" t="str">
            <v>否</v>
          </cell>
          <cell r="AU71" t="str">
            <v>否</v>
          </cell>
          <cell r="AV71" t="str">
            <v>否</v>
          </cell>
          <cell r="AW71" t="str">
            <v>否</v>
          </cell>
          <cell r="AX71" t="str">
            <v>罗小芳</v>
          </cell>
          <cell r="AY71">
            <v>18375892691</v>
          </cell>
        </row>
        <row r="71">
          <cell r="BD71">
            <v>76.2</v>
          </cell>
          <cell r="BE71">
            <v>76.2</v>
          </cell>
        </row>
        <row r="71">
          <cell r="BL71">
            <v>88.2</v>
          </cell>
          <cell r="BM71">
            <v>88.2</v>
          </cell>
          <cell r="BN71">
            <v>88.2</v>
          </cell>
          <cell r="BO71">
            <v>0</v>
          </cell>
        </row>
        <row r="72">
          <cell r="F72" t="str">
            <v>巫溪县峰灵镇2024年非全日制公益性岗位补助</v>
          </cell>
          <cell r="G72" t="str">
            <v>就业项目</v>
          </cell>
          <cell r="H72" t="str">
            <v>公益性岗位</v>
          </cell>
          <cell r="I72" t="str">
            <v>公益性岗位</v>
          </cell>
          <cell r="J72" t="str">
            <v>开发乡村公益岗位109个（其中：农村道路维护岗30人，安全饮水管理岗30人，公共环境维护岗39人，农村道路交通劝导员10人），补助时间为2024年1月至12月；开发临时性乡村公益岗位23个，补助时间为2024年7月-12月。</v>
          </cell>
          <cell r="K72" t="str">
            <v>新建</v>
          </cell>
          <cell r="L72" t="str">
            <v>巫溪县峰灵镇</v>
          </cell>
          <cell r="M72" t="str">
            <v>通过开发乡村公益岗位132个，为脱贫人口提供就业岗位132个，保障132名脱贫人口稳定就业，获得月工资收入500元。</v>
          </cell>
          <cell r="N72" t="str">
            <v>10人参与前期项目确定会议、决议，3人参与入库项目的选择，通过开发乡村公益岗位132个，为脱贫人口提供就业岗位132个，保障132名脱贫人口稳定就业，获得月工资收入500元。</v>
          </cell>
          <cell r="O72" t="str">
            <v>通过开发乡村公益岗位132个，为脱贫人口提供就业岗位132个，保障132名脱贫人口稳定就业，获得月工资收入500元。</v>
          </cell>
          <cell r="P72" t="str">
            <v>享受公益性岗位补贴人数132人</v>
          </cell>
          <cell r="Q72" t="str">
            <v>公益性岗位补贴发放准确率100%</v>
          </cell>
          <cell r="R72" t="str">
            <v>补贴资金在规定时间内支付到位率100%</v>
          </cell>
          <cell r="S72" t="str">
            <v>公益性岗位补贴月均标准500元/人</v>
          </cell>
          <cell r="T72" t="str">
            <v>获得月工资收入500元</v>
          </cell>
          <cell r="U72" t="str">
            <v>受益脱贫户（监测户）人口数≥132人</v>
          </cell>
          <cell r="V72" t="str">
            <v>项目可持续年限≥1年</v>
          </cell>
          <cell r="W72" t="str">
            <v>受益群众满意度≥95%</v>
          </cell>
          <cell r="X72" t="str">
            <v>巫溪县人力社保局</v>
          </cell>
          <cell r="Y72" t="str">
            <v>巫溪县峰灵镇人民政府</v>
          </cell>
          <cell r="Z72">
            <v>2024</v>
          </cell>
          <cell r="AA72" t="str">
            <v>是</v>
          </cell>
          <cell r="AB72">
            <v>202401</v>
          </cell>
          <cell r="AC72">
            <v>202412</v>
          </cell>
          <cell r="AD72">
            <v>72.3</v>
          </cell>
          <cell r="AE72">
            <v>72.3</v>
          </cell>
          <cell r="AF72">
            <v>72.3</v>
          </cell>
        </row>
        <row r="72">
          <cell r="AL72" t="e">
            <v>#REF!</v>
          </cell>
          <cell r="AM72">
            <v>132</v>
          </cell>
          <cell r="AN72">
            <v>132</v>
          </cell>
          <cell r="AO72" t="str">
            <v>否</v>
          </cell>
          <cell r="AP72" t="str">
            <v>否</v>
          </cell>
          <cell r="AQ72" t="str">
            <v>否</v>
          </cell>
          <cell r="AR72" t="str">
            <v>是</v>
          </cell>
          <cell r="AS72" t="str">
            <v>是</v>
          </cell>
          <cell r="AT72" t="str">
            <v>否</v>
          </cell>
          <cell r="AU72" t="str">
            <v>否</v>
          </cell>
          <cell r="AV72" t="str">
            <v>否</v>
          </cell>
          <cell r="AW72" t="str">
            <v>否</v>
          </cell>
          <cell r="AX72" t="str">
            <v>罗小芳</v>
          </cell>
          <cell r="AY72">
            <v>18375892691</v>
          </cell>
        </row>
        <row r="72">
          <cell r="BD72">
            <v>65.4</v>
          </cell>
          <cell r="BE72">
            <v>65.4</v>
          </cell>
        </row>
        <row r="72">
          <cell r="BL72">
            <v>72.3</v>
          </cell>
          <cell r="BM72">
            <v>72.3</v>
          </cell>
          <cell r="BN72">
            <v>72.3</v>
          </cell>
          <cell r="BO72">
            <v>0</v>
          </cell>
        </row>
        <row r="73">
          <cell r="F73" t="str">
            <v>巫溪县蒲莲镇2024年非全日制公益性岗位补助</v>
          </cell>
          <cell r="G73" t="str">
            <v>就业项目</v>
          </cell>
          <cell r="H73" t="str">
            <v>公益性岗位</v>
          </cell>
          <cell r="I73" t="str">
            <v>公益性岗位</v>
          </cell>
          <cell r="J73" t="str">
            <v>开发乡村公益岗位88个（其中：农村道路维护岗25人，安全饮水管理岗25人，公共环境维护岗30人，农村道路交通劝导员8人），补助时间为2024年1月至12月；开发临时性乡村公益岗位35个，补助时间为2024年7月-12月。</v>
          </cell>
          <cell r="K73" t="str">
            <v>新建</v>
          </cell>
          <cell r="L73" t="str">
            <v>巫溪县蒲莲镇</v>
          </cell>
          <cell r="M73" t="str">
            <v>通过开发乡村公益岗位123个，为脱贫人口提供就业岗位123个，保障123名脱贫人口稳定就业，获得月工资收入500元。</v>
          </cell>
          <cell r="N73" t="str">
            <v>10人参与前期项目确定会议、决议，3人参与入库项目的选择，通过开发乡村公益岗位123个，为脱贫人口提供就业岗位123个，保障123名脱贫人口稳定就业，获得月工资收入500元。</v>
          </cell>
          <cell r="O73" t="str">
            <v>通过开发乡村公益岗位123个，为脱贫人口提供就业岗位123个，保障123名脱贫人口稳定就业，获得月工资收入500元。</v>
          </cell>
          <cell r="P73" t="str">
            <v>享受公益性岗位补贴人数123人</v>
          </cell>
          <cell r="Q73" t="str">
            <v>公益性岗位补贴发放准确率100%</v>
          </cell>
          <cell r="R73" t="str">
            <v>补贴资金在规定时间内支付到位率100%</v>
          </cell>
          <cell r="S73" t="str">
            <v>公益性岗位补贴月均标准500元/人</v>
          </cell>
          <cell r="T73" t="str">
            <v>获得月工资收入500元</v>
          </cell>
          <cell r="U73" t="str">
            <v>受益脱贫户（监测户）人口数≥123人</v>
          </cell>
          <cell r="V73" t="str">
            <v>项目可持续年限≥1年</v>
          </cell>
          <cell r="W73" t="str">
            <v>受益群众满意度≥95%</v>
          </cell>
          <cell r="X73" t="str">
            <v>巫溪县人力社保局</v>
          </cell>
          <cell r="Y73" t="str">
            <v>巫溪县蒲莲镇人民政府</v>
          </cell>
          <cell r="Z73">
            <v>2024</v>
          </cell>
          <cell r="AA73" t="str">
            <v>是</v>
          </cell>
          <cell r="AB73">
            <v>202401</v>
          </cell>
          <cell r="AC73">
            <v>202412</v>
          </cell>
          <cell r="AD73">
            <v>63.3</v>
          </cell>
          <cell r="AE73">
            <v>63.3</v>
          </cell>
          <cell r="AF73">
            <v>63.3</v>
          </cell>
        </row>
        <row r="73">
          <cell r="AL73" t="e">
            <v>#REF!</v>
          </cell>
          <cell r="AM73">
            <v>123</v>
          </cell>
          <cell r="AN73">
            <v>123</v>
          </cell>
          <cell r="AO73" t="str">
            <v>否</v>
          </cell>
          <cell r="AP73" t="str">
            <v>否</v>
          </cell>
          <cell r="AQ73" t="str">
            <v>否</v>
          </cell>
          <cell r="AR73" t="str">
            <v>是</v>
          </cell>
          <cell r="AS73" t="str">
            <v>是</v>
          </cell>
          <cell r="AT73" t="str">
            <v>否</v>
          </cell>
          <cell r="AU73" t="str">
            <v>否</v>
          </cell>
          <cell r="AV73" t="str">
            <v>否</v>
          </cell>
          <cell r="AW73" t="str">
            <v>否</v>
          </cell>
          <cell r="AX73" t="str">
            <v>罗小芳</v>
          </cell>
          <cell r="AY73">
            <v>18375892691</v>
          </cell>
        </row>
        <row r="73">
          <cell r="BD73">
            <v>52.8</v>
          </cell>
          <cell r="BE73">
            <v>52.8</v>
          </cell>
        </row>
        <row r="73">
          <cell r="BL73">
            <v>63.3</v>
          </cell>
          <cell r="BM73">
            <v>63.3</v>
          </cell>
          <cell r="BN73">
            <v>63.3</v>
          </cell>
          <cell r="BO73">
            <v>0</v>
          </cell>
        </row>
        <row r="74">
          <cell r="F74" t="str">
            <v>巫溪县朝阳镇2024年非全日制公益性岗位补助</v>
          </cell>
          <cell r="G74" t="str">
            <v>就业项目</v>
          </cell>
          <cell r="H74" t="str">
            <v>公益性岗位</v>
          </cell>
          <cell r="I74" t="str">
            <v>公益性岗位</v>
          </cell>
          <cell r="J74" t="str">
            <v>开发乡村公益岗位97个（其中：农村道路维护岗32人，安全饮水管理岗19人，公共环境维护岗41人，农村道路交通劝导员5人），补助时间为2024年1月至12月；开发临时性乡村公益岗位50个，补助时间为2024年7月-12月。</v>
          </cell>
          <cell r="K74" t="str">
            <v>新建</v>
          </cell>
          <cell r="L74" t="str">
            <v>巫溪县朝阳镇</v>
          </cell>
          <cell r="M74" t="str">
            <v>通过开发乡村公益岗位147个，为脱贫人口提供就业岗位147个，保障147名脱贫人口稳定就业，获得月工资收入500元。</v>
          </cell>
          <cell r="N74" t="str">
            <v>10人参与前期项目确定会议、决议，3人参与入库项目的选择，通过开发乡村公益岗位147个，为脱贫人口提供就业岗位147个，保障147名脱贫人口稳定就业，获得月工资收入500元。</v>
          </cell>
          <cell r="O74" t="str">
            <v>通过开发乡村公益岗位147个，为脱贫人口提供就业岗位147个，保障147名脱贫人口稳定就业，获得月工资收入500元。</v>
          </cell>
          <cell r="P74" t="str">
            <v>享受公益性岗位补贴人数147人</v>
          </cell>
          <cell r="Q74" t="str">
            <v>公益性岗位补贴发放准确率100%</v>
          </cell>
          <cell r="R74" t="str">
            <v>补贴资金在规定时间内支付到位率100%</v>
          </cell>
          <cell r="S74" t="str">
            <v>公益性岗位补贴月均标准500元/人</v>
          </cell>
          <cell r="T74" t="str">
            <v>获得月工资收入500元</v>
          </cell>
          <cell r="U74" t="str">
            <v>受益脱贫户（监测户）人口数≥147人</v>
          </cell>
          <cell r="V74" t="str">
            <v>项目可持续年限≥1年</v>
          </cell>
          <cell r="W74" t="str">
            <v>受益群众满意度≥95%</v>
          </cell>
          <cell r="X74" t="str">
            <v>巫溪县人力社保局</v>
          </cell>
          <cell r="Y74" t="str">
            <v>巫溪县朝阳镇人民政府</v>
          </cell>
          <cell r="Z74">
            <v>2024</v>
          </cell>
          <cell r="AA74" t="str">
            <v>是</v>
          </cell>
          <cell r="AB74">
            <v>202401</v>
          </cell>
          <cell r="AC74">
            <v>202412</v>
          </cell>
          <cell r="AD74">
            <v>73.2</v>
          </cell>
          <cell r="AE74">
            <v>73.2</v>
          </cell>
          <cell r="AF74">
            <v>73.2</v>
          </cell>
        </row>
        <row r="74">
          <cell r="AL74" t="e">
            <v>#REF!</v>
          </cell>
          <cell r="AM74">
            <v>147</v>
          </cell>
          <cell r="AN74">
            <v>147</v>
          </cell>
          <cell r="AO74" t="str">
            <v>否</v>
          </cell>
          <cell r="AP74" t="str">
            <v>否</v>
          </cell>
          <cell r="AQ74" t="str">
            <v>否</v>
          </cell>
          <cell r="AR74" t="str">
            <v>是</v>
          </cell>
          <cell r="AS74" t="str">
            <v>是</v>
          </cell>
          <cell r="AT74" t="str">
            <v>否</v>
          </cell>
          <cell r="AU74" t="str">
            <v>否</v>
          </cell>
          <cell r="AV74" t="str">
            <v>否</v>
          </cell>
          <cell r="AW74" t="str">
            <v>否</v>
          </cell>
          <cell r="AX74" t="str">
            <v>罗小芳</v>
          </cell>
          <cell r="AY74">
            <v>18375892691</v>
          </cell>
        </row>
        <row r="74">
          <cell r="BD74">
            <v>58.2</v>
          </cell>
          <cell r="BE74">
            <v>58.2</v>
          </cell>
        </row>
        <row r="74">
          <cell r="BL74">
            <v>73.2</v>
          </cell>
          <cell r="BM74">
            <v>73.2</v>
          </cell>
          <cell r="BN74">
            <v>73.2</v>
          </cell>
          <cell r="BO74">
            <v>0</v>
          </cell>
        </row>
        <row r="75">
          <cell r="F75" t="str">
            <v>巫溪县下堡镇2024年非全日制公益性岗位补助</v>
          </cell>
          <cell r="G75" t="str">
            <v>就业项目</v>
          </cell>
          <cell r="H75" t="str">
            <v>公益性岗位</v>
          </cell>
          <cell r="I75" t="str">
            <v>公益性岗位</v>
          </cell>
          <cell r="J75" t="str">
            <v>开发乡村公益岗位108个（其中：农村道路维护岗35人，安全饮水管理岗25人，公共环境维护岗39人，农村道路交通劝导员9人），补助时间为2024年1月至12月；开发临时性乡村公益岗位68个，补助时间为2024年7月-12月。</v>
          </cell>
          <cell r="K75" t="str">
            <v>新建</v>
          </cell>
          <cell r="L75" t="str">
            <v>巫溪县下堡镇</v>
          </cell>
          <cell r="M75" t="str">
            <v>通过开发乡村公益岗位176个，为脱贫人口提供就业岗位176个，保障176名脱贫人口稳定就业，获得月工资收入500元。</v>
          </cell>
          <cell r="N75" t="str">
            <v>10人参与前期项目确定会议、决议，3人参与入库项目的选择，通过开发乡村公益岗位176个，为脱贫人口提供就业岗位176个，保障176名脱贫人口稳定就业，获得月工资收入500元。</v>
          </cell>
          <cell r="O75" t="str">
            <v>通过开发乡村公益岗位176个，为脱贫人口提供就业岗位176个，保障176名脱贫人口稳定就业，获得月工资收入500元。</v>
          </cell>
          <cell r="P75" t="str">
            <v>享受公益性岗位补贴人数176人</v>
          </cell>
          <cell r="Q75" t="str">
            <v>公益性岗位补贴发放准确率100%</v>
          </cell>
          <cell r="R75" t="str">
            <v>补贴资金在规定时间内支付到位率100%</v>
          </cell>
          <cell r="S75" t="str">
            <v>公益性岗位补贴月均标准500元/人</v>
          </cell>
          <cell r="T75" t="str">
            <v>获得月工资收入500元</v>
          </cell>
          <cell r="U75" t="str">
            <v>受益脱贫户（监测户）人口数≥176人</v>
          </cell>
          <cell r="V75" t="str">
            <v>项目可持续年限≥1年</v>
          </cell>
          <cell r="W75" t="str">
            <v>受益群众满意度≥95%</v>
          </cell>
          <cell r="X75" t="str">
            <v>巫溪县人力社保局</v>
          </cell>
          <cell r="Y75" t="str">
            <v>巫溪县下堡镇人民政府</v>
          </cell>
          <cell r="Z75">
            <v>2024</v>
          </cell>
          <cell r="AA75" t="str">
            <v>是</v>
          </cell>
          <cell r="AB75">
            <v>202401</v>
          </cell>
          <cell r="AC75">
            <v>202412</v>
          </cell>
          <cell r="AD75">
            <v>85.2</v>
          </cell>
          <cell r="AE75">
            <v>85.2</v>
          </cell>
          <cell r="AF75">
            <v>85.2</v>
          </cell>
        </row>
        <row r="75">
          <cell r="AL75" t="e">
            <v>#REF!</v>
          </cell>
          <cell r="AM75">
            <v>176</v>
          </cell>
          <cell r="AN75">
            <v>176</v>
          </cell>
          <cell r="AO75" t="str">
            <v>否</v>
          </cell>
          <cell r="AP75" t="str">
            <v>否</v>
          </cell>
          <cell r="AQ75" t="str">
            <v>否</v>
          </cell>
          <cell r="AR75" t="str">
            <v>是</v>
          </cell>
          <cell r="AS75" t="str">
            <v>是</v>
          </cell>
          <cell r="AT75" t="str">
            <v>否</v>
          </cell>
          <cell r="AU75" t="str">
            <v>否</v>
          </cell>
          <cell r="AV75" t="str">
            <v>否</v>
          </cell>
          <cell r="AW75" t="str">
            <v>否</v>
          </cell>
          <cell r="AX75" t="str">
            <v>罗小芳</v>
          </cell>
          <cell r="AY75">
            <v>18375892691</v>
          </cell>
        </row>
        <row r="75">
          <cell r="BD75">
            <v>64.8</v>
          </cell>
          <cell r="BE75">
            <v>64.8</v>
          </cell>
        </row>
        <row r="75">
          <cell r="BL75">
            <v>85.2</v>
          </cell>
          <cell r="BM75">
            <v>85.2</v>
          </cell>
          <cell r="BN75">
            <v>85.2</v>
          </cell>
          <cell r="BO75">
            <v>0</v>
          </cell>
        </row>
        <row r="76">
          <cell r="F76" t="str">
            <v>巫溪县通城镇2024年非全日制公益性岗位补助</v>
          </cell>
          <cell r="G76" t="str">
            <v>就业项目</v>
          </cell>
          <cell r="H76" t="str">
            <v>公益性岗位</v>
          </cell>
          <cell r="I76" t="str">
            <v>公益性岗位</v>
          </cell>
          <cell r="J76" t="str">
            <v>开发乡村公益岗位189个（其中：农村道路维护岗61人，安全饮水管理岗44人，公共环境维护岗65人，农村道路交通劝导员19人）。补助时间为2024年1月至12月；开发临时性乡村公益岗位76个，补助时间为2024年7月-12月。</v>
          </cell>
          <cell r="K76" t="str">
            <v>新建</v>
          </cell>
          <cell r="L76" t="str">
            <v>巫溪县通城镇</v>
          </cell>
          <cell r="M76" t="str">
            <v>通过开发乡村公益岗位265个，为脱贫人口提供就业岗位265个，保障265名脱贫人口稳定就业，获得月工资收入500元。</v>
          </cell>
          <cell r="N76" t="str">
            <v>10人参与前期项目确定会议、决议，3人参与入库项目的选择，通过开发乡村公益岗位265个，为脱贫人口提供就业岗位265个，保障265名脱贫人口稳定就业，获得月工资收入500元。</v>
          </cell>
          <cell r="O76" t="str">
            <v>通过开发乡村公益岗位265个，为脱贫人口提供就业岗位265个，保障265名脱贫人口稳定就业，获得月工资收入500元。</v>
          </cell>
          <cell r="P76" t="str">
            <v>享受公益性岗位补贴人数265人</v>
          </cell>
          <cell r="Q76" t="str">
            <v>公益性岗位补贴发放准确率100%</v>
          </cell>
          <cell r="R76" t="str">
            <v>补贴资金在规定时间内支付到位率100%</v>
          </cell>
          <cell r="S76" t="str">
            <v>公益性岗位补贴月均标准500元/人</v>
          </cell>
          <cell r="T76" t="str">
            <v>获得月工资收入500元</v>
          </cell>
          <cell r="U76" t="str">
            <v>受益脱贫户（监测户）人口数≥265人</v>
          </cell>
          <cell r="V76" t="str">
            <v>项目可持续年限≥1年</v>
          </cell>
          <cell r="W76" t="str">
            <v>受益群众满意度≥95%</v>
          </cell>
          <cell r="X76" t="str">
            <v>巫溪县人力社保局</v>
          </cell>
          <cell r="Y76" t="str">
            <v>巫溪县通城镇人民政府</v>
          </cell>
          <cell r="Z76">
            <v>2024</v>
          </cell>
          <cell r="AA76" t="str">
            <v>是</v>
          </cell>
          <cell r="AB76">
            <v>202401</v>
          </cell>
          <cell r="AC76">
            <v>202412</v>
          </cell>
          <cell r="AD76">
            <v>136.2</v>
          </cell>
          <cell r="AE76">
            <v>136.2</v>
          </cell>
          <cell r="AF76">
            <v>136.2</v>
          </cell>
        </row>
        <row r="76">
          <cell r="AL76" t="e">
            <v>#REF!</v>
          </cell>
          <cell r="AM76">
            <v>265</v>
          </cell>
          <cell r="AN76">
            <v>265</v>
          </cell>
          <cell r="AO76" t="str">
            <v>否</v>
          </cell>
          <cell r="AP76" t="str">
            <v>否</v>
          </cell>
          <cell r="AQ76" t="str">
            <v>否</v>
          </cell>
          <cell r="AR76" t="str">
            <v>是</v>
          </cell>
          <cell r="AS76" t="str">
            <v>是</v>
          </cell>
          <cell r="AT76" t="str">
            <v>否</v>
          </cell>
          <cell r="AU76" t="str">
            <v>否</v>
          </cell>
          <cell r="AV76" t="str">
            <v>否</v>
          </cell>
          <cell r="AW76" t="str">
            <v>否</v>
          </cell>
          <cell r="AX76" t="str">
            <v>罗小芳</v>
          </cell>
          <cell r="AY76">
            <v>18375892691</v>
          </cell>
        </row>
        <row r="76">
          <cell r="BD76">
            <v>113.4</v>
          </cell>
          <cell r="BE76">
            <v>113.4</v>
          </cell>
        </row>
        <row r="76">
          <cell r="BL76">
            <v>136.2</v>
          </cell>
          <cell r="BM76">
            <v>136.2</v>
          </cell>
          <cell r="BN76">
            <v>136.2</v>
          </cell>
          <cell r="BO76">
            <v>0</v>
          </cell>
        </row>
        <row r="77">
          <cell r="F77" t="str">
            <v>巫溪县宁厂镇2024年非全日制公益性岗位补助</v>
          </cell>
          <cell r="G77" t="str">
            <v>就业项目</v>
          </cell>
          <cell r="H77" t="str">
            <v>公益性岗位</v>
          </cell>
          <cell r="I77" t="str">
            <v>公益性岗位</v>
          </cell>
          <cell r="J77" t="str">
            <v>开发乡村公益岗位66个（其中：农村道路维护岗15人，安全饮水管理岗16人，公共环境维护岗27人，农村道路交通劝导员8人），补助时间为2024年1月至12月；开发临时性乡村公益岗位20个，补助时间为2024年7月-12月。</v>
          </cell>
          <cell r="K77" t="str">
            <v>新建</v>
          </cell>
          <cell r="L77" t="str">
            <v>巫溪县宁厂镇</v>
          </cell>
          <cell r="M77" t="str">
            <v>通过开发乡村公益岗位86个，为脱贫人口提供就业岗位86个，保障86名脱贫人口稳定就业，获得月工资收入500元。</v>
          </cell>
          <cell r="N77" t="str">
            <v>10人参与前期项目确定会议、决议，3人参与入库项目的选择，通过开发乡村公益岗位86个，为脱贫人口提供就业岗位86个，保障86名脱贫人口稳定就业，获得月工资收入500元。</v>
          </cell>
          <cell r="O77" t="str">
            <v>通过开发乡村公益岗位86个，为脱贫人口提供就业岗位86个，保障86名脱贫人口稳定就业，获得月工资收入500元。</v>
          </cell>
          <cell r="P77" t="str">
            <v>享受公益性岗位补贴人数86人</v>
          </cell>
          <cell r="Q77" t="str">
            <v>公益性岗位补贴发放准确率100%</v>
          </cell>
          <cell r="R77" t="str">
            <v>补贴资金在规定时间内支付到位率100%</v>
          </cell>
          <cell r="S77" t="str">
            <v>公益性岗位补贴月均标准500元/人</v>
          </cell>
          <cell r="T77" t="str">
            <v>获得月工资收入500元</v>
          </cell>
          <cell r="U77" t="str">
            <v>受益脱贫户（监测户）人口数≥86人</v>
          </cell>
          <cell r="V77" t="str">
            <v>项目可持续年限≥1年</v>
          </cell>
          <cell r="W77" t="str">
            <v>受益群众满意度≥95%</v>
          </cell>
          <cell r="X77" t="str">
            <v>巫溪县人力社保局</v>
          </cell>
          <cell r="Y77" t="str">
            <v>巫溪县宁厂镇人民政府</v>
          </cell>
          <cell r="Z77">
            <v>2024</v>
          </cell>
          <cell r="AA77" t="str">
            <v>是</v>
          </cell>
          <cell r="AB77">
            <v>202401</v>
          </cell>
          <cell r="AC77">
            <v>202412</v>
          </cell>
          <cell r="AD77">
            <v>45.6</v>
          </cell>
          <cell r="AE77">
            <v>45.6</v>
          </cell>
          <cell r="AF77">
            <v>45.6</v>
          </cell>
        </row>
        <row r="77">
          <cell r="AL77" t="e">
            <v>#REF!</v>
          </cell>
          <cell r="AM77">
            <v>86</v>
          </cell>
          <cell r="AN77">
            <v>86</v>
          </cell>
          <cell r="AO77" t="str">
            <v>否</v>
          </cell>
          <cell r="AP77" t="str">
            <v>否</v>
          </cell>
          <cell r="AQ77" t="str">
            <v>否</v>
          </cell>
          <cell r="AR77" t="str">
            <v>是</v>
          </cell>
          <cell r="AS77" t="str">
            <v>是</v>
          </cell>
          <cell r="AT77" t="str">
            <v>否</v>
          </cell>
          <cell r="AU77" t="str">
            <v>否</v>
          </cell>
          <cell r="AV77" t="str">
            <v>否</v>
          </cell>
          <cell r="AW77" t="str">
            <v>否</v>
          </cell>
          <cell r="AX77" t="str">
            <v>罗小芳</v>
          </cell>
          <cell r="AY77">
            <v>18375892691</v>
          </cell>
        </row>
        <row r="77">
          <cell r="BD77">
            <v>39.6</v>
          </cell>
          <cell r="BE77">
            <v>39.6</v>
          </cell>
        </row>
        <row r="77">
          <cell r="BL77">
            <v>45.6</v>
          </cell>
          <cell r="BM77">
            <v>45.6</v>
          </cell>
          <cell r="BN77">
            <v>45.6</v>
          </cell>
          <cell r="BO77">
            <v>0</v>
          </cell>
        </row>
        <row r="78">
          <cell r="F78" t="str">
            <v>巫溪县田坝镇2024年非全日制公益性岗位补助</v>
          </cell>
          <cell r="G78" t="str">
            <v>就业项目</v>
          </cell>
          <cell r="H78" t="str">
            <v>公益性岗位</v>
          </cell>
          <cell r="I78" t="str">
            <v>公益性岗位</v>
          </cell>
          <cell r="J78" t="str">
            <v>开发乡村公益岗位134个（其中：农村道路维护岗37人，安全饮水管理岗39人，公共环境维护岗43人，农村道路交通劝导员15人），补助时间为2024年1月至12月；开发临时性乡村公益岗位24个，补助时间为2024年7月-12月。</v>
          </cell>
          <cell r="K78" t="str">
            <v>新建</v>
          </cell>
          <cell r="L78" t="str">
            <v>巫溪县田坝镇</v>
          </cell>
          <cell r="M78" t="str">
            <v>通过开发乡村公益岗位158个，为脱贫人口提供就业岗位158个，保障158名脱贫人口稳定就业，获得月工资收入500元。</v>
          </cell>
          <cell r="N78" t="str">
            <v>10人参与前期项目确定会议、决议，3人参与入库项目的选择，通过开发乡村公益岗位158个，为脱贫人口提供就业岗位158个，保障158名脱贫人口稳定就业，获得月工资收入500元。</v>
          </cell>
          <cell r="O78" t="str">
            <v>通过开发乡村公益岗位158个，为脱贫人口提供就业岗位158个，保障158名脱贫人口稳定就业，获得月工资收入500元。</v>
          </cell>
          <cell r="P78" t="str">
            <v>享受公益性岗位补贴人数158人</v>
          </cell>
          <cell r="Q78" t="str">
            <v>公益性岗位补贴发放准确率100%</v>
          </cell>
          <cell r="R78" t="str">
            <v>补贴资金在规定时间内支付到位率100%</v>
          </cell>
          <cell r="S78" t="str">
            <v>公益性岗位补贴月均标准500元/人</v>
          </cell>
          <cell r="T78" t="str">
            <v>获得月工资收入500元</v>
          </cell>
          <cell r="U78" t="str">
            <v>受益脱贫户（监测户）人口数≥158人</v>
          </cell>
          <cell r="V78" t="str">
            <v>项目可持续年限≥1年</v>
          </cell>
          <cell r="W78" t="str">
            <v>受益群众满意度≥95%</v>
          </cell>
          <cell r="X78" t="str">
            <v>巫溪县人力社保局</v>
          </cell>
          <cell r="Y78" t="str">
            <v>巫溪县田坝镇人民政府</v>
          </cell>
          <cell r="Z78">
            <v>2024</v>
          </cell>
          <cell r="AA78" t="str">
            <v>是</v>
          </cell>
          <cell r="AB78">
            <v>202401</v>
          </cell>
          <cell r="AC78">
            <v>202412</v>
          </cell>
          <cell r="AD78">
            <v>87.6</v>
          </cell>
          <cell r="AE78">
            <v>87.6</v>
          </cell>
          <cell r="AF78">
            <v>87.6</v>
          </cell>
        </row>
        <row r="78">
          <cell r="AL78" t="e">
            <v>#REF!</v>
          </cell>
          <cell r="AM78">
            <v>158</v>
          </cell>
          <cell r="AN78">
            <v>158</v>
          </cell>
          <cell r="AO78" t="str">
            <v>否</v>
          </cell>
          <cell r="AP78" t="str">
            <v>否</v>
          </cell>
          <cell r="AQ78" t="str">
            <v>否</v>
          </cell>
          <cell r="AR78" t="str">
            <v>是</v>
          </cell>
          <cell r="AS78" t="str">
            <v>是</v>
          </cell>
          <cell r="AT78" t="str">
            <v>否</v>
          </cell>
          <cell r="AU78" t="str">
            <v>否</v>
          </cell>
          <cell r="AV78" t="str">
            <v>否</v>
          </cell>
          <cell r="AW78" t="str">
            <v>否</v>
          </cell>
          <cell r="AX78" t="str">
            <v>罗小芳</v>
          </cell>
          <cell r="AY78">
            <v>18375892691</v>
          </cell>
        </row>
        <row r="78">
          <cell r="BD78">
            <v>80.4</v>
          </cell>
          <cell r="BE78">
            <v>80.4</v>
          </cell>
        </row>
        <row r="78">
          <cell r="BL78">
            <v>87.6</v>
          </cell>
          <cell r="BM78">
            <v>87.6</v>
          </cell>
          <cell r="BN78">
            <v>87.6</v>
          </cell>
          <cell r="BO78">
            <v>0</v>
          </cell>
        </row>
        <row r="79">
          <cell r="F79" t="str">
            <v>巫溪县土城镇2024年非全日制公益性岗位补助</v>
          </cell>
          <cell r="G79" t="str">
            <v>就业项目</v>
          </cell>
          <cell r="H79" t="str">
            <v>公益性岗位</v>
          </cell>
          <cell r="I79" t="str">
            <v>公益性岗位</v>
          </cell>
          <cell r="J79" t="str">
            <v>开发乡村公益岗位99个（其中：农村道路维护岗22人，安全饮水管理岗30人，公共环境维护岗37人，农村道路交通劝导员10人），补助时间为2024年1月至12月；开发临时性乡村公益岗位43个，补助时间为2024年7月-12月。</v>
          </cell>
          <cell r="K79" t="str">
            <v>新建</v>
          </cell>
          <cell r="L79" t="str">
            <v>巫溪县土城镇</v>
          </cell>
          <cell r="M79" t="str">
            <v>通过开发乡村公益岗位142个，为脱贫人口提供就业岗位142个，保障142名脱贫人口稳定就业，获得月工资收入500元。</v>
          </cell>
          <cell r="N79" t="str">
            <v>10人参与前期项目确定会议、决议，3人参与入库项目的选择，通过开发乡村公益岗位142个，为脱贫人口提供就业岗位142个，保障142名脱贫人口稳定就业，获得月工资收入500元。</v>
          </cell>
          <cell r="O79" t="str">
            <v>通过开发乡村公益岗位142个，为脱贫人口提供就业岗位142个，保障142名脱贫人口稳定就业，获得月工资收入500元。</v>
          </cell>
          <cell r="P79" t="str">
            <v>享受公益性岗位补贴人数142人</v>
          </cell>
          <cell r="Q79" t="str">
            <v>公益性岗位补贴发放准确率100%</v>
          </cell>
          <cell r="R79" t="str">
            <v>补贴资金在规定时间内支付到位率100%</v>
          </cell>
          <cell r="S79" t="str">
            <v>公益性岗位补贴月均标准500元/人</v>
          </cell>
          <cell r="T79" t="str">
            <v>获得月工资收入500元</v>
          </cell>
          <cell r="U79" t="str">
            <v>受益脱贫户（监测户）人口数≥142人</v>
          </cell>
          <cell r="V79" t="str">
            <v>项目可持续年限≥1年</v>
          </cell>
          <cell r="W79" t="str">
            <v>受益群众满意度≥95%</v>
          </cell>
          <cell r="X79" t="str">
            <v>巫溪县人力社保局</v>
          </cell>
          <cell r="Y79" t="str">
            <v>巫溪县土城镇人民政府</v>
          </cell>
          <cell r="Z79">
            <v>2024</v>
          </cell>
          <cell r="AA79" t="str">
            <v>是</v>
          </cell>
          <cell r="AB79">
            <v>202401</v>
          </cell>
          <cell r="AC79">
            <v>202412</v>
          </cell>
          <cell r="AD79">
            <v>72.3</v>
          </cell>
          <cell r="AE79">
            <v>72.3</v>
          </cell>
          <cell r="AF79">
            <v>72.3</v>
          </cell>
        </row>
        <row r="79">
          <cell r="AL79" t="e">
            <v>#REF!</v>
          </cell>
          <cell r="AM79">
            <v>142</v>
          </cell>
          <cell r="AN79">
            <v>142</v>
          </cell>
          <cell r="AO79" t="str">
            <v>否</v>
          </cell>
          <cell r="AP79" t="str">
            <v>否</v>
          </cell>
          <cell r="AQ79" t="str">
            <v>否</v>
          </cell>
          <cell r="AR79" t="str">
            <v>是</v>
          </cell>
          <cell r="AS79" t="str">
            <v>是</v>
          </cell>
          <cell r="AT79" t="str">
            <v>否</v>
          </cell>
          <cell r="AU79" t="str">
            <v>否</v>
          </cell>
          <cell r="AV79" t="str">
            <v>否</v>
          </cell>
          <cell r="AW79" t="str">
            <v>否</v>
          </cell>
          <cell r="AX79" t="str">
            <v>罗小芳</v>
          </cell>
          <cell r="AY79">
            <v>18375892691</v>
          </cell>
        </row>
        <row r="79">
          <cell r="BD79">
            <v>59.4</v>
          </cell>
          <cell r="BE79">
            <v>59.4</v>
          </cell>
        </row>
        <row r="79">
          <cell r="BL79">
            <v>72.3</v>
          </cell>
          <cell r="BM79">
            <v>72.3</v>
          </cell>
          <cell r="BN79">
            <v>72.3</v>
          </cell>
          <cell r="BO79">
            <v>0</v>
          </cell>
        </row>
        <row r="80">
          <cell r="F80" t="str">
            <v>巫溪县大河乡2024年非全日制公益性岗位补助</v>
          </cell>
          <cell r="G80" t="str">
            <v>就业项目</v>
          </cell>
          <cell r="H80" t="str">
            <v>公益性岗位</v>
          </cell>
          <cell r="I80" t="str">
            <v>公益性岗位</v>
          </cell>
          <cell r="J80" t="str">
            <v>开发乡村公益岗位88个（其中：农村道路维护岗20人，安全饮水管理岗27人，公共环境维护岗32人，农村道路交通劝导员9人），补助时间为2024年1月至12月；开发临时性乡村公益岗位78个，补助时间为2024年7月-12月。</v>
          </cell>
          <cell r="K80" t="str">
            <v>新建</v>
          </cell>
          <cell r="L80" t="str">
            <v>巫溪县大河乡</v>
          </cell>
          <cell r="M80" t="str">
            <v>通过开发乡村公益岗位166个，为脱贫人口提供就业岗位166个，保障166名脱贫人口稳定就业，获得月工资收入500元。</v>
          </cell>
          <cell r="N80" t="str">
            <v>10人参与前期项目确定会议、决议，3人参与入库项目的选择，通过开发乡村公益岗位166个，为脱贫人口提供就业岗位166个，保障166名脱贫人口稳定就业，获得月工资收入500元。</v>
          </cell>
          <cell r="O80" t="str">
            <v>通过开发乡村公益岗位166个，为脱贫人口提供就业岗位166个，保障166名脱贫人口稳定就业，获得月工资收入500元。</v>
          </cell>
          <cell r="P80" t="str">
            <v>享受公益性岗位补贴人数166人</v>
          </cell>
          <cell r="Q80" t="str">
            <v>公益性岗位补贴发放准确率100%</v>
          </cell>
          <cell r="R80" t="str">
            <v>补贴资金在规定时间内支付到位率100%</v>
          </cell>
          <cell r="S80" t="str">
            <v>公益性岗位补贴月均标准500元/人</v>
          </cell>
          <cell r="T80" t="str">
            <v>获得月工资收入500元</v>
          </cell>
          <cell r="U80" t="str">
            <v>受益脱贫户（监测户）人口数≥166人</v>
          </cell>
          <cell r="V80" t="str">
            <v>项目可持续年限≥1年</v>
          </cell>
          <cell r="W80" t="str">
            <v>受益群众满意度≥95%</v>
          </cell>
          <cell r="X80" t="str">
            <v>巫溪县人力社保局</v>
          </cell>
          <cell r="Y80" t="str">
            <v>巫溪县大河乡人民政府</v>
          </cell>
          <cell r="Z80">
            <v>2024</v>
          </cell>
          <cell r="AA80" t="str">
            <v>是</v>
          </cell>
          <cell r="AB80">
            <v>202401</v>
          </cell>
          <cell r="AC80">
            <v>202412</v>
          </cell>
          <cell r="AD80">
            <v>76.2</v>
          </cell>
          <cell r="AE80">
            <v>76.2</v>
          </cell>
          <cell r="AF80">
            <v>76.2</v>
          </cell>
        </row>
        <row r="80">
          <cell r="AL80" t="e">
            <v>#REF!</v>
          </cell>
          <cell r="AM80">
            <v>166</v>
          </cell>
          <cell r="AN80">
            <v>166</v>
          </cell>
          <cell r="AO80" t="str">
            <v>否</v>
          </cell>
          <cell r="AP80" t="str">
            <v>否</v>
          </cell>
          <cell r="AQ80" t="str">
            <v>否</v>
          </cell>
          <cell r="AR80" t="str">
            <v>是</v>
          </cell>
          <cell r="AS80" t="str">
            <v>是</v>
          </cell>
          <cell r="AT80" t="str">
            <v>否</v>
          </cell>
          <cell r="AU80" t="str">
            <v>否</v>
          </cell>
          <cell r="AV80" t="str">
            <v>否</v>
          </cell>
          <cell r="AW80" t="str">
            <v>否</v>
          </cell>
          <cell r="AX80" t="str">
            <v>罗小芳</v>
          </cell>
          <cell r="AY80">
            <v>18375892691</v>
          </cell>
        </row>
        <row r="80">
          <cell r="BD80">
            <v>52.8</v>
          </cell>
          <cell r="BE80">
            <v>52.8</v>
          </cell>
        </row>
        <row r="80">
          <cell r="BL80">
            <v>76.2</v>
          </cell>
          <cell r="BM80">
            <v>76.2</v>
          </cell>
          <cell r="BN80">
            <v>76.2</v>
          </cell>
          <cell r="BO80">
            <v>0</v>
          </cell>
        </row>
        <row r="81">
          <cell r="F81" t="str">
            <v>巫溪县天星乡2024年非全日制公益性岗位补助</v>
          </cell>
          <cell r="G81" t="str">
            <v>就业项目</v>
          </cell>
          <cell r="H81" t="str">
            <v>公益性岗位</v>
          </cell>
          <cell r="I81" t="str">
            <v>公益性岗位</v>
          </cell>
          <cell r="J81" t="str">
            <v>开发乡村公益岗位89个（其中：农村道路维护岗20人，安全饮水管理岗18人，公共环境维护岗44人，农村道路交通劝导员7人），补助时间为2024年1月至12月；开发临时性乡村公益岗位27个，补助时间为2024年7月-12月。</v>
          </cell>
          <cell r="K81" t="str">
            <v>新建</v>
          </cell>
          <cell r="L81" t="str">
            <v>巫溪县天星乡</v>
          </cell>
          <cell r="M81" t="str">
            <v>通过开发乡村公益岗位116个，为脱贫人口提供就业岗位116个，保障116名脱贫人口稳定就业，获得月工资收入500元。</v>
          </cell>
          <cell r="N81" t="str">
            <v>10人参与前期项目确定会议、决议，3人参与入库项目的选择，通过开发乡村公益岗位116个，为脱贫人口提供就业岗位116个，保障116名脱贫人口稳定就业，获得月工资收入500元。</v>
          </cell>
          <cell r="O81" t="str">
            <v>通过开发乡村公益岗位116个，为脱贫人口提供就业岗位116个，保障116名脱贫人口稳定就业，获得月工资收入500元。</v>
          </cell>
          <cell r="P81" t="str">
            <v>享受公益性岗位补贴人数116人</v>
          </cell>
          <cell r="Q81" t="str">
            <v>公益性岗位补贴发放准确率100%</v>
          </cell>
          <cell r="R81" t="str">
            <v>补贴资金在规定时间内支付到位率100%</v>
          </cell>
          <cell r="S81" t="str">
            <v>公益性岗位补贴月均标准500元/人</v>
          </cell>
          <cell r="T81" t="str">
            <v>获得月工资收入500元</v>
          </cell>
          <cell r="U81" t="str">
            <v>受益脱贫户（监测户）人口数≥116人</v>
          </cell>
          <cell r="V81" t="str">
            <v>项目可持续年限≥1年</v>
          </cell>
          <cell r="W81" t="str">
            <v>受益群众满意度≥95%</v>
          </cell>
          <cell r="X81" t="str">
            <v>巫溪县人力社保局</v>
          </cell>
          <cell r="Y81" t="str">
            <v>巫溪县天星乡人民政府</v>
          </cell>
          <cell r="Z81">
            <v>2024</v>
          </cell>
          <cell r="AA81" t="str">
            <v>是</v>
          </cell>
          <cell r="AB81">
            <v>202401</v>
          </cell>
          <cell r="AC81">
            <v>202412</v>
          </cell>
          <cell r="AD81">
            <v>61.5</v>
          </cell>
          <cell r="AE81">
            <v>61.5</v>
          </cell>
          <cell r="AF81">
            <v>61.5</v>
          </cell>
        </row>
        <row r="81">
          <cell r="AL81" t="e">
            <v>#REF!</v>
          </cell>
          <cell r="AM81">
            <v>116</v>
          </cell>
          <cell r="AN81">
            <v>116</v>
          </cell>
          <cell r="AO81" t="str">
            <v>否</v>
          </cell>
          <cell r="AP81" t="str">
            <v>否</v>
          </cell>
          <cell r="AQ81" t="str">
            <v>否</v>
          </cell>
          <cell r="AR81" t="str">
            <v>是</v>
          </cell>
          <cell r="AS81" t="str">
            <v>是</v>
          </cell>
          <cell r="AT81" t="str">
            <v>否</v>
          </cell>
          <cell r="AU81" t="str">
            <v>否</v>
          </cell>
          <cell r="AV81" t="str">
            <v>否</v>
          </cell>
          <cell r="AW81" t="str">
            <v>否</v>
          </cell>
          <cell r="AX81" t="str">
            <v>罗小芳</v>
          </cell>
          <cell r="AY81">
            <v>18375892691</v>
          </cell>
        </row>
        <row r="81">
          <cell r="BD81">
            <v>53.4</v>
          </cell>
          <cell r="BE81">
            <v>53.4</v>
          </cell>
        </row>
        <row r="81">
          <cell r="BL81">
            <v>61.5</v>
          </cell>
          <cell r="BM81">
            <v>61.5</v>
          </cell>
          <cell r="BN81">
            <v>61.5</v>
          </cell>
          <cell r="BO81">
            <v>0</v>
          </cell>
        </row>
        <row r="82">
          <cell r="F82" t="str">
            <v>巫溪县长桂乡2024年非全日制公益性岗位补助</v>
          </cell>
          <cell r="G82" t="str">
            <v>就业项目</v>
          </cell>
          <cell r="H82" t="str">
            <v>公益性岗位</v>
          </cell>
          <cell r="I82" t="str">
            <v>公益性岗位</v>
          </cell>
          <cell r="J82" t="str">
            <v>开发乡村公益岗位89个（其中：农村道路维护岗24人，安全饮水管理岗27人，公共环境维护岗30人，农村道路交通劝导员8人），补助时间为2024年1月至12月；开发临时性乡村公益岗位25个，补助时间为2024年7月-12月。</v>
          </cell>
          <cell r="K82" t="str">
            <v>新建</v>
          </cell>
          <cell r="L82" t="str">
            <v>巫溪县长桂乡</v>
          </cell>
          <cell r="M82" t="str">
            <v>通过开发乡村公益岗位114个，为脱贫人口提供就业岗位114个，保障114名脱贫人口稳定就业，获得月工资收入500元。</v>
          </cell>
          <cell r="N82" t="str">
            <v>10人参与前期项目确定会议、决议，3人参与入库项目的选择，通过开发乡村公益岗位114个，为脱贫人口提供就业岗位114个，保障114名脱贫人口稳定就业，获得月工资收入500元。</v>
          </cell>
          <cell r="O82" t="str">
            <v>通过开发乡村公益岗位114个，为脱贫人口提供就业岗位114个，保障114名脱贫人口稳定就业，获得月工资收入500元。</v>
          </cell>
          <cell r="P82" t="str">
            <v>享受公益性岗位补贴人数114人</v>
          </cell>
          <cell r="Q82" t="str">
            <v>公益性岗位补贴发放准确率100%</v>
          </cell>
          <cell r="R82" t="str">
            <v>补贴资金在规定时间内支付到位率100%</v>
          </cell>
          <cell r="S82" t="str">
            <v>公益性岗位补贴月均标准500元/人</v>
          </cell>
          <cell r="T82" t="str">
            <v>获得月工资收入500元</v>
          </cell>
          <cell r="U82" t="str">
            <v>受益脱贫户（监测户）人口数≥114人</v>
          </cell>
          <cell r="V82" t="str">
            <v>项目可持续年限≥1年</v>
          </cell>
          <cell r="W82" t="str">
            <v>受益群众满意度≥95%</v>
          </cell>
          <cell r="X82" t="str">
            <v>巫溪县人力社保局</v>
          </cell>
          <cell r="Y82" t="str">
            <v>巫溪县长桂乡人民政府</v>
          </cell>
          <cell r="Z82">
            <v>2024</v>
          </cell>
          <cell r="AA82" t="str">
            <v>是</v>
          </cell>
          <cell r="AB82">
            <v>202401</v>
          </cell>
          <cell r="AC82">
            <v>202412</v>
          </cell>
          <cell r="AD82">
            <v>60.9</v>
          </cell>
          <cell r="AE82">
            <v>60.9</v>
          </cell>
          <cell r="AF82">
            <v>60.9</v>
          </cell>
        </row>
        <row r="82">
          <cell r="AL82" t="e">
            <v>#REF!</v>
          </cell>
          <cell r="AM82">
            <v>114</v>
          </cell>
          <cell r="AN82">
            <v>114</v>
          </cell>
          <cell r="AO82" t="str">
            <v>否</v>
          </cell>
          <cell r="AP82" t="str">
            <v>否</v>
          </cell>
          <cell r="AQ82" t="str">
            <v>否</v>
          </cell>
          <cell r="AR82" t="str">
            <v>是</v>
          </cell>
          <cell r="AS82" t="str">
            <v>是</v>
          </cell>
          <cell r="AT82" t="str">
            <v>否</v>
          </cell>
          <cell r="AU82" t="str">
            <v>否</v>
          </cell>
          <cell r="AV82" t="str">
            <v>否</v>
          </cell>
          <cell r="AW82" t="str">
            <v>否</v>
          </cell>
          <cell r="AX82" t="str">
            <v>罗小芳</v>
          </cell>
          <cell r="AY82">
            <v>18375892691</v>
          </cell>
        </row>
        <row r="82">
          <cell r="BD82">
            <v>53.4</v>
          </cell>
          <cell r="BE82">
            <v>53.4</v>
          </cell>
        </row>
        <row r="82">
          <cell r="BL82">
            <v>60.9</v>
          </cell>
          <cell r="BM82">
            <v>60.9</v>
          </cell>
          <cell r="BN82">
            <v>60.9</v>
          </cell>
          <cell r="BO82">
            <v>0</v>
          </cell>
        </row>
        <row r="83">
          <cell r="F83" t="str">
            <v>巫溪县鱼鳞乡2024年非全日制公益性岗位补助</v>
          </cell>
          <cell r="G83" t="str">
            <v>就业项目</v>
          </cell>
          <cell r="H83" t="str">
            <v>公益性岗位</v>
          </cell>
          <cell r="I83" t="str">
            <v>公益性岗位</v>
          </cell>
          <cell r="J83" t="str">
            <v>开发乡村公益岗位66个（其中：农村道路维护岗14人，安全饮水管理岗13人，公共环境维护岗35人，农村道路交通劝导员4人），补助时间为2024年1月至12月；开发临时性乡村公益岗位35个，补助时间为2024年7月-12月。</v>
          </cell>
          <cell r="K83" t="str">
            <v>新建</v>
          </cell>
          <cell r="L83" t="str">
            <v>巫溪县鱼鳞乡</v>
          </cell>
          <cell r="M83" t="str">
            <v>通过开发乡村公益岗位101个，为脱贫人口提供就业岗位101个，保障101名脱贫人口稳定就业，获得月工资收入500元。</v>
          </cell>
          <cell r="N83" t="str">
            <v>10人参与前期项目确定会议、决议，3人参与入库项目的选择，通过开发乡村公益岗位101个，为脱贫人口提供就业岗位101个，保障101名脱贫人口稳定就业，获得月工资收入500元。</v>
          </cell>
          <cell r="O83" t="str">
            <v>通过开发乡村公益岗位101个，为脱贫人口提供就业岗位101个，保障101名脱贫人口稳定就业，获得月工资收入500元。</v>
          </cell>
          <cell r="P83" t="str">
            <v>享受公益性岗位补贴人数101人</v>
          </cell>
          <cell r="Q83" t="str">
            <v>公益性岗位补贴发放准确率100%</v>
          </cell>
          <cell r="R83" t="str">
            <v>补贴资金在规定时间内支付到位率100%</v>
          </cell>
          <cell r="S83" t="str">
            <v>公益性岗位补贴月均标准500元/人</v>
          </cell>
          <cell r="T83" t="str">
            <v>获得月工资收入500元</v>
          </cell>
          <cell r="U83" t="str">
            <v>受益脱贫户（监测户）人口数≥101人</v>
          </cell>
          <cell r="V83" t="str">
            <v>项目可持续年限≥1年</v>
          </cell>
          <cell r="W83" t="str">
            <v>受益群众满意度≥95%</v>
          </cell>
          <cell r="X83" t="str">
            <v>巫溪县人力社保局</v>
          </cell>
          <cell r="Y83" t="str">
            <v>巫溪县鱼鳞乡人民政府</v>
          </cell>
          <cell r="Z83">
            <v>2024</v>
          </cell>
          <cell r="AA83" t="str">
            <v>是</v>
          </cell>
          <cell r="AB83">
            <v>202401</v>
          </cell>
          <cell r="AC83">
            <v>202412</v>
          </cell>
          <cell r="AD83">
            <v>50.1</v>
          </cell>
          <cell r="AE83">
            <v>50.1</v>
          </cell>
          <cell r="AF83">
            <v>50.1</v>
          </cell>
        </row>
        <row r="83">
          <cell r="AL83" t="e">
            <v>#REF!</v>
          </cell>
          <cell r="AM83">
            <v>101</v>
          </cell>
          <cell r="AN83">
            <v>101</v>
          </cell>
          <cell r="AO83" t="str">
            <v>否</v>
          </cell>
          <cell r="AP83" t="str">
            <v>否</v>
          </cell>
          <cell r="AQ83" t="str">
            <v>否</v>
          </cell>
          <cell r="AR83" t="str">
            <v>是</v>
          </cell>
          <cell r="AS83" t="str">
            <v>是</v>
          </cell>
          <cell r="AT83" t="str">
            <v>否</v>
          </cell>
          <cell r="AU83" t="str">
            <v>否</v>
          </cell>
          <cell r="AV83" t="str">
            <v>否</v>
          </cell>
          <cell r="AW83" t="str">
            <v>否</v>
          </cell>
          <cell r="AX83" t="str">
            <v>罗小芳</v>
          </cell>
          <cell r="AY83">
            <v>18375892691</v>
          </cell>
        </row>
        <row r="83">
          <cell r="BD83">
            <v>39.6</v>
          </cell>
          <cell r="BE83">
            <v>39.6</v>
          </cell>
        </row>
        <row r="83">
          <cell r="BL83">
            <v>50.1</v>
          </cell>
          <cell r="BM83">
            <v>50.1</v>
          </cell>
          <cell r="BN83">
            <v>50.1</v>
          </cell>
          <cell r="BO83">
            <v>0</v>
          </cell>
        </row>
        <row r="84">
          <cell r="F84" t="str">
            <v>巫溪县乌龙乡2024年非全日制公益性岗位补助</v>
          </cell>
          <cell r="G84" t="str">
            <v>就业项目</v>
          </cell>
          <cell r="H84" t="str">
            <v>公益性岗位</v>
          </cell>
          <cell r="I84" t="str">
            <v>公益性岗位</v>
          </cell>
          <cell r="J84" t="str">
            <v>开发乡村公益岗位85个（其中：农村道路维护岗21人，安全饮水管理岗23人，公共环境维护岗35人，农村道路交通劝导员6人），补助时间为2024年1月至12月；开发临时性乡村公益岗位65个，补助时间为2024年7月-12月。</v>
          </cell>
          <cell r="K84" t="str">
            <v>新建</v>
          </cell>
          <cell r="L84" t="str">
            <v>巫溪县乌龙乡</v>
          </cell>
          <cell r="M84" t="str">
            <v>通过开发乡村公益岗位150个，为脱贫人口提供就业岗位150个，保障150名脱贫人口稳定就业，获得月工资收入500元。</v>
          </cell>
          <cell r="N84" t="str">
            <v>10人参与前期项目确定会议、决议，3人参与入库项目的选择，通过开发乡村公益岗位150个，为脱贫人口提供就业岗位150个，保障150名脱贫人口稳定就业，获得月工资收入500元。</v>
          </cell>
          <cell r="O84" t="str">
            <v>通过开发乡村公益岗位150个，为脱贫人口提供就业岗位150个，保障150名脱贫人口稳定就业，获得月工资收入500元。</v>
          </cell>
          <cell r="P84" t="str">
            <v>享受公益性岗位补贴人数150人</v>
          </cell>
          <cell r="Q84" t="str">
            <v>公益性岗位补贴发放准确率100%</v>
          </cell>
          <cell r="R84" t="str">
            <v>补贴资金在规定时间内支付到位率100%</v>
          </cell>
          <cell r="S84" t="str">
            <v>公益性岗位补贴月均标准500元/人</v>
          </cell>
          <cell r="T84" t="str">
            <v>获得月工资收入500元</v>
          </cell>
          <cell r="U84" t="str">
            <v>受益脱贫户（监测户）人口数≥150人</v>
          </cell>
          <cell r="V84" t="str">
            <v>项目可持续年限≥1年</v>
          </cell>
          <cell r="W84" t="str">
            <v>受益群众满意度≥95%</v>
          </cell>
          <cell r="X84" t="str">
            <v>巫溪县人力社保局</v>
          </cell>
          <cell r="Y84" t="str">
            <v>巫溪县乌龙乡人民政府</v>
          </cell>
          <cell r="Z84">
            <v>2024</v>
          </cell>
          <cell r="AA84" t="str">
            <v>是</v>
          </cell>
          <cell r="AB84">
            <v>202401</v>
          </cell>
          <cell r="AC84">
            <v>202412</v>
          </cell>
          <cell r="AD84">
            <v>70.5</v>
          </cell>
          <cell r="AE84">
            <v>70.5</v>
          </cell>
          <cell r="AF84">
            <v>70.5</v>
          </cell>
        </row>
        <row r="84">
          <cell r="AL84" t="e">
            <v>#REF!</v>
          </cell>
          <cell r="AM84">
            <v>150</v>
          </cell>
          <cell r="AN84">
            <v>150</v>
          </cell>
          <cell r="AO84" t="str">
            <v>否</v>
          </cell>
          <cell r="AP84" t="str">
            <v>否</v>
          </cell>
          <cell r="AQ84" t="str">
            <v>否</v>
          </cell>
          <cell r="AR84" t="str">
            <v>是</v>
          </cell>
          <cell r="AS84" t="str">
            <v>是</v>
          </cell>
          <cell r="AT84" t="str">
            <v>否</v>
          </cell>
          <cell r="AU84" t="str">
            <v>否</v>
          </cell>
          <cell r="AV84" t="str">
            <v>否</v>
          </cell>
          <cell r="AW84" t="str">
            <v>否</v>
          </cell>
          <cell r="AX84" t="str">
            <v>罗小芳</v>
          </cell>
          <cell r="AY84">
            <v>18375892691</v>
          </cell>
        </row>
        <row r="84">
          <cell r="BD84">
            <v>51</v>
          </cell>
          <cell r="BE84">
            <v>51</v>
          </cell>
        </row>
        <row r="84">
          <cell r="BL84">
            <v>70.5</v>
          </cell>
          <cell r="BM84">
            <v>70.5</v>
          </cell>
          <cell r="BN84">
            <v>70.5</v>
          </cell>
          <cell r="BO84">
            <v>0</v>
          </cell>
        </row>
        <row r="85">
          <cell r="F85" t="str">
            <v>巫溪县红池坝镇2024年非全日制公益性岗位补助</v>
          </cell>
          <cell r="G85" t="str">
            <v>就业项目</v>
          </cell>
          <cell r="H85" t="str">
            <v>公益性岗位</v>
          </cell>
          <cell r="I85" t="str">
            <v>公益性岗位</v>
          </cell>
          <cell r="J85" t="str">
            <v>开发乡村公益岗位123个（其中：农村道路维护岗44人，安全饮水管理岗37人，公共环境维护岗31人，农村道路交通劝导员11人），补助时间为2024年1月至12月；开发临时性乡村公益岗位30个，补助时间为2024年7月-12月。</v>
          </cell>
          <cell r="K85" t="str">
            <v>新建</v>
          </cell>
          <cell r="L85" t="str">
            <v>巫溪县红池坝镇</v>
          </cell>
          <cell r="M85" t="str">
            <v>通过开发乡村公益岗位153个，为脱贫人口提供就业岗位153个，保障153名脱贫人口稳定就业，获得月工资收入500元。</v>
          </cell>
          <cell r="N85" t="str">
            <v>10人参与前期项目确定会议、决议，3人参与入库项目的选择，通过开发乡村公益岗位153个，为脱贫人口提供就业岗位153个，保障153名脱贫人口稳定就业，获得月工资收入500元。</v>
          </cell>
          <cell r="O85" t="str">
            <v>通过开发乡村公益岗位153个，为脱贫人口提供就业岗位153个，保障153名脱贫人口稳定就业，获得月工资收入500元。</v>
          </cell>
          <cell r="P85" t="str">
            <v>享受公益性岗位补贴人数153人</v>
          </cell>
          <cell r="Q85" t="str">
            <v>公益性岗位补贴发放准确率100%</v>
          </cell>
          <cell r="R85" t="str">
            <v>补贴资金在规定时间内支付到位率100%</v>
          </cell>
          <cell r="S85" t="str">
            <v>公益性岗位补贴月均标准500元/人</v>
          </cell>
          <cell r="T85" t="str">
            <v>获得月工资收入500元</v>
          </cell>
          <cell r="U85" t="str">
            <v>受益脱贫户（监测户）人口数≥153人</v>
          </cell>
          <cell r="V85" t="str">
            <v>项目可持续年限≥1年</v>
          </cell>
          <cell r="W85" t="str">
            <v>受益群众满意度≥95%</v>
          </cell>
          <cell r="X85" t="str">
            <v>巫溪县人力社保局</v>
          </cell>
          <cell r="Y85" t="str">
            <v>巫溪县红池坝镇人民政府</v>
          </cell>
          <cell r="Z85">
            <v>2024</v>
          </cell>
          <cell r="AA85" t="str">
            <v>是</v>
          </cell>
          <cell r="AB85">
            <v>202401</v>
          </cell>
          <cell r="AC85">
            <v>202412</v>
          </cell>
          <cell r="AD85">
            <v>82.8</v>
          </cell>
          <cell r="AE85">
            <v>82.8</v>
          </cell>
          <cell r="AF85">
            <v>82.8</v>
          </cell>
        </row>
        <row r="85">
          <cell r="AL85" t="e">
            <v>#REF!</v>
          </cell>
          <cell r="AM85">
            <v>153</v>
          </cell>
          <cell r="AN85">
            <v>153</v>
          </cell>
          <cell r="AO85" t="str">
            <v>否</v>
          </cell>
          <cell r="AP85" t="str">
            <v>否</v>
          </cell>
          <cell r="AQ85" t="str">
            <v>否</v>
          </cell>
          <cell r="AR85" t="str">
            <v>是</v>
          </cell>
          <cell r="AS85" t="str">
            <v>是</v>
          </cell>
          <cell r="AT85" t="str">
            <v>否</v>
          </cell>
          <cell r="AU85" t="str">
            <v>否</v>
          </cell>
          <cell r="AV85" t="str">
            <v>否</v>
          </cell>
          <cell r="AW85" t="str">
            <v>否</v>
          </cell>
          <cell r="AX85" t="str">
            <v>罗小芳</v>
          </cell>
          <cell r="AY85">
            <v>18375892691</v>
          </cell>
        </row>
        <row r="85">
          <cell r="BD85">
            <v>73.8</v>
          </cell>
          <cell r="BE85">
            <v>73.8</v>
          </cell>
        </row>
        <row r="85">
          <cell r="BL85">
            <v>82.8</v>
          </cell>
          <cell r="BM85">
            <v>82.8</v>
          </cell>
          <cell r="BN85">
            <v>82.8</v>
          </cell>
          <cell r="BO85">
            <v>0</v>
          </cell>
        </row>
        <row r="86">
          <cell r="F86" t="str">
            <v>巫溪县兰英乡2024年非全日制公益性岗位补助</v>
          </cell>
          <cell r="G86" t="str">
            <v>就业项目</v>
          </cell>
          <cell r="H86" t="str">
            <v>公益性岗位</v>
          </cell>
          <cell r="I86" t="str">
            <v>公益性岗位</v>
          </cell>
          <cell r="J86" t="str">
            <v>开发乡村公益岗位31个（其中：农村道路维护岗12人，安全饮水管理岗10人，公共环境维护岗7人，农村道路交通劝导员2人），补助时间为2024年1月至12月；开发临时性乡村公益岗位18个，补助时间为2024年7月-12月。</v>
          </cell>
          <cell r="K86" t="str">
            <v>新建</v>
          </cell>
          <cell r="L86" t="str">
            <v>巫溪县兰英乡</v>
          </cell>
          <cell r="M86" t="str">
            <v>通过开发乡村公益岗位49个，为脱贫人口提供就业岗位49个，保障49名脱贫人口稳定就业，获得月工资收入500元。</v>
          </cell>
          <cell r="N86" t="str">
            <v>10人参与前期项目确定会议、决议，3人参与入库项目的选择，通过开发乡村公益岗位49个，为脱贫人口提供就业岗位49个，保障49名脱贫人口稳定就业，获得月工资收入500元。</v>
          </cell>
          <cell r="O86" t="str">
            <v>通过开发乡村公益岗位49个，为脱贫人口提供就业岗位49个，保障49名脱贫人口稳定就业，获得月工资收入500元。</v>
          </cell>
          <cell r="P86" t="str">
            <v>享受公益性岗位补贴人数49人</v>
          </cell>
          <cell r="Q86" t="str">
            <v>公益性岗位补贴发放准确率100%</v>
          </cell>
          <cell r="R86" t="str">
            <v>补贴资金在规定时间内支付到位率100%</v>
          </cell>
          <cell r="S86" t="str">
            <v>公益性岗位补贴月均标准500元/人</v>
          </cell>
          <cell r="T86" t="str">
            <v>获得月工资收入500元</v>
          </cell>
          <cell r="U86" t="str">
            <v>受益脱贫户（监测户）人口数≥49人</v>
          </cell>
          <cell r="V86" t="str">
            <v>项目可持续年限≥1年</v>
          </cell>
          <cell r="W86" t="str">
            <v>受益群众满意度≥95%</v>
          </cell>
          <cell r="X86" t="str">
            <v>巫溪县人力社保局</v>
          </cell>
          <cell r="Y86" t="str">
            <v>巫溪县兰英乡人民政府</v>
          </cell>
          <cell r="Z86">
            <v>2024</v>
          </cell>
          <cell r="AA86" t="str">
            <v>是</v>
          </cell>
          <cell r="AB86">
            <v>202401</v>
          </cell>
          <cell r="AC86">
            <v>202412</v>
          </cell>
          <cell r="AD86">
            <v>24</v>
          </cell>
          <cell r="AE86">
            <v>24</v>
          </cell>
          <cell r="AF86">
            <v>24</v>
          </cell>
        </row>
        <row r="86">
          <cell r="AL86" t="e">
            <v>#REF!</v>
          </cell>
          <cell r="AM86">
            <v>49</v>
          </cell>
          <cell r="AN86">
            <v>49</v>
          </cell>
          <cell r="AO86" t="str">
            <v>否</v>
          </cell>
          <cell r="AP86" t="str">
            <v>否</v>
          </cell>
          <cell r="AQ86" t="str">
            <v>否</v>
          </cell>
          <cell r="AR86" t="str">
            <v>是</v>
          </cell>
          <cell r="AS86" t="str">
            <v>是</v>
          </cell>
          <cell r="AT86" t="str">
            <v>否</v>
          </cell>
          <cell r="AU86" t="str">
            <v>否</v>
          </cell>
          <cell r="AV86" t="str">
            <v>否</v>
          </cell>
          <cell r="AW86" t="str">
            <v>否</v>
          </cell>
          <cell r="AX86" t="str">
            <v>罗小芳</v>
          </cell>
          <cell r="AY86">
            <v>18375892691</v>
          </cell>
        </row>
        <row r="86">
          <cell r="BD86">
            <v>18.6</v>
          </cell>
          <cell r="BE86">
            <v>18.6</v>
          </cell>
        </row>
        <row r="86">
          <cell r="BL86">
            <v>24</v>
          </cell>
          <cell r="BM86">
            <v>24</v>
          </cell>
          <cell r="BN86">
            <v>24</v>
          </cell>
          <cell r="BO86">
            <v>0</v>
          </cell>
        </row>
        <row r="87">
          <cell r="F87" t="str">
            <v>巫溪县双阳乡2024年非全日制公益性岗位补助</v>
          </cell>
          <cell r="G87" t="str">
            <v>就业项目</v>
          </cell>
          <cell r="H87" t="str">
            <v>公益性岗位</v>
          </cell>
          <cell r="I87" t="str">
            <v>公益性岗位</v>
          </cell>
          <cell r="J87" t="str">
            <v>开发乡村公益岗位48个（其中：农村道路维护岗10人，安全饮水管理岗11人，公共环境维护岗24人，农村道路交通劝导员3人），补助时间为2024年1月至12月；开发临时性乡村公益岗位16个，补助时间为2024年7月-12月。</v>
          </cell>
          <cell r="K87" t="str">
            <v>新建</v>
          </cell>
          <cell r="L87" t="str">
            <v>巫溪县双阳乡</v>
          </cell>
          <cell r="M87" t="str">
            <v>通过开发乡村公益岗位64个，为脱贫人口提供就业岗位64个，保障64名脱贫人口稳定就业，获得月工资收入500元。</v>
          </cell>
          <cell r="N87" t="str">
            <v>10人参与前期项目确定会议、决议，3人参与入库项目的选择，通过开发乡村公益岗位64个，为脱贫人口提供就业岗位64个，保障64名脱贫人口稳定就业，获得月工资收入500元。</v>
          </cell>
          <cell r="O87" t="str">
            <v>通过开发乡村公益岗位64个，为脱贫人口提供就业岗位64个，保障64名脱贫人口稳定就业，获得月工资收入500元。</v>
          </cell>
          <cell r="P87" t="str">
            <v>享受公益性岗位补贴人数64人</v>
          </cell>
          <cell r="Q87" t="str">
            <v>公益性岗位补贴发放准确率100%</v>
          </cell>
          <cell r="R87" t="str">
            <v>补贴资金在规定时间内支付到位率100%</v>
          </cell>
          <cell r="S87" t="str">
            <v>公益性岗位补贴月均标准500元/人</v>
          </cell>
          <cell r="T87" t="str">
            <v>获得月工资收入500元</v>
          </cell>
          <cell r="U87" t="str">
            <v>受益脱贫户（监测户）人口数≥64人</v>
          </cell>
          <cell r="V87" t="str">
            <v>项目可持续年限≥1年</v>
          </cell>
          <cell r="W87" t="str">
            <v>受益群众满意度≥95%</v>
          </cell>
          <cell r="X87" t="str">
            <v>巫溪县人力社保局</v>
          </cell>
          <cell r="Y87" t="str">
            <v>巫溪县双阳乡人民政府</v>
          </cell>
          <cell r="Z87">
            <v>2024</v>
          </cell>
          <cell r="AA87" t="str">
            <v>是</v>
          </cell>
          <cell r="AB87">
            <v>202401</v>
          </cell>
          <cell r="AC87">
            <v>202412</v>
          </cell>
          <cell r="AD87">
            <v>33.6</v>
          </cell>
          <cell r="AE87">
            <v>33.6</v>
          </cell>
          <cell r="AF87">
            <v>33.6</v>
          </cell>
        </row>
        <row r="87">
          <cell r="AL87" t="e">
            <v>#REF!</v>
          </cell>
          <cell r="AM87">
            <v>64</v>
          </cell>
          <cell r="AN87">
            <v>64</v>
          </cell>
          <cell r="AO87" t="str">
            <v>否</v>
          </cell>
          <cell r="AP87" t="str">
            <v>否</v>
          </cell>
          <cell r="AQ87" t="str">
            <v>否</v>
          </cell>
          <cell r="AR87" t="str">
            <v>是</v>
          </cell>
          <cell r="AS87" t="str">
            <v>是</v>
          </cell>
          <cell r="AT87" t="str">
            <v>否</v>
          </cell>
          <cell r="AU87" t="str">
            <v>否</v>
          </cell>
          <cell r="AV87" t="str">
            <v>否</v>
          </cell>
          <cell r="AW87" t="str">
            <v>否</v>
          </cell>
          <cell r="AX87" t="str">
            <v>罗小芳</v>
          </cell>
          <cell r="AY87">
            <v>18375892691</v>
          </cell>
        </row>
        <row r="87">
          <cell r="BD87">
            <v>28.8</v>
          </cell>
          <cell r="BE87">
            <v>28.8</v>
          </cell>
        </row>
        <row r="87">
          <cell r="BL87">
            <v>33.6</v>
          </cell>
          <cell r="BM87">
            <v>33.6</v>
          </cell>
          <cell r="BN87">
            <v>33.6</v>
          </cell>
          <cell r="BO87">
            <v>0</v>
          </cell>
        </row>
        <row r="88">
          <cell r="F88" t="str">
            <v>巫溪县中梁乡2024年非全日制公益性岗位补助</v>
          </cell>
          <cell r="G88" t="str">
            <v>就业项目</v>
          </cell>
          <cell r="H88" t="str">
            <v>公益性岗位</v>
          </cell>
          <cell r="I88" t="str">
            <v>公益性岗位</v>
          </cell>
          <cell r="J88" t="str">
            <v>开发乡村公益岗位72个（其中：农村道路维护岗11人，安全饮水管理岗18人，公共环境维护岗38人，农村道路交通劝导员5人），补助时间为2024年1月至12月；开发临时性乡村公益岗位33个，补助时间为2024年7月-12月。</v>
          </cell>
          <cell r="K88" t="str">
            <v>新建</v>
          </cell>
          <cell r="L88" t="str">
            <v>巫溪县中梁乡</v>
          </cell>
          <cell r="M88" t="str">
            <v>通过开发乡村公益岗位105个，为脱贫人口提供就业岗位105个，保障105名脱贫人口稳定就业，获得月工资收入500元。</v>
          </cell>
          <cell r="N88" t="str">
            <v>10人参与前期项目确定会议、决议，3人参与入库项目的选择，通过开发乡村公益岗位105个，为脱贫人口提供就业岗位105个，保障105名脱贫人口稳定就业，获得月工资收入500元。</v>
          </cell>
          <cell r="O88" t="str">
            <v>通过开发乡村公益岗位105个，为脱贫人口提供就业岗位105个，保障105名脱贫人口稳定就业，获得月工资收入500元。</v>
          </cell>
          <cell r="P88" t="str">
            <v>享受公益性岗位补贴人数105人</v>
          </cell>
          <cell r="Q88" t="str">
            <v>公益性岗位补贴发放准确率100%</v>
          </cell>
          <cell r="R88" t="str">
            <v>补贴资金在规定时间内支付到位率100%</v>
          </cell>
          <cell r="S88" t="str">
            <v>公益性岗位补贴月均标准500元/人</v>
          </cell>
          <cell r="T88" t="str">
            <v>获得月工资收入500元</v>
          </cell>
          <cell r="U88" t="str">
            <v>受益脱贫户（监测户）人口数≥105人</v>
          </cell>
          <cell r="V88" t="str">
            <v>项目可持续年限≥1年</v>
          </cell>
          <cell r="W88" t="str">
            <v>受益群众满意度≥95%</v>
          </cell>
          <cell r="X88" t="str">
            <v>巫溪县人力社保局</v>
          </cell>
          <cell r="Y88" t="str">
            <v>巫溪县中梁乡人民政府</v>
          </cell>
          <cell r="Z88">
            <v>2024</v>
          </cell>
          <cell r="AA88" t="str">
            <v>是</v>
          </cell>
          <cell r="AB88">
            <v>202401</v>
          </cell>
          <cell r="AC88">
            <v>202412</v>
          </cell>
          <cell r="AD88">
            <v>53.1</v>
          </cell>
          <cell r="AE88">
            <v>53.1</v>
          </cell>
          <cell r="AF88">
            <v>53.1</v>
          </cell>
        </row>
        <row r="88">
          <cell r="AL88" t="e">
            <v>#REF!</v>
          </cell>
          <cell r="AM88">
            <v>105</v>
          </cell>
          <cell r="AN88">
            <v>105</v>
          </cell>
          <cell r="AO88" t="str">
            <v>否</v>
          </cell>
          <cell r="AP88" t="str">
            <v>否</v>
          </cell>
          <cell r="AQ88" t="str">
            <v>否</v>
          </cell>
          <cell r="AR88" t="str">
            <v>是</v>
          </cell>
          <cell r="AS88" t="str">
            <v>是</v>
          </cell>
          <cell r="AT88" t="str">
            <v>否</v>
          </cell>
          <cell r="AU88" t="str">
            <v>否</v>
          </cell>
          <cell r="AV88" t="str">
            <v>否</v>
          </cell>
          <cell r="AW88" t="str">
            <v>否</v>
          </cell>
          <cell r="AX88" t="str">
            <v>罗小芳</v>
          </cell>
          <cell r="AY88">
            <v>18375892691</v>
          </cell>
        </row>
        <row r="88">
          <cell r="BD88">
            <v>43.2</v>
          </cell>
          <cell r="BE88">
            <v>43.2</v>
          </cell>
        </row>
        <row r="88">
          <cell r="BL88">
            <v>53.1</v>
          </cell>
          <cell r="BM88">
            <v>53.1</v>
          </cell>
          <cell r="BN88">
            <v>53.1</v>
          </cell>
          <cell r="BO88">
            <v>0</v>
          </cell>
        </row>
        <row r="89">
          <cell r="F89" t="str">
            <v>巫溪县天元乡2024年非全日制公益性岗位补助</v>
          </cell>
          <cell r="G89" t="str">
            <v>就业项目</v>
          </cell>
          <cell r="H89" t="str">
            <v>公益性岗位</v>
          </cell>
          <cell r="I89" t="str">
            <v>公益性岗位</v>
          </cell>
          <cell r="J89" t="str">
            <v>开发乡村公益岗位97个（其中：农村道路维护岗33人，安全饮水管理岗26人，公共环境维护岗31人，农村道路交通劝导员7人），补助时间为2024年1月至12月；开发临时性乡村公益岗位40个，补助时间为2024年7月-12月。</v>
          </cell>
          <cell r="K89" t="str">
            <v>新建</v>
          </cell>
          <cell r="L89" t="str">
            <v>巫溪县天元乡</v>
          </cell>
          <cell r="M89" t="str">
            <v>通过开发乡村公益岗位137个，为脱贫人口提供就业岗位137个，保障137名脱贫人口稳定就业，获得月工资收入500元。</v>
          </cell>
          <cell r="N89" t="str">
            <v>10人参与前期项目确定会议、决议，3人参与入库项目的选择，通过开发乡村公益岗位137个，为脱贫人口提供就业岗位137个，保障137名脱贫人口稳定就业，获得月工资收入500元。</v>
          </cell>
          <cell r="O89" t="str">
            <v>通过开发乡村公益岗位137个，为脱贫人口提供就业岗位137个，保障137名脱贫人口稳定就业，获得月工资收入500元。</v>
          </cell>
          <cell r="P89" t="str">
            <v>享受公益性岗位补贴人数137人</v>
          </cell>
          <cell r="Q89" t="str">
            <v>公益性岗位补贴发放准确率100%</v>
          </cell>
          <cell r="R89" t="str">
            <v>补贴资金在规定时间内支付到位率100%</v>
          </cell>
          <cell r="S89" t="str">
            <v>公益性岗位补贴月均标准500元/人</v>
          </cell>
          <cell r="T89" t="str">
            <v>获得月工资收入500元</v>
          </cell>
          <cell r="U89" t="str">
            <v>受益脱贫户（监测户）人口数≥137人</v>
          </cell>
          <cell r="V89" t="str">
            <v>项目可持续年限≥1年</v>
          </cell>
          <cell r="W89" t="str">
            <v>受益群众满意度≥95%</v>
          </cell>
          <cell r="X89" t="str">
            <v>巫溪县人力社保局</v>
          </cell>
          <cell r="Y89" t="str">
            <v>巫溪县天元乡人民政府</v>
          </cell>
          <cell r="Z89">
            <v>2024</v>
          </cell>
          <cell r="AA89" t="str">
            <v>是</v>
          </cell>
          <cell r="AB89">
            <v>202401</v>
          </cell>
          <cell r="AC89">
            <v>202412</v>
          </cell>
          <cell r="AD89">
            <v>70.2</v>
          </cell>
          <cell r="AE89">
            <v>70.2</v>
          </cell>
          <cell r="AF89">
            <v>70.2</v>
          </cell>
        </row>
        <row r="89">
          <cell r="AL89" t="e">
            <v>#REF!</v>
          </cell>
          <cell r="AM89">
            <v>137</v>
          </cell>
          <cell r="AN89">
            <v>137</v>
          </cell>
          <cell r="AO89" t="str">
            <v>否</v>
          </cell>
          <cell r="AP89" t="str">
            <v>否</v>
          </cell>
          <cell r="AQ89" t="str">
            <v>否</v>
          </cell>
          <cell r="AR89" t="str">
            <v>是</v>
          </cell>
          <cell r="AS89" t="str">
            <v>是</v>
          </cell>
          <cell r="AT89" t="str">
            <v>否</v>
          </cell>
          <cell r="AU89" t="str">
            <v>否</v>
          </cell>
          <cell r="AV89" t="str">
            <v>否</v>
          </cell>
          <cell r="AW89" t="str">
            <v>否</v>
          </cell>
          <cell r="AX89" t="str">
            <v>罗小芳</v>
          </cell>
          <cell r="AY89">
            <v>18375892691</v>
          </cell>
        </row>
        <row r="89">
          <cell r="BD89">
            <v>58.2</v>
          </cell>
          <cell r="BE89">
            <v>58.2</v>
          </cell>
        </row>
        <row r="89">
          <cell r="BL89">
            <v>70.2</v>
          </cell>
          <cell r="BM89">
            <v>70.2</v>
          </cell>
          <cell r="BN89">
            <v>70.2</v>
          </cell>
          <cell r="BO89">
            <v>0</v>
          </cell>
        </row>
        <row r="90">
          <cell r="F90" t="str">
            <v>巫溪县花台乡2024年非全日制公益性岗位补助</v>
          </cell>
          <cell r="G90" t="str">
            <v>就业项目</v>
          </cell>
          <cell r="H90" t="str">
            <v>公益性岗位</v>
          </cell>
          <cell r="I90" t="str">
            <v>公益性岗位</v>
          </cell>
          <cell r="J90" t="str">
            <v>开发乡村公益岗位60个（其中：农村道路维护岗10人，安全饮水管理岗12人，公共环境维护岗35人，农村道路交通劝导员3人），补助时间为2024年1月至12月；开发临时性乡村公益岗位26个，补助时间为2024年7月-12月。</v>
          </cell>
          <cell r="K90" t="str">
            <v>新建</v>
          </cell>
          <cell r="L90" t="str">
            <v>巫溪县花台乡</v>
          </cell>
          <cell r="M90" t="str">
            <v>通过开发乡村公益岗位86个，为脱贫人口提供就业岗位86个，保障86名脱贫人口稳定就业，获得月工资收入500元。</v>
          </cell>
          <cell r="N90" t="str">
            <v>10人参与前期项目确定会议、决议，3人参与入库项目的选择，通过开发乡村公益岗位86个，为脱贫人口提供就业岗位86个，保障86名脱贫人口稳定就业，获得月工资收入500元。</v>
          </cell>
          <cell r="O90" t="str">
            <v>通过开发乡村公益岗位86个，为脱贫人口提供就业岗位86个，保障86名脱贫人口稳定就业，获得月工资收入500元。</v>
          </cell>
          <cell r="P90" t="str">
            <v>享受公益性岗位补贴人数86人</v>
          </cell>
          <cell r="Q90" t="str">
            <v>公益性岗位补贴发放准确率100%</v>
          </cell>
          <cell r="R90" t="str">
            <v>补贴资金在规定时间内支付到位率100%</v>
          </cell>
          <cell r="S90" t="str">
            <v>公益性岗位补贴月均标准500元/人</v>
          </cell>
          <cell r="T90" t="str">
            <v>获得月工资收入500元</v>
          </cell>
          <cell r="U90" t="str">
            <v>受益脱贫户（监测户）人口数≥86人</v>
          </cell>
          <cell r="V90" t="str">
            <v>项目可持续年限≥1年</v>
          </cell>
          <cell r="W90" t="str">
            <v>受益群众满意度≥95%</v>
          </cell>
          <cell r="X90" t="str">
            <v>巫溪县人力社保局</v>
          </cell>
          <cell r="Y90" t="str">
            <v>巫溪县花台乡人民政府</v>
          </cell>
          <cell r="Z90">
            <v>2024</v>
          </cell>
          <cell r="AA90" t="str">
            <v>是</v>
          </cell>
          <cell r="AB90">
            <v>202401</v>
          </cell>
          <cell r="AC90">
            <v>202412</v>
          </cell>
          <cell r="AD90">
            <v>43.8</v>
          </cell>
          <cell r="AE90">
            <v>43.8</v>
          </cell>
          <cell r="AF90">
            <v>43.8</v>
          </cell>
        </row>
        <row r="90">
          <cell r="AL90" t="e">
            <v>#REF!</v>
          </cell>
          <cell r="AM90">
            <v>86</v>
          </cell>
          <cell r="AN90">
            <v>86</v>
          </cell>
          <cell r="AO90" t="str">
            <v>否</v>
          </cell>
          <cell r="AP90" t="str">
            <v>否</v>
          </cell>
          <cell r="AQ90" t="str">
            <v>否</v>
          </cell>
          <cell r="AR90" t="str">
            <v>是</v>
          </cell>
          <cell r="AS90" t="str">
            <v>是</v>
          </cell>
          <cell r="AT90" t="str">
            <v>否</v>
          </cell>
          <cell r="AU90" t="str">
            <v>否</v>
          </cell>
          <cell r="AV90" t="str">
            <v>否</v>
          </cell>
          <cell r="AW90" t="str">
            <v>否</v>
          </cell>
          <cell r="AX90" t="str">
            <v>罗小芳</v>
          </cell>
          <cell r="AY90">
            <v>18375892691</v>
          </cell>
        </row>
        <row r="90">
          <cell r="BD90">
            <v>36</v>
          </cell>
          <cell r="BE90">
            <v>36</v>
          </cell>
        </row>
        <row r="90">
          <cell r="BL90">
            <v>43.8</v>
          </cell>
          <cell r="BM90">
            <v>43.8</v>
          </cell>
          <cell r="BN90">
            <v>43.8</v>
          </cell>
          <cell r="BO90">
            <v>0</v>
          </cell>
        </row>
        <row r="91">
          <cell r="F91" t="str">
            <v>巫溪县胜利乡2024年非全日制公益性岗位补助</v>
          </cell>
          <cell r="G91" t="str">
            <v>就业项目</v>
          </cell>
          <cell r="H91" t="str">
            <v>公益性岗位</v>
          </cell>
          <cell r="I91" t="str">
            <v>公益性岗位</v>
          </cell>
          <cell r="J91" t="str">
            <v>开发乡村公益岗位95个（其中：农村道路维护岗32人，安全饮水管理岗24人，公共环境维护岗33人，农村道路交通劝导员6人），补助时间为2024年1月至12月；开发临时性乡村公益岗位25个，补助时间为2024年7月-12月。</v>
          </cell>
          <cell r="K91" t="str">
            <v>新建</v>
          </cell>
          <cell r="L91" t="str">
            <v>巫溪县胜利乡</v>
          </cell>
          <cell r="M91" t="str">
            <v>通过开发乡村公益岗位120个，为脱贫人口提供就业岗位120个，保障120名脱贫人口稳定就业，获得月工资收入500元。</v>
          </cell>
          <cell r="N91" t="str">
            <v>10人参与前期项目确定会议、决议，3人参与入库项目的选择，通过开发乡村公益岗位120个，为脱贫人口提供就业岗位120个，保障120名脱贫人口稳定就业，获得月工资收入500元。</v>
          </cell>
          <cell r="O91" t="str">
            <v>通过开发乡村公益岗位120个，为脱贫人口提供就业岗位120个，保障120名脱贫人口稳定就业，获得月工资收入500元。</v>
          </cell>
          <cell r="P91" t="str">
            <v>享受公益性岗位补贴人数120人</v>
          </cell>
          <cell r="Q91" t="str">
            <v>公益性岗位补贴发放准确率100%</v>
          </cell>
          <cell r="R91" t="str">
            <v>补贴资金在规定时间内支付到位率100%</v>
          </cell>
          <cell r="S91" t="str">
            <v>公益性岗位补贴月均标准500元/人</v>
          </cell>
          <cell r="T91" t="str">
            <v>获得月工资收入500元</v>
          </cell>
          <cell r="U91" t="str">
            <v>受益脱贫户（监测户）人口数≥120人</v>
          </cell>
          <cell r="V91" t="str">
            <v>项目可持续年限≥1年</v>
          </cell>
          <cell r="W91" t="str">
            <v>受益群众满意度≥95%</v>
          </cell>
          <cell r="X91" t="str">
            <v>巫溪县人力社保局</v>
          </cell>
          <cell r="Y91" t="str">
            <v>巫溪县胜利乡人民政府</v>
          </cell>
          <cell r="Z91">
            <v>2024</v>
          </cell>
          <cell r="AA91" t="str">
            <v>是</v>
          </cell>
          <cell r="AB91">
            <v>202401</v>
          </cell>
          <cell r="AC91">
            <v>202412</v>
          </cell>
          <cell r="AD91">
            <v>64.5</v>
          </cell>
          <cell r="AE91">
            <v>64.5</v>
          </cell>
          <cell r="AF91">
            <v>64.5</v>
          </cell>
        </row>
        <row r="91">
          <cell r="AL91" t="e">
            <v>#REF!</v>
          </cell>
          <cell r="AM91">
            <v>120</v>
          </cell>
          <cell r="AN91">
            <v>120</v>
          </cell>
          <cell r="AO91" t="str">
            <v>否</v>
          </cell>
          <cell r="AP91" t="str">
            <v>否</v>
          </cell>
          <cell r="AQ91" t="str">
            <v>否</v>
          </cell>
          <cell r="AR91" t="str">
            <v>是</v>
          </cell>
          <cell r="AS91" t="str">
            <v>是</v>
          </cell>
          <cell r="AT91" t="str">
            <v>否</v>
          </cell>
          <cell r="AU91" t="str">
            <v>否</v>
          </cell>
          <cell r="AV91" t="str">
            <v>否</v>
          </cell>
          <cell r="AW91" t="str">
            <v>否</v>
          </cell>
          <cell r="AX91" t="str">
            <v>罗小芳</v>
          </cell>
          <cell r="AY91">
            <v>18375892691</v>
          </cell>
        </row>
        <row r="91">
          <cell r="BD91">
            <v>57</v>
          </cell>
          <cell r="BE91">
            <v>57</v>
          </cell>
        </row>
        <row r="91">
          <cell r="BL91">
            <v>64.5</v>
          </cell>
          <cell r="BM91">
            <v>64.5</v>
          </cell>
          <cell r="BN91">
            <v>64.5</v>
          </cell>
          <cell r="BO91">
            <v>0</v>
          </cell>
        </row>
        <row r="92">
          <cell r="F92" t="str">
            <v>巫溪县凤凰镇2024年非全日制公益性岗位补助</v>
          </cell>
          <cell r="G92" t="str">
            <v>就业项目</v>
          </cell>
          <cell r="H92" t="str">
            <v>公益性岗位</v>
          </cell>
          <cell r="I92" t="str">
            <v>公益性岗位</v>
          </cell>
          <cell r="J92" t="str">
            <v>开发乡村公益岗位101个（其中：农村道路维护岗21人，安全饮水管理岗23人，公共环境维护岗48人，农村道路交通劝导员9人），补助时间为2024年1月至12月；开发临时性乡村公益岗位36个，补助时间为2024年7月-12月。</v>
          </cell>
          <cell r="K92" t="str">
            <v>新建</v>
          </cell>
          <cell r="L92" t="str">
            <v>巫溪县凤凰镇</v>
          </cell>
          <cell r="M92" t="str">
            <v>通过开发乡村公益岗位137个，为脱贫人口提供就业岗位137个，保障137名脱贫人口稳定就业，获得月工资收入500元。</v>
          </cell>
          <cell r="N92" t="str">
            <v>10人参与前期项目确定会议、决议，3人参与入库项目的选择，通过开发乡村公益岗位137个，为脱贫人口提供就业岗位137个，保障137名脱贫人口稳定就业，获得月工资收入500元。</v>
          </cell>
          <cell r="O92" t="str">
            <v>通过开发乡村公益岗位137个，为脱贫人口提供就业岗位137个，保障137名脱贫人口稳定就业，获得月工资收入500元。</v>
          </cell>
          <cell r="P92" t="str">
            <v>享受公益性岗位补贴人数137人</v>
          </cell>
          <cell r="Q92" t="str">
            <v>公益性岗位补贴发放准确率100%</v>
          </cell>
          <cell r="R92" t="str">
            <v>补贴资金在规定时间内支付到位率100%</v>
          </cell>
          <cell r="S92" t="str">
            <v>公益性岗位补贴月均标准500元/人</v>
          </cell>
          <cell r="T92" t="str">
            <v>获得月工资收入500元</v>
          </cell>
          <cell r="U92" t="str">
            <v>受益脱贫户（监测户）人口数≥137人</v>
          </cell>
          <cell r="V92" t="str">
            <v>项目可持续年限≥1年</v>
          </cell>
          <cell r="W92" t="str">
            <v>受益群众满意度≥95%</v>
          </cell>
          <cell r="X92" t="str">
            <v>巫溪县人力社保局</v>
          </cell>
          <cell r="Y92" t="str">
            <v>巫溪县凤凰镇人民政府</v>
          </cell>
          <cell r="Z92">
            <v>2024</v>
          </cell>
          <cell r="AA92" t="str">
            <v>是</v>
          </cell>
          <cell r="AB92">
            <v>202401</v>
          </cell>
          <cell r="AC92">
            <v>202412</v>
          </cell>
          <cell r="AD92">
            <v>71.4</v>
          </cell>
          <cell r="AE92">
            <v>71.4</v>
          </cell>
          <cell r="AF92">
            <v>71.4</v>
          </cell>
        </row>
        <row r="92">
          <cell r="AL92" t="e">
            <v>#REF!</v>
          </cell>
          <cell r="AM92">
            <v>137</v>
          </cell>
          <cell r="AN92">
            <v>137</v>
          </cell>
          <cell r="AO92" t="str">
            <v>否</v>
          </cell>
          <cell r="AP92" t="str">
            <v>否</v>
          </cell>
          <cell r="AQ92" t="str">
            <v>否</v>
          </cell>
          <cell r="AR92" t="str">
            <v>是</v>
          </cell>
          <cell r="AS92" t="str">
            <v>是</v>
          </cell>
          <cell r="AT92" t="str">
            <v>否</v>
          </cell>
          <cell r="AU92" t="str">
            <v>否</v>
          </cell>
          <cell r="AV92" t="str">
            <v>否</v>
          </cell>
          <cell r="AW92" t="str">
            <v>否</v>
          </cell>
          <cell r="AX92" t="str">
            <v>罗小芳</v>
          </cell>
          <cell r="AY92">
            <v>18375892691</v>
          </cell>
        </row>
        <row r="92">
          <cell r="BD92">
            <v>60.6</v>
          </cell>
          <cell r="BE92">
            <v>60.6</v>
          </cell>
        </row>
        <row r="92">
          <cell r="BL92">
            <v>71.4</v>
          </cell>
          <cell r="BM92">
            <v>71.4</v>
          </cell>
          <cell r="BN92">
            <v>71.4</v>
          </cell>
          <cell r="BO92">
            <v>0</v>
          </cell>
        </row>
        <row r="93">
          <cell r="F93" t="str">
            <v>巫溪县古路镇2024年非全日制公益性岗位补助</v>
          </cell>
          <cell r="G93" t="str">
            <v>就业项目</v>
          </cell>
          <cell r="H93" t="str">
            <v>公益性岗位</v>
          </cell>
          <cell r="I93" t="str">
            <v>公益性岗位</v>
          </cell>
          <cell r="J93" t="str">
            <v>开发乡村公益岗位154个（其中：农村道路维护岗51人，安全饮水管理岗42人，公共环境维护岗46人，农村道路交通劝导员15人），补助时间为2024年1月至12月；开发临时性乡村公益岗位40个，补助时间为2024年7月-12月。</v>
          </cell>
          <cell r="K93" t="str">
            <v>新建</v>
          </cell>
          <cell r="L93" t="str">
            <v>巫溪县古路镇</v>
          </cell>
          <cell r="M93" t="str">
            <v>通过开发乡村公益岗位194个，为脱贫人口提供就业岗位194个，保障194名脱贫人口稳定就业，获得月工资收入500元。</v>
          </cell>
          <cell r="N93" t="str">
            <v>10人参与前期项目确定会议、决议，3人参与入库项目的选择，通过开发乡村公益岗位194个，为脱贫人口提供就业岗位194个，保障194名脱贫人口稳定就业，获得月工资收入500元。</v>
          </cell>
          <cell r="O93" t="str">
            <v>通过开发乡村公益岗位194个，为脱贫人口提供就业岗位194个，保障194名脱贫人口稳定就业，获得月工资收入500元。</v>
          </cell>
          <cell r="P93" t="str">
            <v>享受公益性岗位补贴人数194人</v>
          </cell>
          <cell r="Q93" t="str">
            <v>公益性岗位补贴发放准确率100%</v>
          </cell>
          <cell r="R93" t="str">
            <v>补贴资金在规定时间内支付到位率100%</v>
          </cell>
          <cell r="S93" t="str">
            <v>公益性岗位补贴月均标准500元/人</v>
          </cell>
          <cell r="T93" t="str">
            <v>获得月工资收入500元</v>
          </cell>
          <cell r="U93" t="str">
            <v>受益脱贫户（监测户）人口数≥194人</v>
          </cell>
          <cell r="V93" t="str">
            <v>项目可持续年限≥1年</v>
          </cell>
          <cell r="W93" t="str">
            <v>受益群众满意度≥95%</v>
          </cell>
          <cell r="X93" t="str">
            <v>巫溪县人力社保局</v>
          </cell>
          <cell r="Y93" t="str">
            <v>巫溪县古路镇人民政府</v>
          </cell>
          <cell r="Z93">
            <v>2024</v>
          </cell>
          <cell r="AA93" t="str">
            <v>是</v>
          </cell>
          <cell r="AB93">
            <v>202401</v>
          </cell>
          <cell r="AC93">
            <v>202412</v>
          </cell>
          <cell r="AD93">
            <v>104.4</v>
          </cell>
          <cell r="AE93">
            <v>104.4</v>
          </cell>
          <cell r="AF93">
            <v>104.4</v>
          </cell>
        </row>
        <row r="93">
          <cell r="AL93" t="e">
            <v>#REF!</v>
          </cell>
          <cell r="AM93">
            <v>194</v>
          </cell>
          <cell r="AN93">
            <v>194</v>
          </cell>
          <cell r="AO93" t="str">
            <v>否</v>
          </cell>
          <cell r="AP93" t="str">
            <v>否</v>
          </cell>
          <cell r="AQ93" t="str">
            <v>否</v>
          </cell>
          <cell r="AR93" t="str">
            <v>是</v>
          </cell>
          <cell r="AS93" t="str">
            <v>是</v>
          </cell>
          <cell r="AT93" t="str">
            <v>否</v>
          </cell>
          <cell r="AU93" t="str">
            <v>否</v>
          </cell>
          <cell r="AV93" t="str">
            <v>否</v>
          </cell>
          <cell r="AW93" t="str">
            <v>否</v>
          </cell>
          <cell r="AX93" t="str">
            <v>罗小芳</v>
          </cell>
          <cell r="AY93">
            <v>18375892691</v>
          </cell>
        </row>
        <row r="93">
          <cell r="BD93">
            <v>92.4</v>
          </cell>
          <cell r="BE93">
            <v>92.4</v>
          </cell>
        </row>
        <row r="93">
          <cell r="BL93">
            <v>104.4</v>
          </cell>
          <cell r="BM93">
            <v>104.4</v>
          </cell>
          <cell r="BN93">
            <v>104.4</v>
          </cell>
          <cell r="BO93">
            <v>0</v>
          </cell>
        </row>
        <row r="94">
          <cell r="F94" t="str">
            <v>巫溪县文峰镇2024年非全日制公益性岗位补助</v>
          </cell>
          <cell r="G94" t="str">
            <v>就业项目</v>
          </cell>
          <cell r="H94" t="str">
            <v>公益性岗位</v>
          </cell>
          <cell r="I94" t="str">
            <v>公益性岗位</v>
          </cell>
          <cell r="J94" t="str">
            <v>开发乡村公益岗位190个（其中：农村道路维护岗83人，安全饮水管理岗42人，公共环境维护岗50人，农村道路交通劝导员15人），补助时间为2024年1月至12月；开发临时性乡村公益岗位100个，补助时间为2024年7月-12月。</v>
          </cell>
          <cell r="K94" t="str">
            <v>新建</v>
          </cell>
          <cell r="L94" t="str">
            <v>巫溪县文峰镇</v>
          </cell>
          <cell r="M94" t="str">
            <v>通过开发乡村公益岗位290个，为脱贫人口提供就业岗位290个，保障290名脱贫人口稳定就业，获得月工资收入500元。</v>
          </cell>
          <cell r="N94" t="str">
            <v>10人参与前期项目确定会议、决议，3人参与入库项目的选择，通过开发乡村公益岗位290个，为脱贫人口提供就业岗位290个，保障290名脱贫人口稳定就业，获得月工资收入500元。</v>
          </cell>
          <cell r="O94" t="str">
            <v>通过开发乡村公益岗位290个，为脱贫人口提供就业岗位290个，保障290名脱贫人口稳定就业，获得月工资收入500元。</v>
          </cell>
          <cell r="P94" t="str">
            <v>享受公益性岗位补贴人数290人</v>
          </cell>
          <cell r="Q94" t="str">
            <v>公益性岗位补贴发放准确率100%</v>
          </cell>
          <cell r="R94" t="str">
            <v>补贴资金在规定时间内支付到位率100%</v>
          </cell>
          <cell r="S94" t="str">
            <v>公益性岗位补贴月均标准500元/人</v>
          </cell>
          <cell r="T94" t="str">
            <v>获得月工资收入500元</v>
          </cell>
          <cell r="U94" t="str">
            <v>受益脱贫户（监测户）人口数≥290人</v>
          </cell>
          <cell r="V94" t="str">
            <v>项目可持续年限≥1年</v>
          </cell>
          <cell r="W94" t="str">
            <v>受益群众满意度≥95%</v>
          </cell>
          <cell r="X94" t="str">
            <v>巫溪县人力社保局</v>
          </cell>
          <cell r="Y94" t="str">
            <v>巫溪县文峰镇人民政府</v>
          </cell>
          <cell r="Z94">
            <v>2024</v>
          </cell>
          <cell r="AA94" t="str">
            <v>是</v>
          </cell>
          <cell r="AB94">
            <v>202401</v>
          </cell>
          <cell r="AC94">
            <v>202412</v>
          </cell>
          <cell r="AD94">
            <v>144</v>
          </cell>
          <cell r="AE94">
            <v>144</v>
          </cell>
          <cell r="AF94">
            <v>144</v>
          </cell>
        </row>
        <row r="94">
          <cell r="AL94" t="e">
            <v>#REF!</v>
          </cell>
          <cell r="AM94">
            <v>290</v>
          </cell>
          <cell r="AN94">
            <v>290</v>
          </cell>
          <cell r="AO94" t="str">
            <v>否</v>
          </cell>
          <cell r="AP94" t="str">
            <v>否</v>
          </cell>
          <cell r="AQ94" t="str">
            <v>否</v>
          </cell>
          <cell r="AR94" t="str">
            <v>是</v>
          </cell>
          <cell r="AS94" t="str">
            <v>是</v>
          </cell>
          <cell r="AT94" t="str">
            <v>否</v>
          </cell>
          <cell r="AU94" t="str">
            <v>否</v>
          </cell>
          <cell r="AV94" t="str">
            <v>否</v>
          </cell>
          <cell r="AW94" t="str">
            <v>否</v>
          </cell>
          <cell r="AX94" t="str">
            <v>罗小芳</v>
          </cell>
          <cell r="AY94">
            <v>18375892691</v>
          </cell>
        </row>
        <row r="94">
          <cell r="BD94">
            <v>114</v>
          </cell>
          <cell r="BE94">
            <v>114</v>
          </cell>
        </row>
        <row r="94">
          <cell r="BL94">
            <v>144</v>
          </cell>
          <cell r="BM94">
            <v>144</v>
          </cell>
          <cell r="BN94">
            <v>144</v>
          </cell>
          <cell r="BO94">
            <v>0</v>
          </cell>
        </row>
        <row r="95">
          <cell r="F95" t="str">
            <v>巫溪县白鹿镇2024年非全日制公益性岗位补助</v>
          </cell>
          <cell r="G95" t="str">
            <v>就业项目</v>
          </cell>
          <cell r="H95" t="str">
            <v>公益性岗位</v>
          </cell>
          <cell r="I95" t="str">
            <v>公益性岗位</v>
          </cell>
          <cell r="J95" t="str">
            <v>开发乡村公益岗位107个（其中：农村道路维护岗29人，安全饮水管理岗30人，公共环境维护岗38人，农村道路交通劝导员10人），补助时间为2024年1月至12月；开发临时性乡村公益岗位84个，补助时间为2024年7月-12月。</v>
          </cell>
          <cell r="K95" t="str">
            <v>新建</v>
          </cell>
          <cell r="L95" t="str">
            <v>巫溪县白鹿镇</v>
          </cell>
          <cell r="M95" t="str">
            <v>通过开发乡村公益岗位191个，为脱贫人口提供就业岗位191个，保障191名脱贫人口稳定就业，获得月工资收入500元。</v>
          </cell>
          <cell r="N95" t="str">
            <v>10人参与前期项目确定会议、决议，5人参与入库项目的选择，通过开发乡村公益岗位191个，为脱贫人口提供就业岗位191个，保障191名脱贫人口稳定就业，获得月工资收入500元。</v>
          </cell>
          <cell r="O95" t="str">
            <v>通过开发乡村公益岗位191个，为脱贫人口提供就业岗位191个，保障191名脱贫人口稳定就业，获得月工资收入500元。</v>
          </cell>
          <cell r="P95" t="str">
            <v>享受公益性岗位补贴人数191人</v>
          </cell>
          <cell r="Q95" t="str">
            <v>公益性岗位补贴发放准确率100%</v>
          </cell>
          <cell r="R95" t="str">
            <v>补贴资金在规定时间内支付到位率100%</v>
          </cell>
          <cell r="S95" t="str">
            <v>公益性岗位补贴月均标准500元/人</v>
          </cell>
          <cell r="T95" t="str">
            <v>获得月工资收入500元</v>
          </cell>
          <cell r="U95" t="str">
            <v>受益脱贫户（监测户）人口数≥191人</v>
          </cell>
          <cell r="V95" t="str">
            <v>项目可持续年限≥1年</v>
          </cell>
          <cell r="W95" t="str">
            <v>受益群众满意度≥95%</v>
          </cell>
          <cell r="X95" t="str">
            <v>巫溪县人力社保局</v>
          </cell>
          <cell r="Y95" t="str">
            <v>巫溪县白鹿镇人民政府</v>
          </cell>
          <cell r="Z95">
            <v>2024</v>
          </cell>
          <cell r="AA95" t="str">
            <v>是</v>
          </cell>
          <cell r="AB95">
            <v>202401</v>
          </cell>
          <cell r="AC95">
            <v>202412</v>
          </cell>
          <cell r="AD95">
            <v>89.4</v>
          </cell>
          <cell r="AE95">
            <v>89.4</v>
          </cell>
          <cell r="AF95">
            <v>89.4</v>
          </cell>
        </row>
        <row r="95">
          <cell r="AL95" t="e">
            <v>#REF!</v>
          </cell>
          <cell r="AM95">
            <v>191</v>
          </cell>
          <cell r="AN95">
            <v>191</v>
          </cell>
          <cell r="AO95" t="str">
            <v>否</v>
          </cell>
          <cell r="AP95" t="str">
            <v>否</v>
          </cell>
          <cell r="AQ95" t="str">
            <v>否</v>
          </cell>
          <cell r="AR95" t="str">
            <v>是</v>
          </cell>
          <cell r="AS95" t="str">
            <v>是</v>
          </cell>
          <cell r="AT95" t="str">
            <v>否</v>
          </cell>
          <cell r="AU95" t="str">
            <v>否</v>
          </cell>
          <cell r="AV95" t="str">
            <v>否</v>
          </cell>
          <cell r="AW95" t="str">
            <v>否</v>
          </cell>
          <cell r="AX95" t="str">
            <v>罗小芳</v>
          </cell>
          <cell r="AY95">
            <v>18375892691</v>
          </cell>
        </row>
        <row r="95">
          <cell r="BD95">
            <v>64.2</v>
          </cell>
          <cell r="BE95">
            <v>64.2</v>
          </cell>
        </row>
        <row r="95">
          <cell r="BL95">
            <v>89.4</v>
          </cell>
          <cell r="BM95">
            <v>89.4</v>
          </cell>
          <cell r="BN95">
            <v>89.4</v>
          </cell>
          <cell r="BO95">
            <v>0</v>
          </cell>
        </row>
        <row r="96">
          <cell r="AD96">
            <v>500</v>
          </cell>
          <cell r="AE96">
            <v>500</v>
          </cell>
          <cell r="AF96">
            <v>500</v>
          </cell>
          <cell r="AG96">
            <v>0</v>
          </cell>
          <cell r="AH96">
            <v>0</v>
          </cell>
          <cell r="AI96">
            <v>0</v>
          </cell>
          <cell r="AJ96">
            <v>0</v>
          </cell>
          <cell r="AK96">
            <v>0</v>
          </cell>
          <cell r="AL96" t="e">
            <v>#REF!</v>
          </cell>
          <cell r="AM96">
            <v>24348</v>
          </cell>
          <cell r="AN96">
            <v>24348</v>
          </cell>
          <cell r="AO96">
            <v>0</v>
          </cell>
          <cell r="AP96">
            <v>0</v>
          </cell>
          <cell r="AQ96">
            <v>0</v>
          </cell>
          <cell r="AR96">
            <v>0</v>
          </cell>
          <cell r="AS96">
            <v>0</v>
          </cell>
          <cell r="AT96">
            <v>0</v>
          </cell>
          <cell r="AU96">
            <v>0</v>
          </cell>
          <cell r="AV96">
            <v>0</v>
          </cell>
          <cell r="AW96">
            <v>0</v>
          </cell>
          <cell r="AX96">
            <v>0</v>
          </cell>
          <cell r="AY96">
            <v>586353090432</v>
          </cell>
          <cell r="AZ96">
            <v>0</v>
          </cell>
          <cell r="BA96">
            <v>0</v>
          </cell>
          <cell r="BB96">
            <v>0</v>
          </cell>
          <cell r="BC96">
            <v>0</v>
          </cell>
          <cell r="BD96">
            <v>235</v>
          </cell>
          <cell r="BE96">
            <v>0</v>
          </cell>
          <cell r="BF96">
            <v>235</v>
          </cell>
          <cell r="BG96">
            <v>0</v>
          </cell>
          <cell r="BH96">
            <v>0</v>
          </cell>
          <cell r="BI96">
            <v>0</v>
          </cell>
          <cell r="BJ96">
            <v>0</v>
          </cell>
          <cell r="BK96">
            <v>0</v>
          </cell>
          <cell r="BL96" t="str">
            <v/>
          </cell>
          <cell r="BM96" t="str">
            <v/>
          </cell>
          <cell r="BN96" t="str">
            <v/>
          </cell>
          <cell r="BO96" t="str">
            <v/>
          </cell>
        </row>
        <row r="97">
          <cell r="F97" t="str">
            <v>巫溪县白鹿镇2024年跨区域交通补助项目</v>
          </cell>
          <cell r="G97" t="str">
            <v>就业项目</v>
          </cell>
          <cell r="H97" t="str">
            <v>务工补助</v>
          </cell>
          <cell r="I97" t="str">
            <v>交通费补助</v>
          </cell>
          <cell r="J97" t="str">
            <v>为934人发放跨区域交通补助</v>
          </cell>
          <cell r="K97" t="str">
            <v>新建</v>
          </cell>
          <cell r="L97" t="str">
            <v>巫溪县白鹿镇</v>
          </cell>
          <cell r="M97" t="str">
            <v>通过为934名脱贫人口提供交通补助，促进转移就业，减少脱贫户人均外出务工交通费用200元</v>
          </cell>
          <cell r="N97" t="str">
            <v>10人参与前期项目确定会议、决议，5人参与入库项目的选择，通过为934名脱贫人口提供交通补助，促进转移就业，减少脱贫户人均外出务工交通费用200元</v>
          </cell>
          <cell r="O97" t="str">
            <v>通过为934名脱贫人口提供交通补助，促进转移就业，减少脱贫户人均外出务工交通费用200元</v>
          </cell>
          <cell r="P97" t="str">
            <v>发放跨区域交通补助934人</v>
          </cell>
          <cell r="Q97" t="str">
            <v>跨区域交通补助发放准确率100%</v>
          </cell>
          <cell r="R97" t="str">
            <v>补助资金在规定时间内支付到位率100%</v>
          </cell>
          <cell r="S97" t="str">
            <v>市外交通补贴200元/人</v>
          </cell>
          <cell r="T97" t="str">
            <v>减少脱贫户人均外出务工交通费用200元</v>
          </cell>
          <cell r="U97" t="str">
            <v>受益脱贫人口数≥934人</v>
          </cell>
          <cell r="V97" t="str">
            <v>项目可持续年限≥1年</v>
          </cell>
          <cell r="W97" t="str">
            <v>受益群众满意度≥95%</v>
          </cell>
          <cell r="X97" t="str">
            <v>巫溪县人力社保局</v>
          </cell>
          <cell r="Y97" t="str">
            <v>巫溪县白鹿镇人民政府</v>
          </cell>
          <cell r="Z97">
            <v>2024</v>
          </cell>
          <cell r="AA97" t="str">
            <v>是</v>
          </cell>
          <cell r="AB97">
            <v>202401</v>
          </cell>
          <cell r="AC97">
            <v>202412</v>
          </cell>
          <cell r="AD97">
            <v>18.7</v>
          </cell>
          <cell r="AE97">
            <v>18.7</v>
          </cell>
          <cell r="AF97">
            <v>18.7</v>
          </cell>
        </row>
        <row r="97">
          <cell r="AL97" t="e">
            <v>#REF!</v>
          </cell>
          <cell r="AM97">
            <v>934</v>
          </cell>
          <cell r="AN97">
            <v>934</v>
          </cell>
          <cell r="AO97" t="str">
            <v>否</v>
          </cell>
          <cell r="AP97" t="str">
            <v>否</v>
          </cell>
          <cell r="AQ97" t="str">
            <v>否</v>
          </cell>
          <cell r="AR97" t="str">
            <v>是</v>
          </cell>
          <cell r="AS97" t="str">
            <v>是</v>
          </cell>
          <cell r="AT97" t="str">
            <v>否</v>
          </cell>
          <cell r="AU97" t="str">
            <v>否</v>
          </cell>
          <cell r="AV97" t="str">
            <v>否</v>
          </cell>
          <cell r="AW97" t="str">
            <v>否</v>
          </cell>
          <cell r="AX97" t="str">
            <v>杜鹏</v>
          </cell>
          <cell r="AY97">
            <v>18323534076</v>
          </cell>
        </row>
        <row r="97">
          <cell r="BD97">
            <v>9</v>
          </cell>
        </row>
        <row r="97">
          <cell r="BF97">
            <v>9</v>
          </cell>
        </row>
        <row r="97">
          <cell r="BL97">
            <v>18.7</v>
          </cell>
          <cell r="BM97">
            <v>18.7</v>
          </cell>
          <cell r="BN97">
            <v>18.7</v>
          </cell>
          <cell r="BO97">
            <v>0</v>
          </cell>
        </row>
        <row r="98">
          <cell r="F98" t="str">
            <v>巫溪县柏杨街道2024年跨区域交通补助项目</v>
          </cell>
          <cell r="G98" t="str">
            <v>就业项目</v>
          </cell>
          <cell r="H98" t="str">
            <v>务工补助</v>
          </cell>
          <cell r="I98" t="str">
            <v>交通费补助</v>
          </cell>
          <cell r="J98" t="str">
            <v>为19人发放跨区域交通补助</v>
          </cell>
          <cell r="K98" t="str">
            <v>新建</v>
          </cell>
          <cell r="L98" t="str">
            <v>巫溪县柏杨街道</v>
          </cell>
          <cell r="M98" t="str">
            <v>通过为19名脱贫人口提供交通补助，促进转移就业，减少脱贫户人均外出务工交通费用200元</v>
          </cell>
          <cell r="N98" t="str">
            <v>10人参与前期项目确定会议、决议，3人参与入库项目的选择，通过为19名脱贫人口提供交通补助，促进转移就业，减少脱贫户人均外出务工交通费用200元</v>
          </cell>
          <cell r="O98" t="str">
            <v>通过为19名脱贫人口提供交通补助，促进转移就业，减少脱贫户人均外出务工交通费用200元</v>
          </cell>
          <cell r="P98" t="str">
            <v>发放跨区域交通补助19人</v>
          </cell>
          <cell r="Q98" t="str">
            <v>跨区域交通补助发放准确率100%</v>
          </cell>
          <cell r="R98" t="str">
            <v>补助资金在规定时间内支付到位率100%</v>
          </cell>
          <cell r="S98" t="str">
            <v>市外交通补贴200元/人</v>
          </cell>
          <cell r="T98" t="str">
            <v>减少脱贫户人均外出务工交通费用200元</v>
          </cell>
          <cell r="U98" t="str">
            <v>受益脱贫人口数≥19人</v>
          </cell>
          <cell r="V98" t="str">
            <v>项目可持续年限≥1年</v>
          </cell>
          <cell r="W98" t="str">
            <v>受益群众满意度≥95%</v>
          </cell>
          <cell r="X98" t="str">
            <v>巫溪县人力社保局</v>
          </cell>
          <cell r="Y98" t="str">
            <v>巫溪县柏杨街道办事处</v>
          </cell>
          <cell r="Z98">
            <v>2024</v>
          </cell>
          <cell r="AA98" t="str">
            <v>是</v>
          </cell>
          <cell r="AB98">
            <v>202401</v>
          </cell>
          <cell r="AC98">
            <v>202412</v>
          </cell>
          <cell r="AD98">
            <v>0.4</v>
          </cell>
          <cell r="AE98">
            <v>0.4</v>
          </cell>
          <cell r="AF98">
            <v>0.4</v>
          </cell>
        </row>
        <row r="98">
          <cell r="AL98" t="e">
            <v>#REF!</v>
          </cell>
          <cell r="AM98">
            <v>19</v>
          </cell>
          <cell r="AN98">
            <v>19</v>
          </cell>
          <cell r="AO98" t="str">
            <v>否</v>
          </cell>
          <cell r="AP98" t="str">
            <v>否</v>
          </cell>
          <cell r="AQ98" t="str">
            <v>否</v>
          </cell>
          <cell r="AR98" t="str">
            <v>是</v>
          </cell>
          <cell r="AS98" t="str">
            <v>是</v>
          </cell>
          <cell r="AT98" t="str">
            <v>否</v>
          </cell>
          <cell r="AU98" t="str">
            <v>否</v>
          </cell>
          <cell r="AV98" t="str">
            <v>否</v>
          </cell>
          <cell r="AW98" t="str">
            <v>否</v>
          </cell>
          <cell r="AX98" t="str">
            <v>杜鹏</v>
          </cell>
          <cell r="AY98">
            <v>18323534076</v>
          </cell>
        </row>
        <row r="98">
          <cell r="BD98">
            <v>0.3</v>
          </cell>
        </row>
        <row r="98">
          <cell r="BF98">
            <v>0.3</v>
          </cell>
        </row>
        <row r="98">
          <cell r="BL98">
            <v>0.4</v>
          </cell>
          <cell r="BM98">
            <v>0.4</v>
          </cell>
          <cell r="BN98">
            <v>0.4</v>
          </cell>
          <cell r="BO98">
            <v>0</v>
          </cell>
        </row>
        <row r="99">
          <cell r="F99" t="str">
            <v>巫溪县朝阳镇2024年跨区域交通补助项目</v>
          </cell>
          <cell r="G99" t="str">
            <v>就业项目</v>
          </cell>
          <cell r="H99" t="str">
            <v>务工补助</v>
          </cell>
          <cell r="I99" t="str">
            <v>交通费补助</v>
          </cell>
          <cell r="J99" t="str">
            <v>为730人发放跨区域交通补助</v>
          </cell>
          <cell r="K99" t="str">
            <v>新建</v>
          </cell>
          <cell r="L99" t="str">
            <v>巫溪县朝阳镇</v>
          </cell>
          <cell r="M99" t="str">
            <v>通过为730名脱贫人口提供交通补助，促进转移就业，减少脱贫户人均外出务工交通费用200元</v>
          </cell>
          <cell r="N99" t="str">
            <v>10人参与前期项目确定会议、决议，3人参与入库项目的选择，通过为730名脱贫人口提供交通补助，促进转移就业，减少脱贫户人均外出务工交通费用200元</v>
          </cell>
          <cell r="O99" t="str">
            <v>通过为730名脱贫人口提供交通补助，促进转移就业，减少脱贫户人均外出务工交通费用200元</v>
          </cell>
          <cell r="P99" t="str">
            <v>发放跨区域交通补助730人</v>
          </cell>
          <cell r="Q99" t="str">
            <v>跨区域交通补助发放准确率100%</v>
          </cell>
          <cell r="R99" t="str">
            <v>补助资金在规定时间内支付到位率100%</v>
          </cell>
          <cell r="S99" t="str">
            <v>市外交通补贴200元/人</v>
          </cell>
          <cell r="T99" t="str">
            <v>减少脱贫户人均外出务工交通费用200元</v>
          </cell>
          <cell r="U99" t="str">
            <v>受益脱贫人口数≥730人</v>
          </cell>
          <cell r="V99" t="str">
            <v>项目可持续年限≥1年</v>
          </cell>
          <cell r="W99" t="str">
            <v>受益群众满意度≥95%</v>
          </cell>
          <cell r="X99" t="str">
            <v>巫溪县人力社保局</v>
          </cell>
          <cell r="Y99" t="str">
            <v>巫溪县朝阳镇人民政府</v>
          </cell>
          <cell r="Z99">
            <v>2024</v>
          </cell>
          <cell r="AA99" t="str">
            <v>是</v>
          </cell>
          <cell r="AB99">
            <v>202401</v>
          </cell>
          <cell r="AC99">
            <v>202412</v>
          </cell>
          <cell r="AD99">
            <v>14.6</v>
          </cell>
          <cell r="AE99">
            <v>14.6</v>
          </cell>
          <cell r="AF99">
            <v>14.6</v>
          </cell>
        </row>
        <row r="99">
          <cell r="AL99" t="e">
            <v>#REF!</v>
          </cell>
          <cell r="AM99">
            <v>730</v>
          </cell>
          <cell r="AN99">
            <v>730</v>
          </cell>
          <cell r="AO99" t="str">
            <v>否</v>
          </cell>
          <cell r="AP99" t="str">
            <v>否</v>
          </cell>
          <cell r="AQ99" t="str">
            <v>否</v>
          </cell>
          <cell r="AR99" t="str">
            <v>是</v>
          </cell>
          <cell r="AS99" t="str">
            <v>是</v>
          </cell>
          <cell r="AT99" t="str">
            <v>否</v>
          </cell>
          <cell r="AU99" t="str">
            <v>否</v>
          </cell>
          <cell r="AV99" t="str">
            <v>否</v>
          </cell>
          <cell r="AW99" t="str">
            <v>否</v>
          </cell>
          <cell r="AX99" t="str">
            <v>杜鹏</v>
          </cell>
          <cell r="AY99">
            <v>18323534076</v>
          </cell>
        </row>
        <row r="99">
          <cell r="BD99">
            <v>7</v>
          </cell>
        </row>
        <row r="99">
          <cell r="BF99">
            <v>7</v>
          </cell>
        </row>
        <row r="99">
          <cell r="BL99">
            <v>14.6</v>
          </cell>
          <cell r="BM99">
            <v>14.6</v>
          </cell>
          <cell r="BN99">
            <v>14.6</v>
          </cell>
          <cell r="BO99">
            <v>0</v>
          </cell>
        </row>
        <row r="100">
          <cell r="F100" t="str">
            <v>巫溪县城厢镇2024年跨区域交通补助项目</v>
          </cell>
          <cell r="G100" t="str">
            <v>就业项目</v>
          </cell>
          <cell r="H100" t="str">
            <v>务工补助</v>
          </cell>
          <cell r="I100" t="str">
            <v>交通费补助</v>
          </cell>
          <cell r="J100" t="str">
            <v>为906人发放跨区域交通补助</v>
          </cell>
          <cell r="K100" t="str">
            <v>新建</v>
          </cell>
          <cell r="L100" t="str">
            <v>巫溪县城厢镇</v>
          </cell>
          <cell r="M100" t="str">
            <v>通过为906名脱贫人口提供交通补助，促进转移就业，减少脱贫户人均外出务工交通费用200元</v>
          </cell>
          <cell r="N100" t="str">
            <v>5人参与前期项目确定会议、决议，5人参与入库项目的选择，通过为906名脱贫人口提供交通补助，促进转移就业，减少脱贫户人均外出务工交通费用200元</v>
          </cell>
          <cell r="O100" t="str">
            <v>通过为906名脱贫人口提供交通补助，促进转移就业，减少脱贫户人均外出务工交通费用200元</v>
          </cell>
          <cell r="P100" t="str">
            <v>发放跨区域交通补助906人</v>
          </cell>
          <cell r="Q100" t="str">
            <v>跨区域交通补助发放准确率100%</v>
          </cell>
          <cell r="R100" t="str">
            <v>补助资金在规定时间内支付到位率100%</v>
          </cell>
          <cell r="S100" t="str">
            <v>市外交通补贴200元/人</v>
          </cell>
          <cell r="T100" t="str">
            <v>减少脱贫户人均外出务工交通费用200元</v>
          </cell>
          <cell r="U100" t="str">
            <v>受益脱贫人口数≥906人</v>
          </cell>
          <cell r="V100" t="str">
            <v>项目可持续年限≥1年</v>
          </cell>
          <cell r="W100" t="str">
            <v>受益群众满意度≥95%</v>
          </cell>
          <cell r="X100" t="str">
            <v>巫溪县人力社保局</v>
          </cell>
          <cell r="Y100" t="str">
            <v>巫溪县城厢镇人民政府</v>
          </cell>
          <cell r="Z100">
            <v>2024</v>
          </cell>
          <cell r="AA100" t="str">
            <v>是</v>
          </cell>
          <cell r="AB100">
            <v>202401</v>
          </cell>
          <cell r="AC100">
            <v>202412</v>
          </cell>
          <cell r="AD100">
            <v>18.5</v>
          </cell>
          <cell r="AE100">
            <v>18.5</v>
          </cell>
          <cell r="AF100">
            <v>18.5</v>
          </cell>
        </row>
        <row r="100">
          <cell r="AL100" t="e">
            <v>#REF!</v>
          </cell>
          <cell r="AM100">
            <v>906</v>
          </cell>
          <cell r="AN100">
            <v>906</v>
          </cell>
          <cell r="AO100" t="str">
            <v>否</v>
          </cell>
          <cell r="AP100" t="str">
            <v>否</v>
          </cell>
          <cell r="AQ100" t="str">
            <v>否</v>
          </cell>
          <cell r="AR100" t="str">
            <v>是</v>
          </cell>
          <cell r="AS100" t="str">
            <v>是</v>
          </cell>
          <cell r="AT100" t="str">
            <v>否</v>
          </cell>
          <cell r="AU100" t="str">
            <v>否</v>
          </cell>
          <cell r="AV100" t="str">
            <v>否</v>
          </cell>
          <cell r="AW100" t="str">
            <v>否</v>
          </cell>
          <cell r="AX100" t="str">
            <v>杜鹏</v>
          </cell>
          <cell r="AY100">
            <v>18323534076</v>
          </cell>
        </row>
        <row r="100">
          <cell r="BD100">
            <v>9</v>
          </cell>
        </row>
        <row r="100">
          <cell r="BF100">
            <v>9</v>
          </cell>
        </row>
        <row r="100">
          <cell r="BL100">
            <v>18.5</v>
          </cell>
          <cell r="BM100">
            <v>18.5</v>
          </cell>
          <cell r="BN100">
            <v>18.5</v>
          </cell>
          <cell r="BO100">
            <v>0</v>
          </cell>
        </row>
        <row r="101">
          <cell r="F101" t="str">
            <v>巫溪县大河乡2024年跨区域交通补助项目</v>
          </cell>
          <cell r="G101" t="str">
            <v>就业项目</v>
          </cell>
          <cell r="H101" t="str">
            <v>务工补助</v>
          </cell>
          <cell r="I101" t="str">
            <v>交通费补助</v>
          </cell>
          <cell r="J101" t="str">
            <v>为635人发放跨区域交通补助</v>
          </cell>
          <cell r="K101" t="str">
            <v>新建</v>
          </cell>
          <cell r="L101" t="str">
            <v>巫溪县大河乡</v>
          </cell>
          <cell r="M101" t="str">
            <v>通过为635名脱贫人口提供交通补助，促进转移就业，减少脱贫户人均外出务工交通费用200元</v>
          </cell>
          <cell r="N101" t="str">
            <v>10人参与前期项目确定会议、决议，3人参与入库项目的选择，通过为635名脱贫人口提供交通补助，促进转移就业，减少脱贫户人均外出务工交通费用200元</v>
          </cell>
          <cell r="O101" t="str">
            <v>通过为635名脱贫人口提供交通补助，促进转移就业，减少脱贫户人均外出务工交通费用200元</v>
          </cell>
          <cell r="P101" t="str">
            <v>发放跨区域交通补助635人</v>
          </cell>
          <cell r="Q101" t="str">
            <v>跨区域交通补助发放准确率100%</v>
          </cell>
          <cell r="R101" t="str">
            <v>补助资金在规定时间内支付到位率100%</v>
          </cell>
          <cell r="S101" t="str">
            <v>市外交通补贴200元/人</v>
          </cell>
          <cell r="T101" t="str">
            <v>减少脱贫户人均外出务工交通费用200元</v>
          </cell>
          <cell r="U101" t="str">
            <v>受益脱贫人口数≥635人</v>
          </cell>
          <cell r="V101" t="str">
            <v>项目可持续年限≥1年</v>
          </cell>
          <cell r="W101" t="str">
            <v>受益群众满意度≥95%</v>
          </cell>
          <cell r="X101" t="str">
            <v>巫溪县人力社保局</v>
          </cell>
          <cell r="Y101" t="str">
            <v>巫溪县大河乡人民政府</v>
          </cell>
          <cell r="Z101">
            <v>2024</v>
          </cell>
          <cell r="AA101" t="str">
            <v>是</v>
          </cell>
          <cell r="AB101">
            <v>202401</v>
          </cell>
          <cell r="AC101">
            <v>202412</v>
          </cell>
          <cell r="AD101">
            <v>12.7</v>
          </cell>
          <cell r="AE101">
            <v>12.7</v>
          </cell>
          <cell r="AF101">
            <v>12.7</v>
          </cell>
        </row>
        <row r="101">
          <cell r="AL101" t="e">
            <v>#REF!</v>
          </cell>
          <cell r="AM101">
            <v>635</v>
          </cell>
          <cell r="AN101">
            <v>635</v>
          </cell>
          <cell r="AO101" t="str">
            <v>否</v>
          </cell>
          <cell r="AP101" t="str">
            <v>否</v>
          </cell>
          <cell r="AQ101" t="str">
            <v>否</v>
          </cell>
          <cell r="AR101" t="str">
            <v>是</v>
          </cell>
          <cell r="AS101" t="str">
            <v>是</v>
          </cell>
          <cell r="AT101" t="str">
            <v>否</v>
          </cell>
          <cell r="AU101" t="str">
            <v>否</v>
          </cell>
          <cell r="AV101" t="str">
            <v>否</v>
          </cell>
          <cell r="AW101" t="str">
            <v>否</v>
          </cell>
          <cell r="AX101" t="str">
            <v>杜鹏</v>
          </cell>
          <cell r="AY101">
            <v>18323534076</v>
          </cell>
        </row>
        <row r="101">
          <cell r="BD101">
            <v>6</v>
          </cell>
        </row>
        <row r="101">
          <cell r="BF101">
            <v>6</v>
          </cell>
        </row>
        <row r="101">
          <cell r="BL101">
            <v>12.7</v>
          </cell>
          <cell r="BM101">
            <v>12.7</v>
          </cell>
          <cell r="BN101">
            <v>12.7</v>
          </cell>
          <cell r="BO101">
            <v>0</v>
          </cell>
        </row>
        <row r="102">
          <cell r="F102" t="str">
            <v>巫溪县峰灵镇2024年跨区域交通补助项目</v>
          </cell>
          <cell r="G102" t="str">
            <v>就业项目</v>
          </cell>
          <cell r="H102" t="str">
            <v>务工补助</v>
          </cell>
          <cell r="I102" t="str">
            <v>交通费补助</v>
          </cell>
          <cell r="J102" t="str">
            <v>为1050人发放跨区域交通补助</v>
          </cell>
          <cell r="K102" t="str">
            <v>新建</v>
          </cell>
          <cell r="L102" t="str">
            <v>巫溪县峰灵镇</v>
          </cell>
          <cell r="M102" t="str">
            <v>通过为1050名脱贫人口提供交通补助，促进转移就业，减少脱贫户人均外出务工交通费用200元</v>
          </cell>
          <cell r="N102" t="str">
            <v>10人参与前期项目确定会议、决议，3人参与入库项目的选择，通过为1050名脱贫人口提供交通补助，促进转移就业，减少脱贫户人均外出务工交通费用200元</v>
          </cell>
          <cell r="O102" t="str">
            <v>通过为1050名脱贫人口提供交通补助，促进转移就业，减少脱贫户人均外出务工交通费用200元</v>
          </cell>
          <cell r="P102" t="str">
            <v>发放跨区域交通补助1050人</v>
          </cell>
          <cell r="Q102" t="str">
            <v>跨区域交通补助发放准确率100%</v>
          </cell>
          <cell r="R102" t="str">
            <v>补助资金在规定时间内支付到位率100%</v>
          </cell>
          <cell r="S102" t="str">
            <v>市外交通补贴200元/人</v>
          </cell>
          <cell r="T102" t="str">
            <v>减少脱贫户人均外出务工交通费用200元</v>
          </cell>
          <cell r="U102" t="str">
            <v>受益脱贫人口数≥1050人</v>
          </cell>
          <cell r="V102" t="str">
            <v>项目可持续年限≥1年</v>
          </cell>
          <cell r="W102" t="str">
            <v>受益群众满意度≥95%</v>
          </cell>
          <cell r="X102" t="str">
            <v>巫溪县人力社保局</v>
          </cell>
          <cell r="Y102" t="str">
            <v>巫溪县峰灵镇人民政府</v>
          </cell>
          <cell r="Z102">
            <v>2024</v>
          </cell>
          <cell r="AA102" t="str">
            <v>是</v>
          </cell>
          <cell r="AB102">
            <v>202401</v>
          </cell>
          <cell r="AC102">
            <v>202412</v>
          </cell>
          <cell r="AD102">
            <v>21</v>
          </cell>
          <cell r="AE102">
            <v>21</v>
          </cell>
          <cell r="AF102">
            <v>21</v>
          </cell>
        </row>
        <row r="102">
          <cell r="AL102" t="e">
            <v>#REF!</v>
          </cell>
          <cell r="AM102">
            <v>1050</v>
          </cell>
          <cell r="AN102">
            <v>1050</v>
          </cell>
          <cell r="AO102" t="str">
            <v>否</v>
          </cell>
          <cell r="AP102" t="str">
            <v>否</v>
          </cell>
          <cell r="AQ102" t="str">
            <v>否</v>
          </cell>
          <cell r="AR102" t="str">
            <v>是</v>
          </cell>
          <cell r="AS102" t="str">
            <v>是</v>
          </cell>
          <cell r="AT102" t="str">
            <v>否</v>
          </cell>
          <cell r="AU102" t="str">
            <v>否</v>
          </cell>
          <cell r="AV102" t="str">
            <v>否</v>
          </cell>
          <cell r="AW102" t="str">
            <v>否</v>
          </cell>
          <cell r="AX102" t="str">
            <v>杜鹏</v>
          </cell>
          <cell r="AY102">
            <v>18323534076</v>
          </cell>
        </row>
        <row r="102">
          <cell r="BD102">
            <v>10</v>
          </cell>
        </row>
        <row r="102">
          <cell r="BF102">
            <v>10</v>
          </cell>
        </row>
        <row r="102">
          <cell r="BL102">
            <v>21</v>
          </cell>
          <cell r="BM102">
            <v>21</v>
          </cell>
          <cell r="BN102">
            <v>21</v>
          </cell>
          <cell r="BO102">
            <v>0</v>
          </cell>
        </row>
        <row r="103">
          <cell r="F103" t="str">
            <v>巫溪县凤凰镇2024年跨区域交通补助项目</v>
          </cell>
          <cell r="G103" t="str">
            <v>就业项目</v>
          </cell>
          <cell r="H103" t="str">
            <v>务工补助</v>
          </cell>
          <cell r="I103" t="str">
            <v>交通费补助</v>
          </cell>
          <cell r="J103" t="str">
            <v>为374人发放跨区域交通补助</v>
          </cell>
          <cell r="K103" t="str">
            <v>新建</v>
          </cell>
          <cell r="L103" t="str">
            <v>巫溪县凤凰镇</v>
          </cell>
          <cell r="M103" t="str">
            <v>通过为374名脱贫人口提供交通补助，促进转移就业，减少脱贫户人均外出务工交通费用200元</v>
          </cell>
          <cell r="N103" t="str">
            <v>10人参与前期项目确定会议、决议，3人参与入库项目的选择，通过为374名脱贫人口提供交通补助，促进转移就业，减少脱贫户人均外出务工交通费用200元</v>
          </cell>
          <cell r="O103" t="str">
            <v>通过为374名脱贫人口提供交通补助，促进转移就业，减少脱贫户人均外出务工交通费用200元</v>
          </cell>
          <cell r="P103" t="str">
            <v>发放跨区域交通补助374人</v>
          </cell>
          <cell r="Q103" t="str">
            <v>跨区域交通补助发放准确率100%</v>
          </cell>
          <cell r="R103" t="str">
            <v>补助资金在规定时间内支付到位率100%</v>
          </cell>
          <cell r="S103" t="str">
            <v>市外交通补贴200元/人</v>
          </cell>
          <cell r="T103" t="str">
            <v>减少脱贫户人均外出务工交通费用200元</v>
          </cell>
          <cell r="U103" t="str">
            <v>受益脱贫人口数≥374人</v>
          </cell>
          <cell r="V103" t="str">
            <v>项目可持续年限≥1年</v>
          </cell>
          <cell r="W103" t="str">
            <v>受益群众满意度≥95%</v>
          </cell>
          <cell r="X103" t="str">
            <v>巫溪县人力社保局</v>
          </cell>
          <cell r="Y103" t="str">
            <v>巫溪县凤凰镇人民政府</v>
          </cell>
          <cell r="Z103">
            <v>2024</v>
          </cell>
          <cell r="AA103" t="str">
            <v>是</v>
          </cell>
          <cell r="AB103">
            <v>202401</v>
          </cell>
          <cell r="AC103">
            <v>202412</v>
          </cell>
          <cell r="AD103">
            <v>8.5</v>
          </cell>
          <cell r="AE103">
            <v>8.5</v>
          </cell>
          <cell r="AF103">
            <v>8.5</v>
          </cell>
        </row>
        <row r="103">
          <cell r="AL103" t="e">
            <v>#REF!</v>
          </cell>
          <cell r="AM103">
            <v>374</v>
          </cell>
          <cell r="AN103">
            <v>374</v>
          </cell>
          <cell r="AO103" t="str">
            <v>否</v>
          </cell>
          <cell r="AP103" t="str">
            <v>否</v>
          </cell>
          <cell r="AQ103" t="str">
            <v>否</v>
          </cell>
          <cell r="AR103" t="str">
            <v>是</v>
          </cell>
          <cell r="AS103" t="str">
            <v>是</v>
          </cell>
          <cell r="AT103" t="str">
            <v>否</v>
          </cell>
          <cell r="AU103" t="str">
            <v>否</v>
          </cell>
          <cell r="AV103" t="str">
            <v>否</v>
          </cell>
          <cell r="AW103" t="str">
            <v>否</v>
          </cell>
          <cell r="AX103" t="str">
            <v>杜鹏</v>
          </cell>
          <cell r="AY103">
            <v>18323534076</v>
          </cell>
        </row>
        <row r="103">
          <cell r="BD103">
            <v>3</v>
          </cell>
        </row>
        <row r="103">
          <cell r="BF103">
            <v>3</v>
          </cell>
        </row>
        <row r="103">
          <cell r="BL103">
            <v>8.5</v>
          </cell>
          <cell r="BM103">
            <v>8.5</v>
          </cell>
          <cell r="BN103">
            <v>8.5</v>
          </cell>
          <cell r="BO103">
            <v>0</v>
          </cell>
        </row>
        <row r="104">
          <cell r="F104" t="str">
            <v>巫溪县古路镇2024年跨区域交通补助项目</v>
          </cell>
          <cell r="G104" t="str">
            <v>就业项目</v>
          </cell>
          <cell r="H104" t="str">
            <v>务工补助</v>
          </cell>
          <cell r="I104" t="str">
            <v>交通费补助</v>
          </cell>
          <cell r="J104" t="str">
            <v>为2639人发放跨区域交通补助</v>
          </cell>
          <cell r="K104" t="str">
            <v>新建</v>
          </cell>
          <cell r="L104" t="str">
            <v>巫溪县古路镇</v>
          </cell>
          <cell r="M104" t="str">
            <v>通过为934名脱贫人口提供交通补助，促进转移就业，减少脱贫户人均外出务工交通费用200元</v>
          </cell>
          <cell r="N104" t="str">
            <v>10人参与前期项目确定会议、决议，3人参与入库项目的选择，通过为934名脱贫人口提供交通补助，促进转移就业，减少脱贫户人均外出务工交通费用200元</v>
          </cell>
          <cell r="O104" t="str">
            <v>通过为934名脱贫人口提供交通补助，促进转移就业，减少脱贫户人均外出务工交通费用200元</v>
          </cell>
          <cell r="P104" t="str">
            <v>发放跨区域交通补助2639人</v>
          </cell>
          <cell r="Q104" t="str">
            <v>跨区域交通补助发放准确率100%</v>
          </cell>
          <cell r="R104" t="str">
            <v>补助资金在规定时间内支付到位率100%</v>
          </cell>
          <cell r="S104" t="str">
            <v>市外交通补贴200元/人</v>
          </cell>
          <cell r="T104" t="str">
            <v>减少脱贫户人均外出务工交通费用200元</v>
          </cell>
          <cell r="U104" t="str">
            <v>受益脱贫人口数≥2639人</v>
          </cell>
          <cell r="V104" t="str">
            <v>项目可持续年限≥1年</v>
          </cell>
          <cell r="W104" t="str">
            <v>受益群众满意度≥95%</v>
          </cell>
          <cell r="X104" t="str">
            <v>巫溪县人力社保局</v>
          </cell>
          <cell r="Y104" t="str">
            <v>巫溪县古路镇人民政府</v>
          </cell>
          <cell r="Z104">
            <v>2024</v>
          </cell>
          <cell r="AA104" t="str">
            <v>是</v>
          </cell>
          <cell r="AB104">
            <v>202401</v>
          </cell>
          <cell r="AC104">
            <v>202412</v>
          </cell>
          <cell r="AD104">
            <v>52.8</v>
          </cell>
          <cell r="AE104">
            <v>52.8</v>
          </cell>
          <cell r="AF104">
            <v>52.8</v>
          </cell>
        </row>
        <row r="104">
          <cell r="AL104" t="e">
            <v>#REF!</v>
          </cell>
          <cell r="AM104">
            <v>2639</v>
          </cell>
          <cell r="AN104">
            <v>2639</v>
          </cell>
          <cell r="AO104" t="str">
            <v>否</v>
          </cell>
          <cell r="AP104" t="str">
            <v>否</v>
          </cell>
          <cell r="AQ104" t="str">
            <v>否</v>
          </cell>
          <cell r="AR104" t="str">
            <v>是</v>
          </cell>
          <cell r="AS104" t="str">
            <v>是</v>
          </cell>
          <cell r="AT104" t="str">
            <v>否</v>
          </cell>
          <cell r="AU104" t="str">
            <v>否</v>
          </cell>
          <cell r="AV104" t="str">
            <v>否</v>
          </cell>
          <cell r="AW104" t="str">
            <v>否</v>
          </cell>
          <cell r="AX104" t="str">
            <v>杜鹏</v>
          </cell>
          <cell r="AY104">
            <v>18323534076</v>
          </cell>
        </row>
        <row r="104">
          <cell r="BD104">
            <v>23.2</v>
          </cell>
        </row>
        <row r="104">
          <cell r="BF104">
            <v>23.2</v>
          </cell>
        </row>
        <row r="104">
          <cell r="BL104">
            <v>52.8</v>
          </cell>
          <cell r="BM104">
            <v>52.8</v>
          </cell>
          <cell r="BN104">
            <v>52.8</v>
          </cell>
          <cell r="BO104">
            <v>0</v>
          </cell>
        </row>
        <row r="105">
          <cell r="F105" t="str">
            <v>巫溪县红池坝镇2024年跨区域交通补助项目</v>
          </cell>
          <cell r="G105" t="str">
            <v>就业项目</v>
          </cell>
          <cell r="H105" t="str">
            <v>务工补助</v>
          </cell>
          <cell r="I105" t="str">
            <v>交通费补助</v>
          </cell>
          <cell r="J105" t="str">
            <v>为1131人发放跨区域交通补助</v>
          </cell>
          <cell r="K105" t="str">
            <v>新建</v>
          </cell>
          <cell r="L105" t="str">
            <v>巫溪县红池坝镇</v>
          </cell>
          <cell r="M105" t="str">
            <v>通过为1131名脱贫人口提供交通补助，促进转移就业，减少脱贫户人均外出务工交通费用200元</v>
          </cell>
          <cell r="N105" t="str">
            <v>10人参与前期项目确定会议、决议，3人参与入库项目的选择，通过为1131名脱贫人口提供交通补助，促进转移就业，减少脱贫户人均外出务工交通费用200元</v>
          </cell>
          <cell r="O105" t="str">
            <v>通过为1131名脱贫人口提供交通补助，促进转移就业，减少脱贫户人均外出务工交通费用200元</v>
          </cell>
          <cell r="P105" t="str">
            <v>发放跨区域交通补助1131人</v>
          </cell>
          <cell r="Q105" t="str">
            <v>跨区域交通补助发放准确率100%</v>
          </cell>
          <cell r="R105" t="str">
            <v>补助资金在规定时间内支付到位率100%</v>
          </cell>
          <cell r="S105" t="str">
            <v>市外交通补贴200元/人</v>
          </cell>
          <cell r="T105" t="str">
            <v>减少脱贫户人均外出务工交通费用200元</v>
          </cell>
          <cell r="U105" t="str">
            <v>受益脱贫人口数≥1131人</v>
          </cell>
          <cell r="V105" t="str">
            <v>项目可持续年限≥1年</v>
          </cell>
          <cell r="W105" t="str">
            <v>受益群众满意度≥95%</v>
          </cell>
          <cell r="X105" t="str">
            <v>巫溪县人力社保局</v>
          </cell>
          <cell r="Y105" t="str">
            <v>巫溪县红池坝镇人民政府</v>
          </cell>
          <cell r="Z105">
            <v>2024</v>
          </cell>
          <cell r="AA105" t="str">
            <v>是</v>
          </cell>
          <cell r="AB105">
            <v>202401</v>
          </cell>
          <cell r="AC105">
            <v>202412</v>
          </cell>
          <cell r="AD105">
            <v>22.7</v>
          </cell>
          <cell r="AE105">
            <v>22.7</v>
          </cell>
          <cell r="AF105">
            <v>22.7</v>
          </cell>
        </row>
        <row r="105">
          <cell r="AL105" t="e">
            <v>#REF!</v>
          </cell>
          <cell r="AM105">
            <v>1131</v>
          </cell>
          <cell r="AN105">
            <v>1131</v>
          </cell>
          <cell r="AO105" t="str">
            <v>否</v>
          </cell>
          <cell r="AP105" t="str">
            <v>否</v>
          </cell>
          <cell r="AQ105" t="str">
            <v>否</v>
          </cell>
          <cell r="AR105" t="str">
            <v>是</v>
          </cell>
          <cell r="AS105" t="str">
            <v>是</v>
          </cell>
          <cell r="AT105" t="str">
            <v>否</v>
          </cell>
          <cell r="AU105" t="str">
            <v>否</v>
          </cell>
          <cell r="AV105" t="str">
            <v>否</v>
          </cell>
          <cell r="AW105" t="str">
            <v>否</v>
          </cell>
          <cell r="AX105" t="str">
            <v>杜鹏</v>
          </cell>
          <cell r="AY105">
            <v>18323534076</v>
          </cell>
        </row>
        <row r="105">
          <cell r="BD105">
            <v>10</v>
          </cell>
        </row>
        <row r="105">
          <cell r="BF105">
            <v>10</v>
          </cell>
        </row>
        <row r="105">
          <cell r="BL105">
            <v>22.7</v>
          </cell>
          <cell r="BM105">
            <v>22.7</v>
          </cell>
          <cell r="BN105">
            <v>22.7</v>
          </cell>
          <cell r="BO105">
            <v>0</v>
          </cell>
        </row>
        <row r="106">
          <cell r="F106" t="str">
            <v>巫溪县花台乡2024年跨区域交通补助项目</v>
          </cell>
          <cell r="G106" t="str">
            <v>就业项目</v>
          </cell>
          <cell r="H106" t="str">
            <v>务工补助</v>
          </cell>
          <cell r="I106" t="str">
            <v>交通费补助</v>
          </cell>
          <cell r="J106" t="str">
            <v>为345人发放跨区域交通补助</v>
          </cell>
          <cell r="K106" t="str">
            <v>新建</v>
          </cell>
          <cell r="L106" t="str">
            <v>巫溪县花台乡</v>
          </cell>
          <cell r="M106" t="str">
            <v>通过为345名脱贫人口提供交通补助，促进转移就业，减少脱贫户人均外出务工交通费用200元</v>
          </cell>
          <cell r="N106" t="str">
            <v>10人参与前期项目确定会议、决议，3人参与入库项目的选择，通过为345名脱贫人口提供交通补助，促进转移就业，减少脱贫户人均外出务工交通费用200元</v>
          </cell>
          <cell r="O106" t="str">
            <v>通过为345名脱贫人口提供交通补助，促进转移就业，减少脱贫户人均外出务工交通费用200元</v>
          </cell>
          <cell r="P106" t="str">
            <v>发放跨区域交通补助345人</v>
          </cell>
          <cell r="Q106" t="str">
            <v>跨区域交通补助发放准确率100%</v>
          </cell>
          <cell r="R106" t="str">
            <v>补助资金在规定时间内支付到位率100%</v>
          </cell>
          <cell r="S106" t="str">
            <v>市外交通补贴200元/人</v>
          </cell>
          <cell r="T106" t="str">
            <v>减少脱贫户人均外出务工交通费用200元</v>
          </cell>
          <cell r="U106" t="str">
            <v>受益脱贫人口数≥345人</v>
          </cell>
          <cell r="V106" t="str">
            <v>项目可持续年限≥1年</v>
          </cell>
          <cell r="W106" t="str">
            <v>受益群众满意度≥95%</v>
          </cell>
          <cell r="X106" t="str">
            <v>巫溪县人力社保局</v>
          </cell>
          <cell r="Y106" t="str">
            <v>巫溪县花台乡人民政府</v>
          </cell>
          <cell r="Z106">
            <v>2024</v>
          </cell>
          <cell r="AA106" t="str">
            <v>是</v>
          </cell>
          <cell r="AB106">
            <v>202401</v>
          </cell>
          <cell r="AC106">
            <v>202412</v>
          </cell>
          <cell r="AD106">
            <v>8</v>
          </cell>
          <cell r="AE106">
            <v>8</v>
          </cell>
          <cell r="AF106">
            <v>8</v>
          </cell>
        </row>
        <row r="106">
          <cell r="AL106" t="e">
            <v>#REF!</v>
          </cell>
          <cell r="AM106">
            <v>345</v>
          </cell>
          <cell r="AN106">
            <v>345</v>
          </cell>
          <cell r="AO106" t="str">
            <v>否</v>
          </cell>
          <cell r="AP106" t="str">
            <v>否</v>
          </cell>
          <cell r="AQ106" t="str">
            <v>否</v>
          </cell>
          <cell r="AR106" t="str">
            <v>是</v>
          </cell>
          <cell r="AS106" t="str">
            <v>是</v>
          </cell>
          <cell r="AT106" t="str">
            <v>否</v>
          </cell>
          <cell r="AU106" t="str">
            <v>否</v>
          </cell>
          <cell r="AV106" t="str">
            <v>否</v>
          </cell>
          <cell r="AW106" t="str">
            <v>否</v>
          </cell>
          <cell r="AX106" t="str">
            <v>杜鹏</v>
          </cell>
          <cell r="AY106">
            <v>18323534076</v>
          </cell>
        </row>
        <row r="106">
          <cell r="BD106">
            <v>3</v>
          </cell>
        </row>
        <row r="106">
          <cell r="BF106">
            <v>3</v>
          </cell>
        </row>
        <row r="106">
          <cell r="BL106">
            <v>8</v>
          </cell>
          <cell r="BM106">
            <v>8</v>
          </cell>
          <cell r="BN106">
            <v>8</v>
          </cell>
          <cell r="BO106">
            <v>0</v>
          </cell>
        </row>
        <row r="107">
          <cell r="F107" t="str">
            <v>巫溪县尖山镇2024年跨区域交通补助项目</v>
          </cell>
          <cell r="G107" t="str">
            <v>就业项目</v>
          </cell>
          <cell r="H107" t="str">
            <v>务工补助</v>
          </cell>
          <cell r="I107" t="str">
            <v>交通费补助</v>
          </cell>
          <cell r="J107" t="str">
            <v>为1100人发放跨区域交通补助</v>
          </cell>
          <cell r="K107" t="str">
            <v>新建</v>
          </cell>
          <cell r="L107" t="str">
            <v>巫溪县尖山镇</v>
          </cell>
          <cell r="M107" t="str">
            <v>通过为1100名脱贫人口提供交通补助，促进转移就业，减少脱贫户人均外出务工交通费用200元</v>
          </cell>
          <cell r="N107" t="str">
            <v>10人参与前期项目确定会议、决议，3人参与入库项目的选择，通过为1100名脱贫人口提供交通补助，促进转移就业，减少脱贫户人均外出务工交通费用200元</v>
          </cell>
          <cell r="O107" t="str">
            <v>通过为1100名脱贫人口提供交通补助，促进转移就业，减少脱贫户人均外出务工交通费用200元</v>
          </cell>
          <cell r="P107" t="str">
            <v>发放跨区域交通补助1100人</v>
          </cell>
          <cell r="Q107" t="str">
            <v>跨区域交通补助发放准确率100%</v>
          </cell>
          <cell r="R107" t="str">
            <v>补助资金在规定时间内支付到位率100%</v>
          </cell>
          <cell r="S107" t="str">
            <v>市外交通补贴200元/人</v>
          </cell>
          <cell r="T107" t="str">
            <v>减少脱贫户人均外出务工交通费用200元</v>
          </cell>
          <cell r="U107" t="str">
            <v>受益脱贫人口数≥1100人</v>
          </cell>
          <cell r="V107" t="str">
            <v>项目可持续年限≥1年</v>
          </cell>
          <cell r="W107" t="str">
            <v>受益群众满意度≥95%</v>
          </cell>
          <cell r="X107" t="str">
            <v>巫溪县人力社保局</v>
          </cell>
          <cell r="Y107" t="str">
            <v>巫溪县尖山镇人民政府</v>
          </cell>
          <cell r="Z107">
            <v>2024</v>
          </cell>
          <cell r="AA107" t="str">
            <v>是</v>
          </cell>
          <cell r="AB107">
            <v>202401</v>
          </cell>
          <cell r="AC107">
            <v>202412</v>
          </cell>
          <cell r="AD107">
            <v>22</v>
          </cell>
          <cell r="AE107">
            <v>22</v>
          </cell>
          <cell r="AF107">
            <v>22</v>
          </cell>
        </row>
        <row r="107">
          <cell r="AL107" t="e">
            <v>#REF!</v>
          </cell>
          <cell r="AM107">
            <v>1100</v>
          </cell>
          <cell r="AN107">
            <v>1100</v>
          </cell>
          <cell r="AO107" t="str">
            <v>否</v>
          </cell>
          <cell r="AP107" t="str">
            <v>否</v>
          </cell>
          <cell r="AQ107" t="str">
            <v>否</v>
          </cell>
          <cell r="AR107" t="str">
            <v>是</v>
          </cell>
          <cell r="AS107" t="str">
            <v>是</v>
          </cell>
          <cell r="AT107" t="str">
            <v>否</v>
          </cell>
          <cell r="AU107" t="str">
            <v>否</v>
          </cell>
          <cell r="AV107" t="str">
            <v>否</v>
          </cell>
          <cell r="AW107" t="str">
            <v>否</v>
          </cell>
          <cell r="AX107" t="str">
            <v>杜鹏</v>
          </cell>
          <cell r="AY107">
            <v>18323534076</v>
          </cell>
        </row>
        <row r="107">
          <cell r="BD107">
            <v>11</v>
          </cell>
        </row>
        <row r="107">
          <cell r="BF107">
            <v>11</v>
          </cell>
        </row>
        <row r="107">
          <cell r="BL107">
            <v>22</v>
          </cell>
          <cell r="BM107">
            <v>22</v>
          </cell>
          <cell r="BN107">
            <v>22</v>
          </cell>
          <cell r="BO107">
            <v>0</v>
          </cell>
        </row>
        <row r="108">
          <cell r="F108" t="str">
            <v>巫溪县兰英乡2024年跨区域交通补助项目</v>
          </cell>
          <cell r="G108" t="str">
            <v>就业项目</v>
          </cell>
          <cell r="H108" t="str">
            <v>务工补助</v>
          </cell>
          <cell r="I108" t="str">
            <v>交通费补助</v>
          </cell>
          <cell r="J108" t="str">
            <v>为149人发放跨区域交通补助</v>
          </cell>
          <cell r="K108" t="str">
            <v>新建</v>
          </cell>
          <cell r="L108" t="str">
            <v>巫溪县兰英乡</v>
          </cell>
          <cell r="M108" t="str">
            <v>通过为149名脱贫人口提供交通补助，促进转移就业，减少脱贫户人均外出务工交通费用200元</v>
          </cell>
          <cell r="N108" t="str">
            <v>10人参与前期项目确定会议、决议，3人参与入库项目的选择，通过为149名脱贫人口提供交通补助，促进转移就业，减少脱贫户人均外出务工交通费用200元</v>
          </cell>
          <cell r="O108" t="str">
            <v>通过为149名脱贫人口提供交通补助，促进转移就业，减少脱贫户人均外出务工交通费用200元</v>
          </cell>
          <cell r="P108" t="str">
            <v>发放跨区域交通补助149人</v>
          </cell>
          <cell r="Q108" t="str">
            <v>跨区域交通补助发放准确率100%</v>
          </cell>
          <cell r="R108" t="str">
            <v>补助资金在规定时间内支付到位率100%</v>
          </cell>
          <cell r="S108" t="str">
            <v>市外交通补贴200元/人</v>
          </cell>
          <cell r="T108" t="str">
            <v>减少脱贫户人均外出务工交通费用200元</v>
          </cell>
          <cell r="U108" t="str">
            <v>受益脱贫人口数≥149人</v>
          </cell>
          <cell r="V108" t="str">
            <v>项目可持续年限≥1年</v>
          </cell>
          <cell r="W108" t="str">
            <v>受益群众满意度≥95%</v>
          </cell>
          <cell r="X108" t="str">
            <v>巫溪县人力社保局</v>
          </cell>
          <cell r="Y108" t="str">
            <v>巫溪县兰英乡人民政府</v>
          </cell>
          <cell r="Z108">
            <v>2024</v>
          </cell>
          <cell r="AA108" t="str">
            <v>是</v>
          </cell>
          <cell r="AB108">
            <v>202401</v>
          </cell>
          <cell r="AC108">
            <v>202412</v>
          </cell>
          <cell r="AD108">
            <v>4</v>
          </cell>
          <cell r="AE108">
            <v>4</v>
          </cell>
          <cell r="AF108">
            <v>4</v>
          </cell>
        </row>
        <row r="108">
          <cell r="AL108" t="e">
            <v>#REF!</v>
          </cell>
          <cell r="AM108">
            <v>149</v>
          </cell>
          <cell r="AN108">
            <v>149</v>
          </cell>
          <cell r="AO108" t="str">
            <v>否</v>
          </cell>
          <cell r="AP108" t="str">
            <v>否</v>
          </cell>
          <cell r="AQ108" t="str">
            <v>否</v>
          </cell>
          <cell r="AR108" t="str">
            <v>是</v>
          </cell>
          <cell r="AS108" t="str">
            <v>是</v>
          </cell>
          <cell r="AT108" t="str">
            <v>否</v>
          </cell>
          <cell r="AU108" t="str">
            <v>否</v>
          </cell>
          <cell r="AV108" t="str">
            <v>否</v>
          </cell>
          <cell r="AW108" t="str">
            <v>否</v>
          </cell>
          <cell r="AX108" t="str">
            <v>杜鹏</v>
          </cell>
          <cell r="AY108">
            <v>18323534076</v>
          </cell>
        </row>
        <row r="108">
          <cell r="BD108">
            <v>1.5</v>
          </cell>
        </row>
        <row r="108">
          <cell r="BF108">
            <v>1.5</v>
          </cell>
        </row>
        <row r="108">
          <cell r="BL108">
            <v>4</v>
          </cell>
          <cell r="BM108">
            <v>4</v>
          </cell>
          <cell r="BN108">
            <v>4</v>
          </cell>
          <cell r="BO108">
            <v>0</v>
          </cell>
        </row>
        <row r="109">
          <cell r="F109" t="str">
            <v>巫溪县菱角镇2024年跨区域交通补助项目</v>
          </cell>
          <cell r="G109" t="str">
            <v>就业项目</v>
          </cell>
          <cell r="H109" t="str">
            <v>务工补助</v>
          </cell>
          <cell r="I109" t="str">
            <v>交通费补助</v>
          </cell>
          <cell r="J109" t="str">
            <v>为950人发放跨区域交通补助</v>
          </cell>
          <cell r="K109" t="str">
            <v>新建</v>
          </cell>
          <cell r="L109" t="str">
            <v>巫溪县菱角镇</v>
          </cell>
          <cell r="M109" t="str">
            <v>通过为950名脱贫人口提供交通补助，促进转移就业，减少脱贫户人均外出务工交通费用200元</v>
          </cell>
          <cell r="N109" t="str">
            <v>10人参与前期项目确定会议、决议，3人参与入库项目的选择，通过为950名脱贫人口提供交通补助，促进转移就业，减少脱贫户人均外出务工交通费用200元</v>
          </cell>
          <cell r="O109" t="str">
            <v>通过为950名脱贫人口提供交通补助，促进转移就业，减少脱贫户人均外出务工交通费用200元</v>
          </cell>
          <cell r="P109" t="str">
            <v>发放跨区域交通补助950人</v>
          </cell>
          <cell r="Q109" t="str">
            <v>跨区域交通补助发放准确率100%</v>
          </cell>
          <cell r="R109" t="str">
            <v>补助资金在规定时间内支付到位率100%</v>
          </cell>
          <cell r="S109" t="str">
            <v>市外交通补贴200元/人</v>
          </cell>
          <cell r="T109" t="str">
            <v>减少脱贫户人均外出务工交通费用200元</v>
          </cell>
          <cell r="U109" t="str">
            <v>受益脱贫人口数≥950人</v>
          </cell>
          <cell r="V109" t="str">
            <v>项目可持续年限≥1年</v>
          </cell>
          <cell r="W109" t="str">
            <v>受益群众满意度≥95%</v>
          </cell>
          <cell r="X109" t="str">
            <v>巫溪县人力社保局</v>
          </cell>
          <cell r="Y109" t="str">
            <v>巫溪县菱角镇人民政府</v>
          </cell>
          <cell r="Z109">
            <v>2024</v>
          </cell>
          <cell r="AA109" t="str">
            <v>是</v>
          </cell>
          <cell r="AB109">
            <v>202401</v>
          </cell>
          <cell r="AC109">
            <v>202412</v>
          </cell>
          <cell r="AD109">
            <v>20</v>
          </cell>
          <cell r="AE109">
            <v>20</v>
          </cell>
          <cell r="AF109">
            <v>20</v>
          </cell>
        </row>
        <row r="109">
          <cell r="AL109" t="e">
            <v>#REF!</v>
          </cell>
          <cell r="AM109">
            <v>950</v>
          </cell>
          <cell r="AN109">
            <v>950</v>
          </cell>
          <cell r="AO109" t="str">
            <v>否</v>
          </cell>
          <cell r="AP109" t="str">
            <v>否</v>
          </cell>
          <cell r="AQ109" t="str">
            <v>否</v>
          </cell>
          <cell r="AR109" t="str">
            <v>是</v>
          </cell>
          <cell r="AS109" t="str">
            <v>是</v>
          </cell>
          <cell r="AT109" t="str">
            <v>否</v>
          </cell>
          <cell r="AU109" t="str">
            <v>否</v>
          </cell>
          <cell r="AV109" t="str">
            <v>否</v>
          </cell>
          <cell r="AW109" t="str">
            <v>否</v>
          </cell>
          <cell r="AX109" t="str">
            <v>杜鹏</v>
          </cell>
          <cell r="AY109">
            <v>18323534076</v>
          </cell>
        </row>
        <row r="109">
          <cell r="BD109">
            <v>9</v>
          </cell>
        </row>
        <row r="109">
          <cell r="BF109">
            <v>9</v>
          </cell>
        </row>
        <row r="109">
          <cell r="BL109">
            <v>20</v>
          </cell>
          <cell r="BM109">
            <v>20</v>
          </cell>
          <cell r="BN109">
            <v>20</v>
          </cell>
          <cell r="BO109">
            <v>0</v>
          </cell>
        </row>
        <row r="110">
          <cell r="F110" t="str">
            <v>巫溪县宁厂镇2024年跨区域交通补助项目</v>
          </cell>
          <cell r="G110" t="str">
            <v>就业项目</v>
          </cell>
          <cell r="H110" t="str">
            <v>务工补助</v>
          </cell>
          <cell r="I110" t="str">
            <v>交通费补助</v>
          </cell>
          <cell r="J110" t="str">
            <v>为285人发放跨区域交通补助</v>
          </cell>
          <cell r="K110" t="str">
            <v>新建</v>
          </cell>
          <cell r="L110" t="str">
            <v>巫溪县宁厂镇</v>
          </cell>
          <cell r="M110" t="str">
            <v>通过为285名脱贫人口提供交通补助，促进转移就业，减少脱贫户人均外出务工交通费用200元</v>
          </cell>
          <cell r="N110" t="str">
            <v>10人参与前期项目确定会议、决议，3人参与入库项目的选择，通过为285名脱贫人口提供交通补助，促进转移就业，减少脱贫户人均外出务工交通费用200元</v>
          </cell>
          <cell r="O110" t="str">
            <v>通过为285名脱贫人口提供交通补助，促进转移就业，减少脱贫户人均外出务工交通费用200元</v>
          </cell>
          <cell r="P110" t="str">
            <v>发放跨区域交通补助285人</v>
          </cell>
          <cell r="Q110" t="str">
            <v>跨区域交通补助发放准确率100%</v>
          </cell>
          <cell r="R110" t="str">
            <v>补助资金在规定时间内支付到位率100%</v>
          </cell>
          <cell r="S110" t="str">
            <v>市外交通补贴200元/人</v>
          </cell>
          <cell r="T110" t="str">
            <v>减少脱贫户人均外出务工交通费用200元</v>
          </cell>
          <cell r="U110" t="str">
            <v>受益脱贫人口数≥285人</v>
          </cell>
          <cell r="V110" t="str">
            <v>项目可持续年限≥1年</v>
          </cell>
          <cell r="W110" t="str">
            <v>受益群众满意度≥95%</v>
          </cell>
          <cell r="X110" t="str">
            <v>巫溪县人力社保局</v>
          </cell>
          <cell r="Y110" t="str">
            <v>巫溪县宁厂镇人民政府</v>
          </cell>
          <cell r="Z110">
            <v>2024</v>
          </cell>
          <cell r="AA110" t="str">
            <v>是</v>
          </cell>
          <cell r="AB110">
            <v>202401</v>
          </cell>
          <cell r="AC110">
            <v>202412</v>
          </cell>
          <cell r="AD110">
            <v>5.7</v>
          </cell>
          <cell r="AE110">
            <v>5.7</v>
          </cell>
          <cell r="AF110">
            <v>5.7</v>
          </cell>
        </row>
        <row r="110">
          <cell r="AL110" t="e">
            <v>#REF!</v>
          </cell>
          <cell r="AM110">
            <v>285</v>
          </cell>
          <cell r="AN110">
            <v>285</v>
          </cell>
          <cell r="AO110" t="str">
            <v>否</v>
          </cell>
          <cell r="AP110" t="str">
            <v>否</v>
          </cell>
          <cell r="AQ110" t="str">
            <v>否</v>
          </cell>
          <cell r="AR110" t="str">
            <v>是</v>
          </cell>
          <cell r="AS110" t="str">
            <v>是</v>
          </cell>
          <cell r="AT110" t="str">
            <v>否</v>
          </cell>
          <cell r="AU110" t="str">
            <v>否</v>
          </cell>
          <cell r="AV110" t="str">
            <v>否</v>
          </cell>
          <cell r="AW110" t="str">
            <v>否</v>
          </cell>
          <cell r="AX110" t="str">
            <v>杜鹏</v>
          </cell>
          <cell r="AY110">
            <v>18323534076</v>
          </cell>
        </row>
        <row r="110">
          <cell r="BD110">
            <v>2.5</v>
          </cell>
        </row>
        <row r="110">
          <cell r="BF110">
            <v>2.5</v>
          </cell>
        </row>
        <row r="110">
          <cell r="BL110">
            <v>5.7</v>
          </cell>
          <cell r="BM110">
            <v>5.7</v>
          </cell>
          <cell r="BN110">
            <v>5.7</v>
          </cell>
          <cell r="BO110">
            <v>0</v>
          </cell>
        </row>
        <row r="111">
          <cell r="F111" t="str">
            <v>巫溪县宁河街道办事处2024年跨区域交通补助项目</v>
          </cell>
          <cell r="G111" t="str">
            <v>就业项目</v>
          </cell>
          <cell r="H111" t="str">
            <v>务工补助</v>
          </cell>
          <cell r="I111" t="str">
            <v>交通费补助</v>
          </cell>
          <cell r="J111" t="str">
            <v>为69人发放跨区域交通补助</v>
          </cell>
          <cell r="K111" t="str">
            <v>新建</v>
          </cell>
          <cell r="L111" t="str">
            <v>巫溪县宁河街道</v>
          </cell>
          <cell r="M111" t="str">
            <v>通过为69名脱贫人口提供交通补助，促进转移就业，减少脱贫户人均外出务工交通费用200元</v>
          </cell>
          <cell r="N111" t="str">
            <v>10人参与前期项目确定会议、决议，3人参与入库项目的选择，通过为69名脱贫人口提供交通补助，促进转移就业，减少脱贫户人均外出务工交通费用200元</v>
          </cell>
          <cell r="O111" t="str">
            <v>通过为69名脱贫人口提供交通补助，促进转移就业，减少脱贫户人均外出务工交通费用200元</v>
          </cell>
          <cell r="P111" t="str">
            <v>发放跨区域交通补助69人</v>
          </cell>
          <cell r="Q111" t="str">
            <v>跨区域交通补助发放准确率100%</v>
          </cell>
          <cell r="R111" t="str">
            <v>补助资金在规定时间内支付到位率100%</v>
          </cell>
          <cell r="S111" t="str">
            <v>市外交通补贴200元/人</v>
          </cell>
          <cell r="T111" t="str">
            <v>减少脱贫户人均外出务工交通费用200元</v>
          </cell>
          <cell r="U111" t="str">
            <v>受益脱贫人口数≥69人</v>
          </cell>
          <cell r="V111" t="str">
            <v>项目可持续年限≥1年</v>
          </cell>
          <cell r="W111" t="str">
            <v>受益群众满意度≥95%</v>
          </cell>
          <cell r="X111" t="str">
            <v>巫溪县人力社保局</v>
          </cell>
          <cell r="Y111" t="str">
            <v>巫溪县宁河街道办事处</v>
          </cell>
          <cell r="Z111">
            <v>2024</v>
          </cell>
          <cell r="AA111" t="str">
            <v>是</v>
          </cell>
          <cell r="AB111">
            <v>202401</v>
          </cell>
          <cell r="AC111">
            <v>202412</v>
          </cell>
          <cell r="AD111">
            <v>1.4</v>
          </cell>
          <cell r="AE111">
            <v>1.4</v>
          </cell>
          <cell r="AF111">
            <v>1.4</v>
          </cell>
        </row>
        <row r="111">
          <cell r="AL111" t="e">
            <v>#REF!</v>
          </cell>
          <cell r="AM111">
            <v>69</v>
          </cell>
          <cell r="AN111">
            <v>69</v>
          </cell>
          <cell r="AO111" t="str">
            <v>否</v>
          </cell>
          <cell r="AP111" t="str">
            <v>否</v>
          </cell>
          <cell r="AQ111" t="str">
            <v>否</v>
          </cell>
          <cell r="AR111" t="str">
            <v>是</v>
          </cell>
          <cell r="AS111" t="str">
            <v>是</v>
          </cell>
          <cell r="AT111" t="str">
            <v>否</v>
          </cell>
          <cell r="AU111" t="str">
            <v>否</v>
          </cell>
          <cell r="AV111" t="str">
            <v>否</v>
          </cell>
          <cell r="AW111" t="str">
            <v>否</v>
          </cell>
          <cell r="AX111" t="str">
            <v>杜鹏</v>
          </cell>
          <cell r="AY111">
            <v>18323534076</v>
          </cell>
        </row>
        <row r="111">
          <cell r="BD111">
            <v>0.5</v>
          </cell>
        </row>
        <row r="111">
          <cell r="BF111">
            <v>0.5</v>
          </cell>
        </row>
        <row r="111">
          <cell r="BL111">
            <v>1.4</v>
          </cell>
          <cell r="BM111">
            <v>1.4</v>
          </cell>
          <cell r="BN111">
            <v>1.4</v>
          </cell>
          <cell r="BO111">
            <v>0</v>
          </cell>
        </row>
        <row r="112">
          <cell r="F112" t="str">
            <v>巫溪县蒲莲镇2024年跨区域交通补助项目</v>
          </cell>
          <cell r="G112" t="str">
            <v>就业项目</v>
          </cell>
          <cell r="H112" t="str">
            <v>务工补助</v>
          </cell>
          <cell r="I112" t="str">
            <v>交通费补助</v>
          </cell>
          <cell r="J112" t="str">
            <v>为572人发放跨区域交通补助</v>
          </cell>
          <cell r="K112" t="str">
            <v>新建</v>
          </cell>
          <cell r="L112" t="str">
            <v>巫溪县蒲莲镇</v>
          </cell>
          <cell r="M112" t="str">
            <v>通过为572名脱贫人口提供交通补助，促进转移就业，减少脱贫户人均外出务工交通费用200元</v>
          </cell>
          <cell r="N112" t="str">
            <v>10人参与前期项目确定会议、决议，3人参与入库项目的选择，通过为572名脱贫人口提供交通补助，促进转移就业，减少脱贫户人均外出务工交通费用200元</v>
          </cell>
          <cell r="O112" t="str">
            <v>通过为572名脱贫人口提供交通补助，促进转移就业，减少脱贫户人均外出务工交通费用200元</v>
          </cell>
          <cell r="P112" t="str">
            <v>发放跨区域交通补助572人</v>
          </cell>
          <cell r="Q112" t="str">
            <v>跨区域交通补助发放准确率100%</v>
          </cell>
          <cell r="R112" t="str">
            <v>补助资金在规定时间内支付到位率100%</v>
          </cell>
          <cell r="S112" t="str">
            <v>市外交通补贴200元/人</v>
          </cell>
          <cell r="T112" t="str">
            <v>减少脱贫户人均外出务工交通费用200元</v>
          </cell>
          <cell r="U112" t="str">
            <v>受益脱贫人口数≥572人</v>
          </cell>
          <cell r="V112" t="str">
            <v>项目可持续年限≥1年</v>
          </cell>
          <cell r="W112" t="str">
            <v>受益群众满意度≥95%</v>
          </cell>
          <cell r="X112" t="str">
            <v>巫溪县人力社保局</v>
          </cell>
          <cell r="Y112" t="str">
            <v>巫溪县蒲莲镇人民政府</v>
          </cell>
          <cell r="Z112">
            <v>2024</v>
          </cell>
          <cell r="AA112" t="str">
            <v>是</v>
          </cell>
          <cell r="AB112">
            <v>202401</v>
          </cell>
          <cell r="AC112">
            <v>202412</v>
          </cell>
          <cell r="AD112">
            <v>12.5</v>
          </cell>
          <cell r="AE112">
            <v>12.5</v>
          </cell>
          <cell r="AF112">
            <v>12.5</v>
          </cell>
        </row>
        <row r="112">
          <cell r="AL112" t="e">
            <v>#REF!</v>
          </cell>
          <cell r="AM112">
            <v>572</v>
          </cell>
          <cell r="AN112">
            <v>572</v>
          </cell>
          <cell r="AO112" t="str">
            <v>否</v>
          </cell>
          <cell r="AP112" t="str">
            <v>否</v>
          </cell>
          <cell r="AQ112" t="str">
            <v>否</v>
          </cell>
          <cell r="AR112" t="str">
            <v>是</v>
          </cell>
          <cell r="AS112" t="str">
            <v>是</v>
          </cell>
          <cell r="AT112" t="str">
            <v>否</v>
          </cell>
          <cell r="AU112" t="str">
            <v>否</v>
          </cell>
          <cell r="AV112" t="str">
            <v>否</v>
          </cell>
          <cell r="AW112" t="str">
            <v>否</v>
          </cell>
          <cell r="AX112" t="str">
            <v>杜鹏</v>
          </cell>
          <cell r="AY112">
            <v>18323534076</v>
          </cell>
        </row>
        <row r="112">
          <cell r="BD112">
            <v>6</v>
          </cell>
        </row>
        <row r="112">
          <cell r="BF112">
            <v>6</v>
          </cell>
        </row>
        <row r="112">
          <cell r="BL112">
            <v>12.5</v>
          </cell>
          <cell r="BM112">
            <v>12.5</v>
          </cell>
          <cell r="BN112">
            <v>12.5</v>
          </cell>
          <cell r="BO112">
            <v>0</v>
          </cell>
        </row>
        <row r="113">
          <cell r="F113" t="str">
            <v>巫溪县上磺镇2024年跨区域交通补助项目</v>
          </cell>
          <cell r="G113" t="str">
            <v>就业项目</v>
          </cell>
          <cell r="H113" t="str">
            <v>务工补助</v>
          </cell>
          <cell r="I113" t="str">
            <v>交通费补助</v>
          </cell>
          <cell r="J113" t="str">
            <v>为1931人发放跨区域交通补助</v>
          </cell>
          <cell r="K113" t="str">
            <v>新建</v>
          </cell>
          <cell r="L113" t="str">
            <v>巫溪县上磺镇</v>
          </cell>
          <cell r="M113" t="str">
            <v>通过为1931名脱贫人口提供交通补助，促进转移就业，减少脱贫户人均外出务工交通费用200元</v>
          </cell>
          <cell r="N113" t="str">
            <v>10人参与前期项目确定会议、决议，3人参与入库项目的选择，通过为1931名脱贫人口提供交通补助，促进转移就业，减少脱贫户人均外出务工交通费用200元</v>
          </cell>
          <cell r="O113" t="str">
            <v>通过为1931名脱贫人口提供交通补助，促进转移就业，减少脱贫户人均外出务工交通费用200元</v>
          </cell>
          <cell r="P113" t="str">
            <v>发放跨区域交通补助1931人</v>
          </cell>
          <cell r="Q113" t="str">
            <v>跨区域交通补助发放准确率100%</v>
          </cell>
          <cell r="R113" t="str">
            <v>补助资金在规定时间内支付到位率100%</v>
          </cell>
          <cell r="S113" t="str">
            <v>市外交通补贴200元/人</v>
          </cell>
          <cell r="T113" t="str">
            <v>减少脱贫户人均外出务工交通费用200元</v>
          </cell>
          <cell r="U113" t="str">
            <v>受益脱贫人口数≥1931人</v>
          </cell>
          <cell r="V113" t="str">
            <v>项目可持续年限≥1年</v>
          </cell>
          <cell r="W113" t="str">
            <v>受益群众满意度≥95%</v>
          </cell>
          <cell r="X113" t="str">
            <v>巫溪县人力社保局</v>
          </cell>
          <cell r="Y113" t="str">
            <v>巫溪县上磺镇人民政府</v>
          </cell>
          <cell r="Z113">
            <v>2024</v>
          </cell>
          <cell r="AA113" t="str">
            <v>是</v>
          </cell>
          <cell r="AB113">
            <v>202401</v>
          </cell>
          <cell r="AC113">
            <v>202412</v>
          </cell>
          <cell r="AD113">
            <v>39</v>
          </cell>
          <cell r="AE113">
            <v>39</v>
          </cell>
          <cell r="AF113">
            <v>39</v>
          </cell>
        </row>
        <row r="113">
          <cell r="AL113" t="e">
            <v>#REF!</v>
          </cell>
          <cell r="AM113">
            <v>1931</v>
          </cell>
          <cell r="AN113">
            <v>1931</v>
          </cell>
          <cell r="AO113" t="str">
            <v>否</v>
          </cell>
          <cell r="AP113" t="str">
            <v>否</v>
          </cell>
          <cell r="AQ113" t="str">
            <v>否</v>
          </cell>
          <cell r="AR113" t="str">
            <v>是</v>
          </cell>
          <cell r="AS113" t="str">
            <v>是</v>
          </cell>
          <cell r="AT113" t="str">
            <v>否</v>
          </cell>
          <cell r="AU113" t="str">
            <v>否</v>
          </cell>
          <cell r="AV113" t="str">
            <v>否</v>
          </cell>
          <cell r="AW113" t="str">
            <v>否</v>
          </cell>
          <cell r="AX113" t="str">
            <v>杜鹏</v>
          </cell>
          <cell r="AY113">
            <v>18323534076</v>
          </cell>
        </row>
        <row r="113">
          <cell r="BD113">
            <v>19</v>
          </cell>
        </row>
        <row r="113">
          <cell r="BF113">
            <v>19</v>
          </cell>
        </row>
        <row r="113">
          <cell r="BL113">
            <v>39</v>
          </cell>
          <cell r="BM113">
            <v>39</v>
          </cell>
          <cell r="BN113">
            <v>39</v>
          </cell>
          <cell r="BO113">
            <v>0</v>
          </cell>
        </row>
        <row r="114">
          <cell r="F114" t="str">
            <v>巫溪县胜利乡2024年跨区域交通补助项目</v>
          </cell>
          <cell r="G114" t="str">
            <v>就业项目</v>
          </cell>
          <cell r="H114" t="str">
            <v>务工补助</v>
          </cell>
          <cell r="I114" t="str">
            <v>交通费补助</v>
          </cell>
          <cell r="J114" t="str">
            <v>为575人发放跨区域交通补助</v>
          </cell>
          <cell r="K114" t="str">
            <v>新建</v>
          </cell>
          <cell r="L114" t="str">
            <v>巫溪县胜利乡</v>
          </cell>
          <cell r="M114" t="str">
            <v>通过为575名脱贫人口提供交通补助，促进转移就业，减少脱贫户人均外出务工交通费用200元</v>
          </cell>
          <cell r="N114" t="str">
            <v>10人参与前期项目确定会议、决议，3人参与入库项目的选择，通过为575名脱贫人口提供交通补助，促进转移就业，减少脱贫户人均外出务工交通费用200元</v>
          </cell>
          <cell r="O114" t="str">
            <v>通过为575名脱贫人口提供交通补助，促进转移就业，减少脱贫户人均外出务工交通费用200元</v>
          </cell>
          <cell r="P114" t="str">
            <v>发放跨区域交通补助575人</v>
          </cell>
          <cell r="Q114" t="str">
            <v>跨区域交通补助发放准确率100%</v>
          </cell>
          <cell r="R114" t="str">
            <v>补助资金在规定时间内支付到位率100%</v>
          </cell>
          <cell r="S114" t="str">
            <v>市外交通补贴200元/人</v>
          </cell>
          <cell r="T114" t="str">
            <v>减少脱贫户人均外出务工交通费用200元</v>
          </cell>
          <cell r="U114" t="str">
            <v>受益脱贫人口数≥575人</v>
          </cell>
          <cell r="V114" t="str">
            <v>项目可持续年限≥1年</v>
          </cell>
          <cell r="W114" t="str">
            <v>受益群众满意度≥95%</v>
          </cell>
          <cell r="X114" t="str">
            <v>巫溪县人力社保局</v>
          </cell>
          <cell r="Y114" t="str">
            <v>巫溪县胜利乡人民政府</v>
          </cell>
          <cell r="Z114">
            <v>2024</v>
          </cell>
          <cell r="AA114" t="str">
            <v>是</v>
          </cell>
          <cell r="AB114">
            <v>202401</v>
          </cell>
          <cell r="AC114">
            <v>202412</v>
          </cell>
          <cell r="AD114">
            <v>12.5</v>
          </cell>
          <cell r="AE114">
            <v>12.5</v>
          </cell>
          <cell r="AF114">
            <v>12.5</v>
          </cell>
        </row>
        <row r="114">
          <cell r="AL114" t="e">
            <v>#REF!</v>
          </cell>
          <cell r="AM114">
            <v>575</v>
          </cell>
          <cell r="AN114">
            <v>575</v>
          </cell>
          <cell r="AO114" t="str">
            <v>否</v>
          </cell>
          <cell r="AP114" t="str">
            <v>否</v>
          </cell>
          <cell r="AQ114" t="str">
            <v>否</v>
          </cell>
          <cell r="AR114" t="str">
            <v>是</v>
          </cell>
          <cell r="AS114" t="str">
            <v>是</v>
          </cell>
          <cell r="AT114" t="str">
            <v>否</v>
          </cell>
          <cell r="AU114" t="str">
            <v>否</v>
          </cell>
          <cell r="AV114" t="str">
            <v>否</v>
          </cell>
          <cell r="AW114" t="str">
            <v>否</v>
          </cell>
          <cell r="AX114" t="str">
            <v>杜鹏</v>
          </cell>
          <cell r="AY114">
            <v>18323534076</v>
          </cell>
        </row>
        <row r="114">
          <cell r="BD114">
            <v>6</v>
          </cell>
        </row>
        <row r="114">
          <cell r="BF114">
            <v>6</v>
          </cell>
        </row>
        <row r="114">
          <cell r="BL114">
            <v>12.5</v>
          </cell>
          <cell r="BM114">
            <v>12.5</v>
          </cell>
          <cell r="BN114">
            <v>12.5</v>
          </cell>
          <cell r="BO114">
            <v>0</v>
          </cell>
        </row>
        <row r="115">
          <cell r="F115" t="str">
            <v>巫溪县双阳乡2024年跨区域交通补助项目</v>
          </cell>
          <cell r="G115" t="str">
            <v>就业项目</v>
          </cell>
          <cell r="H115" t="str">
            <v>务工补助</v>
          </cell>
          <cell r="I115" t="str">
            <v>交通费补助</v>
          </cell>
          <cell r="J115" t="str">
            <v>为230人发放跨区域交通补助</v>
          </cell>
          <cell r="K115" t="str">
            <v>新建</v>
          </cell>
          <cell r="L115" t="str">
            <v>巫溪县双阳乡</v>
          </cell>
          <cell r="M115" t="str">
            <v>通过为230名脱贫人口提供交通补助，促进转移就业，减少脱贫户人均外出务工交通费用200元</v>
          </cell>
          <cell r="N115" t="str">
            <v>10人参与前期项目确定会议、决议，3人参与入库项目的选择，通过为230名脱贫人口提供交通补助，促进转移就业，减少脱贫户人均外出务工交通费用200元</v>
          </cell>
          <cell r="O115" t="str">
            <v>通过为230名脱贫人口提供交通补助，促进转移就业，减少脱贫户人均外出务工交通费用200元</v>
          </cell>
          <cell r="P115" t="str">
            <v>发放跨区域交通补助230人</v>
          </cell>
          <cell r="Q115" t="str">
            <v>跨区域交通补助发放准确率100%</v>
          </cell>
          <cell r="R115" t="str">
            <v>补助资金在规定时间内支付到位率100%</v>
          </cell>
          <cell r="S115" t="str">
            <v>市外交通补贴200元/人</v>
          </cell>
          <cell r="T115" t="str">
            <v>减少脱贫户人均外出务工交通费用200元</v>
          </cell>
          <cell r="U115" t="str">
            <v>受益脱贫人口数≥230人</v>
          </cell>
          <cell r="V115" t="str">
            <v>项目可持续年限≥1年</v>
          </cell>
          <cell r="W115" t="str">
            <v>受益群众满意度≥95%</v>
          </cell>
          <cell r="X115" t="str">
            <v>巫溪县人力社保局</v>
          </cell>
          <cell r="Y115" t="str">
            <v>巫溪县双阳乡人民政府</v>
          </cell>
          <cell r="Z115">
            <v>2024</v>
          </cell>
          <cell r="AA115" t="str">
            <v>是</v>
          </cell>
          <cell r="AB115">
            <v>202401</v>
          </cell>
          <cell r="AC115">
            <v>202412</v>
          </cell>
          <cell r="AD115">
            <v>5.6</v>
          </cell>
          <cell r="AE115">
            <v>5.6</v>
          </cell>
          <cell r="AF115">
            <v>5.6</v>
          </cell>
        </row>
        <row r="115">
          <cell r="AL115" t="e">
            <v>#REF!</v>
          </cell>
          <cell r="AM115">
            <v>230</v>
          </cell>
          <cell r="AN115">
            <v>230</v>
          </cell>
          <cell r="AO115" t="str">
            <v>否</v>
          </cell>
          <cell r="AP115" t="str">
            <v>否</v>
          </cell>
          <cell r="AQ115" t="str">
            <v>否</v>
          </cell>
          <cell r="AR115" t="str">
            <v>是</v>
          </cell>
          <cell r="AS115" t="str">
            <v>是</v>
          </cell>
          <cell r="AT115" t="str">
            <v>否</v>
          </cell>
          <cell r="AU115" t="str">
            <v>否</v>
          </cell>
          <cell r="AV115" t="str">
            <v>否</v>
          </cell>
          <cell r="AW115" t="str">
            <v>否</v>
          </cell>
          <cell r="AX115" t="str">
            <v>杜鹏</v>
          </cell>
          <cell r="AY115">
            <v>18323534076</v>
          </cell>
        </row>
        <row r="115">
          <cell r="BD115">
            <v>2</v>
          </cell>
        </row>
        <row r="115">
          <cell r="BF115">
            <v>2</v>
          </cell>
        </row>
        <row r="115">
          <cell r="BL115">
            <v>5.6</v>
          </cell>
          <cell r="BM115">
            <v>5.6</v>
          </cell>
          <cell r="BN115">
            <v>5.6</v>
          </cell>
          <cell r="BO115">
            <v>0</v>
          </cell>
        </row>
        <row r="116">
          <cell r="F116" t="str">
            <v>巫溪县塘坊镇2024年跨区域交通补助项目</v>
          </cell>
          <cell r="G116" t="str">
            <v>就业项目</v>
          </cell>
          <cell r="H116" t="str">
            <v>务工补助</v>
          </cell>
          <cell r="I116" t="str">
            <v>交通费补助</v>
          </cell>
          <cell r="J116" t="str">
            <v>为1245人发放跨区域交通补助</v>
          </cell>
          <cell r="K116" t="str">
            <v>新建</v>
          </cell>
          <cell r="L116" t="str">
            <v>巫溪县塘坊镇</v>
          </cell>
          <cell r="M116" t="str">
            <v>通过为1245名脱贫人口提供交通补助，促进转移就业，减少脱贫户人均外出务工交通费用200元</v>
          </cell>
          <cell r="N116" t="str">
            <v>10人参与前期项目确定会议、决议，3人参与入库项目的选择，通过为1245名脱贫人口提供交通补助，促进转移就业，减少脱贫户人均外出务工交通费用200元</v>
          </cell>
          <cell r="O116" t="str">
            <v>通过为1245名脱贫人口提供交通补助，促进转移就业，减少脱贫户人均外出务工交通费用200元</v>
          </cell>
          <cell r="P116" t="str">
            <v>发放跨区域交通补助1245人</v>
          </cell>
          <cell r="Q116" t="str">
            <v>跨区域交通补助发放准确率100%</v>
          </cell>
          <cell r="R116" t="str">
            <v>补助资金在规定时间内支付到位率100%</v>
          </cell>
          <cell r="S116" t="str">
            <v>市外交通补贴200元/人</v>
          </cell>
          <cell r="T116" t="str">
            <v>减少脱贫户人均外出务工交通费用200元</v>
          </cell>
          <cell r="U116" t="str">
            <v>受益脱贫人口数≥1245人</v>
          </cell>
          <cell r="V116" t="str">
            <v>项目可持续年限≥1年</v>
          </cell>
          <cell r="W116" t="str">
            <v>受益群众满意度≥95%</v>
          </cell>
          <cell r="X116" t="str">
            <v>巫溪县人力社保局</v>
          </cell>
          <cell r="Y116" t="str">
            <v>巫溪县塘坊镇人民政府</v>
          </cell>
          <cell r="Z116">
            <v>2024</v>
          </cell>
          <cell r="AA116" t="str">
            <v>是</v>
          </cell>
          <cell r="AB116">
            <v>202401</v>
          </cell>
          <cell r="AC116">
            <v>202412</v>
          </cell>
          <cell r="AD116">
            <v>25</v>
          </cell>
          <cell r="AE116">
            <v>25</v>
          </cell>
          <cell r="AF116">
            <v>25</v>
          </cell>
        </row>
        <row r="116">
          <cell r="AL116" t="e">
            <v>#REF!</v>
          </cell>
          <cell r="AM116">
            <v>1245</v>
          </cell>
          <cell r="AN116">
            <v>1245</v>
          </cell>
          <cell r="AO116" t="str">
            <v>否</v>
          </cell>
          <cell r="AP116" t="str">
            <v>否</v>
          </cell>
          <cell r="AQ116" t="str">
            <v>否</v>
          </cell>
          <cell r="AR116" t="str">
            <v>是</v>
          </cell>
          <cell r="AS116" t="str">
            <v>是</v>
          </cell>
          <cell r="AT116" t="str">
            <v>否</v>
          </cell>
          <cell r="AU116" t="str">
            <v>否</v>
          </cell>
          <cell r="AV116" t="str">
            <v>否</v>
          </cell>
          <cell r="AW116" t="str">
            <v>否</v>
          </cell>
          <cell r="AX116" t="str">
            <v>杜鹏</v>
          </cell>
          <cell r="AY116">
            <v>18323534076</v>
          </cell>
        </row>
        <row r="116">
          <cell r="BD116">
            <v>12</v>
          </cell>
        </row>
        <row r="116">
          <cell r="BF116">
            <v>12</v>
          </cell>
        </row>
        <row r="116">
          <cell r="BL116">
            <v>25</v>
          </cell>
          <cell r="BM116">
            <v>25</v>
          </cell>
          <cell r="BN116">
            <v>25</v>
          </cell>
          <cell r="BO116">
            <v>0</v>
          </cell>
        </row>
        <row r="117">
          <cell r="F117" t="str">
            <v>巫溪县天星乡2024年跨区域交通补助项目</v>
          </cell>
          <cell r="G117" t="str">
            <v>就业项目</v>
          </cell>
          <cell r="H117" t="str">
            <v>务工补助</v>
          </cell>
          <cell r="I117" t="str">
            <v>交通费补助</v>
          </cell>
          <cell r="J117" t="str">
            <v>为370人发放跨区域交通补助</v>
          </cell>
          <cell r="K117" t="str">
            <v>新建</v>
          </cell>
          <cell r="L117" t="str">
            <v>巫溪县天星乡</v>
          </cell>
          <cell r="M117" t="str">
            <v>通过为370名脱贫人口提供交通补助，促进转移就业，减少脱贫户人均外出务工交通费用200元</v>
          </cell>
          <cell r="N117" t="str">
            <v>10人参与前期项目确定会议、决议，3人参与入库项目的选择，通过为370名脱贫人口提供交通补助，促进转移就业，减少脱贫户人均外出务工交通费用200元</v>
          </cell>
          <cell r="O117" t="str">
            <v>通过为370名脱贫人口提供交通补助，促进转移就业，减少脱贫户人均外出务工交通费用200元</v>
          </cell>
          <cell r="P117" t="str">
            <v>发放跨区域交通补助370人</v>
          </cell>
          <cell r="Q117" t="str">
            <v>跨区域交通补助发放准确率100%</v>
          </cell>
          <cell r="R117" t="str">
            <v>补助资金在规定时间内支付到位率100%</v>
          </cell>
          <cell r="S117" t="str">
            <v>市外交通补贴200元/人</v>
          </cell>
          <cell r="T117" t="str">
            <v>减少脱贫户人均外出务工交通费用200元</v>
          </cell>
          <cell r="U117" t="str">
            <v>受益脱贫人口数≥370人</v>
          </cell>
          <cell r="V117" t="str">
            <v>项目可持续年限≥1年</v>
          </cell>
          <cell r="W117" t="str">
            <v>受益群众满意度≥95%</v>
          </cell>
          <cell r="X117" t="str">
            <v>巫溪县人力社保局</v>
          </cell>
          <cell r="Y117" t="str">
            <v>巫溪县天星乡人民政府</v>
          </cell>
          <cell r="Z117">
            <v>2024</v>
          </cell>
          <cell r="AA117" t="str">
            <v>是</v>
          </cell>
          <cell r="AB117">
            <v>202401</v>
          </cell>
          <cell r="AC117">
            <v>202412</v>
          </cell>
          <cell r="AD117">
            <v>8.5</v>
          </cell>
          <cell r="AE117">
            <v>8.5</v>
          </cell>
          <cell r="AF117">
            <v>8.5</v>
          </cell>
        </row>
        <row r="117">
          <cell r="AL117" t="e">
            <v>#REF!</v>
          </cell>
          <cell r="AM117">
            <v>370</v>
          </cell>
          <cell r="AN117">
            <v>370</v>
          </cell>
          <cell r="AO117" t="str">
            <v>否</v>
          </cell>
          <cell r="AP117" t="str">
            <v>否</v>
          </cell>
          <cell r="AQ117" t="str">
            <v>否</v>
          </cell>
          <cell r="AR117" t="str">
            <v>是</v>
          </cell>
          <cell r="AS117" t="str">
            <v>是</v>
          </cell>
          <cell r="AT117" t="str">
            <v>否</v>
          </cell>
          <cell r="AU117" t="str">
            <v>否</v>
          </cell>
          <cell r="AV117" t="str">
            <v>否</v>
          </cell>
          <cell r="AW117" t="str">
            <v>否</v>
          </cell>
          <cell r="AX117" t="str">
            <v>杜鹏</v>
          </cell>
          <cell r="AY117">
            <v>18323534076</v>
          </cell>
        </row>
        <row r="117">
          <cell r="BD117">
            <v>4</v>
          </cell>
        </row>
        <row r="117">
          <cell r="BF117">
            <v>4</v>
          </cell>
        </row>
        <row r="117">
          <cell r="BL117">
            <v>8.5</v>
          </cell>
          <cell r="BM117">
            <v>8.5</v>
          </cell>
          <cell r="BN117">
            <v>8.5</v>
          </cell>
          <cell r="BO117">
            <v>0</v>
          </cell>
        </row>
        <row r="118">
          <cell r="F118" t="str">
            <v>巫溪县天元乡2024年跨区域交通补助项目</v>
          </cell>
          <cell r="G118" t="str">
            <v>就业项目</v>
          </cell>
          <cell r="H118" t="str">
            <v>务工补助</v>
          </cell>
          <cell r="I118" t="str">
            <v>交通费补助</v>
          </cell>
          <cell r="J118" t="str">
            <v>为850人发放跨区域交通补助</v>
          </cell>
          <cell r="K118" t="str">
            <v>新建</v>
          </cell>
          <cell r="L118" t="str">
            <v>巫溪县天元乡</v>
          </cell>
          <cell r="M118" t="str">
            <v>通过为850名脱贫人口提供交通补助，促进转移就业，减少脱贫户人均外出务工交通费用200元</v>
          </cell>
          <cell r="N118" t="str">
            <v>10人参与前期项目确定会议、决议，3人参与入库项目的选择，通过为850名脱贫人口提供交通补助，促进转移就业，减少脱贫户人均外出务工交通费用200元</v>
          </cell>
          <cell r="O118" t="str">
            <v>通过为850名脱贫人口提供交通补助，促进转移就业，减少脱贫户人均外出务工交通费用200元</v>
          </cell>
          <cell r="P118" t="str">
            <v>发放跨区域交通补助850人</v>
          </cell>
          <cell r="Q118" t="str">
            <v>跨区域交通补助发放准确率100%</v>
          </cell>
          <cell r="R118" t="str">
            <v>补助资金在规定时间内支付到位率100%</v>
          </cell>
          <cell r="S118" t="str">
            <v>市外交通补贴200元/人</v>
          </cell>
          <cell r="T118" t="str">
            <v>减少脱贫户人均外出务工交通费用200元</v>
          </cell>
          <cell r="U118" t="str">
            <v>受益脱贫人口数≥850人</v>
          </cell>
          <cell r="V118" t="str">
            <v>项目可持续年限≥1年</v>
          </cell>
          <cell r="W118" t="str">
            <v>受益群众满意度≥95%</v>
          </cell>
          <cell r="X118" t="str">
            <v>巫溪县人力社保局</v>
          </cell>
          <cell r="Y118" t="str">
            <v>巫溪县天元乡人民政府</v>
          </cell>
          <cell r="Z118">
            <v>2024</v>
          </cell>
          <cell r="AA118" t="str">
            <v>是</v>
          </cell>
          <cell r="AB118">
            <v>202401</v>
          </cell>
          <cell r="AC118">
            <v>202412</v>
          </cell>
          <cell r="AD118">
            <v>17</v>
          </cell>
          <cell r="AE118">
            <v>17</v>
          </cell>
          <cell r="AF118">
            <v>17</v>
          </cell>
        </row>
        <row r="118">
          <cell r="AL118" t="e">
            <v>#REF!</v>
          </cell>
          <cell r="AM118">
            <v>850</v>
          </cell>
          <cell r="AN118">
            <v>850</v>
          </cell>
          <cell r="AO118" t="str">
            <v>否</v>
          </cell>
          <cell r="AP118" t="str">
            <v>否</v>
          </cell>
          <cell r="AQ118" t="str">
            <v>否</v>
          </cell>
          <cell r="AR118" t="str">
            <v>是</v>
          </cell>
          <cell r="AS118" t="str">
            <v>是</v>
          </cell>
          <cell r="AT118" t="str">
            <v>否</v>
          </cell>
          <cell r="AU118" t="str">
            <v>否</v>
          </cell>
          <cell r="AV118" t="str">
            <v>否</v>
          </cell>
          <cell r="AW118" t="str">
            <v>否</v>
          </cell>
          <cell r="AX118" t="str">
            <v>杜鹏</v>
          </cell>
          <cell r="AY118">
            <v>18323534076</v>
          </cell>
        </row>
        <row r="118">
          <cell r="BD118">
            <v>9</v>
          </cell>
        </row>
        <row r="118">
          <cell r="BF118">
            <v>9</v>
          </cell>
        </row>
        <row r="118">
          <cell r="BL118">
            <v>17</v>
          </cell>
          <cell r="BM118">
            <v>17</v>
          </cell>
          <cell r="BN118">
            <v>17</v>
          </cell>
          <cell r="BO118">
            <v>0</v>
          </cell>
        </row>
        <row r="119">
          <cell r="F119" t="str">
            <v>巫溪县田坝镇2024年跨区域交通补助项目</v>
          </cell>
          <cell r="G119" t="str">
            <v>就业项目</v>
          </cell>
          <cell r="H119" t="str">
            <v>务工补助</v>
          </cell>
          <cell r="I119" t="str">
            <v>交通费补助</v>
          </cell>
          <cell r="J119" t="str">
            <v>为852人发放跨区域交通补助</v>
          </cell>
          <cell r="K119" t="str">
            <v>新建</v>
          </cell>
          <cell r="L119" t="str">
            <v>巫溪县田坝镇</v>
          </cell>
          <cell r="M119" t="str">
            <v>通过为852名脱贫人口提供交通补助，促进转移就业，减少脱贫户人均外出务工交通费用200元</v>
          </cell>
          <cell r="N119" t="str">
            <v>10人参与前期项目确定会议、决议，3人参与入库项目的选择，通过为852名脱贫人口提供交通补助，促进转移就业，减少脱贫户人均外出务工交通费用200元</v>
          </cell>
          <cell r="O119" t="str">
            <v>通过为852名脱贫人口提供交通补助，促进转移就业，减少脱贫户人均外出务工交通费用200元</v>
          </cell>
          <cell r="P119" t="str">
            <v>发放跨区域交通补助852人</v>
          </cell>
          <cell r="Q119" t="str">
            <v>跨区域交通补助发放准确率100%</v>
          </cell>
          <cell r="R119" t="str">
            <v>补助资金在规定时间内支付到位率100%</v>
          </cell>
          <cell r="S119" t="str">
            <v>市外交通补贴200元/人</v>
          </cell>
          <cell r="T119" t="str">
            <v>减少脱贫户人均外出务工交通费用200元</v>
          </cell>
          <cell r="U119" t="str">
            <v>受益脱贫人口数≥852人</v>
          </cell>
          <cell r="V119" t="str">
            <v>项目可持续年限≥1年</v>
          </cell>
          <cell r="W119" t="str">
            <v>受益群众满意度≥95%</v>
          </cell>
          <cell r="X119" t="str">
            <v>巫溪县人力社保局</v>
          </cell>
          <cell r="Y119" t="str">
            <v>巫溪县田坝镇人民政府</v>
          </cell>
          <cell r="Z119">
            <v>2024</v>
          </cell>
          <cell r="AA119" t="str">
            <v>是</v>
          </cell>
          <cell r="AB119">
            <v>202401</v>
          </cell>
          <cell r="AC119">
            <v>202412</v>
          </cell>
          <cell r="AD119">
            <v>18</v>
          </cell>
          <cell r="AE119">
            <v>18</v>
          </cell>
          <cell r="AF119">
            <v>18</v>
          </cell>
        </row>
        <row r="119">
          <cell r="AL119" t="e">
            <v>#REF!</v>
          </cell>
          <cell r="AM119">
            <v>852</v>
          </cell>
          <cell r="AN119">
            <v>852</v>
          </cell>
          <cell r="AO119" t="str">
            <v>否</v>
          </cell>
          <cell r="AP119" t="str">
            <v>否</v>
          </cell>
          <cell r="AQ119" t="str">
            <v>否</v>
          </cell>
          <cell r="AR119" t="str">
            <v>是</v>
          </cell>
          <cell r="AS119" t="str">
            <v>是</v>
          </cell>
          <cell r="AT119" t="str">
            <v>否</v>
          </cell>
          <cell r="AU119" t="str">
            <v>否</v>
          </cell>
          <cell r="AV119" t="str">
            <v>否</v>
          </cell>
          <cell r="AW119" t="str">
            <v>否</v>
          </cell>
          <cell r="AX119" t="str">
            <v>杜鹏</v>
          </cell>
          <cell r="AY119">
            <v>18323534076</v>
          </cell>
        </row>
        <row r="119">
          <cell r="BD119">
            <v>8</v>
          </cell>
        </row>
        <row r="119">
          <cell r="BF119">
            <v>8</v>
          </cell>
        </row>
        <row r="119">
          <cell r="BL119">
            <v>18</v>
          </cell>
          <cell r="BM119">
            <v>18</v>
          </cell>
          <cell r="BN119">
            <v>18</v>
          </cell>
          <cell r="BO119">
            <v>0</v>
          </cell>
        </row>
        <row r="120">
          <cell r="F120" t="str">
            <v>巫溪县通城镇2024年跨区域交通补助项目</v>
          </cell>
          <cell r="G120" t="str">
            <v>就业项目</v>
          </cell>
          <cell r="H120" t="str">
            <v>务工补助</v>
          </cell>
          <cell r="I120" t="str">
            <v>交通费补助</v>
          </cell>
          <cell r="J120" t="str">
            <v>为754人发放跨区域交通补助</v>
          </cell>
          <cell r="K120" t="str">
            <v>新建</v>
          </cell>
          <cell r="L120" t="str">
            <v>巫溪县通城镇</v>
          </cell>
          <cell r="M120" t="str">
            <v>通过为754名脱贫人口提供交通补助，促进转移就业，减少脱贫户人均外出务工交通费用200元</v>
          </cell>
          <cell r="N120" t="str">
            <v>10人参与前期项目确定会议、决议，3人参与入库项目的选择，通过为754名脱贫人口提供交通补助，促进转移就业，减少脱贫户人均外出务工交通费用200元</v>
          </cell>
          <cell r="O120" t="str">
            <v>通过为754名脱贫人口提供交通补助，促进转移就业，减少脱贫户人均外出务工交通费用200元</v>
          </cell>
          <cell r="P120" t="str">
            <v>发放跨区域交通补助754人</v>
          </cell>
          <cell r="Q120" t="str">
            <v>跨区域交通补助发放准确率100%</v>
          </cell>
          <cell r="R120" t="str">
            <v>补助资金在规定时间内支付到位率100%</v>
          </cell>
          <cell r="S120" t="str">
            <v>市外交通补贴200元/人</v>
          </cell>
          <cell r="T120" t="str">
            <v>减少脱贫户人均外出务工交通费用200元</v>
          </cell>
          <cell r="U120" t="str">
            <v>受益脱贫人口数≥754人</v>
          </cell>
          <cell r="V120" t="str">
            <v>项目可持续年限≥1年</v>
          </cell>
          <cell r="W120" t="str">
            <v>受益群众满意度≥95%</v>
          </cell>
          <cell r="X120" t="str">
            <v>巫溪县人力社保局</v>
          </cell>
          <cell r="Y120" t="str">
            <v>巫溪县通城镇人民政府</v>
          </cell>
          <cell r="Z120">
            <v>2024</v>
          </cell>
          <cell r="AA120" t="str">
            <v>是</v>
          </cell>
          <cell r="AB120">
            <v>202401</v>
          </cell>
          <cell r="AC120">
            <v>202412</v>
          </cell>
          <cell r="AD120">
            <v>16.1</v>
          </cell>
          <cell r="AE120">
            <v>16.1</v>
          </cell>
          <cell r="AF120">
            <v>16.1</v>
          </cell>
        </row>
        <row r="120">
          <cell r="AL120" t="e">
            <v>#REF!</v>
          </cell>
          <cell r="AM120">
            <v>754</v>
          </cell>
          <cell r="AN120">
            <v>754</v>
          </cell>
          <cell r="AO120" t="str">
            <v>否</v>
          </cell>
          <cell r="AP120" t="str">
            <v>否</v>
          </cell>
          <cell r="AQ120" t="str">
            <v>否</v>
          </cell>
          <cell r="AR120" t="str">
            <v>是</v>
          </cell>
          <cell r="AS120" t="str">
            <v>是</v>
          </cell>
          <cell r="AT120" t="str">
            <v>否</v>
          </cell>
          <cell r="AU120" t="str">
            <v>否</v>
          </cell>
          <cell r="AV120" t="str">
            <v>否</v>
          </cell>
          <cell r="AW120" t="str">
            <v>否</v>
          </cell>
          <cell r="AX120" t="str">
            <v>杜鹏</v>
          </cell>
          <cell r="AY120">
            <v>18323534076</v>
          </cell>
        </row>
        <row r="120">
          <cell r="BD120">
            <v>8</v>
          </cell>
        </row>
        <row r="120">
          <cell r="BF120">
            <v>8</v>
          </cell>
        </row>
        <row r="120">
          <cell r="BL120">
            <v>16.1</v>
          </cell>
          <cell r="BM120">
            <v>16.1</v>
          </cell>
          <cell r="BN120">
            <v>16.1</v>
          </cell>
          <cell r="BO120">
            <v>0</v>
          </cell>
        </row>
        <row r="121">
          <cell r="F121" t="str">
            <v>巫溪县土城镇2024年跨区域交通补助项目</v>
          </cell>
          <cell r="G121" t="str">
            <v>就业项目</v>
          </cell>
          <cell r="H121" t="str">
            <v>务工补助</v>
          </cell>
          <cell r="I121" t="str">
            <v>交通费补助</v>
          </cell>
          <cell r="J121" t="str">
            <v>为650人发放跨区域交通补助</v>
          </cell>
          <cell r="K121" t="str">
            <v>新建</v>
          </cell>
          <cell r="L121" t="str">
            <v>巫溪县土城镇</v>
          </cell>
          <cell r="M121" t="str">
            <v>通过为650名脱贫人口提供交通补助，促进转移就业，减少脱贫户人均外出务工交通费用200元</v>
          </cell>
          <cell r="N121" t="str">
            <v>10人参与前期项目确定会议、决议，3人参与入库项目的选择，通过为650名脱贫人口提供交通补助，促进转移就业，减少脱贫户人均外出务工交通费用200元</v>
          </cell>
          <cell r="O121" t="str">
            <v>通过为650名脱贫人口提供交通补助，促进转移就业，减少脱贫户人均外出务工交通费用200元</v>
          </cell>
          <cell r="P121" t="str">
            <v>发放跨区域交通补助650人</v>
          </cell>
          <cell r="Q121" t="str">
            <v>跨区域交通补助发放准确率100%</v>
          </cell>
          <cell r="R121" t="str">
            <v>补助资金在规定时间内支付到位率100%</v>
          </cell>
          <cell r="S121" t="str">
            <v>市外交通补贴200元/人</v>
          </cell>
          <cell r="T121" t="str">
            <v>减少脱贫户人均外出务工交通费用200元</v>
          </cell>
          <cell r="U121" t="str">
            <v>受益脱贫人口数≥650人</v>
          </cell>
          <cell r="V121" t="str">
            <v>项目可持续年限≥1年</v>
          </cell>
          <cell r="W121" t="str">
            <v>受益群众满意度≥95%</v>
          </cell>
          <cell r="X121" t="str">
            <v>巫溪县人力社保局</v>
          </cell>
          <cell r="Y121" t="str">
            <v>巫溪县土城镇人民政府</v>
          </cell>
          <cell r="Z121">
            <v>2024</v>
          </cell>
          <cell r="AA121" t="str">
            <v>是</v>
          </cell>
          <cell r="AB121">
            <v>202401</v>
          </cell>
          <cell r="AC121">
            <v>202412</v>
          </cell>
          <cell r="AD121">
            <v>13</v>
          </cell>
          <cell r="AE121">
            <v>13</v>
          </cell>
          <cell r="AF121">
            <v>13</v>
          </cell>
        </row>
        <row r="121">
          <cell r="AL121" t="e">
            <v>#REF!</v>
          </cell>
          <cell r="AM121">
            <v>650</v>
          </cell>
          <cell r="AN121">
            <v>650</v>
          </cell>
          <cell r="AO121" t="str">
            <v>否</v>
          </cell>
          <cell r="AP121" t="str">
            <v>否</v>
          </cell>
          <cell r="AQ121" t="str">
            <v>否</v>
          </cell>
          <cell r="AR121" t="str">
            <v>是</v>
          </cell>
          <cell r="AS121" t="str">
            <v>是</v>
          </cell>
          <cell r="AT121" t="str">
            <v>否</v>
          </cell>
          <cell r="AU121" t="str">
            <v>否</v>
          </cell>
          <cell r="AV121" t="str">
            <v>否</v>
          </cell>
          <cell r="AW121" t="str">
            <v>否</v>
          </cell>
          <cell r="AX121" t="str">
            <v>杜鹏</v>
          </cell>
          <cell r="AY121">
            <v>18323534076</v>
          </cell>
        </row>
        <row r="121">
          <cell r="BD121">
            <v>6</v>
          </cell>
        </row>
        <row r="121">
          <cell r="BF121">
            <v>6</v>
          </cell>
        </row>
        <row r="121">
          <cell r="BL121">
            <v>13</v>
          </cell>
          <cell r="BM121">
            <v>13</v>
          </cell>
          <cell r="BN121">
            <v>13</v>
          </cell>
          <cell r="BO121">
            <v>0</v>
          </cell>
        </row>
        <row r="122">
          <cell r="F122" t="str">
            <v>巫溪县文峰镇2024年跨区域交通补助项目</v>
          </cell>
          <cell r="G122" t="str">
            <v>就业项目</v>
          </cell>
          <cell r="H122" t="str">
            <v>务工补助</v>
          </cell>
          <cell r="I122" t="str">
            <v>交通费补助</v>
          </cell>
          <cell r="J122" t="str">
            <v>为1676人发放跨区域交通补助</v>
          </cell>
          <cell r="K122" t="str">
            <v>新建</v>
          </cell>
          <cell r="L122" t="str">
            <v>巫溪县文峰镇</v>
          </cell>
          <cell r="M122" t="str">
            <v>通过为1676名脱贫人口提供交通补助，促进转移就业，减少脱贫户人均外出务工交通费用200元</v>
          </cell>
          <cell r="N122" t="str">
            <v>10人参与前期项目确定会议、决议，3人参与入库项目的选择，通过为1676名脱贫人口提供交通补助，促进转移就业，减少脱贫户人均外出务工交通费用200元</v>
          </cell>
          <cell r="O122" t="str">
            <v>通过为1676名脱贫人口提供交通补助，促进转移就业，减少脱贫户人均外出务工交通费用200元</v>
          </cell>
          <cell r="P122" t="str">
            <v>发放跨区域交通补助1676人</v>
          </cell>
          <cell r="Q122" t="str">
            <v>跨区域交通补助发放准确率100%</v>
          </cell>
          <cell r="R122" t="str">
            <v>补助资金在规定时间内支付到位率100%</v>
          </cell>
          <cell r="S122" t="str">
            <v>市外交通补贴200元/人</v>
          </cell>
          <cell r="T122" t="str">
            <v>减少脱贫户人均外出务工交通费用200元</v>
          </cell>
          <cell r="U122" t="str">
            <v>受益脱贫人口数≥1676人</v>
          </cell>
          <cell r="V122" t="str">
            <v>项目可持续年限≥1年</v>
          </cell>
          <cell r="W122" t="str">
            <v>受益群众满意度≥95%</v>
          </cell>
          <cell r="X122" t="str">
            <v>巫溪县人力社保局</v>
          </cell>
          <cell r="Y122" t="str">
            <v>巫溪县文峰镇人民政府</v>
          </cell>
          <cell r="Z122">
            <v>2024</v>
          </cell>
          <cell r="AA122" t="str">
            <v>是</v>
          </cell>
          <cell r="AB122">
            <v>202401</v>
          </cell>
          <cell r="AC122">
            <v>202412</v>
          </cell>
          <cell r="AD122">
            <v>33.6</v>
          </cell>
          <cell r="AE122">
            <v>33.6</v>
          </cell>
          <cell r="AF122">
            <v>33.6</v>
          </cell>
        </row>
        <row r="122">
          <cell r="AL122" t="e">
            <v>#REF!</v>
          </cell>
          <cell r="AM122">
            <v>1676</v>
          </cell>
          <cell r="AN122">
            <v>1676</v>
          </cell>
          <cell r="AO122" t="str">
            <v>否</v>
          </cell>
          <cell r="AP122" t="str">
            <v>否</v>
          </cell>
          <cell r="AQ122" t="str">
            <v>否</v>
          </cell>
          <cell r="AR122" t="str">
            <v>是</v>
          </cell>
          <cell r="AS122" t="str">
            <v>是</v>
          </cell>
          <cell r="AT122" t="str">
            <v>否</v>
          </cell>
          <cell r="AU122" t="str">
            <v>否</v>
          </cell>
          <cell r="AV122" t="str">
            <v>否</v>
          </cell>
          <cell r="AW122" t="str">
            <v>否</v>
          </cell>
          <cell r="AX122" t="str">
            <v>杜鹏</v>
          </cell>
          <cell r="AY122">
            <v>18323534076</v>
          </cell>
        </row>
        <row r="122">
          <cell r="BD122">
            <v>17</v>
          </cell>
        </row>
        <row r="122">
          <cell r="BF122">
            <v>17</v>
          </cell>
        </row>
        <row r="122">
          <cell r="BL122">
            <v>33.6</v>
          </cell>
          <cell r="BM122">
            <v>33.6</v>
          </cell>
          <cell r="BN122">
            <v>33.6</v>
          </cell>
          <cell r="BO122">
            <v>0</v>
          </cell>
        </row>
        <row r="123">
          <cell r="F123" t="str">
            <v>巫溪县乌龙乡2024年跨区域交通补助项目</v>
          </cell>
          <cell r="G123" t="str">
            <v>就业项目</v>
          </cell>
          <cell r="H123" t="str">
            <v>务工补助</v>
          </cell>
          <cell r="I123" t="str">
            <v>交通费补助</v>
          </cell>
          <cell r="J123" t="str">
            <v>为535人发放跨区域交通补助</v>
          </cell>
          <cell r="K123" t="str">
            <v>新建</v>
          </cell>
          <cell r="L123" t="str">
            <v>巫溪县乌龙乡</v>
          </cell>
          <cell r="M123" t="str">
            <v>通过为535名脱贫人口提供交通补助，促进转移就业，减少脱贫户人均外出务工交通费用200元</v>
          </cell>
          <cell r="N123" t="str">
            <v>10人参与前期项目确定会议、决议，3人参与入库项目的选择，通过为535名脱贫人口提供交通补助，促进转移就业，减少脱贫户人均外出务工交通费用200元</v>
          </cell>
          <cell r="O123" t="str">
            <v>通过为535名脱贫人口提供交通补助，促进转移就业，减少脱贫户人均外出务工交通费用200元</v>
          </cell>
          <cell r="P123" t="str">
            <v>发放跨区域交通补助535人</v>
          </cell>
          <cell r="Q123" t="str">
            <v>跨区域交通补助发放准确率100%</v>
          </cell>
          <cell r="R123" t="str">
            <v>补助资金在规定时间内支付到位率100%</v>
          </cell>
          <cell r="S123" t="str">
            <v>市外交通补贴200元/人</v>
          </cell>
          <cell r="T123" t="str">
            <v>减少脱贫户人均外出务工交通费用200元</v>
          </cell>
          <cell r="U123" t="str">
            <v>受益脱贫人口数≥535人</v>
          </cell>
          <cell r="V123" t="str">
            <v>项目可持续年限≥1年</v>
          </cell>
          <cell r="W123" t="str">
            <v>受益群众满意度≥95%</v>
          </cell>
          <cell r="X123" t="str">
            <v>巫溪县人力社保局</v>
          </cell>
          <cell r="Y123" t="str">
            <v>巫溪县乌龙乡人民政府</v>
          </cell>
          <cell r="Z123">
            <v>2024</v>
          </cell>
          <cell r="AA123" t="str">
            <v>是</v>
          </cell>
          <cell r="AB123">
            <v>202401</v>
          </cell>
          <cell r="AC123">
            <v>202412</v>
          </cell>
          <cell r="AD123">
            <v>10.7</v>
          </cell>
          <cell r="AE123">
            <v>10.7</v>
          </cell>
          <cell r="AF123">
            <v>10.7</v>
          </cell>
        </row>
        <row r="123">
          <cell r="AL123" t="e">
            <v>#REF!</v>
          </cell>
          <cell r="AM123">
            <v>535</v>
          </cell>
          <cell r="AN123">
            <v>535</v>
          </cell>
          <cell r="AO123" t="str">
            <v>否</v>
          </cell>
          <cell r="AP123" t="str">
            <v>否</v>
          </cell>
          <cell r="AQ123" t="str">
            <v>否</v>
          </cell>
          <cell r="AR123" t="str">
            <v>是</v>
          </cell>
          <cell r="AS123" t="str">
            <v>是</v>
          </cell>
          <cell r="AT123" t="str">
            <v>否</v>
          </cell>
          <cell r="AU123" t="str">
            <v>否</v>
          </cell>
          <cell r="AV123" t="str">
            <v>否</v>
          </cell>
          <cell r="AW123" t="str">
            <v>否</v>
          </cell>
          <cell r="AX123" t="str">
            <v>杜鹏</v>
          </cell>
          <cell r="AY123">
            <v>18323534076</v>
          </cell>
        </row>
        <row r="123">
          <cell r="BD123">
            <v>5</v>
          </cell>
        </row>
        <row r="123">
          <cell r="BF123">
            <v>5</v>
          </cell>
        </row>
        <row r="123">
          <cell r="BL123">
            <v>10.7</v>
          </cell>
          <cell r="BM123">
            <v>10.7</v>
          </cell>
          <cell r="BN123">
            <v>10.7</v>
          </cell>
          <cell r="BO123">
            <v>0</v>
          </cell>
        </row>
        <row r="124">
          <cell r="F124" t="str">
            <v>巫溪县下堡镇2024年跨区域交通补助项目</v>
          </cell>
          <cell r="G124" t="str">
            <v>就业项目</v>
          </cell>
          <cell r="H124" t="str">
            <v>务工补助</v>
          </cell>
          <cell r="I124" t="str">
            <v>交通费补助</v>
          </cell>
          <cell r="J124" t="str">
            <v>为998人发放跨区域交通补助</v>
          </cell>
          <cell r="K124" t="str">
            <v>新建</v>
          </cell>
          <cell r="L124" t="str">
            <v>巫溪县下堡镇</v>
          </cell>
          <cell r="M124" t="str">
            <v>通过为998名脱贫人口提供交通补助，促进转移就业，减少脱贫户人均外出务工交通费用200元</v>
          </cell>
          <cell r="N124" t="str">
            <v>10人参与前期项目确定会议、决议，3人参与入库项目的选择，通过为998名脱贫人口提供交通补助，促进转移就业，减少脱贫户人均外出务工交通费用200元</v>
          </cell>
          <cell r="O124" t="str">
            <v>通过为998名脱贫人口提供交通补助，促进转移就业，减少脱贫户人均外出务工交通费用200元</v>
          </cell>
          <cell r="P124" t="str">
            <v>发放跨区域交通补助998人</v>
          </cell>
          <cell r="Q124" t="str">
            <v>跨区域交通补助发放准确率100%</v>
          </cell>
          <cell r="R124" t="str">
            <v>补助资金在规定时间内支付到位率100%</v>
          </cell>
          <cell r="S124" t="str">
            <v>市外交通补贴200元/人</v>
          </cell>
          <cell r="T124" t="str">
            <v>减少脱贫户人均外出务工交通费用200元</v>
          </cell>
          <cell r="U124" t="str">
            <v>受益脱贫人口数≥998人</v>
          </cell>
          <cell r="V124" t="str">
            <v>项目可持续年限≥1年</v>
          </cell>
          <cell r="W124" t="str">
            <v>受益群众满意度≥95%</v>
          </cell>
          <cell r="X124" t="str">
            <v>巫溪县人力社保局</v>
          </cell>
          <cell r="Y124" t="str">
            <v>巫溪县下堡镇人民政府</v>
          </cell>
          <cell r="Z124">
            <v>2024</v>
          </cell>
          <cell r="AA124" t="str">
            <v>是</v>
          </cell>
          <cell r="AB124">
            <v>202401</v>
          </cell>
          <cell r="AC124">
            <v>202412</v>
          </cell>
          <cell r="AD124">
            <v>20</v>
          </cell>
          <cell r="AE124">
            <v>20</v>
          </cell>
          <cell r="AF124">
            <v>20</v>
          </cell>
        </row>
        <row r="124">
          <cell r="AL124" t="e">
            <v>#REF!</v>
          </cell>
          <cell r="AM124">
            <v>998</v>
          </cell>
          <cell r="AN124">
            <v>998</v>
          </cell>
          <cell r="AO124" t="str">
            <v>否</v>
          </cell>
          <cell r="AP124" t="str">
            <v>否</v>
          </cell>
          <cell r="AQ124" t="str">
            <v>否</v>
          </cell>
          <cell r="AR124" t="str">
            <v>是</v>
          </cell>
          <cell r="AS124" t="str">
            <v>是</v>
          </cell>
          <cell r="AT124" t="str">
            <v>否</v>
          </cell>
          <cell r="AU124" t="str">
            <v>否</v>
          </cell>
          <cell r="AV124" t="str">
            <v>否</v>
          </cell>
          <cell r="AW124" t="str">
            <v>否</v>
          </cell>
          <cell r="AX124" t="str">
            <v>杜鹏</v>
          </cell>
          <cell r="AY124">
            <v>18323534076</v>
          </cell>
        </row>
        <row r="124">
          <cell r="BD124">
            <v>10</v>
          </cell>
        </row>
        <row r="124">
          <cell r="BF124">
            <v>10</v>
          </cell>
        </row>
        <row r="124">
          <cell r="BL124">
            <v>20</v>
          </cell>
          <cell r="BM124">
            <v>20</v>
          </cell>
          <cell r="BN124">
            <v>20</v>
          </cell>
          <cell r="BO124">
            <v>0</v>
          </cell>
        </row>
        <row r="125">
          <cell r="F125" t="str">
            <v>巫溪县徐家镇2024年跨区域交通补助项目</v>
          </cell>
          <cell r="G125" t="str">
            <v>就业项目</v>
          </cell>
          <cell r="H125" t="str">
            <v>务工补助</v>
          </cell>
          <cell r="I125" t="str">
            <v>交通费补助</v>
          </cell>
          <cell r="J125" t="str">
            <v>为678人发放跨区域交通补助</v>
          </cell>
          <cell r="K125" t="str">
            <v>新建</v>
          </cell>
          <cell r="L125" t="str">
            <v>巫溪县徐家镇</v>
          </cell>
          <cell r="M125" t="str">
            <v>通过为678名脱贫人口提供交通补助，促进转移就业，减少脱贫户人均外出务工交通费用200元</v>
          </cell>
          <cell r="N125" t="str">
            <v>10人参与前期项目确定会议、决议，3人参与入库项目的选择，通过为678名脱贫人口提供交通补助，促进转移就业，减少脱贫户人均外出务工交通费用200元</v>
          </cell>
          <cell r="O125" t="str">
            <v>通过为678名脱贫人口提供交通补助，促进转移就业，减少脱贫户人均外出务工交通费用200元</v>
          </cell>
          <cell r="P125" t="str">
            <v>发放跨区域交通补助678人</v>
          </cell>
          <cell r="Q125" t="str">
            <v>跨区域交通补助发放准确率100%</v>
          </cell>
          <cell r="R125" t="str">
            <v>补助资金在规定时间内支付到位率100%</v>
          </cell>
          <cell r="S125" t="str">
            <v>市外交通补贴200元/人</v>
          </cell>
          <cell r="T125" t="str">
            <v>减少脱贫户人均外出务工交通费用200元</v>
          </cell>
          <cell r="U125" t="str">
            <v>受益脱贫人口数≥678人</v>
          </cell>
          <cell r="V125" t="str">
            <v>项目可持续年限≥1年</v>
          </cell>
          <cell r="W125" t="str">
            <v>受益群众满意度≥95%</v>
          </cell>
          <cell r="X125" t="str">
            <v>巫溪县人力社保局</v>
          </cell>
          <cell r="Y125" t="str">
            <v>巫溪县徐家镇人民政府</v>
          </cell>
          <cell r="Z125">
            <v>2024</v>
          </cell>
          <cell r="AA125" t="str">
            <v>是</v>
          </cell>
          <cell r="AB125">
            <v>202401</v>
          </cell>
          <cell r="AC125">
            <v>202412</v>
          </cell>
          <cell r="AD125">
            <v>14</v>
          </cell>
          <cell r="AE125">
            <v>14</v>
          </cell>
          <cell r="AF125">
            <v>14</v>
          </cell>
        </row>
        <row r="125">
          <cell r="AL125" t="e">
            <v>#REF!</v>
          </cell>
          <cell r="AM125">
            <v>678</v>
          </cell>
          <cell r="AN125">
            <v>678</v>
          </cell>
          <cell r="AO125" t="str">
            <v>否</v>
          </cell>
          <cell r="AP125" t="str">
            <v>否</v>
          </cell>
          <cell r="AQ125" t="str">
            <v>否</v>
          </cell>
          <cell r="AR125" t="str">
            <v>是</v>
          </cell>
          <cell r="AS125" t="str">
            <v>是</v>
          </cell>
          <cell r="AT125" t="str">
            <v>否</v>
          </cell>
          <cell r="AU125" t="str">
            <v>否</v>
          </cell>
          <cell r="AV125" t="str">
            <v>否</v>
          </cell>
          <cell r="AW125" t="str">
            <v>否</v>
          </cell>
          <cell r="AX125" t="str">
            <v>杜鹏</v>
          </cell>
          <cell r="AY125">
            <v>18323534076</v>
          </cell>
        </row>
        <row r="125">
          <cell r="BD125">
            <v>7</v>
          </cell>
        </row>
        <row r="125">
          <cell r="BF125">
            <v>7</v>
          </cell>
        </row>
        <row r="125">
          <cell r="BL125">
            <v>14</v>
          </cell>
          <cell r="BM125">
            <v>14</v>
          </cell>
          <cell r="BN125">
            <v>14</v>
          </cell>
          <cell r="BO125">
            <v>0</v>
          </cell>
        </row>
        <row r="126">
          <cell r="F126" t="str">
            <v>巫溪县鱼鳞乡2024年跨区域交通补助项目</v>
          </cell>
          <cell r="G126" t="str">
            <v>就业项目</v>
          </cell>
          <cell r="H126" t="str">
            <v>务工补助</v>
          </cell>
          <cell r="I126" t="str">
            <v>交通费补助</v>
          </cell>
          <cell r="J126" t="str">
            <v>为416人发放跨区域交通补助</v>
          </cell>
          <cell r="K126" t="str">
            <v>新建</v>
          </cell>
          <cell r="L126" t="str">
            <v>巫溪县鱼鳞乡</v>
          </cell>
          <cell r="M126" t="str">
            <v>通过为416名脱贫人口提供交通补助，促进转移就业，减少脱贫户人均外出务工交通费用200元</v>
          </cell>
          <cell r="N126" t="str">
            <v>10人参与前期项目确定会议、决议，3人参与入库项目的选择，通过为416名脱贫人口提供交通补助，促进转移就业，减少脱贫户人均外出务工交通费用200元</v>
          </cell>
          <cell r="O126" t="str">
            <v>通过为416名脱贫人口提供交通补助，促进转移就业，减少脱贫户人均外出务工交通费用200元</v>
          </cell>
          <cell r="P126" t="str">
            <v>发放跨区域交通补助416人</v>
          </cell>
          <cell r="Q126" t="str">
            <v>跨区域交通补助发放准确率100%</v>
          </cell>
          <cell r="R126" t="str">
            <v>补助资金在规定时间内支付到位率100%</v>
          </cell>
          <cell r="S126" t="str">
            <v>市外交通补贴200元/人</v>
          </cell>
          <cell r="T126" t="str">
            <v>减少脱贫户人均外出务工交通费用200元</v>
          </cell>
          <cell r="U126" t="str">
            <v>受益脱贫人口数≥416人</v>
          </cell>
          <cell r="V126" t="str">
            <v>项目可持续年限≥1年</v>
          </cell>
          <cell r="W126" t="str">
            <v>受益群众满意度≥95%</v>
          </cell>
          <cell r="X126" t="str">
            <v>巫溪县人力社保局</v>
          </cell>
          <cell r="Y126" t="str">
            <v>巫溪县鱼鳞乡人民政府</v>
          </cell>
          <cell r="Z126">
            <v>2024</v>
          </cell>
          <cell r="AA126" t="str">
            <v>是</v>
          </cell>
          <cell r="AB126">
            <v>202401</v>
          </cell>
          <cell r="AC126">
            <v>202412</v>
          </cell>
          <cell r="AD126">
            <v>9.5</v>
          </cell>
          <cell r="AE126">
            <v>9.5</v>
          </cell>
          <cell r="AF126">
            <v>9.5</v>
          </cell>
        </row>
        <row r="126">
          <cell r="AL126" t="e">
            <v>#REF!</v>
          </cell>
          <cell r="AM126">
            <v>416</v>
          </cell>
          <cell r="AN126">
            <v>416</v>
          </cell>
          <cell r="AO126" t="str">
            <v>否</v>
          </cell>
          <cell r="AP126" t="str">
            <v>否</v>
          </cell>
          <cell r="AQ126" t="str">
            <v>否</v>
          </cell>
          <cell r="AR126" t="str">
            <v>是</v>
          </cell>
          <cell r="AS126" t="str">
            <v>是</v>
          </cell>
          <cell r="AT126" t="str">
            <v>否</v>
          </cell>
          <cell r="AU126" t="str">
            <v>否</v>
          </cell>
          <cell r="AV126" t="str">
            <v>否</v>
          </cell>
          <cell r="AW126" t="str">
            <v>否</v>
          </cell>
          <cell r="AX126" t="str">
            <v>杜鹏</v>
          </cell>
          <cell r="AY126">
            <v>18323534076</v>
          </cell>
        </row>
        <row r="126">
          <cell r="BD126">
            <v>4</v>
          </cell>
        </row>
        <row r="126">
          <cell r="BF126">
            <v>4</v>
          </cell>
        </row>
        <row r="126">
          <cell r="BL126">
            <v>9.5</v>
          </cell>
          <cell r="BM126">
            <v>9.5</v>
          </cell>
          <cell r="BN126">
            <v>9.5</v>
          </cell>
          <cell r="BO126">
            <v>0</v>
          </cell>
        </row>
        <row r="127">
          <cell r="F127" t="str">
            <v>巫溪县长桂乡2024年跨区域交通补助项目</v>
          </cell>
          <cell r="G127" t="str">
            <v>就业项目</v>
          </cell>
          <cell r="H127" t="str">
            <v>务工补助</v>
          </cell>
          <cell r="I127" t="str">
            <v>交通费补助</v>
          </cell>
          <cell r="J127" t="str">
            <v>为400人发放跨区域交通补助</v>
          </cell>
          <cell r="K127" t="str">
            <v>新建</v>
          </cell>
          <cell r="L127" t="str">
            <v>巫溪县长桂乡</v>
          </cell>
          <cell r="M127" t="str">
            <v>通过为400名脱贫人口提供交通补助，促进转移就业，减少脱贫户人均外出务工交通费用200元</v>
          </cell>
          <cell r="N127" t="str">
            <v>10人参与前期项目确定会议、决议，3人参与入库项目的选择，通过为400名脱贫人口提供交通补助，促进转移就业，减少脱贫户人均外出务工交通费用200元</v>
          </cell>
          <cell r="O127" t="str">
            <v>通过为400名脱贫人口提供交通补助，促进转移就业，减少脱贫户人均外出务工交通费用200元</v>
          </cell>
          <cell r="P127" t="str">
            <v>发放跨区域交通补助400人</v>
          </cell>
          <cell r="Q127" t="str">
            <v>跨区域交通补助发放准确率100%</v>
          </cell>
          <cell r="R127" t="str">
            <v>补助资金在规定时间内支付到位率100%</v>
          </cell>
          <cell r="S127" t="str">
            <v>市外交通补贴200元/人</v>
          </cell>
          <cell r="T127" t="str">
            <v>减少脱贫户人均外出务工交通费用200元</v>
          </cell>
          <cell r="U127" t="str">
            <v>受益脱贫人口数≥400人</v>
          </cell>
          <cell r="V127" t="str">
            <v>项目可持续年限≥1年</v>
          </cell>
          <cell r="W127" t="str">
            <v>受益群众满意度≥95%</v>
          </cell>
          <cell r="X127" t="str">
            <v>巫溪县人力社保局</v>
          </cell>
          <cell r="Y127" t="str">
            <v>巫溪县长桂乡人民政府</v>
          </cell>
          <cell r="Z127">
            <v>2024</v>
          </cell>
          <cell r="AA127" t="str">
            <v>是</v>
          </cell>
          <cell r="AB127">
            <v>202401</v>
          </cell>
          <cell r="AC127">
            <v>202412</v>
          </cell>
          <cell r="AD127">
            <v>8</v>
          </cell>
          <cell r="AE127">
            <v>8</v>
          </cell>
          <cell r="AF127">
            <v>8</v>
          </cell>
        </row>
        <row r="127">
          <cell r="AL127" t="e">
            <v>#REF!</v>
          </cell>
          <cell r="AM127">
            <v>400</v>
          </cell>
          <cell r="AN127">
            <v>400</v>
          </cell>
          <cell r="AO127" t="str">
            <v>否</v>
          </cell>
          <cell r="AP127" t="str">
            <v>否</v>
          </cell>
          <cell r="AQ127" t="str">
            <v>否</v>
          </cell>
          <cell r="AR127" t="str">
            <v>是</v>
          </cell>
          <cell r="AS127" t="str">
            <v>是</v>
          </cell>
          <cell r="AT127" t="str">
            <v>否</v>
          </cell>
          <cell r="AU127" t="str">
            <v>否</v>
          </cell>
          <cell r="AV127" t="str">
            <v>否</v>
          </cell>
          <cell r="AW127" t="str">
            <v>否</v>
          </cell>
          <cell r="AX127" t="str">
            <v>杜鹏</v>
          </cell>
          <cell r="AY127">
            <v>18323534076</v>
          </cell>
        </row>
        <row r="127">
          <cell r="BD127">
            <v>4</v>
          </cell>
        </row>
        <row r="127">
          <cell r="BF127">
            <v>4</v>
          </cell>
        </row>
        <row r="127">
          <cell r="BL127">
            <v>8</v>
          </cell>
          <cell r="BM127">
            <v>8</v>
          </cell>
          <cell r="BN127">
            <v>8</v>
          </cell>
          <cell r="BO127">
            <v>0</v>
          </cell>
        </row>
        <row r="128">
          <cell r="F128" t="str">
            <v>巫溪县中梁乡2024年跨区域交通补助项目</v>
          </cell>
          <cell r="G128" t="str">
            <v>就业项目</v>
          </cell>
          <cell r="H128" t="str">
            <v>务工补助</v>
          </cell>
          <cell r="I128" t="str">
            <v>交通费补助</v>
          </cell>
          <cell r="J128" t="str">
            <v>为300人发放跨区域交通补助</v>
          </cell>
          <cell r="K128" t="str">
            <v>新建</v>
          </cell>
          <cell r="L128" t="str">
            <v>巫溪县中梁乡</v>
          </cell>
          <cell r="M128" t="str">
            <v>通过为300名脱贫人口提供交通补助，促进转移就业，减少脱贫户人均外出务工交通费用200元</v>
          </cell>
          <cell r="N128" t="str">
            <v>10人参与前期项目确定会议、决议，3人参与入库项目的选择，通过为300名脱贫人口提供交通补助，促进转移就业，减少脱贫户人均外出务工交通费用200元</v>
          </cell>
          <cell r="O128" t="str">
            <v>通过为300名脱贫人口提供交通补助，促进转移就业，减少脱贫户人均外出务工交通费用200元</v>
          </cell>
          <cell r="P128" t="str">
            <v>发放跨区域交通补助300人</v>
          </cell>
          <cell r="Q128" t="str">
            <v>跨区域交通补助发放准确率100%</v>
          </cell>
          <cell r="R128" t="str">
            <v>补助资金在规定时间内支付到位率100%</v>
          </cell>
          <cell r="S128" t="str">
            <v>市外交通补贴200元/人</v>
          </cell>
          <cell r="T128" t="str">
            <v>减少脱贫户人均外出务工交通费用200元</v>
          </cell>
          <cell r="U128" t="str">
            <v>受益脱贫人口数≥300人</v>
          </cell>
          <cell r="V128" t="str">
            <v>项目可持续年限≥1年</v>
          </cell>
          <cell r="W128" t="str">
            <v>受益群众满意度≥95%</v>
          </cell>
          <cell r="X128" t="str">
            <v>巫溪县人力社保局</v>
          </cell>
          <cell r="Y128" t="str">
            <v>巫溪县中梁乡人民政府</v>
          </cell>
          <cell r="Z128">
            <v>2024</v>
          </cell>
          <cell r="AA128" t="str">
            <v>是</v>
          </cell>
          <cell r="AB128">
            <v>202401</v>
          </cell>
          <cell r="AC128">
            <v>202412</v>
          </cell>
          <cell r="AD128">
            <v>6</v>
          </cell>
          <cell r="AE128">
            <v>6</v>
          </cell>
          <cell r="AF128">
            <v>6</v>
          </cell>
        </row>
        <row r="128">
          <cell r="AL128" t="e">
            <v>#REF!</v>
          </cell>
          <cell r="AM128">
            <v>300</v>
          </cell>
          <cell r="AN128">
            <v>300</v>
          </cell>
          <cell r="AO128" t="str">
            <v>否</v>
          </cell>
          <cell r="AP128" t="str">
            <v>否</v>
          </cell>
          <cell r="AQ128" t="str">
            <v>否</v>
          </cell>
          <cell r="AR128" t="str">
            <v>是</v>
          </cell>
          <cell r="AS128" t="str">
            <v>是</v>
          </cell>
          <cell r="AT128" t="str">
            <v>否</v>
          </cell>
          <cell r="AU128" t="str">
            <v>否</v>
          </cell>
          <cell r="AV128" t="str">
            <v>否</v>
          </cell>
          <cell r="AW128" t="str">
            <v>否</v>
          </cell>
          <cell r="AX128" t="str">
            <v>杜鹏</v>
          </cell>
          <cell r="AY128">
            <v>18323534076</v>
          </cell>
        </row>
        <row r="128">
          <cell r="BD128">
            <v>3</v>
          </cell>
        </row>
        <row r="128">
          <cell r="BF128">
            <v>3</v>
          </cell>
        </row>
        <row r="128">
          <cell r="BL128">
            <v>6</v>
          </cell>
          <cell r="BM128">
            <v>6</v>
          </cell>
          <cell r="BN128">
            <v>6</v>
          </cell>
          <cell r="BO128">
            <v>0</v>
          </cell>
        </row>
        <row r="129">
          <cell r="AD129">
            <v>1800</v>
          </cell>
          <cell r="AE129">
            <v>1800</v>
          </cell>
          <cell r="AF129">
            <v>1800</v>
          </cell>
          <cell r="AG129">
            <v>0</v>
          </cell>
          <cell r="AH129">
            <v>0</v>
          </cell>
          <cell r="AI129">
            <v>0</v>
          </cell>
          <cell r="AJ129">
            <v>0</v>
          </cell>
          <cell r="AK129">
            <v>0</v>
          </cell>
          <cell r="AL129" t="e">
            <v>#REF!</v>
          </cell>
          <cell r="AM129">
            <v>13000</v>
          </cell>
          <cell r="AN129">
            <v>13000</v>
          </cell>
          <cell r="AO129" t="str">
            <v>否</v>
          </cell>
          <cell r="AP129" t="str">
            <v>否</v>
          </cell>
          <cell r="AQ129" t="str">
            <v>否</v>
          </cell>
          <cell r="AR129" t="str">
            <v>是</v>
          </cell>
          <cell r="AS129" t="str">
            <v>是</v>
          </cell>
          <cell r="AT129" t="str">
            <v>否</v>
          </cell>
          <cell r="AU129" t="str">
            <v>否</v>
          </cell>
          <cell r="AV129" t="str">
            <v>否</v>
          </cell>
          <cell r="AW129" t="str">
            <v>否</v>
          </cell>
          <cell r="AX129" t="str">
            <v>倪艳</v>
          </cell>
          <cell r="AY129">
            <v>15178965250</v>
          </cell>
          <cell r="AZ129">
            <v>0</v>
          </cell>
          <cell r="BA129">
            <v>0</v>
          </cell>
          <cell r="BB129">
            <v>0</v>
          </cell>
          <cell r="BC129">
            <v>0</v>
          </cell>
          <cell r="BD129">
            <v>1619.25</v>
          </cell>
          <cell r="BE129">
            <v>1619.25</v>
          </cell>
          <cell r="BF129">
            <v>0</v>
          </cell>
          <cell r="BG129">
            <v>0</v>
          </cell>
          <cell r="BH129">
            <v>0</v>
          </cell>
          <cell r="BI129">
            <v>0</v>
          </cell>
          <cell r="BJ129">
            <v>0</v>
          </cell>
          <cell r="BK129">
            <v>0</v>
          </cell>
          <cell r="BL129" t="str">
            <v/>
          </cell>
          <cell r="BM129" t="str">
            <v/>
          </cell>
          <cell r="BN129" t="str">
            <v/>
          </cell>
          <cell r="BO129" t="str">
            <v/>
          </cell>
        </row>
        <row r="130">
          <cell r="F130" t="str">
            <v>巫溪县2024年小额到户贷款贴息补助项目</v>
          </cell>
          <cell r="G130" t="str">
            <v>产业发展</v>
          </cell>
          <cell r="H130" t="str">
            <v>金融保险配套项目</v>
          </cell>
          <cell r="I130" t="str">
            <v>小额贷款贴息</v>
          </cell>
          <cell r="J130" t="str">
            <v>为全县符合贷款贴息的脱贫户在金融机构小额到户贷款约2亿元贴息</v>
          </cell>
          <cell r="K130" t="str">
            <v>新建</v>
          </cell>
          <cell r="L130" t="str">
            <v>巫溪县</v>
          </cell>
          <cell r="M130" t="str">
            <v>通过对全县脱贫户在金融机构小额到户贷款2亿元贴息，保障全县产业发展需求的脱贫户，自主发展产业，解决13000人以上脱贫人口发展资金短缺现象，实现稳定脱贫增收。</v>
          </cell>
          <cell r="N130" t="str">
            <v>10人参与前期项目确定会议、决议，3人参与入库项目的选择，3人参与项目实施过程资金使用的监督,通过对全县脱贫户在金融机构小额到户贷款2亿元贴息，保障全县产业发展需求的脱贫户，自主发展产业，解决13000人以上脱贫人口发展资金短缺现象，实现稳定脱贫增收。</v>
          </cell>
          <cell r="O130" t="str">
            <v>通过对全县脱贫户在金融机构小额到户贷款2亿元贴息，保障全县产业发展需求的脱贫户，自主发展产业，解决13000人以上脱贫人口发展资金短缺现象，实现稳定脱贫增收。</v>
          </cell>
          <cell r="P130" t="str">
            <v>为6000户小额信贷户发放贷款2亿元给予贴息</v>
          </cell>
          <cell r="Q130" t="str">
            <v>小额信贷贴息利率4.35‰</v>
          </cell>
          <cell r="R130" t="str">
            <v>补助资金发放及时率100%</v>
          </cell>
          <cell r="S130" t="str">
            <v>按贷款利率一年期4.35‰、3.7‰进行贴息，一年期以上4.75‰进行贴息</v>
          </cell>
          <cell r="T130" t="str">
            <v>降低脱贫人口、监测对象农业生产成本（贴息）≥0.15万元</v>
          </cell>
          <cell r="U130" t="str">
            <v>受益脱贫人口数≥13000人 </v>
          </cell>
          <cell r="V130" t="str">
            <v>项目可持续效益≥1年</v>
          </cell>
          <cell r="W130" t="str">
            <v>受益群众满意度≥95%</v>
          </cell>
          <cell r="X130" t="str">
            <v>巫溪县农业农村委员会</v>
          </cell>
          <cell r="Y130" t="str">
            <v>巫溪县农业农村委员会</v>
          </cell>
          <cell r="Z130">
            <v>2024</v>
          </cell>
          <cell r="AA130" t="str">
            <v>是</v>
          </cell>
          <cell r="AB130">
            <v>202401</v>
          </cell>
          <cell r="AC130">
            <v>202412</v>
          </cell>
          <cell r="AD130">
            <v>1800</v>
          </cell>
          <cell r="AE130">
            <v>1800</v>
          </cell>
          <cell r="AF130">
            <v>1800</v>
          </cell>
        </row>
        <row r="130">
          <cell r="AL130" t="e">
            <v>#REF!</v>
          </cell>
          <cell r="AM130">
            <v>13000</v>
          </cell>
          <cell r="AN130">
            <v>13000</v>
          </cell>
          <cell r="AO130" t="str">
            <v>否</v>
          </cell>
          <cell r="AP130" t="str">
            <v>否</v>
          </cell>
          <cell r="AQ130" t="str">
            <v>否</v>
          </cell>
          <cell r="AR130" t="str">
            <v>是</v>
          </cell>
          <cell r="AS130" t="str">
            <v>是</v>
          </cell>
          <cell r="AT130" t="str">
            <v>否</v>
          </cell>
          <cell r="AU130" t="str">
            <v>否</v>
          </cell>
          <cell r="AV130" t="str">
            <v>否</v>
          </cell>
          <cell r="AW130" t="str">
            <v>否</v>
          </cell>
          <cell r="AX130" t="str">
            <v>倪艳</v>
          </cell>
          <cell r="AY130">
            <v>15178965250</v>
          </cell>
        </row>
        <row r="130">
          <cell r="BD130">
            <v>1619.25</v>
          </cell>
          <cell r="BE130">
            <v>1619.25</v>
          </cell>
        </row>
        <row r="130">
          <cell r="BL130">
            <v>1800</v>
          </cell>
          <cell r="BM130">
            <v>1800</v>
          </cell>
          <cell r="BN130">
            <v>1800</v>
          </cell>
          <cell r="BO130">
            <v>0</v>
          </cell>
        </row>
        <row r="131">
          <cell r="AD131">
            <v>2000</v>
          </cell>
          <cell r="AE131">
            <v>2000</v>
          </cell>
          <cell r="AF131">
            <v>850</v>
          </cell>
          <cell r="AG131">
            <v>1150</v>
          </cell>
          <cell r="AH131">
            <v>0</v>
          </cell>
          <cell r="AI131">
            <v>1000</v>
          </cell>
          <cell r="AJ131">
            <v>1000</v>
          </cell>
          <cell r="AK131">
            <v>0</v>
          </cell>
          <cell r="AL131" t="e">
            <v>#REF!</v>
          </cell>
          <cell r="AM131">
            <v>350902</v>
          </cell>
          <cell r="AN131">
            <v>36840</v>
          </cell>
          <cell r="AO131">
            <v>0</v>
          </cell>
          <cell r="AP131">
            <v>0</v>
          </cell>
          <cell r="AQ131">
            <v>0</v>
          </cell>
          <cell r="AR131">
            <v>0</v>
          </cell>
          <cell r="AS131">
            <v>0</v>
          </cell>
          <cell r="AT131">
            <v>0</v>
          </cell>
          <cell r="AU131">
            <v>0</v>
          </cell>
          <cell r="AV131">
            <v>0</v>
          </cell>
          <cell r="AW131">
            <v>0</v>
          </cell>
          <cell r="AX131">
            <v>0</v>
          </cell>
          <cell r="AY131">
            <v>70123509161</v>
          </cell>
          <cell r="AZ131">
            <v>0</v>
          </cell>
          <cell r="BA131">
            <v>0</v>
          </cell>
          <cell r="BB131">
            <v>0</v>
          </cell>
          <cell r="BC131">
            <v>0</v>
          </cell>
          <cell r="BD131">
            <v>0</v>
          </cell>
          <cell r="BE131">
            <v>0</v>
          </cell>
          <cell r="BF131">
            <v>0</v>
          </cell>
          <cell r="BG131">
            <v>0</v>
          </cell>
          <cell r="BH131">
            <v>0</v>
          </cell>
          <cell r="BI131">
            <v>0</v>
          </cell>
          <cell r="BJ131">
            <v>0</v>
          </cell>
          <cell r="BK131">
            <v>0</v>
          </cell>
          <cell r="BL131" t="str">
            <v/>
          </cell>
          <cell r="BM131" t="str">
            <v/>
          </cell>
          <cell r="BN131" t="str">
            <v/>
          </cell>
          <cell r="BO131" t="str">
            <v/>
          </cell>
        </row>
        <row r="132">
          <cell r="F132" t="str">
            <v>巫溪县2024年农村供水保障维修养护项目</v>
          </cell>
          <cell r="G132" t="str">
            <v>乡村建设行动</v>
          </cell>
          <cell r="H132" t="str">
            <v>农村基础设施（含产业配套基础设施）</v>
          </cell>
          <cell r="I132" t="str">
            <v>农村供水保障设施建设</v>
          </cell>
          <cell r="J132" t="str">
            <v>对全县32个乡镇（街道）水池整修4000m³，更换饮水管道250公里。</v>
          </cell>
          <cell r="K132" t="str">
            <v>新建</v>
          </cell>
          <cell r="L132" t="str">
            <v>巫溪县各乡镇</v>
          </cell>
          <cell r="M132" t="str">
            <v>通过对全县32个乡镇街道水利工程设施进行维修养护。可提升15000人（其中脱贫人口11030人）的安全供水保障水平</v>
          </cell>
          <cell r="N132" t="str">
            <v>10人参与前期项目确定会议、决议，5人参与入库项目的选择，群众参与项目的实施与监督，通过对全县32个乡镇街道水利工程设施进行维修养护。可提升15000人（其中脱贫人口11030人）的安全供水保障水平</v>
          </cell>
          <cell r="O132" t="str">
            <v>通过对全县32个乡镇街道水利工程设施进行维修养护。可提升15000人（其中脱贫人口11030人）的安全供水保障水平</v>
          </cell>
          <cell r="P132" t="str">
            <v>对全县32个乡镇街道水利工程设施进行维修养护</v>
          </cell>
          <cell r="Q132" t="str">
            <v>项目验收合格率100%</v>
          </cell>
          <cell r="R132" t="str">
            <v>工程完成及时率100%</v>
          </cell>
          <cell r="S132" t="str">
            <v>饮水管道1.20万元/公里，蓄水池500元/方</v>
          </cell>
          <cell r="T132" t="str">
            <v>减少脱贫户用水成本≤105元</v>
          </cell>
          <cell r="U132" t="str">
            <v>受益脱贫人口数≥11030人</v>
          </cell>
          <cell r="V132" t="str">
            <v>工程设计使用年限≥2年</v>
          </cell>
          <cell r="W132" t="str">
            <v>受益群众满意度≥95%</v>
          </cell>
          <cell r="X132" t="str">
            <v>巫溪县水利局</v>
          </cell>
          <cell r="Y132" t="str">
            <v>巫溪县各乡镇</v>
          </cell>
          <cell r="Z132">
            <v>2024</v>
          </cell>
          <cell r="AA132" t="str">
            <v>是</v>
          </cell>
          <cell r="AB132">
            <v>202401</v>
          </cell>
          <cell r="AC132">
            <v>202412</v>
          </cell>
          <cell r="AD132">
            <v>500</v>
          </cell>
          <cell r="AE132">
            <v>500</v>
          </cell>
          <cell r="AF132">
            <v>500</v>
          </cell>
        </row>
        <row r="132">
          <cell r="AI132">
            <v>500</v>
          </cell>
        </row>
        <row r="132">
          <cell r="AL132" t="e">
            <v>#REF!</v>
          </cell>
          <cell r="AM132">
            <v>150000</v>
          </cell>
          <cell r="AN132">
            <v>11030</v>
          </cell>
          <cell r="AO132" t="str">
            <v>否</v>
          </cell>
          <cell r="AP132" t="str">
            <v>否</v>
          </cell>
          <cell r="AQ132" t="str">
            <v>否</v>
          </cell>
          <cell r="AR132" t="str">
            <v>是</v>
          </cell>
          <cell r="AS132" t="str">
            <v>否</v>
          </cell>
          <cell r="AT132" t="str">
            <v>否</v>
          </cell>
          <cell r="AU132" t="str">
            <v>否</v>
          </cell>
          <cell r="AV132" t="str">
            <v>否</v>
          </cell>
          <cell r="AW132" t="str">
            <v>否</v>
          </cell>
          <cell r="AX132" t="str">
            <v>唐思福</v>
          </cell>
          <cell r="AY132">
            <v>18108367979</v>
          </cell>
        </row>
        <row r="132">
          <cell r="BD132">
            <v>0</v>
          </cell>
        </row>
        <row r="132">
          <cell r="BL132">
            <v>500</v>
          </cell>
          <cell r="BM132">
            <v>500</v>
          </cell>
          <cell r="BN132">
            <v>500</v>
          </cell>
          <cell r="BO132">
            <v>0</v>
          </cell>
        </row>
        <row r="133">
          <cell r="F133" t="str">
            <v>巫溪县2024年年农村抽提水工程水价补贴项目</v>
          </cell>
          <cell r="G133" t="str">
            <v>乡村建设行动</v>
          </cell>
          <cell r="H133" t="str">
            <v>农村基础设施（含产业配套基础设施）</v>
          </cell>
          <cell r="I133" t="str">
            <v>农村供水保障设施建设</v>
          </cell>
          <cell r="J133" t="str">
            <v>补贴全县抽提水工程40余处等</v>
          </cell>
          <cell r="K133" t="str">
            <v>新建</v>
          </cell>
          <cell r="L133" t="str">
            <v>巫溪县</v>
          </cell>
          <cell r="M133" t="str">
            <v>通过补贴全县抽提水工程40余处等，可提升13520人（其中脱贫户2240人）的安全供水保障水平。</v>
          </cell>
          <cell r="N133" t="str">
            <v>10人参与前期项目确定会议、决议，5人参与入库项目的选择，群众参与项目的实施与监督，通过补贴全县抽提水工程40余处等，可提升13520人（其中脱贫户2240人）的安全供水保障水平。</v>
          </cell>
          <cell r="O133" t="str">
            <v>通过补贴全县抽提水工程40余处等，可提升13520人（其中脱贫户2240人）的安全供水保障水平。</v>
          </cell>
          <cell r="P133" t="str">
            <v>补贴全县抽提水工程40余处等</v>
          </cell>
          <cell r="Q133" t="str">
            <v>项目验收合格率100%</v>
          </cell>
          <cell r="R133" t="str">
            <v>项目（工程）完成及时率100%</v>
          </cell>
          <cell r="S133" t="str">
            <v>饮水管道1.20万元/公里，蓄水池500元/方</v>
          </cell>
          <cell r="T133" t="str">
            <v>减少脱贫户用水成本≤105元</v>
          </cell>
          <cell r="U133" t="str">
            <v>受益脱贫人口数≥2240人</v>
          </cell>
          <cell r="V133" t="str">
            <v>工程设计使用年限≥2年</v>
          </cell>
          <cell r="W133" t="str">
            <v>受益群众满意度≥95%</v>
          </cell>
          <cell r="X133" t="str">
            <v>巫溪县水利局</v>
          </cell>
          <cell r="Y133" t="str">
            <v>巫溪县水利局</v>
          </cell>
          <cell r="Z133">
            <v>2024</v>
          </cell>
          <cell r="AA133" t="str">
            <v>是</v>
          </cell>
          <cell r="AB133">
            <v>202401</v>
          </cell>
          <cell r="AC133">
            <v>202412</v>
          </cell>
          <cell r="AD133">
            <v>150</v>
          </cell>
          <cell r="AE133">
            <v>150</v>
          </cell>
        </row>
        <row r="133">
          <cell r="AG133">
            <v>150</v>
          </cell>
        </row>
        <row r="133">
          <cell r="AI133">
            <v>150</v>
          </cell>
        </row>
        <row r="133">
          <cell r="AL133">
            <v>0</v>
          </cell>
          <cell r="AM133">
            <v>13520</v>
          </cell>
          <cell r="AN133">
            <v>2240</v>
          </cell>
          <cell r="AO133" t="str">
            <v>否</v>
          </cell>
          <cell r="AP133" t="str">
            <v>否</v>
          </cell>
          <cell r="AQ133" t="str">
            <v>否</v>
          </cell>
          <cell r="AR133" t="str">
            <v>是</v>
          </cell>
          <cell r="AS133" t="str">
            <v>否</v>
          </cell>
          <cell r="AT133" t="str">
            <v>否</v>
          </cell>
          <cell r="AU133" t="str">
            <v>否</v>
          </cell>
          <cell r="AV133" t="str">
            <v>否</v>
          </cell>
          <cell r="AW133" t="str">
            <v>否</v>
          </cell>
          <cell r="AX133" t="str">
            <v>唐思福</v>
          </cell>
          <cell r="AY133">
            <v>18108367980</v>
          </cell>
        </row>
        <row r="133">
          <cell r="BD133">
            <v>0</v>
          </cell>
        </row>
        <row r="133">
          <cell r="BL133">
            <v>150</v>
          </cell>
          <cell r="BM133">
            <v>150</v>
          </cell>
          <cell r="BN133">
            <v>0</v>
          </cell>
          <cell r="BO133">
            <v>150</v>
          </cell>
        </row>
        <row r="134">
          <cell r="F134" t="str">
            <v>巫溪县通城镇通城村2024年饮水保障提升工程</v>
          </cell>
          <cell r="G134" t="str">
            <v>乡村建设行动</v>
          </cell>
          <cell r="H134" t="str">
            <v>农村基础设施（含产业配套基础设施）</v>
          </cell>
          <cell r="I134" t="str">
            <v>农村供水保障设施建设</v>
          </cell>
          <cell r="J134" t="str">
            <v>新建蓄水池200立方米、转换水池100立方米、水泵2台、饮水管道2500米、石板步道3公里及其他配套设施。</v>
          </cell>
          <cell r="K134" t="str">
            <v>新建</v>
          </cell>
          <cell r="L134" t="str">
            <v>巫溪县通城镇长红村、长桂村、云台村</v>
          </cell>
          <cell r="M134" t="str">
            <v>通过新建蓄水池6口2600立方米，整修水池5口7700立方米。晚李示范基地2000亩，铺设管道8617.18米、提升泵、离心泵2台，c30混凝土水池底浇筑680㎡，铁棚加盖350㎡，可改善500人饮水条件，同时解决产业发展部分灌溉用水问题，受益人口230人（其中脱贫人口20人）。</v>
          </cell>
          <cell r="N134" t="str">
            <v>15人参与前期项目确定会议、决议，15人参与入库项目的选择，6人参与项目实施过程中施工质量和资金使用的监督，通过新建蓄水池6口2600立方米，整修水池5口7700立方米。晚李示范基地2000亩，铺设管道8617.18米、提升泵、离心泵2台，c30混凝土水池底浇筑680㎡，铁棚加盖350㎡，可改善500人饮水条件，同时解决产业发展部分灌溉用水问题，受益人口230人（其中脱贫人口20人）。</v>
          </cell>
          <cell r="O134" t="str">
            <v>通过新建蓄水池6口2600立方米，整修水池5口7700立方米。晚李示范基地2000亩，铺设管道8617.18米、提升泵、离心泵2台，c30混凝土水池底浇筑680㎡，铁棚加盖350㎡，可改善500人饮水条件，同时解决产业发展部分灌溉用水问题，受益人口230人（其中脱贫人口20人）。</v>
          </cell>
          <cell r="P134" t="str">
            <v>新建蓄水池6口2600立方米，整修水池5口7700立方米。晚李示范基地2000亩，铺设管道8617.18米、提升泵、离心泵2台，c30混凝土水池底浇筑680㎡，铁棚加盖350㎡。</v>
          </cell>
          <cell r="Q134" t="str">
            <v>项目验收合格率100%</v>
          </cell>
          <cell r="R134" t="str">
            <v>项目完成及时率100%</v>
          </cell>
          <cell r="S134" t="str">
            <v>新建蓄水池400元/立方米，整治蓄水池190元/立方米，晚李示范基地450元/亩，管道10元/米</v>
          </cell>
          <cell r="T134" t="str">
            <v>增加群众务工收入≥3000人/人</v>
          </cell>
          <cell r="U134" t="str">
            <v>受益脱贫人口数≥20人</v>
          </cell>
          <cell r="V134" t="str">
            <v>工程设计使用年限≥3年</v>
          </cell>
          <cell r="W134" t="str">
            <v>受益群众满意度≥95%</v>
          </cell>
          <cell r="X134" t="str">
            <v>巫溪县水利局</v>
          </cell>
          <cell r="Y134" t="str">
            <v>巫溪县通城镇人民政府</v>
          </cell>
          <cell r="Z134">
            <v>2024</v>
          </cell>
          <cell r="AA134" t="str">
            <v>是</v>
          </cell>
          <cell r="AB134">
            <v>202401</v>
          </cell>
          <cell r="AC134">
            <v>202412</v>
          </cell>
          <cell r="AD134">
            <v>350</v>
          </cell>
          <cell r="AE134">
            <v>350</v>
          </cell>
          <cell r="AF134">
            <v>350</v>
          </cell>
        </row>
        <row r="134">
          <cell r="AI134">
            <v>350</v>
          </cell>
        </row>
        <row r="134">
          <cell r="AM134">
            <v>230</v>
          </cell>
          <cell r="AN134">
            <v>20</v>
          </cell>
          <cell r="AO134" t="str">
            <v>否</v>
          </cell>
          <cell r="AP134" t="str">
            <v>否</v>
          </cell>
          <cell r="AQ134" t="str">
            <v>是</v>
          </cell>
          <cell r="AR134" t="str">
            <v>否</v>
          </cell>
          <cell r="AS134" t="str">
            <v>是</v>
          </cell>
          <cell r="AT134" t="str">
            <v>否</v>
          </cell>
          <cell r="AU134" t="str">
            <v>否</v>
          </cell>
          <cell r="AV134" t="str">
            <v>否</v>
          </cell>
          <cell r="AW134" t="str">
            <v>否</v>
          </cell>
          <cell r="AX134" t="str">
            <v>冉国权</v>
          </cell>
          <cell r="AY134">
            <v>19923231856</v>
          </cell>
        </row>
        <row r="134">
          <cell r="BD134">
            <v>0</v>
          </cell>
        </row>
        <row r="134">
          <cell r="BL134">
            <v>350</v>
          </cell>
          <cell r="BM134">
            <v>350</v>
          </cell>
          <cell r="BN134">
            <v>0</v>
          </cell>
          <cell r="BO134">
            <v>0</v>
          </cell>
        </row>
        <row r="135">
          <cell r="F135" t="str">
            <v>巫溪县2024年红池坝至文峰、胜利、城厢片区引水保障工程</v>
          </cell>
          <cell r="G135" t="str">
            <v>乡村建设行动</v>
          </cell>
          <cell r="H135" t="str">
            <v>农村基础设施（含产业配套基础设施）</v>
          </cell>
          <cell r="I135" t="str">
            <v>农村供水保障设施建设</v>
          </cell>
          <cell r="J135" t="str">
            <v>新建水厂1座，规模15000吨/天，铺设管道71.494公里，新建隧洞4.3公里，新建水池9口消毒加氯房1座等</v>
          </cell>
          <cell r="K135" t="str">
            <v>新建</v>
          </cell>
          <cell r="L135" t="str">
            <v>巫溪县</v>
          </cell>
          <cell r="M135" t="str">
            <v>通过新建水厂1座，规模15000吨/天，铺设管道71.494公里，新建隧洞4.3公里，新建水池9口消毒加氯房1座等,可提升187152人其中脱贫人口23550人安全供水保障水平</v>
          </cell>
          <cell r="N135" t="str">
            <v>5人参与前期项目确定会议、决议，5人参与入库项目的选择，群众参与项目的实施与监督，通过新建水厂1座，规模15000吨/天，铺设管道71.494公里，新建隧洞4.3公里，新建水池9口消毒加氯房1座等,可提升187152人其中脱贫人口23550人安全供水保障水平</v>
          </cell>
          <cell r="O135" t="str">
            <v>通过新建水厂1座，规模15000吨/天，铺设管道71.494公里，新建隧洞4.3公里，新建水池9口消毒加氯房1座等,可提升187152人其中脱贫人口23550人安全供水保障水平</v>
          </cell>
          <cell r="P135" t="str">
            <v>新建水厂1座，规模15000吨/天，铺设管道71.494公里，新建隧洞4.3公里，新建水池9口消毒加氯房1座等</v>
          </cell>
          <cell r="Q135" t="str">
            <v>项目验收合格率100%</v>
          </cell>
          <cell r="R135" t="str">
            <v>项目（工程）完成及时率100%</v>
          </cell>
          <cell r="S135" t="str">
            <v>饮水管道1.20万元/公里，蓄水池500元/方</v>
          </cell>
          <cell r="T135" t="str">
            <v>减少脱贫户用水成本≤105元</v>
          </cell>
          <cell r="U135" t="str">
            <v>受益脱贫人口数≥23550人</v>
          </cell>
          <cell r="V135" t="str">
            <v>工程设计使用年限≥2年</v>
          </cell>
          <cell r="W135" t="str">
            <v>受益群众满意度≥95%</v>
          </cell>
          <cell r="X135" t="str">
            <v>巫溪县水利局</v>
          </cell>
          <cell r="Y135" t="str">
            <v>巫溪县水利局</v>
          </cell>
          <cell r="Z135">
            <v>2024</v>
          </cell>
          <cell r="AA135" t="str">
            <v>是</v>
          </cell>
          <cell r="AB135">
            <v>202401</v>
          </cell>
          <cell r="AC135">
            <v>202412</v>
          </cell>
          <cell r="AD135">
            <v>1000</v>
          </cell>
          <cell r="AE135">
            <v>1000</v>
          </cell>
        </row>
        <row r="135">
          <cell r="AG135">
            <v>1000</v>
          </cell>
        </row>
        <row r="135">
          <cell r="AJ135">
            <v>1000</v>
          </cell>
        </row>
        <row r="135">
          <cell r="AL135">
            <v>0</v>
          </cell>
          <cell r="AM135">
            <v>187152</v>
          </cell>
          <cell r="AN135">
            <v>23550</v>
          </cell>
          <cell r="AO135" t="str">
            <v>否</v>
          </cell>
          <cell r="AP135" t="str">
            <v>否</v>
          </cell>
          <cell r="AQ135" t="str">
            <v>否</v>
          </cell>
          <cell r="AR135" t="str">
            <v>是</v>
          </cell>
          <cell r="AS135" t="str">
            <v>否</v>
          </cell>
          <cell r="AT135" t="str">
            <v>否</v>
          </cell>
          <cell r="AU135" t="str">
            <v>否</v>
          </cell>
          <cell r="AV135" t="str">
            <v>否</v>
          </cell>
          <cell r="AW135" t="str">
            <v>否</v>
          </cell>
          <cell r="AX135" t="str">
            <v>张家海</v>
          </cell>
          <cell r="AY135">
            <v>13983541346</v>
          </cell>
        </row>
        <row r="135">
          <cell r="BD135">
            <v>0</v>
          </cell>
        </row>
        <row r="135">
          <cell r="BL135">
            <v>1000</v>
          </cell>
          <cell r="BM135">
            <v>1000</v>
          </cell>
          <cell r="BN135">
            <v>0</v>
          </cell>
          <cell r="BO135">
            <v>1000</v>
          </cell>
        </row>
        <row r="136">
          <cell r="AD136">
            <v>1559.8</v>
          </cell>
          <cell r="AE136">
            <v>1559.8</v>
          </cell>
          <cell r="AF136">
            <v>1559.8</v>
          </cell>
          <cell r="AG136">
            <v>0</v>
          </cell>
          <cell r="AH136">
            <v>0</v>
          </cell>
          <cell r="AI136">
            <v>0</v>
          </cell>
          <cell r="AJ136">
            <v>0</v>
          </cell>
          <cell r="AK136">
            <v>0</v>
          </cell>
          <cell r="AL136">
            <v>0</v>
          </cell>
          <cell r="AM136">
            <v>23310</v>
          </cell>
          <cell r="AN136">
            <v>23310</v>
          </cell>
          <cell r="AO136">
            <v>0</v>
          </cell>
          <cell r="AP136">
            <v>0</v>
          </cell>
          <cell r="AQ136">
            <v>0</v>
          </cell>
          <cell r="AR136">
            <v>0</v>
          </cell>
          <cell r="AS136">
            <v>0</v>
          </cell>
          <cell r="AT136">
            <v>0</v>
          </cell>
          <cell r="AU136">
            <v>0</v>
          </cell>
          <cell r="AV136">
            <v>0</v>
          </cell>
          <cell r="AW136">
            <v>0</v>
          </cell>
          <cell r="AX136">
            <v>0</v>
          </cell>
          <cell r="AY136">
            <v>522591927914</v>
          </cell>
          <cell r="AZ136">
            <v>0</v>
          </cell>
          <cell r="BA136">
            <v>0</v>
          </cell>
          <cell r="BB136">
            <v>0</v>
          </cell>
          <cell r="BC136">
            <v>0</v>
          </cell>
          <cell r="BD136">
            <v>1559.8</v>
          </cell>
          <cell r="BE136">
            <v>1559.8</v>
          </cell>
          <cell r="BF136">
            <v>0</v>
          </cell>
          <cell r="BG136">
            <v>0</v>
          </cell>
          <cell r="BH136">
            <v>0</v>
          </cell>
          <cell r="BI136">
            <v>0</v>
          </cell>
          <cell r="BJ136">
            <v>0</v>
          </cell>
          <cell r="BK136">
            <v>0</v>
          </cell>
          <cell r="BL136" t="str">
            <v/>
          </cell>
          <cell r="BM136" t="str">
            <v/>
          </cell>
          <cell r="BN136" t="str">
            <v/>
          </cell>
          <cell r="BO136" t="str">
            <v/>
          </cell>
        </row>
        <row r="137">
          <cell r="F137" t="str">
            <v>巫溪县2024年脱贫户产业帮扶项目</v>
          </cell>
          <cell r="G137" t="str">
            <v>产业发展</v>
          </cell>
          <cell r="H137" t="str">
            <v>生产项目</v>
          </cell>
          <cell r="I137" t="str">
            <v>种植业基地</v>
          </cell>
          <cell r="J137" t="str">
            <v>6383户脱贫户到户产业发展</v>
          </cell>
          <cell r="K137" t="str">
            <v>新建</v>
          </cell>
          <cell r="L137" t="str">
            <v>巫溪县</v>
          </cell>
          <cell r="M137" t="str">
            <v>通过6325户脱贫户到户产业发展，可实现户均年增收2000元以上。</v>
          </cell>
          <cell r="N137" t="str">
            <v>5人参与前期项目确定会议、决议，5人参与入库项目的选择，群众参与项目选择、实施过程监督，通过6325户脱贫户到户产业发展，可实现户均年增收2000元以上。</v>
          </cell>
          <cell r="O137" t="str">
            <v>通过6325户脱贫户到户产业发展，可实现户均年增收2000元以上。</v>
          </cell>
          <cell r="P137" t="str">
            <v>到户产业发展户数6325户</v>
          </cell>
          <cell r="Q137" t="str">
            <v>项目验收合格率100%</v>
          </cell>
          <cell r="R137" t="str">
            <v>到户补助发放及时率100%</v>
          </cell>
          <cell r="S137" t="str">
            <v>到户产业补助2000元/户</v>
          </cell>
          <cell r="T137" t="str">
            <v>脱贫户户均增加收入≥0.2万元</v>
          </cell>
          <cell r="U137" t="str">
            <v>受益脱贫人口数≥6325户</v>
          </cell>
          <cell r="V137" t="str">
            <v>项目可持续年限≥1年</v>
          </cell>
          <cell r="W137" t="str">
            <v>受益群众满意度≥95%</v>
          </cell>
          <cell r="X137" t="str">
            <v>巫溪县乡村振兴局</v>
          </cell>
          <cell r="Y137" t="str">
            <v>巫溪县乡村振兴局</v>
          </cell>
          <cell r="Z137">
            <v>2024</v>
          </cell>
          <cell r="AA137" t="str">
            <v>是</v>
          </cell>
          <cell r="AB137">
            <v>202401</v>
          </cell>
          <cell r="AC137">
            <v>202412</v>
          </cell>
          <cell r="AD137">
            <v>1276.6</v>
          </cell>
          <cell r="AE137">
            <v>1276.6</v>
          </cell>
          <cell r="AF137">
            <v>1276.6</v>
          </cell>
        </row>
        <row r="137">
          <cell r="AL137">
            <v>0</v>
          </cell>
          <cell r="AM137">
            <v>18975</v>
          </cell>
          <cell r="AN137">
            <v>18975</v>
          </cell>
          <cell r="AO137" t="str">
            <v>否</v>
          </cell>
          <cell r="AP137" t="str">
            <v>否</v>
          </cell>
          <cell r="AQ137" t="str">
            <v>否</v>
          </cell>
          <cell r="AR137" t="str">
            <v>是</v>
          </cell>
          <cell r="AS137" t="str">
            <v>是</v>
          </cell>
          <cell r="AT137" t="str">
            <v>否</v>
          </cell>
          <cell r="AU137" t="str">
            <v>否</v>
          </cell>
          <cell r="AV137" t="str">
            <v>否</v>
          </cell>
          <cell r="AW137" t="str">
            <v>否</v>
          </cell>
          <cell r="AX137" t="str">
            <v>张训钿</v>
          </cell>
          <cell r="AY137">
            <v>13527346598</v>
          </cell>
        </row>
        <row r="137">
          <cell r="BD137">
            <v>1276.6</v>
          </cell>
          <cell r="BE137">
            <v>1276.6</v>
          </cell>
        </row>
        <row r="137">
          <cell r="BL137">
            <v>1275.73</v>
          </cell>
          <cell r="BM137">
            <v>1275.73</v>
          </cell>
          <cell r="BN137">
            <v>1275.73</v>
          </cell>
          <cell r="BO137">
            <v>0</v>
          </cell>
        </row>
        <row r="138">
          <cell r="F138" t="str">
            <v>巫溪县柏杨街道2024年到户产业发展项目</v>
          </cell>
          <cell r="G138" t="str">
            <v>产业发展</v>
          </cell>
          <cell r="H138" t="str">
            <v>生产项目</v>
          </cell>
          <cell r="I138" t="str">
            <v>种植业基地</v>
          </cell>
          <cell r="J138" t="str">
            <v>46户脱贫户到户产业发展</v>
          </cell>
          <cell r="K138" t="str">
            <v>新建</v>
          </cell>
          <cell r="L138" t="str">
            <v>巫溪县柏杨街道</v>
          </cell>
          <cell r="M138" t="str">
            <v>通过鼓励和引导46脱贫户到户产业发展，拓展增收来源，实现年增收2000元以上。</v>
          </cell>
          <cell r="N138" t="str">
            <v>5人参与前期项目确定会议、决议，5人参与入库项目的选择，通过鼓励和引导46脱贫户到户产业发展，拓展增收来源，实现年增收2000元以上。</v>
          </cell>
          <cell r="O138" t="str">
            <v>通过鼓励和引导46脱贫户到户产业发展，拓展增收来源，实现年增收2000元以上。</v>
          </cell>
          <cell r="P138" t="str">
            <v>到户产业发展户数46户</v>
          </cell>
          <cell r="Q138" t="str">
            <v>项目验收合格率100%</v>
          </cell>
          <cell r="R138" t="str">
            <v>到户补助发放及时率100%</v>
          </cell>
          <cell r="S138" t="str">
            <v>到户产业补助2000元/户</v>
          </cell>
          <cell r="T138" t="str">
            <v>受益脱贫户增加收入≥0.2万元</v>
          </cell>
          <cell r="U138" t="str">
            <v>受益脱贫人口数≥133人</v>
          </cell>
          <cell r="V138" t="str">
            <v>项目可持续效益≥1年</v>
          </cell>
          <cell r="W138" t="str">
            <v>受益群众满意度≥95%</v>
          </cell>
          <cell r="X138" t="str">
            <v>巫溪县乡村振兴局</v>
          </cell>
          <cell r="Y138" t="str">
            <v>巫溪县柏杨街道办事处</v>
          </cell>
          <cell r="Z138">
            <v>2024</v>
          </cell>
          <cell r="AA138" t="str">
            <v>是</v>
          </cell>
          <cell r="AB138">
            <v>202401</v>
          </cell>
          <cell r="AC138">
            <v>202412</v>
          </cell>
          <cell r="AD138">
            <v>9.2</v>
          </cell>
          <cell r="AE138">
            <v>9.2</v>
          </cell>
          <cell r="AF138">
            <v>9.2</v>
          </cell>
        </row>
        <row r="138">
          <cell r="AL138">
            <v>0</v>
          </cell>
          <cell r="AM138">
            <v>133</v>
          </cell>
          <cell r="AN138">
            <v>133</v>
          </cell>
          <cell r="AO138" t="str">
            <v>否</v>
          </cell>
          <cell r="AP138" t="str">
            <v>否</v>
          </cell>
          <cell r="AQ138" t="str">
            <v>否</v>
          </cell>
          <cell r="AR138" t="str">
            <v>是</v>
          </cell>
          <cell r="AS138" t="str">
            <v>否</v>
          </cell>
          <cell r="AT138" t="str">
            <v>否</v>
          </cell>
          <cell r="AU138" t="str">
            <v>否</v>
          </cell>
          <cell r="AV138" t="str">
            <v>否</v>
          </cell>
          <cell r="AW138" t="str">
            <v>否</v>
          </cell>
          <cell r="AX138" t="str">
            <v>周燕</v>
          </cell>
          <cell r="AY138">
            <v>13996676222</v>
          </cell>
        </row>
        <row r="138">
          <cell r="BD138">
            <v>9.2</v>
          </cell>
          <cell r="BE138">
            <v>9.2</v>
          </cell>
        </row>
        <row r="138">
          <cell r="BL138">
            <v>9.2</v>
          </cell>
          <cell r="BM138">
            <v>9.2</v>
          </cell>
          <cell r="BN138">
            <v>9.2</v>
          </cell>
          <cell r="BO138">
            <v>0</v>
          </cell>
        </row>
        <row r="139">
          <cell r="F139" t="str">
            <v>巫溪县宁河街道2024年监测对象产业帮扶项目</v>
          </cell>
          <cell r="G139" t="str">
            <v>产业发展</v>
          </cell>
          <cell r="H139" t="str">
            <v>生产项目</v>
          </cell>
          <cell r="I139" t="str">
            <v>种植业基地</v>
          </cell>
          <cell r="J139" t="str">
            <v>2户未消除风险监测对象到户产业发展</v>
          </cell>
          <cell r="K139" t="str">
            <v>新建</v>
          </cell>
          <cell r="L139" t="str">
            <v>巫溪县宁河街道</v>
          </cell>
          <cell r="M139" t="str">
            <v>通过2户未消除风险监测对象到户产业发展，可实现户均年增收2000元以上。</v>
          </cell>
          <cell r="N139" t="str">
            <v>5人参与前期项目确定会议、决议，5人参与入库项目的选择，3人参与项目实施过程中资金使用的监督；通过2户未消除风险监测对象到户产业发展，可实现户均年增收2000元以上。</v>
          </cell>
          <cell r="O139" t="str">
            <v>通过2户未消除风险监测对象到户产业发展，可实现户均年增收2000元以上。</v>
          </cell>
          <cell r="P139" t="str">
            <v>到户产业发展户数2户</v>
          </cell>
          <cell r="Q139" t="str">
            <v>项目验收合格率100%</v>
          </cell>
          <cell r="R139" t="str">
            <v>到户补助发放及时率100%</v>
          </cell>
          <cell r="S139" t="str">
            <v>到户产业补助2000元/户</v>
          </cell>
          <cell r="T139" t="str">
            <v>防止返贫监测对象户均增加收入≥0.2万元</v>
          </cell>
          <cell r="U139" t="str">
            <v>未消除风险监测对象户数≥2户</v>
          </cell>
          <cell r="V139" t="str">
            <v>项目可持续效益≥1年</v>
          </cell>
          <cell r="W139" t="str">
            <v>受益群众满意度≥95%</v>
          </cell>
          <cell r="X139" t="str">
            <v>巫溪县乡村振兴局</v>
          </cell>
          <cell r="Y139" t="str">
            <v>巫溪县宁河街道办事处</v>
          </cell>
          <cell r="Z139">
            <v>2024</v>
          </cell>
          <cell r="AA139" t="str">
            <v>是</v>
          </cell>
          <cell r="AB139">
            <v>202401</v>
          </cell>
          <cell r="AC139">
            <v>202412</v>
          </cell>
          <cell r="AD139">
            <v>0.4</v>
          </cell>
          <cell r="AE139">
            <v>0.4</v>
          </cell>
          <cell r="AF139">
            <v>0.4</v>
          </cell>
        </row>
        <row r="139">
          <cell r="AL139">
            <v>0</v>
          </cell>
          <cell r="AM139">
            <v>7</v>
          </cell>
          <cell r="AN139">
            <v>7</v>
          </cell>
          <cell r="AO139" t="str">
            <v>否</v>
          </cell>
          <cell r="AP139" t="str">
            <v>否</v>
          </cell>
          <cell r="AQ139" t="str">
            <v>否</v>
          </cell>
          <cell r="AR139" t="str">
            <v>是</v>
          </cell>
          <cell r="AS139" t="str">
            <v>否</v>
          </cell>
          <cell r="AT139" t="str">
            <v>否</v>
          </cell>
          <cell r="AU139" t="str">
            <v>否</v>
          </cell>
          <cell r="AV139" t="str">
            <v>否</v>
          </cell>
          <cell r="AW139" t="str">
            <v>否</v>
          </cell>
          <cell r="AX139" t="str">
            <v>赵琴</v>
          </cell>
          <cell r="AY139">
            <v>13996599238</v>
          </cell>
        </row>
        <row r="139">
          <cell r="BD139">
            <v>0.4</v>
          </cell>
          <cell r="BE139">
            <v>0.4</v>
          </cell>
        </row>
        <row r="139">
          <cell r="BL139">
            <v>0.4</v>
          </cell>
          <cell r="BM139">
            <v>0.4</v>
          </cell>
          <cell r="BN139">
            <v>0.4</v>
          </cell>
          <cell r="BO139">
            <v>0</v>
          </cell>
        </row>
        <row r="140">
          <cell r="F140" t="str">
            <v>巫溪县城厢镇2024年监测对象产业帮扶项目</v>
          </cell>
          <cell r="G140" t="str">
            <v>产业发展</v>
          </cell>
          <cell r="H140" t="str">
            <v>生产项目</v>
          </cell>
          <cell r="I140" t="str">
            <v>种植业基地</v>
          </cell>
          <cell r="J140" t="str">
            <v>46户未消除风险监测对象到户产业发展</v>
          </cell>
          <cell r="K140" t="str">
            <v>新建</v>
          </cell>
          <cell r="L140" t="str">
            <v>巫溪县城厢镇</v>
          </cell>
          <cell r="M140" t="str">
            <v>通过46户未消除风险监测对象到户产业发展，可实现户均年增收2000元以上。</v>
          </cell>
          <cell r="N140" t="str">
            <v>5人参与前期项目确定会议、决议，5人参与入库项目的选择，通过46户未消除风险监测对象，可实现户均年增收2000元以上。</v>
          </cell>
          <cell r="O140" t="str">
            <v>通过46户未消除风险监测对象，可实现户均年增收2000元以上。</v>
          </cell>
          <cell r="P140" t="str">
            <v>到户产业发展户数46户</v>
          </cell>
          <cell r="Q140" t="str">
            <v>项目验收合格率100%</v>
          </cell>
          <cell r="R140" t="str">
            <v>到户补助发放及时率100%</v>
          </cell>
          <cell r="S140" t="str">
            <v>到户产业补助2000元/户</v>
          </cell>
          <cell r="T140" t="str">
            <v>防止返贫监测对象户均增加收入≥0.2万元</v>
          </cell>
          <cell r="U140" t="str">
            <v>未消除风险监测对象户数≥46户</v>
          </cell>
          <cell r="V140" t="str">
            <v>项目可持续效益≥1年</v>
          </cell>
          <cell r="W140" t="str">
            <v>受益群众满意度≥95%</v>
          </cell>
          <cell r="X140" t="str">
            <v>巫溪县乡村振兴局</v>
          </cell>
          <cell r="Y140" t="str">
            <v>巫溪县城厢镇人民政府</v>
          </cell>
          <cell r="Z140">
            <v>2024</v>
          </cell>
          <cell r="AA140" t="str">
            <v>是</v>
          </cell>
          <cell r="AB140">
            <v>202401</v>
          </cell>
          <cell r="AC140">
            <v>202412</v>
          </cell>
          <cell r="AD140">
            <v>9.2</v>
          </cell>
          <cell r="AE140">
            <v>9.2</v>
          </cell>
          <cell r="AF140">
            <v>9.2</v>
          </cell>
        </row>
        <row r="140">
          <cell r="AL140">
            <v>0</v>
          </cell>
          <cell r="AM140">
            <v>149</v>
          </cell>
          <cell r="AN140">
            <v>149</v>
          </cell>
          <cell r="AO140" t="str">
            <v>否</v>
          </cell>
          <cell r="AP140" t="str">
            <v>否</v>
          </cell>
          <cell r="AQ140" t="str">
            <v>否</v>
          </cell>
          <cell r="AR140" t="str">
            <v>是</v>
          </cell>
          <cell r="AS140" t="str">
            <v>是</v>
          </cell>
          <cell r="AT140" t="str">
            <v>否</v>
          </cell>
          <cell r="AU140" t="str">
            <v>否</v>
          </cell>
          <cell r="AV140" t="str">
            <v>否</v>
          </cell>
          <cell r="AW140" t="str">
            <v>否</v>
          </cell>
          <cell r="AX140" t="str">
            <v>雷音</v>
          </cell>
          <cell r="AY140">
            <v>18883271731</v>
          </cell>
        </row>
        <row r="140">
          <cell r="BD140">
            <v>9.2</v>
          </cell>
          <cell r="BE140">
            <v>9.2</v>
          </cell>
        </row>
        <row r="140">
          <cell r="BL140">
            <v>9.2</v>
          </cell>
          <cell r="BM140">
            <v>9.2</v>
          </cell>
          <cell r="BN140">
            <v>9.2</v>
          </cell>
          <cell r="BO140">
            <v>0</v>
          </cell>
        </row>
        <row r="141">
          <cell r="F141" t="str">
            <v>巫溪县凤凰镇2024年监测对象产业帮扶项目</v>
          </cell>
          <cell r="G141" t="str">
            <v>产业发展</v>
          </cell>
          <cell r="H141" t="str">
            <v>生产项目</v>
          </cell>
          <cell r="I141" t="str">
            <v>种植业基地</v>
          </cell>
          <cell r="J141" t="str">
            <v>17户未消除风险监测对象到户产业发展</v>
          </cell>
          <cell r="K141" t="str">
            <v>新建</v>
          </cell>
          <cell r="L141" t="str">
            <v>巫溪县凤凰镇</v>
          </cell>
          <cell r="M141" t="str">
            <v>通过对17户未消除风险监测对象到户产业发展，项目建成后，可实现户均年增收2000元以上。</v>
          </cell>
          <cell r="N141" t="str">
            <v>4人参与前期项目确定会议、决议，4人参与入库项目的选择，后期项目实施及资金监管。通过对17户未消除风险监测对象到户产业发展，项目建成后，可实现户均年增收2000元以上。</v>
          </cell>
          <cell r="O141" t="str">
            <v>通过对17户未消除风险监测对象到户产业发展，项目建成后，可实现户均年增收2000元以上。</v>
          </cell>
          <cell r="P141" t="str">
            <v>到户产业发展户数17户</v>
          </cell>
          <cell r="Q141" t="str">
            <v>项目验收合格率100%</v>
          </cell>
          <cell r="R141" t="str">
            <v>到户补助发放及时率100%</v>
          </cell>
          <cell r="S141" t="str">
            <v>到户产业补助2000元/户</v>
          </cell>
          <cell r="T141" t="str">
            <v>防止返贫监测对象户均增加收入≥0.2万元</v>
          </cell>
          <cell r="U141" t="str">
            <v>未消除风险监测对象户数≥17户</v>
          </cell>
          <cell r="V141" t="str">
            <v>项目可持续效益≥1年</v>
          </cell>
          <cell r="W141" t="str">
            <v>受益群众满意度≥95%</v>
          </cell>
          <cell r="X141" t="str">
            <v>巫溪县乡村振兴局</v>
          </cell>
          <cell r="Y141" t="str">
            <v>巫溪县凤凰镇人民政府</v>
          </cell>
          <cell r="Z141">
            <v>2024</v>
          </cell>
          <cell r="AA141" t="str">
            <v>是</v>
          </cell>
          <cell r="AB141">
            <v>202401</v>
          </cell>
          <cell r="AC141">
            <v>202412</v>
          </cell>
          <cell r="AD141">
            <v>3.4</v>
          </cell>
          <cell r="AE141">
            <v>3.4</v>
          </cell>
          <cell r="AF141">
            <v>3.4</v>
          </cell>
        </row>
        <row r="141">
          <cell r="AL141">
            <v>0</v>
          </cell>
          <cell r="AM141">
            <v>41</v>
          </cell>
          <cell r="AN141">
            <v>41</v>
          </cell>
          <cell r="AO141" t="str">
            <v>否</v>
          </cell>
          <cell r="AP141" t="str">
            <v>否</v>
          </cell>
          <cell r="AQ141" t="str">
            <v>否</v>
          </cell>
          <cell r="AR141" t="str">
            <v>是</v>
          </cell>
          <cell r="AS141" t="str">
            <v>是</v>
          </cell>
          <cell r="AT141" t="str">
            <v>否</v>
          </cell>
          <cell r="AU141" t="str">
            <v>否</v>
          </cell>
          <cell r="AV141" t="str">
            <v>否</v>
          </cell>
          <cell r="AW141" t="str">
            <v>否</v>
          </cell>
          <cell r="AX141" t="str">
            <v>向巧玲</v>
          </cell>
          <cell r="AY141">
            <v>18723628566</v>
          </cell>
        </row>
        <row r="141">
          <cell r="BD141">
            <v>3.4</v>
          </cell>
          <cell r="BE141">
            <v>3.4</v>
          </cell>
        </row>
        <row r="141">
          <cell r="BL141">
            <v>3.4</v>
          </cell>
          <cell r="BM141">
            <v>3.4</v>
          </cell>
          <cell r="BN141">
            <v>3.4</v>
          </cell>
          <cell r="BO141">
            <v>0</v>
          </cell>
        </row>
        <row r="142">
          <cell r="F142" t="str">
            <v>巫溪县菱角镇2024年监测对象产业帮扶项目</v>
          </cell>
          <cell r="G142" t="str">
            <v>产业发展</v>
          </cell>
          <cell r="H142" t="str">
            <v>生产项目</v>
          </cell>
          <cell r="I142" t="str">
            <v>种植业基地</v>
          </cell>
          <cell r="J142" t="str">
            <v>46户未消除风险监测对象到户产业发展</v>
          </cell>
          <cell r="K142" t="str">
            <v>新建</v>
          </cell>
          <cell r="L142" t="str">
            <v>巫溪县菱角镇</v>
          </cell>
          <cell r="M142" t="str">
            <v>通过46户未消除风险监测对象到户产业发展，可实现户均年增收2000元以上。</v>
          </cell>
          <cell r="N142" t="str">
            <v>4人参与前期项目确定会议、决议，4人参与入库项目的选择，后期项目实施及资金监管。通过46户未消除风险监测对象到户产业发展，可实现户均年增收2000元以上。</v>
          </cell>
          <cell r="O142" t="str">
            <v>通过46户未消除风险监测对象到户产业发展，可实现户均年增收2000元以上。</v>
          </cell>
          <cell r="P142" t="str">
            <v>到户产业发展户数46户</v>
          </cell>
          <cell r="Q142" t="str">
            <v>项目验收合格率100%</v>
          </cell>
          <cell r="R142" t="str">
            <v>到户补助发放及时率100%</v>
          </cell>
          <cell r="S142" t="str">
            <v>到户产业补助2000元/户</v>
          </cell>
          <cell r="T142" t="str">
            <v>防止返贫监测对象户均增加收入≥0.2万元</v>
          </cell>
          <cell r="U142" t="str">
            <v>未消除风险监测对象户数≥46户</v>
          </cell>
          <cell r="V142" t="str">
            <v>项目可持续效益≥1年</v>
          </cell>
          <cell r="W142" t="str">
            <v>受益群众满意度≥95%</v>
          </cell>
          <cell r="X142" t="str">
            <v>巫溪县乡村振兴局</v>
          </cell>
          <cell r="Y142" t="str">
            <v>巫溪县菱角镇人民政府</v>
          </cell>
          <cell r="Z142">
            <v>2024</v>
          </cell>
          <cell r="AA142" t="str">
            <v>是</v>
          </cell>
          <cell r="AB142">
            <v>202401</v>
          </cell>
          <cell r="AC142">
            <v>202412</v>
          </cell>
          <cell r="AD142">
            <v>9.2</v>
          </cell>
          <cell r="AE142">
            <v>9.2</v>
          </cell>
          <cell r="AF142">
            <v>9.2</v>
          </cell>
        </row>
        <row r="142">
          <cell r="AL142">
            <v>0</v>
          </cell>
          <cell r="AM142">
            <v>148</v>
          </cell>
          <cell r="AN142">
            <v>148</v>
          </cell>
          <cell r="AO142" t="str">
            <v>否</v>
          </cell>
          <cell r="AP142" t="str">
            <v>否</v>
          </cell>
          <cell r="AQ142" t="str">
            <v>否</v>
          </cell>
          <cell r="AR142" t="str">
            <v>是</v>
          </cell>
          <cell r="AS142" t="str">
            <v>是</v>
          </cell>
          <cell r="AT142" t="str">
            <v>否</v>
          </cell>
          <cell r="AU142" t="str">
            <v>否</v>
          </cell>
          <cell r="AV142" t="str">
            <v>否</v>
          </cell>
          <cell r="AW142" t="str">
            <v>否</v>
          </cell>
          <cell r="AX142" t="str">
            <v>沈旭</v>
          </cell>
          <cell r="AY142">
            <v>15123557752</v>
          </cell>
        </row>
        <row r="142">
          <cell r="BD142">
            <v>9.2</v>
          </cell>
          <cell r="BE142">
            <v>9.2</v>
          </cell>
        </row>
        <row r="142">
          <cell r="BL142">
            <v>9.2</v>
          </cell>
          <cell r="BM142">
            <v>9.2</v>
          </cell>
          <cell r="BN142">
            <v>9.2</v>
          </cell>
          <cell r="BO142">
            <v>0</v>
          </cell>
        </row>
        <row r="143">
          <cell r="F143" t="str">
            <v>巫溪县胜利乡2024年监测对象产业帮扶项目</v>
          </cell>
          <cell r="G143" t="str">
            <v>产业发展</v>
          </cell>
          <cell r="H143" t="str">
            <v>生产项目</v>
          </cell>
          <cell r="I143" t="str">
            <v>种植业基地</v>
          </cell>
          <cell r="J143" t="str">
            <v>41户未消除风险监测对象到户产业发展</v>
          </cell>
          <cell r="K143" t="str">
            <v>新建</v>
          </cell>
          <cell r="L143" t="str">
            <v>巫溪县胜利乡</v>
          </cell>
          <cell r="M143" t="str">
            <v>通过41户未消除风险监测对象到户产业发展，可实现户均年增收2000元以上。</v>
          </cell>
          <cell r="N143" t="str">
            <v>4人参与前期项目确定会议、决议，4人参与入库项目的选择，后期项目实施及资金监管。通过41户未消除风险监测对象到户产业发展，可实现户均年增收2000元以上。</v>
          </cell>
          <cell r="O143" t="str">
            <v>通过41户未消除风险监测对象到户产业发展，可实现户均年增收2000元以上。</v>
          </cell>
          <cell r="P143" t="str">
            <v>到户产业发展户数41户</v>
          </cell>
          <cell r="Q143" t="str">
            <v>项目验收合格率100%</v>
          </cell>
          <cell r="R143" t="str">
            <v>到户补助发放及时率100%</v>
          </cell>
          <cell r="S143" t="str">
            <v>到户产业补助2000元/户</v>
          </cell>
          <cell r="T143" t="str">
            <v>防止返贫监测对象户均增加收入≥0.2万元</v>
          </cell>
          <cell r="U143" t="str">
            <v>未消除风险监测对象户数≥41户</v>
          </cell>
          <cell r="V143" t="str">
            <v>项目可持续效益≥1年</v>
          </cell>
          <cell r="W143" t="str">
            <v>受益群众满意度≥95%</v>
          </cell>
          <cell r="X143" t="str">
            <v>巫溪县乡村振兴局</v>
          </cell>
          <cell r="Y143" t="str">
            <v>巫溪县胜利乡人民政府</v>
          </cell>
          <cell r="Z143">
            <v>2024</v>
          </cell>
          <cell r="AA143" t="str">
            <v>是</v>
          </cell>
          <cell r="AB143">
            <v>202401</v>
          </cell>
          <cell r="AC143">
            <v>202412</v>
          </cell>
          <cell r="AD143">
            <v>8.2</v>
          </cell>
          <cell r="AE143">
            <v>8.2</v>
          </cell>
          <cell r="AF143">
            <v>8.2</v>
          </cell>
        </row>
        <row r="143">
          <cell r="AL143">
            <v>0</v>
          </cell>
          <cell r="AM143">
            <v>113</v>
          </cell>
          <cell r="AN143">
            <v>113</v>
          </cell>
          <cell r="AO143" t="str">
            <v>否</v>
          </cell>
          <cell r="AP143" t="str">
            <v>否</v>
          </cell>
          <cell r="AQ143" t="str">
            <v>否</v>
          </cell>
          <cell r="AR143" t="str">
            <v>是</v>
          </cell>
          <cell r="AS143" t="str">
            <v>是</v>
          </cell>
          <cell r="AT143" t="str">
            <v>否</v>
          </cell>
          <cell r="AU143" t="str">
            <v>否</v>
          </cell>
          <cell r="AV143" t="str">
            <v>否</v>
          </cell>
          <cell r="AW143" t="str">
            <v>否</v>
          </cell>
          <cell r="AX143" t="str">
            <v>杨雪秦</v>
          </cell>
          <cell r="AY143">
            <v>18602386127</v>
          </cell>
        </row>
        <row r="143">
          <cell r="BD143">
            <v>8.2</v>
          </cell>
          <cell r="BE143">
            <v>8.2</v>
          </cell>
        </row>
        <row r="143">
          <cell r="BL143">
            <v>8.2</v>
          </cell>
          <cell r="BM143">
            <v>8.2</v>
          </cell>
          <cell r="BN143">
            <v>8.2</v>
          </cell>
          <cell r="BO143">
            <v>0</v>
          </cell>
        </row>
        <row r="144">
          <cell r="F144" t="str">
            <v>巫溪县宁厂镇2024年监测对象产业帮扶项目</v>
          </cell>
          <cell r="G144" t="str">
            <v>产业发展</v>
          </cell>
          <cell r="H144" t="str">
            <v>生产项目</v>
          </cell>
          <cell r="I144" t="str">
            <v>种植业基地</v>
          </cell>
          <cell r="J144" t="str">
            <v>5户未消除风险监测对象到户产业发展</v>
          </cell>
          <cell r="K144" t="str">
            <v>新建</v>
          </cell>
          <cell r="L144" t="str">
            <v>巫溪县宁厂镇</v>
          </cell>
          <cell r="M144" t="str">
            <v>通过对5户未消除风险监测对象到户产业发展，项目建成后，可实现户均年增收2000元以上。</v>
          </cell>
          <cell r="N144" t="str">
            <v>6人参与前期项目确定会议、决议，6人参与入库项目的选择，通过对5户未消除风险监测对象到户产业发展，项目建成后，可实现户均年增收2000元以上。</v>
          </cell>
          <cell r="O144" t="str">
            <v>通过对5户未消除风险监测对象到户产业发展，项目建成后，可实现户均年增收2000元以上。</v>
          </cell>
          <cell r="P144" t="str">
            <v>到户产业发展户数5户</v>
          </cell>
          <cell r="Q144" t="str">
            <v>项目验收合格率100%</v>
          </cell>
          <cell r="R144" t="str">
            <v>到户补助发放及时率100%</v>
          </cell>
          <cell r="S144" t="str">
            <v>到户产业补助2000元/户</v>
          </cell>
          <cell r="T144" t="str">
            <v>防止返贫监测对象户均增加收入≥0.2万元</v>
          </cell>
          <cell r="U144" t="str">
            <v>未消除风险监测对象户数≥5户</v>
          </cell>
          <cell r="V144" t="str">
            <v>项目可持续效益≥1年</v>
          </cell>
          <cell r="W144" t="str">
            <v>受益群众满意度≥95%</v>
          </cell>
          <cell r="X144" t="str">
            <v>巫溪县乡村振兴局</v>
          </cell>
          <cell r="Y144" t="str">
            <v>巫溪县宁厂镇人民政府</v>
          </cell>
          <cell r="Z144">
            <v>2024</v>
          </cell>
          <cell r="AA144" t="str">
            <v>是</v>
          </cell>
          <cell r="AB144">
            <v>202401</v>
          </cell>
          <cell r="AC144">
            <v>202412</v>
          </cell>
          <cell r="AD144">
            <v>1</v>
          </cell>
          <cell r="AE144">
            <v>1</v>
          </cell>
          <cell r="AF144">
            <v>1</v>
          </cell>
        </row>
        <row r="144">
          <cell r="AL144">
            <v>0</v>
          </cell>
          <cell r="AM144">
            <v>19</v>
          </cell>
          <cell r="AN144">
            <v>19</v>
          </cell>
          <cell r="AO144" t="str">
            <v>否</v>
          </cell>
          <cell r="AP144" t="str">
            <v>否</v>
          </cell>
          <cell r="AQ144" t="str">
            <v>否</v>
          </cell>
          <cell r="AR144" t="str">
            <v>是</v>
          </cell>
          <cell r="AS144" t="str">
            <v>是</v>
          </cell>
          <cell r="AT144" t="str">
            <v>否</v>
          </cell>
          <cell r="AU144" t="str">
            <v>否</v>
          </cell>
          <cell r="AV144" t="str">
            <v>否</v>
          </cell>
          <cell r="AW144" t="str">
            <v>否</v>
          </cell>
          <cell r="AX144" t="str">
            <v>陈炜</v>
          </cell>
          <cell r="AY144">
            <v>18716324169</v>
          </cell>
        </row>
        <row r="144">
          <cell r="BD144">
            <v>1</v>
          </cell>
          <cell r="BE144">
            <v>1</v>
          </cell>
        </row>
        <row r="144">
          <cell r="BL144">
            <v>1</v>
          </cell>
          <cell r="BM144">
            <v>1</v>
          </cell>
          <cell r="BN144">
            <v>1</v>
          </cell>
          <cell r="BO144">
            <v>0</v>
          </cell>
        </row>
        <row r="145">
          <cell r="F145" t="str">
            <v>巫溪县大河乡2024年监测对象产业帮扶项目</v>
          </cell>
          <cell r="G145" t="str">
            <v>产业发展</v>
          </cell>
          <cell r="H145" t="str">
            <v>生产项目</v>
          </cell>
          <cell r="I145" t="str">
            <v>种植业基地</v>
          </cell>
          <cell r="J145" t="str">
            <v>31户未消除风险监测对象户到户产业发展</v>
          </cell>
          <cell r="K145" t="str">
            <v>新建</v>
          </cell>
          <cell r="L145" t="str">
            <v>巫溪县大河乡</v>
          </cell>
          <cell r="M145" t="str">
            <v>通过对31户未消除风险监测对象到户产业发展，项目建成后，可使防止返贫监测对象户均增加收入2000元以上。</v>
          </cell>
          <cell r="N145" t="str">
            <v>6人参与前期项目确定会议、决议，6人参与入库项目的选择，通过对31户未消除风险监测对象到户产业发展，项目建成后，可使防止返贫监测对象户均增加收入2000元以上。</v>
          </cell>
          <cell r="O145" t="str">
            <v>通过对31户未消除风险监测对象到户产业发展，项目建成后，可使防止返贫监测对象户均增加收入2000元以上。</v>
          </cell>
          <cell r="P145" t="str">
            <v>到户产业发展户数31户</v>
          </cell>
          <cell r="Q145" t="str">
            <v>项目验收合格率100%</v>
          </cell>
          <cell r="R145" t="str">
            <v>到户补助发放及时率100%</v>
          </cell>
          <cell r="S145" t="str">
            <v>到户产业补助2000元/户</v>
          </cell>
          <cell r="T145" t="str">
            <v>防止返贫监测对象户均增加收入≥0.2万元</v>
          </cell>
          <cell r="U145" t="str">
            <v>未消除风险监测对象户数≥31户</v>
          </cell>
          <cell r="V145" t="str">
            <v>项目可持续效益≥1年</v>
          </cell>
          <cell r="W145" t="str">
            <v>受益群众满意度≥95%</v>
          </cell>
          <cell r="X145" t="str">
            <v>巫溪县乡村振兴局</v>
          </cell>
          <cell r="Y145" t="str">
            <v>巫溪县大河乡人民政府</v>
          </cell>
          <cell r="Z145">
            <v>2024</v>
          </cell>
          <cell r="AA145" t="str">
            <v>是</v>
          </cell>
          <cell r="AB145">
            <v>202401</v>
          </cell>
          <cell r="AC145">
            <v>202412</v>
          </cell>
          <cell r="AD145">
            <v>6.2</v>
          </cell>
          <cell r="AE145">
            <v>6.2</v>
          </cell>
          <cell r="AF145">
            <v>6.2</v>
          </cell>
        </row>
        <row r="145">
          <cell r="AL145">
            <v>0</v>
          </cell>
          <cell r="AM145">
            <v>103</v>
          </cell>
          <cell r="AN145">
            <v>103</v>
          </cell>
          <cell r="AO145" t="str">
            <v>否</v>
          </cell>
          <cell r="AP145" t="str">
            <v>否</v>
          </cell>
          <cell r="AQ145" t="str">
            <v>否</v>
          </cell>
          <cell r="AR145" t="str">
            <v>是</v>
          </cell>
          <cell r="AS145" t="str">
            <v>是</v>
          </cell>
          <cell r="AT145" t="str">
            <v>否</v>
          </cell>
          <cell r="AU145" t="str">
            <v>否</v>
          </cell>
          <cell r="AV145" t="str">
            <v>否</v>
          </cell>
          <cell r="AW145" t="str">
            <v>否</v>
          </cell>
          <cell r="AX145" t="str">
            <v>辜仕涛</v>
          </cell>
          <cell r="AY145">
            <v>15730666815</v>
          </cell>
        </row>
        <row r="145">
          <cell r="BD145">
            <v>6.2</v>
          </cell>
          <cell r="BE145">
            <v>6.2</v>
          </cell>
        </row>
        <row r="145">
          <cell r="BL145">
            <v>6.2</v>
          </cell>
          <cell r="BM145">
            <v>6.2</v>
          </cell>
          <cell r="BN145">
            <v>6.2</v>
          </cell>
          <cell r="BO145">
            <v>0</v>
          </cell>
        </row>
        <row r="146">
          <cell r="F146" t="str">
            <v>巫溪县天星乡2024年监测对象产业帮扶项目</v>
          </cell>
          <cell r="G146" t="str">
            <v>产业发展</v>
          </cell>
          <cell r="H146" t="str">
            <v>生产项目</v>
          </cell>
          <cell r="I146" t="str">
            <v>种植业基地</v>
          </cell>
          <cell r="J146" t="str">
            <v>47户未消除风险监测对象户到户产业发展</v>
          </cell>
          <cell r="K146" t="str">
            <v>新建</v>
          </cell>
          <cell r="L146" t="str">
            <v>巫溪县天星乡</v>
          </cell>
          <cell r="M146" t="str">
            <v>通过47户未消除风险监测对象户到户产业发展，可实现户均年增加产业收入2000元以上。</v>
          </cell>
          <cell r="N146" t="str">
            <v>4人参与前期项目确定会议、决议，4人参与入库项目的选择，后期项目实施及资金监管。通过47户未消除风险监测对象户到户产业发展，可实现户均年增加产业收入2000元以上。</v>
          </cell>
          <cell r="O146" t="str">
            <v>通过47户未消除风险监测对象户到户产业发展，可实现户均年增加产业收入2000元以上。</v>
          </cell>
          <cell r="P146" t="str">
            <v>到户产业发展户数47户</v>
          </cell>
          <cell r="Q146" t="str">
            <v>项目验收合格率100%</v>
          </cell>
          <cell r="R146" t="str">
            <v>到户补助发放及时率100%</v>
          </cell>
          <cell r="S146" t="str">
            <v>到户产业补助2000元/户</v>
          </cell>
          <cell r="T146" t="str">
            <v>防止返贫监测对象户均增加收入≥0.2万元</v>
          </cell>
          <cell r="U146" t="str">
            <v>未消除风险监测对象户数≥47户</v>
          </cell>
          <cell r="V146" t="str">
            <v>项目可持续效益≥1年</v>
          </cell>
          <cell r="W146" t="str">
            <v>受益群众满意度≥95%</v>
          </cell>
          <cell r="X146" t="str">
            <v>巫溪县乡村振兴局</v>
          </cell>
          <cell r="Y146" t="str">
            <v>巫溪县天星乡人民政府</v>
          </cell>
          <cell r="Z146">
            <v>2024</v>
          </cell>
          <cell r="AA146" t="str">
            <v>是</v>
          </cell>
          <cell r="AB146">
            <v>202401</v>
          </cell>
          <cell r="AC146">
            <v>202412</v>
          </cell>
          <cell r="AD146">
            <v>9.4</v>
          </cell>
          <cell r="AE146">
            <v>9.4</v>
          </cell>
          <cell r="AF146">
            <v>9.4</v>
          </cell>
        </row>
        <row r="146">
          <cell r="AL146">
            <v>0</v>
          </cell>
          <cell r="AM146">
            <v>139</v>
          </cell>
          <cell r="AN146">
            <v>139</v>
          </cell>
          <cell r="AO146" t="str">
            <v>否</v>
          </cell>
          <cell r="AP146" t="str">
            <v>否</v>
          </cell>
          <cell r="AQ146" t="str">
            <v>否</v>
          </cell>
          <cell r="AR146" t="str">
            <v>是</v>
          </cell>
          <cell r="AS146" t="str">
            <v>是</v>
          </cell>
          <cell r="AT146" t="str">
            <v>否</v>
          </cell>
          <cell r="AU146" t="str">
            <v>否</v>
          </cell>
          <cell r="AV146" t="str">
            <v>否</v>
          </cell>
          <cell r="AW146" t="str">
            <v>否</v>
          </cell>
          <cell r="AX146" t="str">
            <v>刘海军</v>
          </cell>
          <cell r="AY146">
            <v>15826470946</v>
          </cell>
        </row>
        <row r="146">
          <cell r="BD146">
            <v>9.4</v>
          </cell>
          <cell r="BE146">
            <v>9.4</v>
          </cell>
        </row>
        <row r="146">
          <cell r="BL146">
            <v>9.4</v>
          </cell>
          <cell r="BM146">
            <v>9.4</v>
          </cell>
          <cell r="BN146">
            <v>9.4</v>
          </cell>
          <cell r="BO146">
            <v>0</v>
          </cell>
        </row>
        <row r="147">
          <cell r="F147" t="str">
            <v>巫溪县长桂乡2024年监测对象产业帮扶项目</v>
          </cell>
          <cell r="G147" t="str">
            <v>产业发展</v>
          </cell>
          <cell r="H147" t="str">
            <v>生产项目</v>
          </cell>
          <cell r="I147" t="str">
            <v>种植业基地</v>
          </cell>
          <cell r="J147" t="str">
            <v>28户未消除风险监测对象到户产业发展</v>
          </cell>
          <cell r="K147" t="str">
            <v>新建</v>
          </cell>
          <cell r="L147" t="str">
            <v>巫溪县长桂乡</v>
          </cell>
          <cell r="M147" t="str">
            <v>通过28户未消除风险监测对象户到户产业发展，可实现户均年增收2000元以上。</v>
          </cell>
          <cell r="N147" t="str">
            <v>6人参与前期项目确定会议、决议，6人参与入库项目的选择，通过28户未消除风险监测对象户到户产业发展，可实现户均年增收2000元以上。</v>
          </cell>
          <cell r="O147" t="str">
            <v>通过28户未消除风险监测对象户到户产业发展，可实现户均年增收2000元以上。</v>
          </cell>
          <cell r="P147" t="str">
            <v>到户产业发展户数28户</v>
          </cell>
          <cell r="Q147" t="str">
            <v>项目验收合格率100%</v>
          </cell>
          <cell r="R147" t="str">
            <v>到户补助发放及时率100%</v>
          </cell>
          <cell r="S147" t="str">
            <v>到户产业补助2000元/户</v>
          </cell>
          <cell r="T147" t="str">
            <v>防止返贫监测对象户均增加收入≥0.2万元</v>
          </cell>
          <cell r="U147" t="str">
            <v>未消除风险监测对象户数≥28户</v>
          </cell>
          <cell r="V147" t="str">
            <v>项目可持续效益≥1年</v>
          </cell>
          <cell r="W147" t="str">
            <v>受益群众满意度≥95%</v>
          </cell>
          <cell r="X147" t="str">
            <v>巫溪县乡村振兴局</v>
          </cell>
          <cell r="Y147" t="str">
            <v>巫溪县长桂乡人民政府</v>
          </cell>
          <cell r="Z147">
            <v>2024</v>
          </cell>
          <cell r="AA147" t="str">
            <v>是</v>
          </cell>
          <cell r="AB147">
            <v>202401</v>
          </cell>
          <cell r="AC147">
            <v>202412</v>
          </cell>
          <cell r="AD147">
            <v>5.6</v>
          </cell>
          <cell r="AE147">
            <v>5.6</v>
          </cell>
          <cell r="AF147">
            <v>5.6</v>
          </cell>
        </row>
        <row r="147">
          <cell r="AL147">
            <v>0</v>
          </cell>
          <cell r="AM147">
            <v>84</v>
          </cell>
          <cell r="AN147">
            <v>84</v>
          </cell>
          <cell r="AO147" t="str">
            <v>否</v>
          </cell>
          <cell r="AP147" t="str">
            <v>否</v>
          </cell>
          <cell r="AQ147" t="str">
            <v>否</v>
          </cell>
          <cell r="AR147" t="str">
            <v>是</v>
          </cell>
          <cell r="AS147" t="str">
            <v>是</v>
          </cell>
          <cell r="AT147" t="str">
            <v>否</v>
          </cell>
          <cell r="AU147" t="str">
            <v>否</v>
          </cell>
          <cell r="AV147" t="str">
            <v>否</v>
          </cell>
          <cell r="AW147" t="str">
            <v>否</v>
          </cell>
          <cell r="AX147" t="str">
            <v>周恩奎</v>
          </cell>
          <cell r="AY147">
            <v>15223570990</v>
          </cell>
        </row>
        <row r="147">
          <cell r="BD147">
            <v>5.6</v>
          </cell>
          <cell r="BE147">
            <v>5.6</v>
          </cell>
        </row>
        <row r="147">
          <cell r="BL147">
            <v>5.6</v>
          </cell>
          <cell r="BM147">
            <v>5.6</v>
          </cell>
          <cell r="BN147">
            <v>5.6</v>
          </cell>
          <cell r="BO147">
            <v>0</v>
          </cell>
        </row>
        <row r="148">
          <cell r="F148" t="str">
            <v>巫溪县上磺镇2024年监测对象产业帮扶项目</v>
          </cell>
          <cell r="G148" t="str">
            <v>产业发展</v>
          </cell>
          <cell r="H148" t="str">
            <v>生产项目</v>
          </cell>
          <cell r="I148" t="str">
            <v>种植业基地</v>
          </cell>
          <cell r="J148" t="str">
            <v>57户未消除风险监测对象到户产业发展</v>
          </cell>
          <cell r="K148" t="str">
            <v>新建</v>
          </cell>
          <cell r="L148" t="str">
            <v>巫溪县上磺镇</v>
          </cell>
          <cell r="M148" t="str">
            <v>通过57户未消除风险监测对象户到户产业发展，可实现户均年增收2000元以上。</v>
          </cell>
          <cell r="N148" t="str">
            <v>4人参与前期项目确定会议、决议，4人参与入库项目的选择，后期项目实施及资金监管。通过57户未消除风险监测对象到户产业发展，可实现户均年增收2000元以上。</v>
          </cell>
          <cell r="O148" t="str">
            <v>通过57户未消除风险监测对象到户产业发展，可实现户均年增收2000元以上。</v>
          </cell>
          <cell r="P148" t="str">
            <v>到户产业发展户数57户</v>
          </cell>
          <cell r="Q148" t="str">
            <v>项目验收合格率100%</v>
          </cell>
          <cell r="R148" t="str">
            <v>到户补助发放及时率100%</v>
          </cell>
          <cell r="S148" t="str">
            <v>到户产业补助2000元/户</v>
          </cell>
          <cell r="T148" t="str">
            <v>防止返贫监测对象户均增加收入≥0.2万元</v>
          </cell>
          <cell r="U148" t="str">
            <v>未消除风险监测对象户数≥57户</v>
          </cell>
          <cell r="V148" t="str">
            <v>项目可持续效益≥1年</v>
          </cell>
          <cell r="W148" t="str">
            <v>受益群众满意度≥95%</v>
          </cell>
          <cell r="X148" t="str">
            <v>巫溪县乡村振兴局</v>
          </cell>
          <cell r="Y148" t="str">
            <v>巫溪县上磺镇人民政府</v>
          </cell>
          <cell r="Z148">
            <v>2024</v>
          </cell>
          <cell r="AA148" t="str">
            <v>是</v>
          </cell>
          <cell r="AB148">
            <v>202401</v>
          </cell>
          <cell r="AC148">
            <v>202412</v>
          </cell>
          <cell r="AD148">
            <v>11.4</v>
          </cell>
          <cell r="AE148">
            <v>11.4</v>
          </cell>
          <cell r="AF148">
            <v>11.4</v>
          </cell>
        </row>
        <row r="148">
          <cell r="AL148">
            <v>0</v>
          </cell>
          <cell r="AM148">
            <v>193</v>
          </cell>
          <cell r="AN148">
            <v>193</v>
          </cell>
          <cell r="AO148" t="str">
            <v>否</v>
          </cell>
          <cell r="AP148" t="str">
            <v>否</v>
          </cell>
          <cell r="AQ148" t="str">
            <v>否</v>
          </cell>
          <cell r="AR148" t="str">
            <v>是</v>
          </cell>
          <cell r="AS148" t="str">
            <v>是</v>
          </cell>
          <cell r="AT148" t="str">
            <v>否</v>
          </cell>
          <cell r="AU148" t="str">
            <v>否</v>
          </cell>
          <cell r="AV148" t="str">
            <v>否</v>
          </cell>
          <cell r="AW148" t="str">
            <v>否</v>
          </cell>
          <cell r="AX148" t="str">
            <v>陈懿</v>
          </cell>
          <cell r="AY148">
            <v>13594802796</v>
          </cell>
        </row>
        <row r="148">
          <cell r="BD148">
            <v>11.4</v>
          </cell>
          <cell r="BE148">
            <v>11.4</v>
          </cell>
        </row>
        <row r="148">
          <cell r="BL148">
            <v>11.4</v>
          </cell>
          <cell r="BM148">
            <v>11.4</v>
          </cell>
          <cell r="BN148">
            <v>11.4</v>
          </cell>
          <cell r="BO148">
            <v>0</v>
          </cell>
        </row>
        <row r="149">
          <cell r="F149" t="str">
            <v>巫溪县古路镇2024年监测对象产业帮扶项目</v>
          </cell>
          <cell r="G149" t="str">
            <v>产业发展</v>
          </cell>
          <cell r="H149" t="str">
            <v>生产项目</v>
          </cell>
          <cell r="I149" t="str">
            <v>种植业基地</v>
          </cell>
          <cell r="J149" t="str">
            <v>53户未消除风险监测对象到户产业发展</v>
          </cell>
          <cell r="K149" t="str">
            <v>新建</v>
          </cell>
          <cell r="L149" t="str">
            <v>巫溪县古路镇</v>
          </cell>
          <cell r="M149" t="str">
            <v>通过53户未消除风险监测对象到户产业发展，可实现户均年增收2000元以上。</v>
          </cell>
          <cell r="N149" t="str">
            <v>6人参与前期项目确定会议、决议，6人参与入库项目的选择，53户未消除风险监测对象到户产业发展，可实现户均年增收2000元以上。</v>
          </cell>
          <cell r="O149" t="str">
            <v>通过实施53户未消除风险监测对象到户产业发展，可实现户均年增收2000元以上。</v>
          </cell>
          <cell r="P149" t="str">
            <v>到户产业发展户数53户</v>
          </cell>
          <cell r="Q149" t="str">
            <v>项目验收合格率100%</v>
          </cell>
          <cell r="R149" t="str">
            <v>到户补助发放及时率100%</v>
          </cell>
          <cell r="S149" t="str">
            <v>到户产业补助2000元/户</v>
          </cell>
          <cell r="T149" t="str">
            <v>防止返贫监测对象户均增加收入≥0.2万元</v>
          </cell>
          <cell r="U149" t="str">
            <v>未消除风险监测对象户数≥53户</v>
          </cell>
          <cell r="V149" t="str">
            <v>项目可持续效益≥1年</v>
          </cell>
          <cell r="W149" t="str">
            <v>受益群众满意度≥95%</v>
          </cell>
          <cell r="X149" t="str">
            <v>巫溪县乡村振兴局</v>
          </cell>
          <cell r="Y149" t="str">
            <v>巫溪县古路镇人民政府</v>
          </cell>
          <cell r="Z149">
            <v>2024</v>
          </cell>
          <cell r="AA149" t="str">
            <v>是</v>
          </cell>
          <cell r="AB149">
            <v>202401</v>
          </cell>
          <cell r="AC149">
            <v>202412</v>
          </cell>
          <cell r="AD149">
            <v>10.6</v>
          </cell>
          <cell r="AE149">
            <v>10.6</v>
          </cell>
          <cell r="AF149">
            <v>10.6</v>
          </cell>
        </row>
        <row r="149">
          <cell r="AL149">
            <v>0</v>
          </cell>
          <cell r="AM149">
            <v>179</v>
          </cell>
          <cell r="AN149">
            <v>179</v>
          </cell>
          <cell r="AO149" t="str">
            <v>否</v>
          </cell>
          <cell r="AP149" t="str">
            <v>否</v>
          </cell>
          <cell r="AQ149" t="str">
            <v>否</v>
          </cell>
          <cell r="AR149" t="str">
            <v>是</v>
          </cell>
          <cell r="AS149" t="str">
            <v>是</v>
          </cell>
          <cell r="AT149" t="str">
            <v>否</v>
          </cell>
          <cell r="AU149" t="str">
            <v>否</v>
          </cell>
          <cell r="AV149" t="str">
            <v>否</v>
          </cell>
          <cell r="AW149" t="str">
            <v>否</v>
          </cell>
          <cell r="AX149" t="str">
            <v>陈俊</v>
          </cell>
          <cell r="AY149">
            <v>13668448223</v>
          </cell>
        </row>
        <row r="149">
          <cell r="BD149">
            <v>10.6</v>
          </cell>
          <cell r="BE149">
            <v>10.6</v>
          </cell>
        </row>
        <row r="149">
          <cell r="BL149">
            <v>10.6</v>
          </cell>
          <cell r="BM149">
            <v>10.6</v>
          </cell>
          <cell r="BN149">
            <v>10.6</v>
          </cell>
          <cell r="BO149">
            <v>0</v>
          </cell>
        </row>
        <row r="150">
          <cell r="F150" t="str">
            <v>巫溪县峰灵镇2024年监测对象到户产业帮扶项目</v>
          </cell>
          <cell r="G150" t="str">
            <v>产业发展</v>
          </cell>
          <cell r="H150" t="str">
            <v>生产项目</v>
          </cell>
          <cell r="I150" t="str">
            <v>种植业基地</v>
          </cell>
          <cell r="J150" t="str">
            <v>56户未消除风险监测对象到户产业发展</v>
          </cell>
          <cell r="K150" t="str">
            <v>新建</v>
          </cell>
          <cell r="L150" t="str">
            <v>巫溪县峰灵镇</v>
          </cell>
          <cell r="M150" t="str">
            <v>通过56户未消除风险监测对象到户产业发展，可使未消除风险监测对象56户，户均增加产业收入2000元以上</v>
          </cell>
          <cell r="N150" t="str">
            <v>4人参与前期项目确定会议、决议，4人参与入库项目的选择，后期项目实施及资金监管。通过56户未消除风险监测对象到户产业发展，可使未消除风险监测对象56户，户均增加产业收入2000元以上</v>
          </cell>
          <cell r="O150" t="str">
            <v>通过56户未消除风险监测对象到户产业发展，可使未消除风险监测对象56户，户均增加产业收入2000元以上</v>
          </cell>
          <cell r="P150" t="str">
            <v>到户产业发展户数56户</v>
          </cell>
          <cell r="Q150" t="str">
            <v>项目验收合格率100%</v>
          </cell>
          <cell r="R150" t="str">
            <v>到户补助发放及时率100%</v>
          </cell>
          <cell r="S150" t="str">
            <v>到户产业补助2000元/户</v>
          </cell>
          <cell r="T150" t="str">
            <v>防止返贫监测对象户均增加收入≥0.2万元</v>
          </cell>
          <cell r="U150" t="str">
            <v>未消除风险监测对象户数≥56户</v>
          </cell>
          <cell r="V150" t="str">
            <v>项目可持续效益≥1年</v>
          </cell>
          <cell r="W150" t="str">
            <v>受益群众满意度≥95%</v>
          </cell>
          <cell r="X150" t="str">
            <v>巫溪县乡村振兴局</v>
          </cell>
          <cell r="Y150" t="str">
            <v>巫溪县峰灵镇人民政府</v>
          </cell>
          <cell r="Z150">
            <v>2024</v>
          </cell>
          <cell r="AA150" t="str">
            <v>是</v>
          </cell>
          <cell r="AB150">
            <v>202401</v>
          </cell>
          <cell r="AC150">
            <v>202412</v>
          </cell>
          <cell r="AD150">
            <v>11.2</v>
          </cell>
          <cell r="AE150">
            <v>11.2</v>
          </cell>
          <cell r="AF150">
            <v>11.2</v>
          </cell>
        </row>
        <row r="150">
          <cell r="AL150">
            <v>0</v>
          </cell>
          <cell r="AM150">
            <v>200</v>
          </cell>
          <cell r="AN150">
            <v>200</v>
          </cell>
          <cell r="AO150" t="str">
            <v>否</v>
          </cell>
          <cell r="AP150" t="str">
            <v>否</v>
          </cell>
          <cell r="AQ150" t="str">
            <v>否</v>
          </cell>
          <cell r="AR150" t="str">
            <v>是</v>
          </cell>
          <cell r="AS150" t="str">
            <v>是</v>
          </cell>
          <cell r="AT150" t="str">
            <v>否</v>
          </cell>
          <cell r="AU150" t="str">
            <v>否</v>
          </cell>
          <cell r="AV150" t="str">
            <v>否</v>
          </cell>
          <cell r="AW150" t="str">
            <v>否</v>
          </cell>
          <cell r="AX150" t="str">
            <v>张杨</v>
          </cell>
          <cell r="AY150">
            <v>15826394197</v>
          </cell>
        </row>
        <row r="150">
          <cell r="BD150">
            <v>11.2</v>
          </cell>
          <cell r="BE150">
            <v>11.2</v>
          </cell>
        </row>
        <row r="150">
          <cell r="BL150">
            <v>11.2</v>
          </cell>
          <cell r="BM150">
            <v>11.2</v>
          </cell>
          <cell r="BN150">
            <v>11.2</v>
          </cell>
          <cell r="BO150">
            <v>0</v>
          </cell>
        </row>
        <row r="151">
          <cell r="F151" t="str">
            <v>巫溪县蒲莲镇2024年监测对象产业帮扶项目</v>
          </cell>
          <cell r="G151" t="str">
            <v>产业发展</v>
          </cell>
          <cell r="H151" t="str">
            <v>生产项目</v>
          </cell>
          <cell r="I151" t="str">
            <v>种植业基地</v>
          </cell>
          <cell r="J151" t="str">
            <v>40户未消除风险监测对象到户产业发展</v>
          </cell>
          <cell r="K151" t="str">
            <v>新建</v>
          </cell>
          <cell r="L151" t="str">
            <v>巫溪县蒲莲镇</v>
          </cell>
          <cell r="M151" t="str">
            <v>通过40户未消除风险监测对象到户产业发展，项目建成后，可实现户均年增收2000元以上。</v>
          </cell>
          <cell r="N151" t="str">
            <v>6人参与前期项目确定会议、决议，6人参与入库项目的选择，通过40户未消除风险监测对象到户产业发展，项目建成后，项目建成后，可实现户均年增收2000元以上。</v>
          </cell>
          <cell r="O151" t="str">
            <v>通过40户未消除风险监测对象到户产业发展，项目建成后，可实现户均年增收2000元以上。</v>
          </cell>
          <cell r="P151" t="str">
            <v>到户产业发展户数40户</v>
          </cell>
          <cell r="Q151" t="str">
            <v>项目验收合格率100%</v>
          </cell>
          <cell r="R151" t="str">
            <v>到户补助发放及时率100%</v>
          </cell>
          <cell r="S151" t="str">
            <v>到户产业补助2000元/户</v>
          </cell>
          <cell r="T151" t="str">
            <v>防止返贫监测对象户均增加收入≥0.2万元</v>
          </cell>
          <cell r="U151" t="str">
            <v>未消除风险监测对象户数≥40户</v>
          </cell>
          <cell r="V151" t="str">
            <v>项目可持续效益≥1年</v>
          </cell>
          <cell r="W151" t="str">
            <v>受益群众满意度≥95%</v>
          </cell>
          <cell r="X151" t="str">
            <v>巫溪县乡村振兴局</v>
          </cell>
          <cell r="Y151" t="str">
            <v>巫溪县蒲莲镇人民政府</v>
          </cell>
          <cell r="Z151">
            <v>2024</v>
          </cell>
          <cell r="AA151" t="str">
            <v>是</v>
          </cell>
          <cell r="AB151">
            <v>202401</v>
          </cell>
          <cell r="AC151">
            <v>202412</v>
          </cell>
          <cell r="AD151">
            <v>8</v>
          </cell>
          <cell r="AE151">
            <v>8</v>
          </cell>
          <cell r="AF151">
            <v>8</v>
          </cell>
        </row>
        <row r="151">
          <cell r="AL151">
            <v>0</v>
          </cell>
          <cell r="AM151">
            <v>146</v>
          </cell>
          <cell r="AN151">
            <v>146</v>
          </cell>
          <cell r="AO151" t="str">
            <v>否</v>
          </cell>
          <cell r="AP151" t="str">
            <v>否</v>
          </cell>
          <cell r="AQ151" t="str">
            <v>否</v>
          </cell>
          <cell r="AR151" t="str">
            <v>是</v>
          </cell>
          <cell r="AS151" t="str">
            <v>是</v>
          </cell>
          <cell r="AT151" t="str">
            <v>否</v>
          </cell>
          <cell r="AU151" t="str">
            <v>否</v>
          </cell>
          <cell r="AV151" t="str">
            <v>否</v>
          </cell>
          <cell r="AW151" t="str">
            <v>否</v>
          </cell>
          <cell r="AX151" t="str">
            <v>但研</v>
          </cell>
          <cell r="AY151">
            <v>15823710996</v>
          </cell>
        </row>
        <row r="151">
          <cell r="BD151">
            <v>8</v>
          </cell>
          <cell r="BE151">
            <v>8</v>
          </cell>
        </row>
        <row r="151">
          <cell r="BL151">
            <v>8</v>
          </cell>
          <cell r="BM151">
            <v>8</v>
          </cell>
          <cell r="BN151">
            <v>8</v>
          </cell>
          <cell r="BO151">
            <v>0</v>
          </cell>
        </row>
        <row r="152">
          <cell r="F152" t="str">
            <v>巫溪县文峰镇2024年监测对象产业帮扶项目</v>
          </cell>
          <cell r="G152" t="str">
            <v>产业发展</v>
          </cell>
          <cell r="H152" t="str">
            <v>生产项目</v>
          </cell>
          <cell r="I152" t="str">
            <v>种植业基地</v>
          </cell>
          <cell r="J152" t="str">
            <v>94户未消除风险监测对象到户产业发展</v>
          </cell>
          <cell r="K152" t="str">
            <v>新建</v>
          </cell>
          <cell r="L152" t="str">
            <v>巫溪县文峰镇</v>
          </cell>
          <cell r="M152" t="str">
            <v>通过94户未消除风险监测对象到户产业发展，可实现户均年增收2000元以上。</v>
          </cell>
          <cell r="N152" t="str">
            <v>6人参与前期项目确定会议、决议，6人参与入库项目的选择，通过94户未消除风险监测对象到户产业发展，可实现户均年增收2000元以上。</v>
          </cell>
          <cell r="O152" t="str">
            <v>通过94户未消除风险监测对象到户产业发展，可实现户均年增收2000元以上。</v>
          </cell>
          <cell r="P152" t="str">
            <v>到户产业发展户数94户</v>
          </cell>
          <cell r="Q152" t="str">
            <v>项目验收合格率100%</v>
          </cell>
          <cell r="R152" t="str">
            <v>到户补助发放及时率100%</v>
          </cell>
          <cell r="S152" t="str">
            <v>到户产业补助2000元/户</v>
          </cell>
          <cell r="T152" t="str">
            <v>防止返贫监测对象户均增加收入≥0.2万元</v>
          </cell>
          <cell r="U152" t="str">
            <v>未消除风险监测对象户数≥94户</v>
          </cell>
          <cell r="V152" t="str">
            <v>项目可持续效益≥1年</v>
          </cell>
          <cell r="W152" t="str">
            <v>受益群众满意度≥95%</v>
          </cell>
          <cell r="X152" t="str">
            <v>巫溪县乡村振兴局</v>
          </cell>
          <cell r="Y152" t="str">
            <v>巫溪县文峰镇人民政府</v>
          </cell>
          <cell r="Z152">
            <v>2024</v>
          </cell>
          <cell r="AA152" t="str">
            <v>是</v>
          </cell>
          <cell r="AB152">
            <v>202401</v>
          </cell>
          <cell r="AC152">
            <v>202412</v>
          </cell>
          <cell r="AD152">
            <v>18.8</v>
          </cell>
          <cell r="AE152">
            <v>18.8</v>
          </cell>
          <cell r="AF152">
            <v>18.8</v>
          </cell>
        </row>
        <row r="152">
          <cell r="AL152">
            <v>0</v>
          </cell>
          <cell r="AM152">
            <v>246</v>
          </cell>
          <cell r="AN152">
            <v>246</v>
          </cell>
          <cell r="AO152" t="str">
            <v>否</v>
          </cell>
          <cell r="AP152" t="str">
            <v>否</v>
          </cell>
          <cell r="AQ152" t="str">
            <v>否</v>
          </cell>
          <cell r="AR152" t="str">
            <v>是</v>
          </cell>
          <cell r="AS152" t="str">
            <v>是</v>
          </cell>
          <cell r="AT152" t="str">
            <v>否</v>
          </cell>
          <cell r="AU152" t="str">
            <v>否</v>
          </cell>
          <cell r="AV152" t="str">
            <v>否</v>
          </cell>
          <cell r="AW152" t="str">
            <v>否</v>
          </cell>
          <cell r="AX152" t="str">
            <v>陈茂林</v>
          </cell>
          <cell r="AY152">
            <v>15084310372</v>
          </cell>
        </row>
        <row r="152">
          <cell r="BD152">
            <v>18.8</v>
          </cell>
          <cell r="BE152">
            <v>18.8</v>
          </cell>
        </row>
        <row r="152">
          <cell r="BL152">
            <v>18.8</v>
          </cell>
          <cell r="BM152">
            <v>18.8</v>
          </cell>
          <cell r="BN152">
            <v>18.8</v>
          </cell>
          <cell r="BO152">
            <v>0</v>
          </cell>
        </row>
        <row r="153">
          <cell r="F153" t="str">
            <v>巫溪县塘坊镇2024年监测对象产业帮扶项目</v>
          </cell>
          <cell r="G153" t="str">
            <v>产业发展</v>
          </cell>
          <cell r="H153" t="str">
            <v>生产项目</v>
          </cell>
          <cell r="I153" t="str">
            <v>种植业基地</v>
          </cell>
          <cell r="J153" t="str">
            <v>80户未消除风险监测对象到户产业发展</v>
          </cell>
          <cell r="K153" t="str">
            <v>新建</v>
          </cell>
          <cell r="L153" t="str">
            <v>巫溪县塘坊镇</v>
          </cell>
          <cell r="M153" t="str">
            <v>通过80户未消除风险监测对象到户产业发展，可实现户均年增收2000元以上。</v>
          </cell>
          <cell r="N153" t="str">
            <v>4人参与前期项目确定会议、决议，4人参与入库项目的选择，后期项目实施及资金监管。通过80户未消除风险监测对象到户产业发展，可实现户均年增收2000元以上。</v>
          </cell>
          <cell r="O153" t="str">
            <v>通过80户未消除风险监测对象到户产业发展，可实现户均年增收2000元以上。</v>
          </cell>
          <cell r="P153" t="str">
            <v>到户产业发展户数80户</v>
          </cell>
          <cell r="Q153" t="str">
            <v>项目验收合格率100%</v>
          </cell>
          <cell r="R153" t="str">
            <v>到户补助发放及时率100%</v>
          </cell>
          <cell r="S153" t="str">
            <v>到户产业补助2000元/户</v>
          </cell>
          <cell r="T153" t="str">
            <v>防止返贫监测对象户均增加收入≥0.2万元</v>
          </cell>
          <cell r="U153" t="str">
            <v>未消除风险监测对象户数≥80户</v>
          </cell>
          <cell r="V153" t="str">
            <v>项目可持续效益≥1年</v>
          </cell>
          <cell r="W153" t="str">
            <v>受益群众满意度≥95%</v>
          </cell>
          <cell r="X153" t="str">
            <v>巫溪县乡村振兴局</v>
          </cell>
          <cell r="Y153" t="str">
            <v>巫溪县塘坊镇人民政府</v>
          </cell>
          <cell r="Z153">
            <v>2024</v>
          </cell>
          <cell r="AA153" t="str">
            <v>是</v>
          </cell>
          <cell r="AB153">
            <v>202401</v>
          </cell>
          <cell r="AC153">
            <v>202412</v>
          </cell>
          <cell r="AD153">
            <v>16</v>
          </cell>
          <cell r="AE153">
            <v>16</v>
          </cell>
          <cell r="AF153">
            <v>16</v>
          </cell>
        </row>
        <row r="153">
          <cell r="AL153">
            <v>0</v>
          </cell>
          <cell r="AM153">
            <v>248</v>
          </cell>
          <cell r="AN153">
            <v>248</v>
          </cell>
          <cell r="AO153" t="str">
            <v>否</v>
          </cell>
          <cell r="AP153" t="str">
            <v>否</v>
          </cell>
          <cell r="AQ153" t="str">
            <v>否</v>
          </cell>
          <cell r="AR153" t="str">
            <v>是</v>
          </cell>
          <cell r="AS153" t="str">
            <v>是</v>
          </cell>
          <cell r="AT153" t="str">
            <v>否</v>
          </cell>
          <cell r="AU153" t="str">
            <v>否</v>
          </cell>
          <cell r="AV153" t="str">
            <v>否</v>
          </cell>
          <cell r="AW153" t="str">
            <v>否</v>
          </cell>
          <cell r="AX153" t="str">
            <v>陈权</v>
          </cell>
          <cell r="AY153">
            <v>15213511608</v>
          </cell>
        </row>
        <row r="153">
          <cell r="BD153">
            <v>16</v>
          </cell>
          <cell r="BE153">
            <v>16</v>
          </cell>
        </row>
        <row r="153">
          <cell r="BL153">
            <v>16</v>
          </cell>
          <cell r="BM153">
            <v>16</v>
          </cell>
          <cell r="BN153">
            <v>16</v>
          </cell>
          <cell r="BO153">
            <v>0</v>
          </cell>
        </row>
        <row r="154">
          <cell r="F154" t="str">
            <v>巫溪县朝阳镇2024年监测对象产业帮扶项目</v>
          </cell>
          <cell r="G154" t="str">
            <v>产业发展</v>
          </cell>
          <cell r="H154" t="str">
            <v>生产项目</v>
          </cell>
          <cell r="I154" t="str">
            <v>种植业基地</v>
          </cell>
          <cell r="J154" t="str">
            <v>17户未消除风险监测对象到户产业发展</v>
          </cell>
          <cell r="K154" t="str">
            <v>新建</v>
          </cell>
          <cell r="L154" t="str">
            <v>巫溪县朝阳镇</v>
          </cell>
          <cell r="M154" t="str">
            <v>通过17户未消除风险监测对象到户产业发展，因户施策，降低风险，可实现户均年收入2000元以上。</v>
          </cell>
          <cell r="N154" t="str">
            <v>10人参与前期项目确定会议、决议，3人参与入库项目的选择，后期项目实施及资金监管。通过17户未消除风险监测对象到户产业发展，因户施策，降低风险，可实现户均年收入2000元以上。</v>
          </cell>
          <cell r="O154" t="str">
            <v>通过17户未消除风险监测对象到户产业发展，因户施策，降低风险，可实现户均年收入2000元以上。</v>
          </cell>
          <cell r="P154" t="str">
            <v>到户产业发展户数17户</v>
          </cell>
          <cell r="Q154" t="str">
            <v>项目验收合格率100%</v>
          </cell>
          <cell r="R154" t="str">
            <v>到户补助发放及时率100%</v>
          </cell>
          <cell r="S154" t="str">
            <v>到户产业补助2000元/户</v>
          </cell>
          <cell r="T154" t="str">
            <v>防止返贫监测对象户均增加收入≥0.2万元</v>
          </cell>
          <cell r="U154" t="str">
            <v>未消除风险监测对象户数≥17户</v>
          </cell>
          <cell r="V154" t="str">
            <v>项目可持续效益≥1年</v>
          </cell>
          <cell r="W154" t="str">
            <v>受益群众满意度≥95%</v>
          </cell>
          <cell r="X154" t="str">
            <v>巫溪县乡村振兴局</v>
          </cell>
          <cell r="Y154" t="str">
            <v>巫溪县朝阳镇人民政府</v>
          </cell>
          <cell r="Z154">
            <v>2024</v>
          </cell>
          <cell r="AA154" t="str">
            <v>是</v>
          </cell>
          <cell r="AB154">
            <v>202401</v>
          </cell>
          <cell r="AC154">
            <v>202412</v>
          </cell>
          <cell r="AD154">
            <v>3.4</v>
          </cell>
          <cell r="AE154">
            <v>3.4</v>
          </cell>
          <cell r="AF154">
            <v>3.4</v>
          </cell>
        </row>
        <row r="154">
          <cell r="AL154">
            <v>0</v>
          </cell>
          <cell r="AM154">
            <v>50</v>
          </cell>
          <cell r="AN154">
            <v>50</v>
          </cell>
          <cell r="AO154" t="str">
            <v>否</v>
          </cell>
          <cell r="AP154" t="str">
            <v>否</v>
          </cell>
          <cell r="AQ154" t="str">
            <v>否</v>
          </cell>
          <cell r="AR154" t="str">
            <v>是</v>
          </cell>
          <cell r="AS154" t="str">
            <v>是</v>
          </cell>
          <cell r="AT154" t="str">
            <v>否</v>
          </cell>
          <cell r="AU154" t="str">
            <v>否</v>
          </cell>
          <cell r="AV154" t="str">
            <v>否</v>
          </cell>
          <cell r="AW154" t="str">
            <v>否</v>
          </cell>
          <cell r="AX154" t="str">
            <v>胡刚</v>
          </cell>
          <cell r="AY154">
            <v>18323736126</v>
          </cell>
        </row>
        <row r="154">
          <cell r="BD154">
            <v>3.4</v>
          </cell>
          <cell r="BE154">
            <v>3.4</v>
          </cell>
        </row>
        <row r="154">
          <cell r="BL154">
            <v>3.4</v>
          </cell>
          <cell r="BM154">
            <v>3.4</v>
          </cell>
          <cell r="BN154">
            <v>3.4</v>
          </cell>
          <cell r="BO154">
            <v>0</v>
          </cell>
        </row>
        <row r="155">
          <cell r="F155" t="str">
            <v>巫溪县徐家镇2024年监测对象产业帮扶项目</v>
          </cell>
          <cell r="G155" t="str">
            <v>产业发展</v>
          </cell>
          <cell r="H155" t="str">
            <v>生产项目</v>
          </cell>
          <cell r="I155" t="str">
            <v>种植业基地</v>
          </cell>
          <cell r="J155" t="str">
            <v>94户未消除风险监测对象到户产业发展</v>
          </cell>
          <cell r="K155" t="str">
            <v>新建</v>
          </cell>
          <cell r="L155" t="str">
            <v>巫溪县徐家镇</v>
          </cell>
          <cell r="M155" t="str">
            <v>通过94户未消除风险监测对象到户产业发展，提升户均收入2000元以上。</v>
          </cell>
          <cell r="N155" t="str">
            <v>6人参与前期项目确定会议、决议，6人参与入库项目的选择，通过94户未消除风险监测对象到户产业发展，提升户均收入2000元以上。</v>
          </cell>
          <cell r="O155" t="str">
            <v>通过94户未消除风险监测对象到户产业发展，提升户均收入2000元以上。</v>
          </cell>
          <cell r="P155" t="str">
            <v>到户产业发展户数94户</v>
          </cell>
          <cell r="Q155" t="str">
            <v>项目验收合格率100%</v>
          </cell>
          <cell r="R155" t="str">
            <v>到户补助发放及时率100%</v>
          </cell>
          <cell r="S155" t="str">
            <v>到户产业补助2000元/户</v>
          </cell>
          <cell r="T155" t="str">
            <v>防止返贫监测对象户均增加收入≥0.2万元</v>
          </cell>
          <cell r="U155" t="str">
            <v>未消除风险监测对象户数≥94户</v>
          </cell>
          <cell r="V155" t="str">
            <v>项目可持续效益≥1年</v>
          </cell>
          <cell r="W155" t="str">
            <v>受益群众满意度≥95%</v>
          </cell>
          <cell r="X155" t="str">
            <v>巫溪县乡村振兴局</v>
          </cell>
          <cell r="Y155" t="str">
            <v>巫溪县徐家镇人民政府</v>
          </cell>
          <cell r="Z155">
            <v>2024</v>
          </cell>
          <cell r="AA155" t="str">
            <v>是</v>
          </cell>
          <cell r="AB155">
            <v>202401</v>
          </cell>
          <cell r="AC155">
            <v>202412</v>
          </cell>
          <cell r="AD155">
            <v>18.8</v>
          </cell>
          <cell r="AE155">
            <v>18.8</v>
          </cell>
          <cell r="AF155">
            <v>18.8</v>
          </cell>
        </row>
        <row r="155">
          <cell r="AL155">
            <v>0</v>
          </cell>
          <cell r="AM155">
            <v>272</v>
          </cell>
          <cell r="AN155">
            <v>272</v>
          </cell>
          <cell r="AO155" t="str">
            <v>否</v>
          </cell>
          <cell r="AP155" t="str">
            <v>否</v>
          </cell>
          <cell r="AQ155" t="str">
            <v>否</v>
          </cell>
          <cell r="AR155" t="str">
            <v>是</v>
          </cell>
          <cell r="AS155" t="str">
            <v>是</v>
          </cell>
          <cell r="AT155" t="str">
            <v>否</v>
          </cell>
          <cell r="AU155" t="str">
            <v>否</v>
          </cell>
          <cell r="AV155" t="str">
            <v>否</v>
          </cell>
          <cell r="AW155" t="str">
            <v>否</v>
          </cell>
          <cell r="AX155" t="str">
            <v>郑昌学</v>
          </cell>
          <cell r="AY155" t="str">
            <v>13896211619</v>
          </cell>
        </row>
        <row r="155">
          <cell r="BD155">
            <v>18.8</v>
          </cell>
          <cell r="BE155">
            <v>18.8</v>
          </cell>
        </row>
        <row r="155">
          <cell r="BL155">
            <v>18.8</v>
          </cell>
          <cell r="BM155">
            <v>18.8</v>
          </cell>
          <cell r="BN155">
            <v>18.8</v>
          </cell>
          <cell r="BO155">
            <v>0</v>
          </cell>
        </row>
        <row r="156">
          <cell r="F156" t="str">
            <v>巫溪县白鹿镇2024年监测对象产业帮扶项目</v>
          </cell>
          <cell r="G156" t="str">
            <v>产业发展</v>
          </cell>
          <cell r="H156" t="str">
            <v>生产项目</v>
          </cell>
          <cell r="I156" t="str">
            <v>种植业基地</v>
          </cell>
          <cell r="J156" t="str">
            <v>138户未消除风险监测对象到户产业发展</v>
          </cell>
          <cell r="K156" t="str">
            <v>新建</v>
          </cell>
          <cell r="L156" t="str">
            <v>巫溪县白鹿镇</v>
          </cell>
          <cell r="M156" t="str">
            <v>通过138户未消除风险监测对象到户产业发展，可实现户均年增收2000元以上。</v>
          </cell>
          <cell r="N156" t="str">
            <v>10人参与前期项目确定会议、决议，5人参与入库项目的选择，后期项目实施及资金监管。通过138户未消除风险监测对象到户产业发展，可实现户均年增收2000元以上。</v>
          </cell>
          <cell r="O156" t="str">
            <v>通过138户未消除风险监测对象到户产业发展，可实现户均年增收2000元以上。</v>
          </cell>
          <cell r="P156" t="str">
            <v>到户产业发展户数138户</v>
          </cell>
          <cell r="Q156" t="str">
            <v>项目验收合格率100%</v>
          </cell>
          <cell r="R156" t="str">
            <v>到户补助发放及时率100%</v>
          </cell>
          <cell r="S156" t="str">
            <v>到户产业补助2000元/户</v>
          </cell>
          <cell r="T156" t="str">
            <v>防止返贫监测对象户均增加收入≥0.2万元</v>
          </cell>
          <cell r="U156" t="str">
            <v>未消除风险监测对象户数≥138户</v>
          </cell>
          <cell r="V156" t="str">
            <v>项目可持续效益≥1年</v>
          </cell>
          <cell r="W156" t="str">
            <v>受益群众满意度≥95%</v>
          </cell>
          <cell r="X156" t="str">
            <v>巫溪县乡村振兴局</v>
          </cell>
          <cell r="Y156" t="str">
            <v>巫溪县白鹿镇人民政府</v>
          </cell>
          <cell r="Z156">
            <v>2024</v>
          </cell>
          <cell r="AA156" t="str">
            <v>是</v>
          </cell>
          <cell r="AB156">
            <v>202401</v>
          </cell>
          <cell r="AC156">
            <v>202412</v>
          </cell>
          <cell r="AD156">
            <v>27.6</v>
          </cell>
          <cell r="AE156">
            <v>27.6</v>
          </cell>
          <cell r="AF156">
            <v>27.6</v>
          </cell>
        </row>
        <row r="156">
          <cell r="AL156">
            <v>0</v>
          </cell>
          <cell r="AM156">
            <v>391</v>
          </cell>
          <cell r="AN156">
            <v>391</v>
          </cell>
          <cell r="AO156" t="str">
            <v>否</v>
          </cell>
          <cell r="AP156" t="str">
            <v>否</v>
          </cell>
          <cell r="AQ156" t="str">
            <v>否</v>
          </cell>
          <cell r="AR156" t="str">
            <v>是</v>
          </cell>
          <cell r="AS156" t="str">
            <v>是</v>
          </cell>
          <cell r="AT156" t="str">
            <v>否</v>
          </cell>
          <cell r="AU156" t="str">
            <v>否</v>
          </cell>
          <cell r="AV156" t="str">
            <v>否</v>
          </cell>
          <cell r="AW156" t="str">
            <v>否</v>
          </cell>
          <cell r="AX156" t="str">
            <v>刘勇</v>
          </cell>
          <cell r="AY156">
            <v>13527346598</v>
          </cell>
        </row>
        <row r="156">
          <cell r="BD156">
            <v>27.6</v>
          </cell>
          <cell r="BE156">
            <v>27.6</v>
          </cell>
        </row>
        <row r="156">
          <cell r="BL156">
            <v>27.6</v>
          </cell>
          <cell r="BM156">
            <v>27.6</v>
          </cell>
          <cell r="BN156">
            <v>27.6</v>
          </cell>
          <cell r="BO156">
            <v>0</v>
          </cell>
        </row>
        <row r="157">
          <cell r="F157" t="str">
            <v>巫溪县鱼鳞乡2024年监测对象产业帮扶项目</v>
          </cell>
          <cell r="G157" t="str">
            <v>产业发展</v>
          </cell>
          <cell r="H157" t="str">
            <v>生产项目</v>
          </cell>
          <cell r="I157" t="str">
            <v>种植业基地</v>
          </cell>
          <cell r="J157" t="str">
            <v>38户未消除风险监测对象到户产业发展</v>
          </cell>
          <cell r="K157" t="str">
            <v>新建</v>
          </cell>
          <cell r="L157" t="str">
            <v>巫溪县鱼鳞乡</v>
          </cell>
          <cell r="M157" t="str">
            <v>通过38户未消除风险监测对象到户产业发展，可使防止返贫监测对象户均增加产业收入2000元以上。</v>
          </cell>
          <cell r="N157" t="str">
            <v>4人参与前期项目确定会议、决议，4人参与入库项目的选择，后期项目实施及资金监管。通过38户未消除风险监测对象到户产业发展，可使防止返贫监测对象户均增加产业收入2000元以上。</v>
          </cell>
          <cell r="O157" t="str">
            <v>通过38户未消除风险监测对象到户产业发展，可使防止返贫监测对象户均增加产业收入2000元以上。</v>
          </cell>
          <cell r="P157" t="str">
            <v>到户产业发展户数38户</v>
          </cell>
          <cell r="Q157" t="str">
            <v>项目验收合格率100%</v>
          </cell>
          <cell r="R157" t="str">
            <v>到户补助发放及时率100%</v>
          </cell>
          <cell r="S157" t="str">
            <v>到户产业补助2000元/户</v>
          </cell>
          <cell r="T157" t="str">
            <v>防止返贫监测对象户均增加收入≥0.2万元</v>
          </cell>
          <cell r="U157" t="str">
            <v>未消除风险监测对象户数≥38户</v>
          </cell>
          <cell r="V157" t="str">
            <v>项目可持续效益≥1年</v>
          </cell>
          <cell r="W157" t="str">
            <v>受益群众满意度≥95%</v>
          </cell>
          <cell r="X157" t="str">
            <v>巫溪县乡村振兴局</v>
          </cell>
          <cell r="Y157" t="str">
            <v>巫溪县鱼鳞乡人民政府</v>
          </cell>
          <cell r="Z157">
            <v>2024</v>
          </cell>
          <cell r="AA157" t="str">
            <v>是</v>
          </cell>
          <cell r="AB157">
            <v>202401</v>
          </cell>
          <cell r="AC157">
            <v>202412</v>
          </cell>
          <cell r="AD157">
            <v>7.6</v>
          </cell>
          <cell r="AE157">
            <v>7.6</v>
          </cell>
          <cell r="AF157">
            <v>7.6</v>
          </cell>
        </row>
        <row r="157">
          <cell r="AL157">
            <v>0</v>
          </cell>
          <cell r="AM157">
            <v>112</v>
          </cell>
          <cell r="AN157">
            <v>112</v>
          </cell>
          <cell r="AO157" t="str">
            <v>否</v>
          </cell>
          <cell r="AP157" t="str">
            <v>否</v>
          </cell>
          <cell r="AQ157" t="str">
            <v>否</v>
          </cell>
          <cell r="AR157" t="str">
            <v>是</v>
          </cell>
          <cell r="AS157" t="str">
            <v>是</v>
          </cell>
          <cell r="AT157" t="str">
            <v>否</v>
          </cell>
          <cell r="AU157" t="str">
            <v>否</v>
          </cell>
          <cell r="AV157" t="str">
            <v>否</v>
          </cell>
          <cell r="AW157" t="str">
            <v>否</v>
          </cell>
          <cell r="AX157" t="str">
            <v>方高升</v>
          </cell>
          <cell r="AY157">
            <v>18323731017</v>
          </cell>
        </row>
        <row r="157">
          <cell r="BD157">
            <v>7.6</v>
          </cell>
          <cell r="BE157">
            <v>7.6</v>
          </cell>
        </row>
        <row r="157">
          <cell r="BL157">
            <v>7.6</v>
          </cell>
          <cell r="BM157">
            <v>7.6</v>
          </cell>
          <cell r="BN157">
            <v>7.6</v>
          </cell>
          <cell r="BO157">
            <v>0</v>
          </cell>
        </row>
        <row r="158">
          <cell r="F158" t="str">
            <v>巫溪县乌龙乡2024年监测对象产业帮扶项目</v>
          </cell>
          <cell r="G158" t="str">
            <v>产业发展</v>
          </cell>
          <cell r="H158" t="str">
            <v>生产项目</v>
          </cell>
          <cell r="I158" t="str">
            <v>种植业基地</v>
          </cell>
          <cell r="J158" t="str">
            <v>48户未消除风险监测对象到户产业发展</v>
          </cell>
          <cell r="K158" t="str">
            <v>新建</v>
          </cell>
          <cell r="L158" t="str">
            <v>巫溪县乌龙乡</v>
          </cell>
          <cell r="M158" t="str">
            <v>通过48户未消除风险监测对象到户产业发展，可实现户均年增收2000元以上。</v>
          </cell>
          <cell r="N158" t="str">
            <v>6人参与前期项目确定会议、决议，6人参与入库项目的选择，通过48户未消除风险监测对象到户产业发展，可实现户均年增收2000元以上。</v>
          </cell>
          <cell r="O158" t="str">
            <v>通过48户未消除风险监测对象到户产业发展，可实现户均年增收2000元以上。</v>
          </cell>
          <cell r="P158" t="str">
            <v>到户产业发展户数48户</v>
          </cell>
          <cell r="Q158" t="str">
            <v>项目验收合格率100%</v>
          </cell>
          <cell r="R158" t="str">
            <v>到户补助发放及时率100%</v>
          </cell>
          <cell r="S158" t="str">
            <v>到户产业补助2000元/户</v>
          </cell>
          <cell r="T158" t="str">
            <v>防止返贫监测对象户均增加收入≥0.2万元</v>
          </cell>
          <cell r="U158" t="str">
            <v>未消除风险监测对象户数≥48户</v>
          </cell>
          <cell r="V158" t="str">
            <v>项目可持续效益≥1年</v>
          </cell>
          <cell r="W158" t="str">
            <v>受益群众满意度≥95%</v>
          </cell>
          <cell r="X158" t="str">
            <v>巫溪县乡村振兴局</v>
          </cell>
          <cell r="Y158" t="str">
            <v>巫溪县乌龙乡人民政府</v>
          </cell>
          <cell r="Z158">
            <v>2024</v>
          </cell>
          <cell r="AA158" t="str">
            <v>是</v>
          </cell>
          <cell r="AB158">
            <v>202401</v>
          </cell>
          <cell r="AC158">
            <v>202412</v>
          </cell>
          <cell r="AD158">
            <v>9.6</v>
          </cell>
          <cell r="AE158">
            <v>9.6</v>
          </cell>
          <cell r="AF158">
            <v>9.6</v>
          </cell>
        </row>
        <row r="158">
          <cell r="AL158">
            <v>0</v>
          </cell>
          <cell r="AM158">
            <v>152</v>
          </cell>
          <cell r="AN158">
            <v>152</v>
          </cell>
          <cell r="AO158" t="str">
            <v>否</v>
          </cell>
          <cell r="AP158" t="str">
            <v>否</v>
          </cell>
          <cell r="AQ158" t="str">
            <v>否</v>
          </cell>
          <cell r="AR158" t="str">
            <v>是</v>
          </cell>
          <cell r="AS158" t="str">
            <v>是</v>
          </cell>
          <cell r="AT158" t="str">
            <v>否</v>
          </cell>
          <cell r="AU158" t="str">
            <v>否</v>
          </cell>
          <cell r="AV158" t="str">
            <v>否</v>
          </cell>
          <cell r="AW158" t="str">
            <v>否</v>
          </cell>
          <cell r="AX158" t="str">
            <v>牟小华</v>
          </cell>
          <cell r="AY158">
            <v>18716716777</v>
          </cell>
        </row>
        <row r="158">
          <cell r="BD158">
            <v>9.6</v>
          </cell>
          <cell r="BE158">
            <v>9.6</v>
          </cell>
        </row>
        <row r="158">
          <cell r="BL158">
            <v>9.6</v>
          </cell>
          <cell r="BM158">
            <v>9.6</v>
          </cell>
          <cell r="BN158">
            <v>9.6</v>
          </cell>
          <cell r="BO158">
            <v>0</v>
          </cell>
        </row>
        <row r="159">
          <cell r="F159" t="str">
            <v>巫溪县尖山镇2024年监测对象产业帮扶项目</v>
          </cell>
          <cell r="G159" t="str">
            <v>产业发展</v>
          </cell>
          <cell r="H159" t="str">
            <v>生产项目</v>
          </cell>
          <cell r="I159" t="str">
            <v>种植业基地</v>
          </cell>
          <cell r="J159" t="str">
            <v>49户未消除风险监测对象到户产业发展</v>
          </cell>
          <cell r="K159" t="str">
            <v>新建</v>
          </cell>
          <cell r="L159" t="str">
            <v>巫溪县尖山镇</v>
          </cell>
          <cell r="M159" t="str">
            <v>通过49户未消除风险监测对象到户产业发展，实现年增收2000元以上。</v>
          </cell>
          <cell r="N159" t="str">
            <v>6人参与前期项目确定会议、决议，6人参与入库项目的选择，，通过49户未消除风险监测对象到户产业发展，实现年增收2000元以上。</v>
          </cell>
          <cell r="O159" t="str">
            <v>通过49户未消除风险监测对象到户产业发展实现年增收2000元以上。</v>
          </cell>
          <cell r="P159" t="str">
            <v>到户产业发展户数49户</v>
          </cell>
          <cell r="Q159" t="str">
            <v>项目验收合格率100%</v>
          </cell>
          <cell r="R159" t="str">
            <v>到户补助发放及时率100%</v>
          </cell>
          <cell r="S159" t="str">
            <v>到户产业补助2000元/户</v>
          </cell>
          <cell r="T159" t="str">
            <v>防止返贫监测对象户均增加收入≥0.2万元</v>
          </cell>
          <cell r="U159" t="str">
            <v>未消除风险监测对象户数≥49户</v>
          </cell>
          <cell r="V159" t="str">
            <v>项目可持续效益≥1年</v>
          </cell>
          <cell r="W159" t="str">
            <v>受益群众满意度≥95%</v>
          </cell>
          <cell r="X159" t="str">
            <v>巫溪县乡村振兴局</v>
          </cell>
          <cell r="Y159" t="str">
            <v>巫溪县尖山镇人民政府</v>
          </cell>
          <cell r="Z159">
            <v>2024</v>
          </cell>
          <cell r="AA159" t="str">
            <v>是</v>
          </cell>
          <cell r="AB159">
            <v>202401</v>
          </cell>
          <cell r="AC159">
            <v>202412</v>
          </cell>
          <cell r="AD159">
            <v>9.8</v>
          </cell>
          <cell r="AE159">
            <v>9.8</v>
          </cell>
          <cell r="AF159">
            <v>9.8</v>
          </cell>
        </row>
        <row r="159">
          <cell r="AL159">
            <v>0</v>
          </cell>
          <cell r="AM159">
            <v>123</v>
          </cell>
          <cell r="AN159">
            <v>123</v>
          </cell>
          <cell r="AO159" t="str">
            <v>否</v>
          </cell>
          <cell r="AP159" t="str">
            <v>否</v>
          </cell>
          <cell r="AQ159" t="str">
            <v>否</v>
          </cell>
          <cell r="AR159" t="str">
            <v>是</v>
          </cell>
          <cell r="AS159" t="str">
            <v>是</v>
          </cell>
          <cell r="AT159" t="str">
            <v>否</v>
          </cell>
          <cell r="AU159" t="str">
            <v>否</v>
          </cell>
          <cell r="AV159" t="str">
            <v>否</v>
          </cell>
          <cell r="AW159" t="str">
            <v>否</v>
          </cell>
          <cell r="AX159" t="str">
            <v>胡泽洪</v>
          </cell>
          <cell r="AY159">
            <v>15223720118</v>
          </cell>
        </row>
        <row r="159">
          <cell r="BD159">
            <v>9.8</v>
          </cell>
          <cell r="BE159">
            <v>9.8</v>
          </cell>
        </row>
        <row r="159">
          <cell r="BL159">
            <v>9.8</v>
          </cell>
          <cell r="BM159">
            <v>9.8</v>
          </cell>
          <cell r="BN159">
            <v>9.8</v>
          </cell>
          <cell r="BO159">
            <v>0</v>
          </cell>
        </row>
        <row r="160">
          <cell r="F160" t="str">
            <v>巫溪县红池坝镇2024年低收入脱贫户产业帮扶项目</v>
          </cell>
          <cell r="G160" t="str">
            <v>产业发展</v>
          </cell>
          <cell r="H160" t="str">
            <v>生产项目</v>
          </cell>
          <cell r="I160" t="str">
            <v>种植业基地</v>
          </cell>
          <cell r="J160" t="str">
            <v>42户未消除风险监测对象到户产业发展</v>
          </cell>
          <cell r="K160" t="str">
            <v>新建</v>
          </cell>
          <cell r="L160" t="str">
            <v>巫溪县红池坝镇</v>
          </cell>
          <cell r="M160" t="str">
            <v>通过42户未消除风险监测对象到户产业发展，项目实施后，可实现年户均增收2000元以上。</v>
          </cell>
          <cell r="N160" t="str">
            <v>5人参与前期项目确定会议、决议，5人参与入库项目的选择，3人参与项目实施过程中资金使用的监督；通过42户未消除风险监测对象到户产业发展，项目实施后，可实现年户均增收2000元以上。</v>
          </cell>
          <cell r="O160" t="str">
            <v>通过42户未消除风险监测对象到户产业发展，项目实施后，可实现年户均增收2000元以上。</v>
          </cell>
          <cell r="P160" t="str">
            <v>到户产业发展户数42户</v>
          </cell>
          <cell r="Q160" t="str">
            <v>项目验收合格率100%</v>
          </cell>
          <cell r="R160" t="str">
            <v>到户补助发放及时率100%</v>
          </cell>
          <cell r="S160" t="str">
            <v>到户产业补助2000元/户</v>
          </cell>
          <cell r="T160" t="str">
            <v>防止返贫监测对象户均增加收入≥0.2万元</v>
          </cell>
          <cell r="U160" t="str">
            <v>未消除风险监测对象户数≥42户</v>
          </cell>
          <cell r="V160" t="str">
            <v>项目可持续效益≥1年</v>
          </cell>
          <cell r="W160" t="str">
            <v>受益群众满意度≥95%</v>
          </cell>
          <cell r="X160" t="str">
            <v>巫溪县乡村振兴局</v>
          </cell>
          <cell r="Y160" t="str">
            <v>巫溪县红池坝镇人民政府</v>
          </cell>
          <cell r="Z160">
            <v>2024</v>
          </cell>
          <cell r="AA160" t="str">
            <v>是</v>
          </cell>
          <cell r="AB160">
            <v>202401</v>
          </cell>
          <cell r="AC160">
            <v>202412</v>
          </cell>
          <cell r="AD160">
            <v>8.4</v>
          </cell>
          <cell r="AE160">
            <v>8.4</v>
          </cell>
          <cell r="AF160">
            <v>8.4</v>
          </cell>
        </row>
        <row r="160">
          <cell r="AL160">
            <v>0</v>
          </cell>
          <cell r="AM160">
            <v>142</v>
          </cell>
          <cell r="AN160">
            <v>142</v>
          </cell>
          <cell r="AO160" t="str">
            <v>否</v>
          </cell>
          <cell r="AP160" t="str">
            <v>否</v>
          </cell>
          <cell r="AQ160" t="str">
            <v>否</v>
          </cell>
          <cell r="AR160" t="str">
            <v>是</v>
          </cell>
          <cell r="AS160" t="str">
            <v>是</v>
          </cell>
          <cell r="AT160" t="str">
            <v>否</v>
          </cell>
          <cell r="AU160" t="str">
            <v>否</v>
          </cell>
          <cell r="AV160" t="str">
            <v>否</v>
          </cell>
          <cell r="AW160" t="str">
            <v>否</v>
          </cell>
          <cell r="AX160" t="str">
            <v>李兴平</v>
          </cell>
          <cell r="AY160">
            <v>15998958841</v>
          </cell>
        </row>
        <row r="160">
          <cell r="BD160">
            <v>8.4</v>
          </cell>
          <cell r="BE160">
            <v>8.4</v>
          </cell>
        </row>
        <row r="160">
          <cell r="BL160">
            <v>8.4</v>
          </cell>
          <cell r="BM160">
            <v>8.4</v>
          </cell>
          <cell r="BN160">
            <v>8.4</v>
          </cell>
          <cell r="BO160">
            <v>0</v>
          </cell>
        </row>
        <row r="161">
          <cell r="F161" t="str">
            <v>巫溪县田坝镇2024年监测对象产业帮扶项目</v>
          </cell>
          <cell r="G161" t="str">
            <v>产业发展</v>
          </cell>
          <cell r="H161" t="str">
            <v>生产项目</v>
          </cell>
          <cell r="I161" t="str">
            <v>种植业基地</v>
          </cell>
          <cell r="J161" t="str">
            <v>89户未消除风险监测对象到户产业发展</v>
          </cell>
          <cell r="K161" t="str">
            <v>新建</v>
          </cell>
          <cell r="L161" t="str">
            <v>巫溪县田坝镇</v>
          </cell>
          <cell r="M161" t="str">
            <v>通过89户未消除风险监测对象到户产业发展，项目建成后，可使户均增加产业收入2000元以上。</v>
          </cell>
          <cell r="N161" t="str">
            <v>4人参与前期项目确定会议、决议，4人参与入库项目的选择，后期项目实施及资金监管。通过89户未消除风险监测对象到户产业发展，项目建成后，可使户均增加产业收入2000元以上。</v>
          </cell>
          <cell r="O161" t="str">
            <v>通过89户未消除风险监测对象到户产业发展，项目建成后，可使户均增加产业收入2000元以上。</v>
          </cell>
          <cell r="P161" t="str">
            <v>到户产业发展户数89户</v>
          </cell>
          <cell r="Q161" t="str">
            <v>项目验收合格率100%</v>
          </cell>
          <cell r="R161" t="str">
            <v>到户补助发放及时率100%</v>
          </cell>
          <cell r="S161" t="str">
            <v>到户产业补助2000元/户</v>
          </cell>
          <cell r="T161" t="str">
            <v>防止返贫监测对象户均增加收入≥0.2万元</v>
          </cell>
          <cell r="U161" t="str">
            <v>未消除风险监测对象户数≥89户</v>
          </cell>
          <cell r="V161" t="str">
            <v>项目可持续效益≥1年</v>
          </cell>
          <cell r="W161" t="str">
            <v>受益群众满意度≥95%</v>
          </cell>
          <cell r="X161" t="str">
            <v>巫溪县乡村振兴局</v>
          </cell>
          <cell r="Y161" t="str">
            <v>巫溪县田坝镇人民政府</v>
          </cell>
          <cell r="Z161">
            <v>2024</v>
          </cell>
          <cell r="AA161" t="str">
            <v>是</v>
          </cell>
          <cell r="AB161">
            <v>202401</v>
          </cell>
          <cell r="AC161">
            <v>202412</v>
          </cell>
          <cell r="AD161">
            <v>17.8</v>
          </cell>
          <cell r="AE161">
            <v>17.8</v>
          </cell>
          <cell r="AF161">
            <v>17.8</v>
          </cell>
        </row>
        <row r="161">
          <cell r="AL161">
            <v>0</v>
          </cell>
          <cell r="AM161">
            <v>272</v>
          </cell>
          <cell r="AN161">
            <v>272</v>
          </cell>
          <cell r="AO161" t="str">
            <v>否</v>
          </cell>
          <cell r="AP161" t="str">
            <v>否</v>
          </cell>
          <cell r="AQ161" t="str">
            <v>否</v>
          </cell>
          <cell r="AR161" t="str">
            <v>是</v>
          </cell>
          <cell r="AS161" t="str">
            <v>是</v>
          </cell>
          <cell r="AT161" t="str">
            <v>否</v>
          </cell>
          <cell r="AU161" t="str">
            <v>否</v>
          </cell>
          <cell r="AV161" t="str">
            <v>否</v>
          </cell>
          <cell r="AW161" t="str">
            <v>否</v>
          </cell>
          <cell r="AX161" t="str">
            <v>谭仁斌</v>
          </cell>
          <cell r="AY161">
            <v>13627649933</v>
          </cell>
        </row>
        <row r="161">
          <cell r="BD161">
            <v>17.8</v>
          </cell>
          <cell r="BE161">
            <v>17.8</v>
          </cell>
        </row>
        <row r="161">
          <cell r="BL161">
            <v>17.8</v>
          </cell>
          <cell r="BM161">
            <v>17.8</v>
          </cell>
          <cell r="BN161">
            <v>17.8</v>
          </cell>
          <cell r="BO161">
            <v>0</v>
          </cell>
        </row>
        <row r="162">
          <cell r="F162" t="str">
            <v>巫溪县通城镇2024年度监测对象及脱贫人口低收入产业帮扶项目</v>
          </cell>
          <cell r="G162" t="str">
            <v>产业发展</v>
          </cell>
          <cell r="H162" t="str">
            <v>生产项目</v>
          </cell>
          <cell r="I162" t="str">
            <v>种植业基地</v>
          </cell>
          <cell r="J162" t="str">
            <v>47户未消除风险监测对象到户产业发展</v>
          </cell>
          <cell r="K162" t="str">
            <v>新建</v>
          </cell>
          <cell r="L162" t="str">
            <v>巫溪县通城镇</v>
          </cell>
          <cell r="M162" t="str">
            <v>通过47户未消除风险监测对象到户产业发展，实现户均年增收2000元以上。</v>
          </cell>
          <cell r="N162" t="str">
            <v>6人参与前期项目确定会议、决议，6人参与入库项目的选择，通过47户未消除风险监测对象到户产业发展，实现户均年增收2000元以上。</v>
          </cell>
          <cell r="O162" t="str">
            <v>通过47户未消除风险监测对象到户产业发展，实现户均年增收2000元以上。</v>
          </cell>
          <cell r="P162" t="str">
            <v>到户产业发展户数47户</v>
          </cell>
          <cell r="Q162" t="str">
            <v>项目验收合格率100%</v>
          </cell>
          <cell r="R162" t="str">
            <v>到户补助发放及时率100%</v>
          </cell>
          <cell r="S162" t="str">
            <v>到户产业补助2000元/户</v>
          </cell>
          <cell r="T162" t="str">
            <v>防止返贫监测对象户均增加收入≥0.2万元</v>
          </cell>
          <cell r="U162" t="str">
            <v>未消除风险监测对象户数≥47户</v>
          </cell>
          <cell r="V162" t="str">
            <v>项目可持续效益≥1年</v>
          </cell>
          <cell r="W162" t="str">
            <v>受益群众满意度≥95%</v>
          </cell>
          <cell r="X162" t="str">
            <v>巫溪县乡村振兴局</v>
          </cell>
          <cell r="Y162" t="str">
            <v>巫溪县通城镇人民政府</v>
          </cell>
          <cell r="Z162">
            <v>2024</v>
          </cell>
          <cell r="AA162" t="str">
            <v>是</v>
          </cell>
          <cell r="AB162">
            <v>202401</v>
          </cell>
          <cell r="AC162">
            <v>202412</v>
          </cell>
          <cell r="AD162">
            <v>9.4</v>
          </cell>
          <cell r="AE162">
            <v>9.4</v>
          </cell>
          <cell r="AF162">
            <v>9.4</v>
          </cell>
        </row>
        <row r="162">
          <cell r="AL162">
            <v>0</v>
          </cell>
          <cell r="AM162">
            <v>135</v>
          </cell>
          <cell r="AN162">
            <v>135</v>
          </cell>
          <cell r="AO162" t="str">
            <v>否</v>
          </cell>
          <cell r="AP162" t="str">
            <v>否</v>
          </cell>
          <cell r="AQ162" t="str">
            <v>否</v>
          </cell>
          <cell r="AR162" t="str">
            <v>是</v>
          </cell>
          <cell r="AS162" t="str">
            <v>是</v>
          </cell>
          <cell r="AT162" t="str">
            <v>否</v>
          </cell>
          <cell r="AU162" t="str">
            <v>否</v>
          </cell>
          <cell r="AV162" t="str">
            <v>否</v>
          </cell>
          <cell r="AW162" t="str">
            <v>否</v>
          </cell>
          <cell r="AX162" t="str">
            <v>张丕建</v>
          </cell>
          <cell r="AY162">
            <v>18883235345</v>
          </cell>
        </row>
        <row r="162">
          <cell r="BD162">
            <v>9.4</v>
          </cell>
          <cell r="BE162">
            <v>9.4</v>
          </cell>
        </row>
        <row r="162">
          <cell r="BL162">
            <v>9.4</v>
          </cell>
          <cell r="BM162">
            <v>9.4</v>
          </cell>
          <cell r="BN162">
            <v>9.4</v>
          </cell>
          <cell r="BO162">
            <v>0</v>
          </cell>
        </row>
        <row r="163">
          <cell r="F163" t="str">
            <v>巫溪县兰英乡2024年监测对象产业帮扶项目</v>
          </cell>
          <cell r="G163" t="str">
            <v>产业发展</v>
          </cell>
          <cell r="H163" t="str">
            <v>生产项目</v>
          </cell>
          <cell r="I163" t="str">
            <v>种植业基地</v>
          </cell>
          <cell r="J163" t="str">
            <v>16户未消除风险监测对象到户产业发展</v>
          </cell>
          <cell r="K163" t="str">
            <v>新建</v>
          </cell>
          <cell r="L163" t="str">
            <v>巫溪县兰英乡</v>
          </cell>
          <cell r="M163" t="str">
            <v>通过16户未消除风险监测对象到户产业发展，可实现户均年增收2000元以上。</v>
          </cell>
          <cell r="N163" t="str">
            <v>4人参与前期项目确定会议、决议，4人参与入库项目的选择，后期项目实施及资金监管。通过16户未消除风险监测对象到户产业发展，可实现户均年增收2000元以上。</v>
          </cell>
          <cell r="O163" t="str">
            <v>通过16户未消除风险监测对象到户产业发展，可实现户均年增收2000元以上。</v>
          </cell>
          <cell r="P163" t="str">
            <v>到户产业发展户数16户</v>
          </cell>
          <cell r="Q163" t="str">
            <v>项目验收合格率100%</v>
          </cell>
          <cell r="R163" t="str">
            <v>到户补助发放及时率100%</v>
          </cell>
          <cell r="S163" t="str">
            <v>到户产业补助2000元/户</v>
          </cell>
          <cell r="T163" t="str">
            <v>防止返贫监测对象户均增加收入≥0.2万元</v>
          </cell>
          <cell r="U163" t="str">
            <v>未消除风险监测对象户数≥16户</v>
          </cell>
          <cell r="V163" t="str">
            <v>项目可持续效益≥1年</v>
          </cell>
          <cell r="W163" t="str">
            <v>受益群众满意度≥95%</v>
          </cell>
          <cell r="X163" t="str">
            <v>巫溪县乡村振兴局</v>
          </cell>
          <cell r="Y163" t="str">
            <v>巫溪县兰英乡人民政府</v>
          </cell>
          <cell r="Z163">
            <v>2024</v>
          </cell>
          <cell r="AA163" t="str">
            <v>是</v>
          </cell>
          <cell r="AB163">
            <v>202401</v>
          </cell>
          <cell r="AC163">
            <v>202412</v>
          </cell>
          <cell r="AD163">
            <v>3.2</v>
          </cell>
          <cell r="AE163">
            <v>3.2</v>
          </cell>
          <cell r="AF163">
            <v>3.2</v>
          </cell>
        </row>
        <row r="163">
          <cell r="AL163">
            <v>0</v>
          </cell>
          <cell r="AM163">
            <v>46</v>
          </cell>
          <cell r="AN163">
            <v>46</v>
          </cell>
          <cell r="AO163" t="str">
            <v>否</v>
          </cell>
          <cell r="AP163" t="str">
            <v>否</v>
          </cell>
          <cell r="AQ163" t="str">
            <v>否</v>
          </cell>
          <cell r="AR163" t="str">
            <v>是</v>
          </cell>
          <cell r="AS163" t="str">
            <v>是</v>
          </cell>
          <cell r="AT163" t="str">
            <v>否</v>
          </cell>
          <cell r="AU163" t="str">
            <v>否</v>
          </cell>
          <cell r="AV163" t="str">
            <v>否</v>
          </cell>
          <cell r="AW163" t="str">
            <v>否</v>
          </cell>
          <cell r="AX163" t="str">
            <v>王斌</v>
          </cell>
          <cell r="AY163">
            <v>19908360008</v>
          </cell>
        </row>
        <row r="163">
          <cell r="BD163">
            <v>3.2</v>
          </cell>
          <cell r="BE163">
            <v>3.2</v>
          </cell>
        </row>
        <row r="163">
          <cell r="BL163">
            <v>3.2</v>
          </cell>
          <cell r="BM163">
            <v>3.2</v>
          </cell>
          <cell r="BN163">
            <v>3.2</v>
          </cell>
          <cell r="BO163">
            <v>0</v>
          </cell>
        </row>
        <row r="164">
          <cell r="F164" t="str">
            <v>巫溪县花台乡2024年监测对象产业帮扶项目</v>
          </cell>
          <cell r="G164" t="str">
            <v>产业发展</v>
          </cell>
          <cell r="H164" t="str">
            <v>生产项目</v>
          </cell>
          <cell r="I164" t="str">
            <v>种植业基地</v>
          </cell>
          <cell r="J164" t="str">
            <v>12户未消除风险监测对象到户产业发展</v>
          </cell>
          <cell r="K164" t="str">
            <v>新建</v>
          </cell>
          <cell r="L164" t="str">
            <v>巫溪县花台乡</v>
          </cell>
          <cell r="M164" t="str">
            <v>通过12户未消除风险监测对象到户产业发展，可实现户均年增收2000元以上。</v>
          </cell>
          <cell r="N164" t="str">
            <v>4人参与前期项目确定会议、决议，4人参与入库项目的选择，后期项目实施及资金监管。通过12户未消除风险监测对象到户产业发展，可实现户均年增收2000元以上。</v>
          </cell>
          <cell r="O164" t="str">
            <v>通过12户未消除风险监测对象到户产业发展，可实现户均年增收2000元以上。</v>
          </cell>
          <cell r="P164" t="str">
            <v>到户产业发展户数12户</v>
          </cell>
          <cell r="Q164" t="str">
            <v>项目验收合格率100%</v>
          </cell>
          <cell r="R164" t="str">
            <v>到户补助发放及时率100%</v>
          </cell>
          <cell r="S164" t="str">
            <v>到户产业补助2000元/户</v>
          </cell>
          <cell r="T164" t="str">
            <v>防止返贫监测对象户均增加收入≥0.2万元</v>
          </cell>
          <cell r="U164" t="str">
            <v>未消除风险监测对象户数≥12户</v>
          </cell>
          <cell r="V164" t="str">
            <v>项目可持续效益≥1年</v>
          </cell>
          <cell r="W164" t="str">
            <v>受益群众满意度≥95%</v>
          </cell>
          <cell r="X164" t="str">
            <v>巫溪县乡村振兴局</v>
          </cell>
          <cell r="Y164" t="str">
            <v>巫溪县花台乡人民政府</v>
          </cell>
          <cell r="Z164">
            <v>2024</v>
          </cell>
          <cell r="AA164" t="str">
            <v>是</v>
          </cell>
          <cell r="AB164">
            <v>202401</v>
          </cell>
          <cell r="AC164">
            <v>202412</v>
          </cell>
          <cell r="AD164">
            <v>2.4</v>
          </cell>
          <cell r="AE164">
            <v>2.4</v>
          </cell>
          <cell r="AF164">
            <v>2.4</v>
          </cell>
        </row>
        <row r="164">
          <cell r="AL164">
            <v>0</v>
          </cell>
          <cell r="AM164">
            <v>43</v>
          </cell>
          <cell r="AN164">
            <v>43</v>
          </cell>
          <cell r="AO164" t="str">
            <v>否</v>
          </cell>
          <cell r="AP164" t="str">
            <v>否</v>
          </cell>
          <cell r="AQ164" t="str">
            <v>否</v>
          </cell>
          <cell r="AR164" t="str">
            <v>是</v>
          </cell>
          <cell r="AS164" t="str">
            <v>是</v>
          </cell>
          <cell r="AT164" t="str">
            <v>否</v>
          </cell>
          <cell r="AU164" t="str">
            <v>否</v>
          </cell>
          <cell r="AV164" t="str">
            <v>否</v>
          </cell>
          <cell r="AW164" t="str">
            <v>否</v>
          </cell>
          <cell r="AX164" t="str">
            <v>李模</v>
          </cell>
          <cell r="AY164">
            <v>15023802911</v>
          </cell>
        </row>
        <row r="164">
          <cell r="BD164">
            <v>2.4</v>
          </cell>
          <cell r="BE164">
            <v>2.4</v>
          </cell>
        </row>
        <row r="164">
          <cell r="BL164">
            <v>2.4</v>
          </cell>
          <cell r="BM164">
            <v>2.4</v>
          </cell>
          <cell r="BN164">
            <v>2.4</v>
          </cell>
          <cell r="BO164">
            <v>0</v>
          </cell>
        </row>
        <row r="165">
          <cell r="F165" t="str">
            <v>巫溪县双阳乡2024年监测对象产业帮扶项目</v>
          </cell>
          <cell r="G165" t="str">
            <v>产业发展</v>
          </cell>
          <cell r="H165" t="str">
            <v>生产项目</v>
          </cell>
          <cell r="I165" t="str">
            <v>种植业基地</v>
          </cell>
          <cell r="J165" t="str">
            <v>11户未消除风险监测对象到户产业发展</v>
          </cell>
          <cell r="K165" t="str">
            <v>新建</v>
          </cell>
          <cell r="L165" t="str">
            <v>巫溪县双阳乡</v>
          </cell>
          <cell r="M165" t="str">
            <v>通过11户未消除风险监测对象到户产业发展，可实现户均年增收2000元以上。</v>
          </cell>
          <cell r="N165" t="str">
            <v>6人参与前期项目确定会议、决议，6人参与入库项目的选择，通过11户未消除风险监测对象到户产业发展，可实现户均年增收2000元以上。</v>
          </cell>
          <cell r="O165" t="str">
            <v>通过11户未消除风险监测对象到户产业发展，可实现户均年增收2000元以上。</v>
          </cell>
          <cell r="P165" t="str">
            <v>到户产业发展户数11户</v>
          </cell>
          <cell r="Q165" t="str">
            <v>项目验收合格率100%</v>
          </cell>
          <cell r="R165" t="str">
            <v>到户补助发放及时率100%</v>
          </cell>
          <cell r="S165" t="str">
            <v>到户产业补助2000元/户</v>
          </cell>
          <cell r="T165" t="str">
            <v>防止返贫监测对象户均增加收入≥0.2万元</v>
          </cell>
          <cell r="U165" t="str">
            <v>未消除风险监测对象户数≥11户</v>
          </cell>
          <cell r="V165" t="str">
            <v>项目可持续效益≥1年</v>
          </cell>
          <cell r="W165" t="str">
            <v>受益群众满意度≥95%</v>
          </cell>
          <cell r="X165" t="str">
            <v>巫溪县乡村振兴局</v>
          </cell>
          <cell r="Y165" t="str">
            <v>巫溪县双阳乡人民政府</v>
          </cell>
          <cell r="Z165">
            <v>2024</v>
          </cell>
          <cell r="AA165" t="str">
            <v>是</v>
          </cell>
          <cell r="AB165">
            <v>202401</v>
          </cell>
          <cell r="AC165">
            <v>202412</v>
          </cell>
          <cell r="AD165">
            <v>2.2</v>
          </cell>
          <cell r="AE165">
            <v>2.2</v>
          </cell>
          <cell r="AF165">
            <v>2.2</v>
          </cell>
        </row>
        <row r="165">
          <cell r="AL165">
            <v>0</v>
          </cell>
          <cell r="AM165">
            <v>26</v>
          </cell>
          <cell r="AN165">
            <v>26</v>
          </cell>
          <cell r="AO165" t="str">
            <v>否</v>
          </cell>
          <cell r="AP165" t="str">
            <v>否</v>
          </cell>
          <cell r="AQ165" t="str">
            <v>否</v>
          </cell>
          <cell r="AR165" t="str">
            <v>是</v>
          </cell>
          <cell r="AS165" t="str">
            <v>是</v>
          </cell>
          <cell r="AT165" t="str">
            <v>否</v>
          </cell>
          <cell r="AU165" t="str">
            <v>否</v>
          </cell>
          <cell r="AV165" t="str">
            <v>否</v>
          </cell>
          <cell r="AW165" t="str">
            <v>否</v>
          </cell>
          <cell r="AX165" t="str">
            <v>杨勇</v>
          </cell>
          <cell r="AY165">
            <v>15523320378</v>
          </cell>
        </row>
        <row r="165">
          <cell r="BD165">
            <v>2.2</v>
          </cell>
          <cell r="BE165">
            <v>2.2</v>
          </cell>
        </row>
        <row r="165">
          <cell r="BL165">
            <v>2.2</v>
          </cell>
          <cell r="BM165">
            <v>2.2</v>
          </cell>
          <cell r="BN165">
            <v>2.2</v>
          </cell>
          <cell r="BO165">
            <v>0</v>
          </cell>
        </row>
        <row r="166">
          <cell r="F166" t="str">
            <v>巫溪县下堡镇2024年监测对象产业帮扶项目</v>
          </cell>
          <cell r="G166" t="str">
            <v>产业发展</v>
          </cell>
          <cell r="H166" t="str">
            <v>生产项目</v>
          </cell>
          <cell r="I166" t="str">
            <v>种植业基地</v>
          </cell>
          <cell r="J166" t="str">
            <v>20户未消除风险监测对象到户产业发展</v>
          </cell>
          <cell r="K166" t="str">
            <v>新建</v>
          </cell>
          <cell r="L166" t="str">
            <v>巫溪县下堡镇</v>
          </cell>
          <cell r="M166" t="str">
            <v>通过20户未消除风险监测对象到户产业发展，可实现户均年增收2000元以上。</v>
          </cell>
          <cell r="N166" t="str">
            <v>4人参与前期项目确定会议、决议，4人参与入库项目的选择，后期项目实施及资金监管。通过20户未消除风险监测对象到户产业发展，可实现户均年增收2000元以上。</v>
          </cell>
          <cell r="O166" t="str">
            <v>通过20户未消除风险监测对象到户产业发展，可实现户均年增收2000元以上。</v>
          </cell>
          <cell r="P166" t="str">
            <v>到户产业发展户数20户</v>
          </cell>
          <cell r="Q166" t="str">
            <v>项目验收合格率100%</v>
          </cell>
          <cell r="R166" t="str">
            <v>到户补助发放及时率100%</v>
          </cell>
          <cell r="S166" t="str">
            <v>到户产业补助2000元/户</v>
          </cell>
          <cell r="T166" t="str">
            <v>防止返贫监测对象户均增加收入≥0.2万元</v>
          </cell>
          <cell r="U166" t="str">
            <v>未消除风险监测对象户数≥20户</v>
          </cell>
          <cell r="V166" t="str">
            <v>项目可持续效益≥1年</v>
          </cell>
          <cell r="W166" t="str">
            <v>受益群众满意度≥95%</v>
          </cell>
          <cell r="X166" t="str">
            <v>巫溪县乡村振兴局</v>
          </cell>
          <cell r="Y166" t="str">
            <v>巫溪县下堡镇人民政府</v>
          </cell>
          <cell r="Z166">
            <v>2024</v>
          </cell>
          <cell r="AA166" t="str">
            <v>是</v>
          </cell>
          <cell r="AB166">
            <v>202401</v>
          </cell>
          <cell r="AC166">
            <v>202412</v>
          </cell>
          <cell r="AD166">
            <v>4</v>
          </cell>
          <cell r="AE166">
            <v>4</v>
          </cell>
          <cell r="AF166">
            <v>4</v>
          </cell>
        </row>
        <row r="166">
          <cell r="AL166">
            <v>0</v>
          </cell>
          <cell r="AM166">
            <v>55</v>
          </cell>
          <cell r="AN166">
            <v>55</v>
          </cell>
          <cell r="AO166" t="str">
            <v>否</v>
          </cell>
          <cell r="AP166" t="str">
            <v>否</v>
          </cell>
          <cell r="AQ166" t="str">
            <v>否</v>
          </cell>
          <cell r="AR166" t="str">
            <v>是</v>
          </cell>
          <cell r="AS166" t="str">
            <v>是</v>
          </cell>
          <cell r="AT166" t="str">
            <v>否</v>
          </cell>
          <cell r="AU166" t="str">
            <v>否</v>
          </cell>
          <cell r="AV166" t="str">
            <v>否</v>
          </cell>
          <cell r="AW166" t="str">
            <v>否</v>
          </cell>
          <cell r="AX166" t="str">
            <v>颜从藩</v>
          </cell>
          <cell r="AY166">
            <v>19922055015</v>
          </cell>
        </row>
        <row r="166">
          <cell r="BD166">
            <v>4</v>
          </cell>
          <cell r="BE166">
            <v>4</v>
          </cell>
        </row>
        <row r="166">
          <cell r="BL166">
            <v>4</v>
          </cell>
          <cell r="BM166">
            <v>4</v>
          </cell>
          <cell r="BN166">
            <v>4</v>
          </cell>
          <cell r="BO166">
            <v>0</v>
          </cell>
        </row>
        <row r="167">
          <cell r="F167" t="str">
            <v>巫溪县天元乡2024年监测对象产业帮扶项目</v>
          </cell>
          <cell r="G167" t="str">
            <v>产业发展</v>
          </cell>
          <cell r="H167" t="str">
            <v>生产项目</v>
          </cell>
          <cell r="I167" t="str">
            <v>种植业基地</v>
          </cell>
          <cell r="J167" t="str">
            <v>36户未消除风险监测对象到户产业发展</v>
          </cell>
          <cell r="K167" t="str">
            <v>新建</v>
          </cell>
          <cell r="L167" t="str">
            <v>巫溪县天元乡</v>
          </cell>
          <cell r="M167" t="str">
            <v>通过36户未消除风险监测对象到户产业发展，可实现户均年增收2000元以上。</v>
          </cell>
          <cell r="N167" t="str">
            <v>6人参与前期项目确定会议、决议，6人参与入库项目的选择，通过36户未消除风险监测对象到户产业发展，可实现户均年增收2000元以上。</v>
          </cell>
          <cell r="O167" t="str">
            <v>通过36户未消除风险监测对象到户产业发展，可实现户均年增收2000元以上。</v>
          </cell>
          <cell r="P167" t="str">
            <v>到户产业发展户数36户</v>
          </cell>
          <cell r="Q167" t="str">
            <v>项目验收合格率100%</v>
          </cell>
          <cell r="R167" t="str">
            <v>到户补助发放及时率100%</v>
          </cell>
          <cell r="S167" t="str">
            <v>到户产业补助2000元/户</v>
          </cell>
          <cell r="T167" t="str">
            <v>防止返贫监测对象户均增加收入≥0.2万元</v>
          </cell>
          <cell r="U167" t="str">
            <v>未消除风险监测对象户数≥36户</v>
          </cell>
          <cell r="V167" t="str">
            <v>项目可持续效益≥1年</v>
          </cell>
          <cell r="W167" t="str">
            <v>受益群众满意度≥95%</v>
          </cell>
          <cell r="X167" t="str">
            <v>巫溪县乡村振兴局</v>
          </cell>
          <cell r="Y167" t="str">
            <v>巫溪县天元乡人民政府</v>
          </cell>
          <cell r="Z167">
            <v>2024</v>
          </cell>
          <cell r="AA167" t="str">
            <v>是</v>
          </cell>
          <cell r="AB167">
            <v>202401</v>
          </cell>
          <cell r="AC167">
            <v>202412</v>
          </cell>
          <cell r="AD167">
            <v>7.2</v>
          </cell>
          <cell r="AE167">
            <v>7.2</v>
          </cell>
          <cell r="AF167">
            <v>7.2</v>
          </cell>
        </row>
        <row r="167">
          <cell r="AL167">
            <v>0</v>
          </cell>
          <cell r="AM167">
            <v>123</v>
          </cell>
          <cell r="AN167">
            <v>123</v>
          </cell>
          <cell r="AO167" t="str">
            <v>否</v>
          </cell>
          <cell r="AP167" t="str">
            <v>否</v>
          </cell>
          <cell r="AQ167" t="str">
            <v>否</v>
          </cell>
          <cell r="AR167" t="str">
            <v>是</v>
          </cell>
          <cell r="AS167" t="str">
            <v>是</v>
          </cell>
          <cell r="AT167" t="str">
            <v>否</v>
          </cell>
          <cell r="AU167" t="str">
            <v>否</v>
          </cell>
          <cell r="AV167" t="str">
            <v>否</v>
          </cell>
          <cell r="AW167" t="str">
            <v>否</v>
          </cell>
          <cell r="AX167" t="str">
            <v>王海洋</v>
          </cell>
          <cell r="AY167">
            <v>17783659968</v>
          </cell>
        </row>
        <row r="167">
          <cell r="BD167">
            <v>7.2</v>
          </cell>
          <cell r="BE167">
            <v>7.2</v>
          </cell>
        </row>
        <row r="167">
          <cell r="BL167">
            <v>7.2</v>
          </cell>
          <cell r="BM167">
            <v>7.2</v>
          </cell>
          <cell r="BN167">
            <v>7.2</v>
          </cell>
          <cell r="BO167">
            <v>0</v>
          </cell>
        </row>
        <row r="168">
          <cell r="F168" t="str">
            <v>巫溪县中梁乡2024年监测对象到户产业帮扶项目</v>
          </cell>
          <cell r="G168" t="str">
            <v>产业发展</v>
          </cell>
          <cell r="H168" t="str">
            <v>生产项目</v>
          </cell>
          <cell r="I168" t="str">
            <v>种植业基地</v>
          </cell>
          <cell r="J168" t="str">
            <v>38户未消除风险监测户到户产业发展</v>
          </cell>
          <cell r="K168" t="str">
            <v>新建</v>
          </cell>
          <cell r="L168" t="str">
            <v>巫溪县中梁乡</v>
          </cell>
          <cell r="M168" t="str">
            <v>通过38户未消除风险监测户到户产业发展，项目实施，可使户均年增加收入2000元以上。</v>
          </cell>
          <cell r="N168" t="str">
            <v>4人参与前期项目确定会议、决议，4人参与入库项目的选择，后期项目实施及资金监管。通过38户未消除风险监测户到户产业发展，项目实施，可使户均年增加收入2000元以上。</v>
          </cell>
          <cell r="O168" t="str">
            <v>通过38户未消除风险监测户到户产业发展，项目实施，可使户均年增加收入2000元以上。</v>
          </cell>
          <cell r="P168" t="str">
            <v>到户产业发展户数38户</v>
          </cell>
          <cell r="Q168" t="str">
            <v>项目验收合格率100%</v>
          </cell>
          <cell r="R168" t="str">
            <v>到户补助发放及时率100%</v>
          </cell>
          <cell r="S168" t="str">
            <v>到户产业补助2000元/户</v>
          </cell>
          <cell r="T168" t="str">
            <v>防止返贫监测对象户均增加收入≥0.2万元</v>
          </cell>
          <cell r="U168" t="str">
            <v>未消除风险监测对象户数≥38户</v>
          </cell>
          <cell r="V168" t="str">
            <v>项目可持续效益≥1年</v>
          </cell>
          <cell r="W168" t="str">
            <v>受益群众满意度≥95%</v>
          </cell>
          <cell r="X168" t="str">
            <v>巫溪县乡村振兴局</v>
          </cell>
          <cell r="Y168" t="str">
            <v>巫溪县中梁乡人民政府</v>
          </cell>
          <cell r="Z168">
            <v>2024</v>
          </cell>
          <cell r="AA168" t="str">
            <v>是</v>
          </cell>
          <cell r="AB168">
            <v>202401</v>
          </cell>
          <cell r="AC168">
            <v>202412</v>
          </cell>
          <cell r="AD168">
            <v>7.6</v>
          </cell>
          <cell r="AE168">
            <v>7.6</v>
          </cell>
          <cell r="AF168">
            <v>7.6</v>
          </cell>
        </row>
        <row r="168">
          <cell r="AL168">
            <v>0</v>
          </cell>
          <cell r="AM168">
            <v>135</v>
          </cell>
          <cell r="AN168">
            <v>135</v>
          </cell>
          <cell r="AO168" t="str">
            <v>否</v>
          </cell>
          <cell r="AP168" t="str">
            <v>否</v>
          </cell>
          <cell r="AQ168" t="str">
            <v>否</v>
          </cell>
          <cell r="AR168" t="str">
            <v>是</v>
          </cell>
          <cell r="AS168" t="str">
            <v>是</v>
          </cell>
          <cell r="AT168" t="str">
            <v>否</v>
          </cell>
          <cell r="AU168" t="str">
            <v>否</v>
          </cell>
          <cell r="AV168" t="str">
            <v>否</v>
          </cell>
          <cell r="AW168" t="str">
            <v>否</v>
          </cell>
          <cell r="AX168" t="str">
            <v>李均伟</v>
          </cell>
          <cell r="AY168">
            <v>18420360222</v>
          </cell>
        </row>
        <row r="168">
          <cell r="BD168">
            <v>7.6</v>
          </cell>
          <cell r="BE168">
            <v>7.6</v>
          </cell>
        </row>
        <row r="168">
          <cell r="BL168">
            <v>7.6</v>
          </cell>
          <cell r="BM168">
            <v>7.6</v>
          </cell>
          <cell r="BN168">
            <v>7.6</v>
          </cell>
          <cell r="BO168">
            <v>0</v>
          </cell>
        </row>
        <row r="169">
          <cell r="F169" t="str">
            <v>巫溪县土城镇2024年监测对象及脱贫人口低收入产业帮扶项目</v>
          </cell>
          <cell r="G169" t="str">
            <v>产业发展</v>
          </cell>
          <cell r="H169" t="str">
            <v>生产项目</v>
          </cell>
          <cell r="I169" t="str">
            <v>种植业基地</v>
          </cell>
          <cell r="J169" t="str">
            <v>32户未消除风险监测对象到户产业发展</v>
          </cell>
          <cell r="K169" t="str">
            <v>新建</v>
          </cell>
          <cell r="L169" t="str">
            <v>巫溪县土城镇</v>
          </cell>
          <cell r="M169" t="str">
            <v>通过32户未消除风险监测对象到户产业发展，可实现户均年增收2000元以上。</v>
          </cell>
          <cell r="N169" t="str">
            <v>4人参与前期项目确定会议、决议，4人参与入库项目的选择，后期项目实施及资金监管。通过32户未消除风险监测对象到户产业发展，可实现户均年增收2000元以上。</v>
          </cell>
          <cell r="O169" t="str">
            <v>通过32户未消除风险监测对象到户产业发展，可实现户均年增收2000元以上。</v>
          </cell>
          <cell r="P169" t="str">
            <v>到户产业发展户数32户</v>
          </cell>
          <cell r="Q169" t="str">
            <v>项目验收合格率100%</v>
          </cell>
          <cell r="R169" t="str">
            <v>到户补助发放及时率100%</v>
          </cell>
          <cell r="S169" t="str">
            <v>到户产业补助2000元/户</v>
          </cell>
          <cell r="T169" t="str">
            <v>防止返贫监测对象户均增加收入≥0.2万元</v>
          </cell>
          <cell r="U169" t="str">
            <v>未消除风险监测对象户数≥32户</v>
          </cell>
          <cell r="V169" t="str">
            <v>项目可持续效益≥1年</v>
          </cell>
          <cell r="W169" t="str">
            <v>受益群众满意度≥95%</v>
          </cell>
          <cell r="X169" t="str">
            <v>巫溪县乡村振兴局</v>
          </cell>
          <cell r="Y169" t="str">
            <v>巫溪县土城镇人民政府</v>
          </cell>
          <cell r="Z169">
            <v>2024</v>
          </cell>
          <cell r="AA169" t="str">
            <v>是</v>
          </cell>
          <cell r="AB169">
            <v>202401</v>
          </cell>
          <cell r="AC169">
            <v>202412</v>
          </cell>
          <cell r="AD169">
            <v>6.4</v>
          </cell>
          <cell r="AE169">
            <v>6.4</v>
          </cell>
          <cell r="AF169">
            <v>6.4</v>
          </cell>
        </row>
        <row r="169">
          <cell r="AL169">
            <v>0</v>
          </cell>
          <cell r="AM169">
            <v>110</v>
          </cell>
          <cell r="AN169">
            <v>110</v>
          </cell>
          <cell r="AO169" t="str">
            <v>否</v>
          </cell>
          <cell r="AP169" t="str">
            <v>否</v>
          </cell>
          <cell r="AQ169" t="str">
            <v>否</v>
          </cell>
          <cell r="AR169" t="str">
            <v>是</v>
          </cell>
          <cell r="AS169" t="str">
            <v>是</v>
          </cell>
          <cell r="AT169" t="str">
            <v>否</v>
          </cell>
          <cell r="AU169" t="str">
            <v>否</v>
          </cell>
          <cell r="AV169" t="str">
            <v>否</v>
          </cell>
          <cell r="AW169" t="str">
            <v>否</v>
          </cell>
          <cell r="AX169" t="str">
            <v>邓合松</v>
          </cell>
          <cell r="AY169">
            <v>15823597311</v>
          </cell>
        </row>
        <row r="169">
          <cell r="BD169">
            <v>6.4</v>
          </cell>
          <cell r="BE169">
            <v>6.4</v>
          </cell>
        </row>
        <row r="169">
          <cell r="BL169">
            <v>6.4</v>
          </cell>
          <cell r="BM169">
            <v>6.4</v>
          </cell>
          <cell r="BN169">
            <v>6.4</v>
          </cell>
          <cell r="BO169">
            <v>0</v>
          </cell>
        </row>
        <row r="170">
          <cell r="AD170">
            <v>2974</v>
          </cell>
          <cell r="AE170">
            <v>2974</v>
          </cell>
          <cell r="AF170">
            <v>2974</v>
          </cell>
          <cell r="AG170">
            <v>0</v>
          </cell>
          <cell r="AH170">
            <v>0</v>
          </cell>
          <cell r="AI170">
            <v>2985.96</v>
          </cell>
          <cell r="AJ170">
            <v>0</v>
          </cell>
          <cell r="AK170">
            <v>0</v>
          </cell>
          <cell r="AL170" t="e">
            <v>#REF!</v>
          </cell>
          <cell r="AM170">
            <v>44985</v>
          </cell>
          <cell r="AN170">
            <v>44985</v>
          </cell>
          <cell r="AO170">
            <v>0</v>
          </cell>
          <cell r="AP170">
            <v>0</v>
          </cell>
          <cell r="AQ170">
            <v>0</v>
          </cell>
          <cell r="AR170">
            <v>0</v>
          </cell>
          <cell r="AS170">
            <v>0</v>
          </cell>
          <cell r="AT170">
            <v>0</v>
          </cell>
          <cell r="AU170">
            <v>0</v>
          </cell>
          <cell r="AV170">
            <v>0</v>
          </cell>
          <cell r="AW170">
            <v>0</v>
          </cell>
          <cell r="AX170">
            <v>0</v>
          </cell>
          <cell r="AY170">
            <v>485580995144</v>
          </cell>
          <cell r="AZ170">
            <v>0</v>
          </cell>
          <cell r="BA170">
            <v>0</v>
          </cell>
          <cell r="BB170">
            <v>0</v>
          </cell>
          <cell r="BC170">
            <v>0</v>
          </cell>
          <cell r="BD170">
            <v>0</v>
          </cell>
          <cell r="BE170">
            <v>0</v>
          </cell>
          <cell r="BF170">
            <v>0</v>
          </cell>
          <cell r="BG170">
            <v>0</v>
          </cell>
          <cell r="BH170">
            <v>0</v>
          </cell>
          <cell r="BI170">
            <v>0</v>
          </cell>
          <cell r="BJ170">
            <v>0</v>
          </cell>
          <cell r="BK170">
            <v>0</v>
          </cell>
          <cell r="BL170" t="str">
            <v/>
          </cell>
          <cell r="BM170" t="str">
            <v/>
          </cell>
          <cell r="BN170" t="str">
            <v/>
          </cell>
          <cell r="BO170" t="str">
            <v/>
          </cell>
        </row>
        <row r="171">
          <cell r="F171" t="str">
            <v>巫溪县宁河街道2024年庭院经济项目</v>
          </cell>
          <cell r="G171" t="str">
            <v>产业发展</v>
          </cell>
          <cell r="H171" t="str">
            <v>生产项目</v>
          </cell>
          <cell r="I171" t="str">
            <v>种植业基地</v>
          </cell>
          <cell r="J171" t="str">
            <v>150户农户庭院经济发展</v>
          </cell>
          <cell r="K171" t="str">
            <v>新建</v>
          </cell>
          <cell r="L171" t="str">
            <v>巫溪县宁河街道</v>
          </cell>
          <cell r="M171" t="str">
            <v>通过鼓励和引导150户农户，利用自有院落空间及资源资产，发展庭院经济，促进就地就近就业创业、发展乡村特色产业、拓展增收来源，实现年增收2000元以上</v>
          </cell>
          <cell r="N171" t="str">
            <v>6人参与前期项目确定会议、决议，6人参与入库项目的选择，通过鼓励和引导150户农户，利用自有院落空间及资源资产，发展庭院经济，促进就地就近就业创业、发展乡村特色产业、拓展增收来源，实现年增收2000元以上。</v>
          </cell>
          <cell r="O171" t="str">
            <v>通过鼓励和引导150户农户，利用自有院落空间及资源资产，发展庭院经济，促进就地就近就业创业、发展乡村特色产业、拓展增收来源，实现年增收2000元以上。</v>
          </cell>
          <cell r="P171" t="str">
            <v>到户产业发展户数150户</v>
          </cell>
          <cell r="Q171" t="str">
            <v>项目验收合格率100%</v>
          </cell>
          <cell r="R171" t="str">
            <v>项目完工及时率100%</v>
          </cell>
          <cell r="S171" t="str">
            <v>到户产业补助2000元/户</v>
          </cell>
          <cell r="T171" t="str">
            <v>农户增加收入≥0.2万元</v>
          </cell>
          <cell r="U171" t="str">
            <v>受益农户户数≥150户</v>
          </cell>
          <cell r="V171" t="str">
            <v>项目可持续效益≥1年</v>
          </cell>
          <cell r="W171" t="str">
            <v>受益群众满意度≥95%</v>
          </cell>
          <cell r="X171" t="str">
            <v>巫溪县乡村振兴局</v>
          </cell>
          <cell r="Y171" t="str">
            <v>巫溪县宁河街道办事处</v>
          </cell>
          <cell r="Z171">
            <v>2024</v>
          </cell>
          <cell r="AA171" t="str">
            <v>是</v>
          </cell>
          <cell r="AB171">
            <v>202401</v>
          </cell>
          <cell r="AC171">
            <v>202412</v>
          </cell>
          <cell r="AD171">
            <v>30</v>
          </cell>
          <cell r="AE171">
            <v>30</v>
          </cell>
          <cell r="AF171">
            <v>30</v>
          </cell>
        </row>
        <row r="171">
          <cell r="AI171">
            <v>30</v>
          </cell>
        </row>
        <row r="171">
          <cell r="AL171" t="e">
            <v>#REF!</v>
          </cell>
          <cell r="AM171">
            <v>450</v>
          </cell>
          <cell r="AN171">
            <v>450</v>
          </cell>
          <cell r="AO171" t="str">
            <v>否</v>
          </cell>
          <cell r="AP171" t="str">
            <v>否</v>
          </cell>
          <cell r="AQ171" t="str">
            <v>否</v>
          </cell>
          <cell r="AR171" t="str">
            <v>是</v>
          </cell>
          <cell r="AS171" t="str">
            <v>否</v>
          </cell>
          <cell r="AT171" t="str">
            <v>否</v>
          </cell>
          <cell r="AU171" t="str">
            <v>否</v>
          </cell>
          <cell r="AV171" t="str">
            <v>否</v>
          </cell>
          <cell r="AW171" t="str">
            <v>否</v>
          </cell>
          <cell r="AX171" t="str">
            <v>陈洪森</v>
          </cell>
          <cell r="AY171">
            <v>15023892435</v>
          </cell>
        </row>
        <row r="171">
          <cell r="BD171">
            <v>0</v>
          </cell>
        </row>
        <row r="171">
          <cell r="BL171">
            <v>30</v>
          </cell>
          <cell r="BM171">
            <v>30</v>
          </cell>
          <cell r="BN171">
            <v>0</v>
          </cell>
          <cell r="BO171">
            <v>30</v>
          </cell>
        </row>
        <row r="172">
          <cell r="F172" t="str">
            <v>巫溪县城厢镇2024年庭院经济项目</v>
          </cell>
          <cell r="G172" t="str">
            <v>产业发展</v>
          </cell>
          <cell r="H172" t="str">
            <v>生产项目</v>
          </cell>
          <cell r="I172" t="str">
            <v>种植业基地</v>
          </cell>
          <cell r="J172" t="str">
            <v>475户农户庭院经济发展</v>
          </cell>
          <cell r="K172" t="str">
            <v>新建</v>
          </cell>
          <cell r="L172" t="str">
            <v>巫溪县城厢镇</v>
          </cell>
          <cell r="M172" t="str">
            <v>通过鼓励和引导475户农户，利用自有院落空间及资源资产，发展庭院经济，促进就地就近就业创业、发展乡村特色产业、拓展增收来源，实现年增收2000元以上</v>
          </cell>
          <cell r="N172" t="str">
            <v>5人参与前期项目确定会议、决议，5人参与入库项目的选择，3人参与项目实施过程中资金使用的监督；通过鼓励和引导475户农户，利用自有院落空间及资源资产，发展庭院经济，促进就地就近就业创业、发展乡村特色产业、拓展增收来源，实现年增收2000元以上。</v>
          </cell>
          <cell r="O172" t="str">
            <v>通过鼓励和引导475户农户，利用自有院落空间及资源资产，发展庭院经济，促进就地就近就业创业、发展乡村特色产业、拓展增收来源，实现年增收2000元以上。</v>
          </cell>
          <cell r="P172" t="str">
            <v>到户产业发展户数475户</v>
          </cell>
          <cell r="Q172" t="str">
            <v>项目验收合格率100%</v>
          </cell>
          <cell r="R172" t="str">
            <v>项目完工及时率100%</v>
          </cell>
          <cell r="S172" t="str">
            <v>到户产业补助2000元/户</v>
          </cell>
          <cell r="T172" t="str">
            <v>农户增加收入≥0.2万元</v>
          </cell>
          <cell r="U172" t="str">
            <v>受益农户户数≥475户</v>
          </cell>
          <cell r="V172" t="str">
            <v>项目可持续效益≥1年</v>
          </cell>
          <cell r="W172" t="str">
            <v>受益群众满意度≥95%</v>
          </cell>
          <cell r="X172" t="str">
            <v>巫溪县乡村振兴局</v>
          </cell>
          <cell r="Y172" t="str">
            <v>巫溪县城厢镇人民政府</v>
          </cell>
          <cell r="Z172">
            <v>2024</v>
          </cell>
          <cell r="AA172" t="str">
            <v>是</v>
          </cell>
          <cell r="AB172">
            <v>202401</v>
          </cell>
          <cell r="AC172">
            <v>202412</v>
          </cell>
          <cell r="AD172">
            <v>95</v>
          </cell>
          <cell r="AE172">
            <v>95</v>
          </cell>
          <cell r="AF172">
            <v>95</v>
          </cell>
        </row>
        <row r="172">
          <cell r="AI172">
            <v>95</v>
          </cell>
        </row>
        <row r="172">
          <cell r="AL172" t="e">
            <v>#REF!</v>
          </cell>
          <cell r="AM172">
            <v>1425</v>
          </cell>
          <cell r="AN172">
            <v>1425</v>
          </cell>
          <cell r="AO172" t="str">
            <v>否</v>
          </cell>
          <cell r="AP172" t="str">
            <v>否</v>
          </cell>
          <cell r="AQ172" t="str">
            <v>否</v>
          </cell>
          <cell r="AR172" t="str">
            <v>是</v>
          </cell>
          <cell r="AS172" t="str">
            <v>是</v>
          </cell>
          <cell r="AT172" t="str">
            <v>否</v>
          </cell>
          <cell r="AU172" t="str">
            <v>否</v>
          </cell>
          <cell r="AV172" t="str">
            <v>否</v>
          </cell>
          <cell r="AW172" t="str">
            <v>否</v>
          </cell>
          <cell r="AX172" t="str">
            <v>雷音</v>
          </cell>
          <cell r="AY172">
            <v>18883271731</v>
          </cell>
        </row>
        <row r="172">
          <cell r="BD172">
            <v>0</v>
          </cell>
        </row>
        <row r="172">
          <cell r="BL172">
            <v>95</v>
          </cell>
          <cell r="BM172">
            <v>95</v>
          </cell>
          <cell r="BN172">
            <v>0</v>
          </cell>
          <cell r="BO172">
            <v>95</v>
          </cell>
        </row>
        <row r="173">
          <cell r="F173" t="str">
            <v>巫溪县凤凰镇2024年庭院经济发展项目</v>
          </cell>
          <cell r="G173" t="str">
            <v>产业发展</v>
          </cell>
          <cell r="H173" t="str">
            <v>生产项目</v>
          </cell>
          <cell r="I173" t="str">
            <v>种植业基地</v>
          </cell>
          <cell r="J173" t="str">
            <v>450户农户庭院经济发展</v>
          </cell>
          <cell r="K173" t="str">
            <v>新建</v>
          </cell>
          <cell r="L173" t="str">
            <v>巫溪县凤凰镇</v>
          </cell>
          <cell r="M173" t="str">
            <v>通过鼓励和引导450户农户，利用自有院落空间及资源资产，发展庭院经济，促进就地就近就业创业、发展乡村特色产业、拓展增收来源，实现年增收2000元以上</v>
          </cell>
          <cell r="N173" t="str">
            <v>6人参与前期项目确定会议、决议，6人参与入库项目的选择，通过鼓励和引导450户农户，利用自有院落空间及资源资产，发展庭院经济，促进就地就近就业创业、发展乡村特色产业、拓展增收来源，实现年增收2000元以上。</v>
          </cell>
          <cell r="O173" t="str">
            <v>通过鼓励和引导450户农户，利用自有院落空间及资源资产，发展庭院经济，促进就地就近就业创业、发展乡村特色产业、拓展增收来源，实现年增收2000元以上。</v>
          </cell>
          <cell r="P173" t="str">
            <v>到户产业发展户数450户</v>
          </cell>
          <cell r="Q173" t="str">
            <v>项目验收合格率100%</v>
          </cell>
          <cell r="R173" t="str">
            <v>项目完工及时率100%</v>
          </cell>
          <cell r="S173" t="str">
            <v>到户产业补助2000元/户</v>
          </cell>
          <cell r="T173" t="str">
            <v>农户增加收入≥0.2万元</v>
          </cell>
          <cell r="U173" t="str">
            <v>受益农户户数≥450户</v>
          </cell>
          <cell r="V173" t="str">
            <v>项目可持续效益≥1年</v>
          </cell>
          <cell r="W173" t="str">
            <v>受益群众满意度≥95%</v>
          </cell>
          <cell r="X173" t="str">
            <v>巫溪县乡村振兴局</v>
          </cell>
          <cell r="Y173" t="str">
            <v>巫溪县凤凰镇人民政府</v>
          </cell>
          <cell r="Z173">
            <v>2024</v>
          </cell>
          <cell r="AA173" t="str">
            <v>是</v>
          </cell>
          <cell r="AB173">
            <v>202401</v>
          </cell>
          <cell r="AC173">
            <v>202412</v>
          </cell>
          <cell r="AD173">
            <v>90</v>
          </cell>
          <cell r="AE173">
            <v>90</v>
          </cell>
          <cell r="AF173">
            <v>90</v>
          </cell>
        </row>
        <row r="173">
          <cell r="AI173">
            <v>90</v>
          </cell>
        </row>
        <row r="173">
          <cell r="AL173" t="e">
            <v>#REF!</v>
          </cell>
          <cell r="AM173">
            <v>1350</v>
          </cell>
          <cell r="AN173">
            <v>1350</v>
          </cell>
          <cell r="AO173" t="str">
            <v>否</v>
          </cell>
          <cell r="AP173" t="str">
            <v>否</v>
          </cell>
          <cell r="AQ173" t="str">
            <v>否</v>
          </cell>
          <cell r="AR173" t="str">
            <v>是</v>
          </cell>
          <cell r="AS173" t="str">
            <v>是</v>
          </cell>
          <cell r="AT173" t="str">
            <v>否</v>
          </cell>
          <cell r="AU173" t="str">
            <v>否</v>
          </cell>
          <cell r="AV173" t="str">
            <v>否</v>
          </cell>
          <cell r="AW173" t="str">
            <v>否</v>
          </cell>
          <cell r="AX173" t="str">
            <v>傅明名</v>
          </cell>
          <cell r="AY173">
            <v>13896560731</v>
          </cell>
        </row>
        <row r="173">
          <cell r="BD173">
            <v>0</v>
          </cell>
        </row>
        <row r="173">
          <cell r="BL173">
            <v>90</v>
          </cell>
          <cell r="BM173">
            <v>90</v>
          </cell>
          <cell r="BN173">
            <v>0</v>
          </cell>
          <cell r="BO173">
            <v>90</v>
          </cell>
        </row>
        <row r="174">
          <cell r="F174" t="str">
            <v>巫溪县菱角镇2024年庭院经济项目</v>
          </cell>
          <cell r="G174" t="str">
            <v>产业发展</v>
          </cell>
          <cell r="H174" t="str">
            <v>生产项目</v>
          </cell>
          <cell r="I174" t="str">
            <v>种植业基地</v>
          </cell>
          <cell r="J174" t="str">
            <v>445户农户庭院经济发展</v>
          </cell>
          <cell r="K174" t="str">
            <v>新建</v>
          </cell>
          <cell r="L174" t="str">
            <v>巫溪县菱角镇</v>
          </cell>
          <cell r="M174" t="str">
            <v>通过鼓励和引导445户农户，利用自有院落空间及资源资产，发展庭院经济，促进就地就近就业创业、发展乡村特色产业、拓展增收来源，实现年增收2000元以上</v>
          </cell>
          <cell r="N174" t="str">
            <v>6人参与前期项目确定会议、决议，6人参与入库项目的选择，通过鼓励和引导445户农户，利用自有院落空间及资源资产，发展庭院经济，促进就地就近就业创业、发展乡村特色产业、拓展增收来源，实现年增收2000元以上。</v>
          </cell>
          <cell r="O174" t="str">
            <v>通过鼓励和引导445户农户，利用自有院落空间及资源资产，发展庭院经济，促进就地就近就业创业、发展乡村特色产业、拓展增收来源，实现年增收2000元以上。</v>
          </cell>
          <cell r="P174" t="str">
            <v>到户产业发展户数445户</v>
          </cell>
          <cell r="Q174" t="str">
            <v>项目验收合格率100%</v>
          </cell>
          <cell r="R174" t="str">
            <v>项目完工及时率100%</v>
          </cell>
          <cell r="S174" t="str">
            <v>到户产业补助2000元/户</v>
          </cell>
          <cell r="T174" t="str">
            <v>农户增加收入≥0.2万元</v>
          </cell>
          <cell r="U174" t="str">
            <v>受益农户户数≥445户</v>
          </cell>
          <cell r="V174" t="str">
            <v>项目可持续效益≥1年</v>
          </cell>
          <cell r="W174" t="str">
            <v>受益群众满意度≥95%</v>
          </cell>
          <cell r="X174" t="str">
            <v>巫溪县乡村振兴局</v>
          </cell>
          <cell r="Y174" t="str">
            <v>巫溪县菱角镇人民政府</v>
          </cell>
          <cell r="Z174">
            <v>2024</v>
          </cell>
          <cell r="AA174" t="str">
            <v>是</v>
          </cell>
          <cell r="AB174">
            <v>202401</v>
          </cell>
          <cell r="AC174">
            <v>202412</v>
          </cell>
          <cell r="AD174">
            <v>89</v>
          </cell>
          <cell r="AE174">
            <v>89</v>
          </cell>
          <cell r="AF174">
            <v>89</v>
          </cell>
        </row>
        <row r="174">
          <cell r="AI174">
            <v>89</v>
          </cell>
        </row>
        <row r="174">
          <cell r="AL174" t="e">
            <v>#REF!</v>
          </cell>
          <cell r="AM174">
            <v>1335</v>
          </cell>
          <cell r="AN174">
            <v>1335</v>
          </cell>
          <cell r="AO174" t="str">
            <v>否</v>
          </cell>
          <cell r="AP174" t="str">
            <v>否</v>
          </cell>
          <cell r="AQ174" t="str">
            <v>否</v>
          </cell>
          <cell r="AR174" t="str">
            <v>是</v>
          </cell>
          <cell r="AS174" t="str">
            <v>是</v>
          </cell>
          <cell r="AT174" t="str">
            <v>否</v>
          </cell>
          <cell r="AU174" t="str">
            <v>否</v>
          </cell>
          <cell r="AV174" t="str">
            <v>否</v>
          </cell>
          <cell r="AW174" t="str">
            <v>否</v>
          </cell>
          <cell r="AX174" t="str">
            <v>胡怀斌</v>
          </cell>
          <cell r="AY174">
            <v>15023827889</v>
          </cell>
        </row>
        <row r="174">
          <cell r="BD174">
            <v>0</v>
          </cell>
        </row>
        <row r="174">
          <cell r="BL174">
            <v>89</v>
          </cell>
          <cell r="BM174">
            <v>89</v>
          </cell>
          <cell r="BN174">
            <v>0</v>
          </cell>
          <cell r="BO174">
            <v>89</v>
          </cell>
        </row>
        <row r="175">
          <cell r="F175" t="str">
            <v>巫溪县胜利乡2024年庭院经济项目</v>
          </cell>
          <cell r="G175" t="str">
            <v>产业发展</v>
          </cell>
          <cell r="H175" t="str">
            <v>生产项目</v>
          </cell>
          <cell r="I175" t="str">
            <v>种植业基地</v>
          </cell>
          <cell r="J175" t="str">
            <v>625户农户庭院经济发展</v>
          </cell>
          <cell r="K175" t="str">
            <v>新建</v>
          </cell>
          <cell r="L175" t="str">
            <v>巫溪县胜利乡</v>
          </cell>
          <cell r="M175" t="str">
            <v>通过鼓励和引导625户农户，利用自有院落空间及资源资产，发展庭院经济，促进就地就近就业创业、发展乡村特色产业、拓展增收来源，实现年增收2000元以上</v>
          </cell>
          <cell r="N175" t="str">
            <v>5人参与前期项目确定会议、决议，5人参与入库项目的选择，3人参与项目实施过程中资金使用的监督；通过鼓励和引导625户农户，利用自有院落空间及资源资产，发展庭院经济，促进就地就近就业创业、发展乡村特色产业、拓展增收来源，实现年增收2000元以上。</v>
          </cell>
          <cell r="O175" t="str">
            <v>通过鼓励和引导625户农户，利用自有院落空间及资源资产，发展庭院经济，促进就地就近就业创业、发展乡村特色产业、拓展增收来源，实现年增收2000元以上。</v>
          </cell>
          <cell r="P175" t="str">
            <v>到户产业发展户数625户</v>
          </cell>
          <cell r="Q175" t="str">
            <v>项目验收合格率100%</v>
          </cell>
          <cell r="R175" t="str">
            <v>项目完工及时率100%</v>
          </cell>
          <cell r="S175" t="str">
            <v>到户产业补助2000元/户</v>
          </cell>
          <cell r="T175" t="str">
            <v>农户增加收入≥0.2万元</v>
          </cell>
          <cell r="U175" t="str">
            <v>受益农户户数≥625户</v>
          </cell>
          <cell r="V175" t="str">
            <v>项目可持续效益≥1年</v>
          </cell>
          <cell r="W175" t="str">
            <v>受益群众满意度≥95%</v>
          </cell>
          <cell r="X175" t="str">
            <v>巫溪县乡村振兴局</v>
          </cell>
          <cell r="Y175" t="str">
            <v>巫溪县胜利乡人民政府</v>
          </cell>
          <cell r="Z175">
            <v>2024</v>
          </cell>
          <cell r="AA175" t="str">
            <v>是</v>
          </cell>
          <cell r="AB175">
            <v>202401</v>
          </cell>
          <cell r="AC175">
            <v>202412</v>
          </cell>
          <cell r="AD175">
            <v>125</v>
          </cell>
          <cell r="AE175">
            <v>125</v>
          </cell>
          <cell r="AF175">
            <v>125</v>
          </cell>
        </row>
        <row r="175">
          <cell r="AI175">
            <v>125</v>
          </cell>
        </row>
        <row r="175">
          <cell r="AL175" t="e">
            <v>#REF!</v>
          </cell>
          <cell r="AM175">
            <v>1875</v>
          </cell>
          <cell r="AN175">
            <v>1875</v>
          </cell>
          <cell r="AO175" t="str">
            <v>否</v>
          </cell>
          <cell r="AP175" t="str">
            <v>否</v>
          </cell>
          <cell r="AQ175" t="str">
            <v>否</v>
          </cell>
          <cell r="AR175" t="str">
            <v>是</v>
          </cell>
          <cell r="AS175" t="str">
            <v>是</v>
          </cell>
          <cell r="AT175" t="str">
            <v>否</v>
          </cell>
          <cell r="AU175" t="str">
            <v>否</v>
          </cell>
          <cell r="AV175" t="str">
            <v>否</v>
          </cell>
          <cell r="AW175" t="str">
            <v>否</v>
          </cell>
          <cell r="AX175" t="str">
            <v>谭国龙</v>
          </cell>
          <cell r="AY175">
            <v>15870466966</v>
          </cell>
        </row>
        <row r="175">
          <cell r="BD175">
            <v>0</v>
          </cell>
        </row>
        <row r="175">
          <cell r="BL175">
            <v>125</v>
          </cell>
          <cell r="BM175">
            <v>125</v>
          </cell>
          <cell r="BN175">
            <v>0</v>
          </cell>
          <cell r="BO175">
            <v>125</v>
          </cell>
        </row>
        <row r="176">
          <cell r="F176" t="str">
            <v>巫溪县宁厂镇2024年庭院经济项目</v>
          </cell>
          <cell r="G176" t="str">
            <v>产业发展</v>
          </cell>
          <cell r="H176" t="str">
            <v>生产项目</v>
          </cell>
          <cell r="I176" t="str">
            <v>种植业基地</v>
          </cell>
          <cell r="J176" t="str">
            <v>285户农户庭院经济发展</v>
          </cell>
          <cell r="K176" t="str">
            <v>新建</v>
          </cell>
          <cell r="L176" t="str">
            <v>巫溪县宁厂镇</v>
          </cell>
          <cell r="M176" t="str">
            <v>通过鼓励和引导285户农户，利用自有院落空间及资源资产，发展庭院经济，促进就地就近就业创业、发展乡村特色产业、拓展增收来源，实现年增收2000元以上</v>
          </cell>
          <cell r="N176" t="str">
            <v>5人参与前期项目确定会议、决议，5人参与入库项目的选择，3人参与项目实施过程中资金使用的监督；通过鼓励和引导285户农户，利用自有院落空间及资源资产，发展庭院经济，促进就地就近就业创业、发展乡村特色产业、拓展增收来源，实现年增收2000元以上。</v>
          </cell>
          <cell r="O176" t="str">
            <v>通过鼓励和引导285户农户，利用自有院落空间及资源资产，发展庭院经济，促进就地就近就业创业、发展乡村特色产业、拓展增收来源，实现年增收2000元以上。</v>
          </cell>
          <cell r="P176" t="str">
            <v>到户产业发展户数285户</v>
          </cell>
          <cell r="Q176" t="str">
            <v>项目验收合格率100%</v>
          </cell>
          <cell r="R176" t="str">
            <v>项目完工及时率100%</v>
          </cell>
          <cell r="S176" t="str">
            <v>到户产业补助2000元/户</v>
          </cell>
          <cell r="T176" t="str">
            <v>农户增加收入≥0.2万元</v>
          </cell>
          <cell r="U176" t="str">
            <v>受益农户户数≥285户</v>
          </cell>
          <cell r="V176" t="str">
            <v>项目可持续效益≥1年</v>
          </cell>
          <cell r="W176" t="str">
            <v>受益群众满意度≥95%</v>
          </cell>
          <cell r="X176" t="str">
            <v>巫溪县乡村振兴局</v>
          </cell>
          <cell r="Y176" t="str">
            <v>巫溪县宁厂镇人民政府</v>
          </cell>
          <cell r="Z176">
            <v>2024</v>
          </cell>
          <cell r="AA176" t="str">
            <v>是</v>
          </cell>
          <cell r="AB176">
            <v>202401</v>
          </cell>
          <cell r="AC176">
            <v>202412</v>
          </cell>
          <cell r="AD176">
            <v>57</v>
          </cell>
          <cell r="AE176">
            <v>57</v>
          </cell>
          <cell r="AF176">
            <v>57</v>
          </cell>
        </row>
        <row r="176">
          <cell r="AI176">
            <v>57</v>
          </cell>
        </row>
        <row r="176">
          <cell r="AL176" t="e">
            <v>#REF!</v>
          </cell>
          <cell r="AM176">
            <v>855</v>
          </cell>
          <cell r="AN176">
            <v>855</v>
          </cell>
          <cell r="AO176" t="str">
            <v>否</v>
          </cell>
          <cell r="AP176" t="str">
            <v>否</v>
          </cell>
          <cell r="AQ176" t="str">
            <v>否</v>
          </cell>
          <cell r="AR176" t="str">
            <v>是</v>
          </cell>
          <cell r="AS176" t="str">
            <v>是</v>
          </cell>
          <cell r="AT176" t="str">
            <v>否</v>
          </cell>
          <cell r="AU176" t="str">
            <v>否</v>
          </cell>
          <cell r="AV176" t="str">
            <v>否</v>
          </cell>
          <cell r="AW176" t="str">
            <v>否</v>
          </cell>
          <cell r="AX176" t="str">
            <v>陈炜</v>
          </cell>
          <cell r="AY176">
            <v>18716324169</v>
          </cell>
        </row>
        <row r="176">
          <cell r="BD176">
            <v>0</v>
          </cell>
        </row>
        <row r="176">
          <cell r="BL176">
            <v>57</v>
          </cell>
          <cell r="BM176">
            <v>57</v>
          </cell>
          <cell r="BN176">
            <v>0</v>
          </cell>
          <cell r="BO176">
            <v>57</v>
          </cell>
        </row>
        <row r="177">
          <cell r="F177" t="str">
            <v>巫溪县大河乡2024年庭院经济项目</v>
          </cell>
          <cell r="G177" t="str">
            <v>产业发展</v>
          </cell>
          <cell r="H177" t="str">
            <v>生产项目</v>
          </cell>
          <cell r="I177" t="str">
            <v>种植业基地</v>
          </cell>
          <cell r="J177" t="str">
            <v>390户农户庭院经济发展</v>
          </cell>
          <cell r="K177" t="str">
            <v>新建</v>
          </cell>
          <cell r="L177" t="str">
            <v>巫溪县大河乡</v>
          </cell>
          <cell r="M177" t="str">
            <v>通过鼓励和引导390户农户，利用自有院落空间及资源资产，发展庭院经济，促进就地就近就业创业、发展乡村特色产业、拓展增收来源，实现年增收2000元以上。</v>
          </cell>
          <cell r="N177" t="str">
            <v>5人参与前期项目确定会议、决议，5人参与入库项目的选择，3人参与项目实施过程中资金使用的监督；通过鼓励和引导390户农户，利用自有院落空间及资源资产，发展庭院经济，促进就地就近就业创业、发展乡村特色产业、拓展增收来源，实现年增收2000元以上。</v>
          </cell>
          <cell r="O177" t="str">
            <v>通过鼓励和引导390户农户，利用自有院落空间及资源资产，发展庭院经济，促进就地就近就业创业、发展乡村特色产业、拓展增收来源，实现年增收2000元以上。</v>
          </cell>
          <cell r="P177" t="str">
            <v>到户产业发展户数390户</v>
          </cell>
          <cell r="Q177" t="str">
            <v>项目验收合格率100%</v>
          </cell>
          <cell r="R177" t="str">
            <v>项目完工及时率100%</v>
          </cell>
          <cell r="S177" t="str">
            <v>到户产业补助2000元/户</v>
          </cell>
          <cell r="T177" t="str">
            <v>农户增加收入≥0.2万元</v>
          </cell>
          <cell r="U177" t="str">
            <v>受益农户户数≥390户</v>
          </cell>
          <cell r="V177" t="str">
            <v>项目可持续效益≥1年</v>
          </cell>
          <cell r="W177" t="str">
            <v>受益群众满意度≥95%</v>
          </cell>
          <cell r="X177" t="str">
            <v>巫溪县乡村振兴局</v>
          </cell>
          <cell r="Y177" t="str">
            <v>巫溪县大河乡人民政府</v>
          </cell>
          <cell r="Z177">
            <v>2024</v>
          </cell>
          <cell r="AA177" t="str">
            <v>是</v>
          </cell>
          <cell r="AB177">
            <v>202401</v>
          </cell>
          <cell r="AC177">
            <v>202412</v>
          </cell>
          <cell r="AD177">
            <v>78</v>
          </cell>
          <cell r="AE177">
            <v>78</v>
          </cell>
          <cell r="AF177">
            <v>78</v>
          </cell>
        </row>
        <row r="177">
          <cell r="AI177">
            <v>78</v>
          </cell>
        </row>
        <row r="177">
          <cell r="AL177" t="e">
            <v>#REF!</v>
          </cell>
          <cell r="AM177">
            <v>1170</v>
          </cell>
          <cell r="AN177">
            <v>1170</v>
          </cell>
          <cell r="AO177" t="str">
            <v>否</v>
          </cell>
          <cell r="AP177" t="str">
            <v>否</v>
          </cell>
          <cell r="AQ177" t="str">
            <v>否</v>
          </cell>
          <cell r="AR177" t="str">
            <v>是</v>
          </cell>
          <cell r="AS177" t="str">
            <v>是</v>
          </cell>
          <cell r="AT177" t="str">
            <v>否</v>
          </cell>
          <cell r="AU177" t="str">
            <v>否</v>
          </cell>
          <cell r="AV177" t="str">
            <v>否</v>
          </cell>
          <cell r="AW177" t="str">
            <v>否</v>
          </cell>
          <cell r="AX177" t="str">
            <v>陈鹤铭</v>
          </cell>
          <cell r="AY177">
            <v>18290257890</v>
          </cell>
        </row>
        <row r="177">
          <cell r="BD177">
            <v>0</v>
          </cell>
        </row>
        <row r="177">
          <cell r="BL177">
            <v>78</v>
          </cell>
          <cell r="BM177">
            <v>78</v>
          </cell>
          <cell r="BN177">
            <v>0</v>
          </cell>
          <cell r="BO177">
            <v>78</v>
          </cell>
        </row>
        <row r="178">
          <cell r="F178" t="str">
            <v>巫溪县天星乡2024年庭院经济项目</v>
          </cell>
          <cell r="G178" t="str">
            <v>产业发展</v>
          </cell>
          <cell r="H178" t="str">
            <v>生产项目</v>
          </cell>
          <cell r="I178" t="str">
            <v>种植业基地</v>
          </cell>
          <cell r="J178" t="str">
            <v>425户农户庭院经济发展</v>
          </cell>
          <cell r="K178" t="str">
            <v>新建</v>
          </cell>
          <cell r="L178" t="str">
            <v>巫溪县天星乡</v>
          </cell>
          <cell r="M178" t="str">
            <v>通过鼓励和引导425户农户，利用自有院落空间及资源资产，发展庭院经济，促进就地就近就业创业、发展乡村特色产业、拓展增收来源，实现年增收2000元以上。</v>
          </cell>
          <cell r="N178" t="str">
            <v>5人参与前期项目确定会议、决议，5人参与入库项目的选择，3人参与项目实施过程中资金使用的监督；通过鼓励和引导425户农户，利用自有院落空间及资源资产，发展庭院经济，促进就地就近就业创业、发展乡村特色产业、拓展增收来源，实现年增收2000元以上。</v>
          </cell>
          <cell r="O178" t="str">
            <v>通过鼓励和引导425户农户，利用自有院落空间及资源资产，发展庭院经济，促进就地就近就业创业、发展乡村特色产业、拓展增收来源，实现年增收2000元以上。</v>
          </cell>
          <cell r="P178" t="str">
            <v>到户产业发展户数425户</v>
          </cell>
          <cell r="Q178" t="str">
            <v>项目验收合格率100%</v>
          </cell>
          <cell r="R178" t="str">
            <v>项目完工及时率100%</v>
          </cell>
          <cell r="S178" t="str">
            <v>到户产业补助2000元/户</v>
          </cell>
          <cell r="T178" t="str">
            <v>农户增加收入≥0.2万元</v>
          </cell>
          <cell r="U178" t="str">
            <v>受益农户户数≥425户</v>
          </cell>
          <cell r="V178" t="str">
            <v>项目可持续效益≥1年</v>
          </cell>
          <cell r="W178" t="str">
            <v>受益群众满意度≥95%</v>
          </cell>
          <cell r="X178" t="str">
            <v>巫溪县乡村振兴局</v>
          </cell>
          <cell r="Y178" t="str">
            <v>巫溪县天星乡人民政府</v>
          </cell>
          <cell r="Z178">
            <v>2024</v>
          </cell>
          <cell r="AA178" t="str">
            <v>是</v>
          </cell>
          <cell r="AB178">
            <v>202401</v>
          </cell>
          <cell r="AC178">
            <v>202412</v>
          </cell>
          <cell r="AD178">
            <v>85</v>
          </cell>
          <cell r="AE178">
            <v>85</v>
          </cell>
          <cell r="AF178">
            <v>85</v>
          </cell>
        </row>
        <row r="178">
          <cell r="AI178">
            <v>85</v>
          </cell>
        </row>
        <row r="178">
          <cell r="AL178" t="e">
            <v>#REF!</v>
          </cell>
          <cell r="AM178">
            <v>1275</v>
          </cell>
          <cell r="AN178">
            <v>1275</v>
          </cell>
          <cell r="AO178" t="str">
            <v>否</v>
          </cell>
          <cell r="AP178" t="str">
            <v>否</v>
          </cell>
          <cell r="AQ178" t="str">
            <v>否</v>
          </cell>
          <cell r="AR178" t="str">
            <v>是</v>
          </cell>
          <cell r="AS178" t="str">
            <v>是</v>
          </cell>
          <cell r="AT178" t="str">
            <v>否</v>
          </cell>
          <cell r="AU178" t="str">
            <v>否</v>
          </cell>
          <cell r="AV178" t="str">
            <v>否</v>
          </cell>
          <cell r="AW178" t="str">
            <v>否</v>
          </cell>
          <cell r="AX178" t="str">
            <v>刘海军</v>
          </cell>
          <cell r="AY178">
            <v>15826470946</v>
          </cell>
        </row>
        <row r="178">
          <cell r="BD178">
            <v>0</v>
          </cell>
        </row>
        <row r="178">
          <cell r="BL178">
            <v>85</v>
          </cell>
          <cell r="BM178">
            <v>85</v>
          </cell>
          <cell r="BN178">
            <v>0</v>
          </cell>
          <cell r="BO178">
            <v>85</v>
          </cell>
        </row>
        <row r="179">
          <cell r="F179" t="str">
            <v>巫溪县长桂乡2024年庭院经济项目</v>
          </cell>
          <cell r="G179" t="str">
            <v>产业发展</v>
          </cell>
          <cell r="H179" t="str">
            <v>生产项目</v>
          </cell>
          <cell r="I179" t="str">
            <v>种植业基地</v>
          </cell>
          <cell r="J179" t="str">
            <v>425户农户庭院经济发展</v>
          </cell>
          <cell r="K179" t="str">
            <v>新建</v>
          </cell>
          <cell r="L179" t="str">
            <v>巫溪县长桂乡</v>
          </cell>
          <cell r="M179" t="str">
            <v>通过鼓励和引导425户农户，利用自有院落空间及资源资产，发展庭院经济，促进就地就近就业创业、发展乡村特色产业、拓展增收来源，实现年增收2000元以上。</v>
          </cell>
          <cell r="N179" t="str">
            <v>5人参与前期项目确定会议、决议，5人参与入库项目的选择，3人参与项目实施过程中资金使用的监督；通过鼓励和引导425户农户，利用自有院落空间及资源资产，发展庭院经济，促进就地就近就业创业、发展乡村特色产业、拓展增收来源，实现年增收2000元以上。</v>
          </cell>
          <cell r="O179" t="str">
            <v>通过鼓励和引导425户农户，利用自有院落空间及资源资产，发展庭院经济，促进就地就近就业创业、发展乡村特色产业、拓展增收来源，实现年增收2000元以上。</v>
          </cell>
          <cell r="P179" t="str">
            <v>到户产业发展户数425户</v>
          </cell>
          <cell r="Q179" t="str">
            <v>项目验收合格率100%</v>
          </cell>
          <cell r="R179" t="str">
            <v>项目完工及时率100%</v>
          </cell>
          <cell r="S179" t="str">
            <v>到户产业补助2000元/户</v>
          </cell>
          <cell r="T179" t="str">
            <v>农户增加收入≥0.2万元</v>
          </cell>
          <cell r="U179" t="str">
            <v>受益农户户数≥425户</v>
          </cell>
          <cell r="V179" t="str">
            <v>项目可持续效益≥1年</v>
          </cell>
          <cell r="W179" t="str">
            <v>受益群众满意度≥95%</v>
          </cell>
          <cell r="X179" t="str">
            <v>巫溪县乡村振兴局</v>
          </cell>
          <cell r="Y179" t="str">
            <v>巫溪县长桂乡人民政府</v>
          </cell>
          <cell r="Z179">
            <v>2024</v>
          </cell>
          <cell r="AA179" t="str">
            <v>是</v>
          </cell>
          <cell r="AB179">
            <v>202401</v>
          </cell>
          <cell r="AC179">
            <v>202412</v>
          </cell>
          <cell r="AD179">
            <v>85</v>
          </cell>
          <cell r="AE179">
            <v>85</v>
          </cell>
          <cell r="AF179">
            <v>85</v>
          </cell>
        </row>
        <row r="179">
          <cell r="AI179">
            <v>85</v>
          </cell>
        </row>
        <row r="179">
          <cell r="AL179" t="e">
            <v>#REF!</v>
          </cell>
          <cell r="AM179">
            <v>1275</v>
          </cell>
          <cell r="AN179">
            <v>1275</v>
          </cell>
          <cell r="AO179" t="str">
            <v>否</v>
          </cell>
          <cell r="AP179" t="str">
            <v>否</v>
          </cell>
          <cell r="AQ179" t="str">
            <v>否</v>
          </cell>
          <cell r="AR179" t="str">
            <v>是</v>
          </cell>
          <cell r="AS179" t="str">
            <v>是</v>
          </cell>
          <cell r="AT179" t="str">
            <v>否</v>
          </cell>
          <cell r="AU179" t="str">
            <v>否</v>
          </cell>
          <cell r="AV179" t="str">
            <v>否</v>
          </cell>
          <cell r="AW179" t="str">
            <v>否</v>
          </cell>
          <cell r="AX179" t="str">
            <v>周恩奎</v>
          </cell>
          <cell r="AY179">
            <v>15223570990</v>
          </cell>
        </row>
        <row r="179">
          <cell r="BD179">
            <v>0</v>
          </cell>
        </row>
        <row r="179">
          <cell r="BL179">
            <v>85</v>
          </cell>
          <cell r="BM179">
            <v>85</v>
          </cell>
          <cell r="BN179">
            <v>0</v>
          </cell>
          <cell r="BO179">
            <v>85</v>
          </cell>
        </row>
        <row r="180">
          <cell r="F180" t="str">
            <v>巫溪县上磺镇2024年庭院经济项目</v>
          </cell>
          <cell r="G180" t="str">
            <v>产业发展</v>
          </cell>
          <cell r="H180" t="str">
            <v>生产项目</v>
          </cell>
          <cell r="I180" t="str">
            <v>种植业基地</v>
          </cell>
          <cell r="J180" t="str">
            <v>700户农户庭院经济发展</v>
          </cell>
          <cell r="K180" t="str">
            <v>新建</v>
          </cell>
          <cell r="L180" t="str">
            <v>巫溪县上磺镇</v>
          </cell>
          <cell r="M180" t="str">
            <v>通过鼓励和引导700户农户，利用自有院落空间及资源资产，发展庭院经济，促进就地就近就业创业、发展乡村特色产业、拓展增收来源，实现年增收2000元以上。</v>
          </cell>
          <cell r="N180" t="str">
            <v>5人参与前期项目确定会议、决议，5人参与入库项目的选择，3人参与项目实施过程中资金使用的监督；通过鼓励和引导700户农户，利用自有院落空间及资源资产，发展庭院经济，促进就地就近就业创业、发展乡村特色产业、拓展增收来源，实现年增收2000元以上。</v>
          </cell>
          <cell r="O180" t="str">
            <v>通过鼓励和引导700户农户，利用自有院落空间及资源资产，发展庭院经济，促进就地就近就业创业、发展乡村特色产业、拓展增收来源，实现年增收2000元以上。</v>
          </cell>
          <cell r="P180" t="str">
            <v>到户产业发展户数700户</v>
          </cell>
          <cell r="Q180" t="str">
            <v>项目验收合格率100%</v>
          </cell>
          <cell r="R180" t="str">
            <v>项目完工及时率100%</v>
          </cell>
          <cell r="S180" t="str">
            <v>到户产业补助2000元/户</v>
          </cell>
          <cell r="T180" t="str">
            <v>农户增加收入≥0.2万元</v>
          </cell>
          <cell r="U180" t="str">
            <v>受益农户户数≥700户</v>
          </cell>
          <cell r="V180" t="str">
            <v>项目可持续效益≥1年</v>
          </cell>
          <cell r="W180" t="str">
            <v>受益群众满意度≥95%</v>
          </cell>
          <cell r="X180" t="str">
            <v>巫溪县乡村振兴局</v>
          </cell>
          <cell r="Y180" t="str">
            <v>巫溪县上磺镇人民政府</v>
          </cell>
          <cell r="Z180">
            <v>2024</v>
          </cell>
          <cell r="AA180" t="str">
            <v>是</v>
          </cell>
          <cell r="AB180">
            <v>202401</v>
          </cell>
          <cell r="AC180">
            <v>202412</v>
          </cell>
          <cell r="AD180">
            <v>140</v>
          </cell>
          <cell r="AE180">
            <v>140</v>
          </cell>
          <cell r="AF180">
            <v>140</v>
          </cell>
        </row>
        <row r="180">
          <cell r="AI180">
            <v>140</v>
          </cell>
        </row>
        <row r="180">
          <cell r="AL180" t="e">
            <v>#REF!</v>
          </cell>
          <cell r="AM180">
            <v>2100</v>
          </cell>
          <cell r="AN180">
            <v>2100</v>
          </cell>
          <cell r="AO180" t="str">
            <v>否</v>
          </cell>
          <cell r="AP180" t="str">
            <v>否</v>
          </cell>
          <cell r="AQ180" t="str">
            <v>否</v>
          </cell>
          <cell r="AR180" t="str">
            <v>是</v>
          </cell>
          <cell r="AS180" t="str">
            <v>是</v>
          </cell>
          <cell r="AT180" t="str">
            <v>否</v>
          </cell>
          <cell r="AU180" t="str">
            <v>否</v>
          </cell>
          <cell r="AV180" t="str">
            <v>否</v>
          </cell>
          <cell r="AW180" t="str">
            <v>否</v>
          </cell>
          <cell r="AX180" t="str">
            <v>陈懿</v>
          </cell>
          <cell r="AY180">
            <v>13594802796</v>
          </cell>
        </row>
        <row r="180">
          <cell r="BD180">
            <v>0</v>
          </cell>
        </row>
        <row r="180">
          <cell r="BL180">
            <v>140</v>
          </cell>
          <cell r="BM180">
            <v>140</v>
          </cell>
          <cell r="BN180">
            <v>0</v>
          </cell>
          <cell r="BO180">
            <v>140</v>
          </cell>
        </row>
        <row r="181">
          <cell r="F181" t="str">
            <v>巫溪县古路镇2024年庭院经济项目</v>
          </cell>
          <cell r="G181" t="str">
            <v>产业发展</v>
          </cell>
          <cell r="H181" t="str">
            <v>生产项目</v>
          </cell>
          <cell r="I181" t="str">
            <v>种植业基地</v>
          </cell>
          <cell r="J181" t="str">
            <v>1500户农户庭院经济发展</v>
          </cell>
          <cell r="K181" t="str">
            <v>新建</v>
          </cell>
          <cell r="L181" t="str">
            <v>巫溪县古路镇</v>
          </cell>
          <cell r="M181" t="str">
            <v>通过鼓励和引导1500户农户，利用自有院落空间及资源资产，发展庭院经济，促进就地就近就业创业、发展乡村特色产业、拓展增收来源，实现年增收2000元以上。</v>
          </cell>
          <cell r="N181" t="str">
            <v>5人参与前期项目确定会议、决议，5人参与入库项目的选择，3人参与项目实施过程中资金使用的监督；通过鼓励和引导1500户农户，利用自有院落空间及资源资产，发展庭院经济，促进就地就近就业创业、发展乡村特色产业、拓展增收来源，实现年增收2000元以上。</v>
          </cell>
          <cell r="O181" t="str">
            <v>通过鼓励和引导1500户农户，利用自有院落空间及资源资产，发展庭院经济，促进就地就近就业创业、发展乡村特色产业、拓展增收来源，实现年增收2000元以上。</v>
          </cell>
          <cell r="P181" t="str">
            <v>到户产业发展户数1500户</v>
          </cell>
          <cell r="Q181" t="str">
            <v>项目验收合格率100%</v>
          </cell>
          <cell r="R181" t="str">
            <v>项目完工及时率100%</v>
          </cell>
          <cell r="S181" t="str">
            <v>到户产业补助2000元/户</v>
          </cell>
          <cell r="T181" t="str">
            <v>农户增加收入≥0.2万元</v>
          </cell>
          <cell r="U181" t="str">
            <v>受益农户户数≥1500户</v>
          </cell>
          <cell r="V181" t="str">
            <v>项目可持续效益≥1年</v>
          </cell>
          <cell r="W181" t="str">
            <v>受益群众满意度≥95%</v>
          </cell>
          <cell r="X181" t="str">
            <v>巫溪县乡村振兴局</v>
          </cell>
          <cell r="Y181" t="str">
            <v>巫溪县古路镇人民政府</v>
          </cell>
          <cell r="Z181">
            <v>2024</v>
          </cell>
          <cell r="AA181" t="str">
            <v>是</v>
          </cell>
          <cell r="AB181">
            <v>202401</v>
          </cell>
          <cell r="AC181">
            <v>202412</v>
          </cell>
          <cell r="AD181">
            <v>300</v>
          </cell>
          <cell r="AE181">
            <v>300</v>
          </cell>
          <cell r="AF181">
            <v>300</v>
          </cell>
        </row>
        <row r="181">
          <cell r="AI181">
            <v>300</v>
          </cell>
        </row>
        <row r="181">
          <cell r="AL181" t="e">
            <v>#REF!</v>
          </cell>
          <cell r="AM181">
            <v>4500</v>
          </cell>
          <cell r="AN181">
            <v>4500</v>
          </cell>
          <cell r="AO181" t="str">
            <v>否</v>
          </cell>
          <cell r="AP181" t="str">
            <v>否</v>
          </cell>
          <cell r="AQ181" t="str">
            <v>否</v>
          </cell>
          <cell r="AR181" t="str">
            <v>是</v>
          </cell>
          <cell r="AS181" t="str">
            <v>是</v>
          </cell>
          <cell r="AT181" t="str">
            <v>否</v>
          </cell>
          <cell r="AU181" t="str">
            <v>否</v>
          </cell>
          <cell r="AV181" t="str">
            <v>否</v>
          </cell>
          <cell r="AW181" t="str">
            <v>否</v>
          </cell>
          <cell r="AX181" t="str">
            <v>陈俊</v>
          </cell>
          <cell r="AY181">
            <v>13668448223</v>
          </cell>
        </row>
        <row r="181">
          <cell r="BD181">
            <v>0</v>
          </cell>
        </row>
        <row r="181">
          <cell r="BL181">
            <v>150</v>
          </cell>
          <cell r="BM181">
            <v>150</v>
          </cell>
          <cell r="BN181">
            <v>0</v>
          </cell>
          <cell r="BO181">
            <v>150</v>
          </cell>
        </row>
        <row r="182">
          <cell r="F182" t="str">
            <v>巫溪县峰灵镇2024年庭院经济项目</v>
          </cell>
          <cell r="G182" t="str">
            <v>产业发展</v>
          </cell>
          <cell r="H182" t="str">
            <v>生产项目</v>
          </cell>
          <cell r="I182" t="str">
            <v>种植业基地</v>
          </cell>
          <cell r="J182" t="str">
            <v>475户农户庭院经济发展</v>
          </cell>
          <cell r="K182" t="str">
            <v>新建</v>
          </cell>
          <cell r="L182" t="str">
            <v>巫溪县峰灵镇</v>
          </cell>
          <cell r="M182" t="str">
            <v>通过鼓励和引导475户农户，利用自有院落空间及资源资产，发展庭院经济，促进就地就近就业创业、发展乡村特色产业、拓展增收来源，实现年增收2000元以上。</v>
          </cell>
          <cell r="N182" t="str">
            <v>5人参与前期项目确定会议、决议，5人参与入库项目的选择，3人参与项目实施过程中资金使用的监督；通过鼓励和引导475户农户，利用自有院落空间及资源资产，发展庭院经济，促进就地就近就业创业、发展乡村特色产业、拓展增收来源，实现年增收2000元以上。</v>
          </cell>
          <cell r="O182" t="str">
            <v>通过鼓励和引导475户农户，利用自有院落空间及资源资产，发展庭院经济，促进就地就近就业创业、发展乡村特色产业、拓展增收来源，实现年增收2000元以上。</v>
          </cell>
          <cell r="P182" t="str">
            <v>到户产业发展户数475户</v>
          </cell>
          <cell r="Q182" t="str">
            <v>项目验收合格率100%</v>
          </cell>
          <cell r="R182" t="str">
            <v>项目完工及时率100%</v>
          </cell>
          <cell r="S182" t="str">
            <v>到户产业补助2000元/户</v>
          </cell>
          <cell r="T182" t="str">
            <v>农户增加收入≥0.2万元</v>
          </cell>
          <cell r="U182" t="str">
            <v>受益农户户数≥475户</v>
          </cell>
          <cell r="V182" t="str">
            <v>项目可持续效益≥1年</v>
          </cell>
          <cell r="W182" t="str">
            <v>受益群众满意度≥95%</v>
          </cell>
          <cell r="X182" t="str">
            <v>巫溪县乡村振兴局</v>
          </cell>
          <cell r="Y182" t="str">
            <v>巫溪县峰灵镇人民政府</v>
          </cell>
          <cell r="Z182">
            <v>2024</v>
          </cell>
          <cell r="AA182" t="str">
            <v>是</v>
          </cell>
          <cell r="AB182">
            <v>202401</v>
          </cell>
          <cell r="AC182">
            <v>202412</v>
          </cell>
          <cell r="AD182">
            <v>95</v>
          </cell>
          <cell r="AE182">
            <v>95</v>
          </cell>
          <cell r="AF182">
            <v>95</v>
          </cell>
        </row>
        <row r="182">
          <cell r="AI182">
            <v>95</v>
          </cell>
        </row>
        <row r="182">
          <cell r="AL182" t="e">
            <v>#REF!</v>
          </cell>
          <cell r="AM182">
            <v>1425</v>
          </cell>
          <cell r="AN182">
            <v>1425</v>
          </cell>
          <cell r="AO182" t="str">
            <v>否</v>
          </cell>
          <cell r="AP182" t="str">
            <v>否</v>
          </cell>
          <cell r="AQ182" t="str">
            <v>否</v>
          </cell>
          <cell r="AR182" t="str">
            <v>是</v>
          </cell>
          <cell r="AS182" t="str">
            <v>是</v>
          </cell>
          <cell r="AT182" t="str">
            <v>否</v>
          </cell>
          <cell r="AU182" t="str">
            <v>否</v>
          </cell>
          <cell r="AV182" t="str">
            <v>否</v>
          </cell>
          <cell r="AW182" t="str">
            <v>否</v>
          </cell>
          <cell r="AX182" t="str">
            <v>吴松</v>
          </cell>
          <cell r="AY182">
            <v>18315015559</v>
          </cell>
        </row>
        <row r="182">
          <cell r="BD182">
            <v>0</v>
          </cell>
        </row>
        <row r="182">
          <cell r="BL182">
            <v>95</v>
          </cell>
          <cell r="BM182">
            <v>95</v>
          </cell>
          <cell r="BN182">
            <v>0</v>
          </cell>
          <cell r="BO182">
            <v>95</v>
          </cell>
        </row>
        <row r="183">
          <cell r="F183" t="str">
            <v>巫溪县蒲莲镇2024年庭院经济项目</v>
          </cell>
          <cell r="G183" t="str">
            <v>产业发展</v>
          </cell>
          <cell r="H183" t="str">
            <v>生产项目</v>
          </cell>
          <cell r="I183" t="str">
            <v>种植业基地</v>
          </cell>
          <cell r="J183" t="str">
            <v>125户农户庭院经济发展</v>
          </cell>
          <cell r="K183" t="str">
            <v>新建</v>
          </cell>
          <cell r="L183" t="str">
            <v>巫溪县蒲莲镇</v>
          </cell>
          <cell r="M183" t="str">
            <v>通过鼓励和引导125户农户，利用自有院落空间及资源资产，发展庭院经济，促进就地就近就业创业、发展乡村特色产业、拓展增收来源，实现年增收2000元以上。</v>
          </cell>
          <cell r="N183" t="str">
            <v>5人参与前期项目确定会议、决议，5人参与入库项目的选择，3人参与项目实施过程中资金使用的监督；通过鼓励和引导125户农户，利用自有院落空间及资源资产，发展庭院经济，促进就地就近就业创业、发展乡村特色产业、拓展增收来源，实现年增收2000元以上。</v>
          </cell>
          <cell r="O183" t="str">
            <v>通过鼓励和引导125户农户，利用自有院落空间及资源资产，发展庭院经济，促进就地就近就业创业、发展乡村特色产业、拓展增收来源，实现年增收2000元以上。</v>
          </cell>
          <cell r="P183" t="str">
            <v>到户产业发展户数125户</v>
          </cell>
          <cell r="Q183" t="str">
            <v>项目验收合格率100%</v>
          </cell>
          <cell r="R183" t="str">
            <v>项目完工及时率100%</v>
          </cell>
          <cell r="S183" t="str">
            <v>到户产业补助2000元/户</v>
          </cell>
          <cell r="T183" t="str">
            <v>农户增加收入≥0.2万元</v>
          </cell>
          <cell r="U183" t="str">
            <v>受益农户户数≥125户</v>
          </cell>
          <cell r="V183" t="str">
            <v>项目可持续效益≥1年</v>
          </cell>
          <cell r="W183" t="str">
            <v>受益群众满意度≥95%</v>
          </cell>
          <cell r="X183" t="str">
            <v>巫溪县乡村振兴局</v>
          </cell>
          <cell r="Y183" t="str">
            <v>巫溪县蒲莲镇人民政府</v>
          </cell>
          <cell r="Z183">
            <v>2024</v>
          </cell>
          <cell r="AA183" t="str">
            <v>是</v>
          </cell>
          <cell r="AB183">
            <v>202401</v>
          </cell>
          <cell r="AC183">
            <v>202412</v>
          </cell>
          <cell r="AD183">
            <v>25</v>
          </cell>
          <cell r="AE183">
            <v>25</v>
          </cell>
          <cell r="AF183">
            <v>25</v>
          </cell>
        </row>
        <row r="183">
          <cell r="AI183">
            <v>25</v>
          </cell>
        </row>
        <row r="183">
          <cell r="AL183" t="e">
            <v>#REF!</v>
          </cell>
          <cell r="AM183">
            <v>375</v>
          </cell>
          <cell r="AN183">
            <v>375</v>
          </cell>
          <cell r="AO183" t="str">
            <v>否</v>
          </cell>
          <cell r="AP183" t="str">
            <v>否</v>
          </cell>
          <cell r="AQ183" t="str">
            <v>否</v>
          </cell>
          <cell r="AR183" t="str">
            <v>是</v>
          </cell>
          <cell r="AS183" t="str">
            <v>是</v>
          </cell>
          <cell r="AT183" t="str">
            <v>否</v>
          </cell>
          <cell r="AU183" t="str">
            <v>否</v>
          </cell>
          <cell r="AV183" t="str">
            <v>否</v>
          </cell>
          <cell r="AW183" t="str">
            <v>否</v>
          </cell>
          <cell r="AX183" t="str">
            <v>但研</v>
          </cell>
          <cell r="AY183">
            <v>15823710996</v>
          </cell>
        </row>
        <row r="183">
          <cell r="BD183">
            <v>0</v>
          </cell>
        </row>
        <row r="183">
          <cell r="BL183">
            <v>25</v>
          </cell>
          <cell r="BM183">
            <v>25</v>
          </cell>
          <cell r="BN183">
            <v>0</v>
          </cell>
          <cell r="BO183">
            <v>25</v>
          </cell>
        </row>
        <row r="184">
          <cell r="F184" t="str">
            <v>巫溪县文峰镇2024年庭院经济项目</v>
          </cell>
          <cell r="G184" t="str">
            <v>产业发展</v>
          </cell>
          <cell r="H184" t="str">
            <v>生产项目</v>
          </cell>
          <cell r="I184" t="str">
            <v>种植业基地</v>
          </cell>
          <cell r="J184" t="str">
            <v>825户农户庭院经济发展</v>
          </cell>
          <cell r="K184" t="str">
            <v>新建</v>
          </cell>
          <cell r="L184" t="str">
            <v>巫溪县文峰镇</v>
          </cell>
          <cell r="M184" t="str">
            <v>通过鼓励和引导825户农户，利用自有院落空间及资源资产，发展庭院经济，促进就地就近就业创业、发展乡村特色产业、拓展增收来源，实现年增收2000元以上。</v>
          </cell>
          <cell r="N184" t="str">
            <v>5人参与前期项目确定会议、决议，5人参与入库项目的选择，3人参与项目实施过程中资金使用的监督；通过鼓励和引导825户农户，利用自有院落空间及资源资产，发展庭院经济，促进就地就近就业创业、发展乡村特色产业、拓展增收来源，实现年增收2000元以上。</v>
          </cell>
          <cell r="O184" t="str">
            <v>通过鼓励和引导825户农户，利用自有院落空间及资源资产，发展庭院经济，促进就地就近就业创业、发展乡村特色产业、拓展增收来源，实现年增收2000元以上。</v>
          </cell>
          <cell r="P184" t="str">
            <v>到户产业发展户数825户</v>
          </cell>
          <cell r="Q184" t="str">
            <v>项目验收合格率100%</v>
          </cell>
          <cell r="R184" t="str">
            <v>项目完工及时率100%</v>
          </cell>
          <cell r="S184" t="str">
            <v>到户产业补助2000元/户</v>
          </cell>
          <cell r="T184" t="str">
            <v>农户增加收入≥0.2万元</v>
          </cell>
          <cell r="U184" t="str">
            <v>受益农户户数≥825户</v>
          </cell>
          <cell r="V184" t="str">
            <v>项目可持续效益≥1年</v>
          </cell>
          <cell r="W184" t="str">
            <v>受益群众满意度≥95%</v>
          </cell>
          <cell r="X184" t="str">
            <v>巫溪县乡村振兴局</v>
          </cell>
          <cell r="Y184" t="str">
            <v>巫溪县文峰镇人民政府</v>
          </cell>
          <cell r="Z184">
            <v>2024</v>
          </cell>
          <cell r="AA184" t="str">
            <v>是</v>
          </cell>
          <cell r="AB184">
            <v>202401</v>
          </cell>
          <cell r="AC184">
            <v>202412</v>
          </cell>
          <cell r="AD184">
            <v>140</v>
          </cell>
          <cell r="AE184">
            <v>140</v>
          </cell>
          <cell r="AF184">
            <v>140</v>
          </cell>
        </row>
        <row r="184">
          <cell r="AI184">
            <v>151.96</v>
          </cell>
        </row>
        <row r="184">
          <cell r="AL184" t="e">
            <v>#REF!</v>
          </cell>
          <cell r="AM184">
            <v>2475</v>
          </cell>
          <cell r="AN184">
            <v>2475</v>
          </cell>
          <cell r="AO184" t="str">
            <v>否</v>
          </cell>
          <cell r="AP184" t="str">
            <v>否</v>
          </cell>
          <cell r="AQ184" t="str">
            <v>否</v>
          </cell>
          <cell r="AR184" t="str">
            <v>是</v>
          </cell>
          <cell r="AS184" t="str">
            <v>是</v>
          </cell>
          <cell r="AT184" t="str">
            <v>否</v>
          </cell>
          <cell r="AU184" t="str">
            <v>否</v>
          </cell>
          <cell r="AV184" t="str">
            <v>否</v>
          </cell>
          <cell r="AW184" t="str">
            <v>否</v>
          </cell>
          <cell r="AX184" t="str">
            <v>陈茂林</v>
          </cell>
          <cell r="AY184">
            <v>15084310372</v>
          </cell>
        </row>
        <row r="184">
          <cell r="BD184">
            <v>0</v>
          </cell>
        </row>
        <row r="184">
          <cell r="BL184">
            <v>130</v>
          </cell>
          <cell r="BM184">
            <v>130</v>
          </cell>
          <cell r="BN184">
            <v>0</v>
          </cell>
          <cell r="BO184">
            <v>130</v>
          </cell>
        </row>
        <row r="185">
          <cell r="F185" t="str">
            <v>巫溪县塘坊镇2024年庭院经济目</v>
          </cell>
          <cell r="G185" t="str">
            <v>产业发展</v>
          </cell>
          <cell r="H185" t="str">
            <v>生产项目</v>
          </cell>
          <cell r="I185" t="str">
            <v>种植业基地</v>
          </cell>
          <cell r="J185" t="str">
            <v>490户农户庭院经济发展</v>
          </cell>
          <cell r="K185" t="str">
            <v>新建</v>
          </cell>
          <cell r="L185" t="str">
            <v>巫溪县塘坊镇</v>
          </cell>
          <cell r="M185" t="str">
            <v>通过鼓励和引导490户农户，利用自有院落空间及资源资产，发展庭院经济，促进就地就近就业创业、发展乡村特色产业、拓展增收来源，实现年增收2000元以上。</v>
          </cell>
          <cell r="N185" t="str">
            <v>5人参与前期项目确定会议、决议，5人参与入库项目的选择，3人参与项目实施过程中资金使用的监督；通过鼓励和引导490户农户，利用自有院落空间及资源资产，发展庭院经济，促进就地就近就业创业、发展乡村特色产业、拓展增收来源，实现年增收2000元以上。</v>
          </cell>
          <cell r="O185" t="str">
            <v>通过鼓励和引导490户农户，利用自有院落空间及资源资产，发展庭院经济，促进就地就近就业创业、发展乡村特色产业、拓展增收来源，实现年增收2000元以上。</v>
          </cell>
          <cell r="P185" t="str">
            <v>到户产业发展户数490户</v>
          </cell>
          <cell r="Q185" t="str">
            <v>项目验收合格率100%</v>
          </cell>
          <cell r="R185" t="str">
            <v>项目完工及时率100%</v>
          </cell>
          <cell r="S185" t="str">
            <v>到户产业补助2000元/户</v>
          </cell>
          <cell r="T185" t="str">
            <v>农户增加收入≥0.2万元</v>
          </cell>
          <cell r="U185" t="str">
            <v>受益农户户数≥490户</v>
          </cell>
          <cell r="V185" t="str">
            <v>项目可持续效益≥1年</v>
          </cell>
          <cell r="W185" t="str">
            <v>受益群众满意度≥95%</v>
          </cell>
          <cell r="X185" t="str">
            <v>巫溪县乡村振兴局</v>
          </cell>
          <cell r="Y185" t="str">
            <v>巫溪县塘坊镇人民政府</v>
          </cell>
          <cell r="Z185">
            <v>2024</v>
          </cell>
          <cell r="AA185" t="str">
            <v>是</v>
          </cell>
          <cell r="AB185">
            <v>202401</v>
          </cell>
          <cell r="AC185">
            <v>202412</v>
          </cell>
          <cell r="AD185">
            <v>98</v>
          </cell>
          <cell r="AE185">
            <v>98</v>
          </cell>
          <cell r="AF185">
            <v>98</v>
          </cell>
        </row>
        <row r="185">
          <cell r="AI185">
            <v>98</v>
          </cell>
        </row>
        <row r="185">
          <cell r="AL185" t="e">
            <v>#REF!</v>
          </cell>
          <cell r="AM185">
            <v>1470</v>
          </cell>
          <cell r="AN185">
            <v>1470</v>
          </cell>
          <cell r="AO185" t="str">
            <v>否</v>
          </cell>
          <cell r="AP185" t="str">
            <v>否</v>
          </cell>
          <cell r="AQ185" t="str">
            <v>否</v>
          </cell>
          <cell r="AR185" t="str">
            <v>是</v>
          </cell>
          <cell r="AS185" t="str">
            <v>是</v>
          </cell>
          <cell r="AT185" t="str">
            <v>否</v>
          </cell>
          <cell r="AU185" t="str">
            <v>否</v>
          </cell>
          <cell r="AV185" t="str">
            <v>否</v>
          </cell>
          <cell r="AW185" t="str">
            <v>否</v>
          </cell>
          <cell r="AX185" t="str">
            <v>陈权</v>
          </cell>
          <cell r="AY185">
            <v>15213511608</v>
          </cell>
        </row>
        <row r="185">
          <cell r="BD185">
            <v>0</v>
          </cell>
        </row>
        <row r="185">
          <cell r="BL185">
            <v>98</v>
          </cell>
          <cell r="BM185">
            <v>98</v>
          </cell>
          <cell r="BN185">
            <v>0</v>
          </cell>
          <cell r="BO185">
            <v>98</v>
          </cell>
        </row>
        <row r="186">
          <cell r="F186" t="str">
            <v>巫溪县朝阳镇2024年庭院经济项目</v>
          </cell>
          <cell r="G186" t="str">
            <v>产业发展</v>
          </cell>
          <cell r="H186" t="str">
            <v>生产项目</v>
          </cell>
          <cell r="I186" t="str">
            <v>种植业基地</v>
          </cell>
          <cell r="J186" t="str">
            <v>675户农户庭院经济发展</v>
          </cell>
          <cell r="K186" t="str">
            <v>新建</v>
          </cell>
          <cell r="L186" t="str">
            <v>巫溪县朝阳镇</v>
          </cell>
          <cell r="M186" t="str">
            <v>通过鼓励和引导675户农户，利用自有院落空间及资源资产，发展庭院经济，促进就地就近就业创业、发展乡村特色产业、拓展增收来源，实现年增收2000元以上。</v>
          </cell>
          <cell r="N186" t="str">
            <v>10人参与前期项目确定会议、决议，3人参与入库项目的选择，3人参与项目实施过程中资金使用的监督；通过鼓励和引导675户农户，利用自有院落空间及资源资产，发展庭院经济，促进就地就近就业创业、发展乡村特色产业、拓展增收来源，实现年增收2000元以上。</v>
          </cell>
          <cell r="O186" t="str">
            <v>通过鼓励和引导675户农户，利用自有院落空间及资源资产，发展庭院经济，促进就地就近就业创业、发展乡村特色产业、拓展增收来源，实现年增收2000元以上。</v>
          </cell>
          <cell r="P186" t="str">
            <v>到户产业发展户数675户</v>
          </cell>
          <cell r="Q186" t="str">
            <v>项目验收合格率100%</v>
          </cell>
          <cell r="R186" t="str">
            <v>项目完工及时率100%</v>
          </cell>
          <cell r="S186" t="str">
            <v>到户产业补助2000元/户</v>
          </cell>
          <cell r="T186" t="str">
            <v>农户增加收入≥0.2万元</v>
          </cell>
          <cell r="U186" t="str">
            <v>受益农户户数≥675户</v>
          </cell>
          <cell r="V186" t="str">
            <v>项目可持续效益≥1年</v>
          </cell>
          <cell r="W186" t="str">
            <v>受益群众满意度≥95%</v>
          </cell>
          <cell r="X186" t="str">
            <v>巫溪县乡村振兴局</v>
          </cell>
          <cell r="Y186" t="str">
            <v>巫溪县朝阳镇人民政府</v>
          </cell>
          <cell r="Z186">
            <v>2024</v>
          </cell>
          <cell r="AA186" t="str">
            <v>是</v>
          </cell>
          <cell r="AB186">
            <v>202401</v>
          </cell>
          <cell r="AC186">
            <v>202412</v>
          </cell>
          <cell r="AD186">
            <v>135</v>
          </cell>
          <cell r="AE186">
            <v>135</v>
          </cell>
          <cell r="AF186">
            <v>135</v>
          </cell>
        </row>
        <row r="186">
          <cell r="AI186">
            <v>135</v>
          </cell>
        </row>
        <row r="186">
          <cell r="AL186" t="e">
            <v>#REF!</v>
          </cell>
          <cell r="AM186">
            <v>2025</v>
          </cell>
          <cell r="AN186">
            <v>2025</v>
          </cell>
          <cell r="AO186" t="str">
            <v>否</v>
          </cell>
          <cell r="AP186" t="str">
            <v>否</v>
          </cell>
          <cell r="AQ186" t="str">
            <v>否</v>
          </cell>
          <cell r="AR186" t="str">
            <v>是</v>
          </cell>
          <cell r="AS186" t="str">
            <v>是</v>
          </cell>
          <cell r="AT186" t="str">
            <v>否</v>
          </cell>
          <cell r="AU186" t="str">
            <v>否</v>
          </cell>
          <cell r="AV186" t="str">
            <v>否</v>
          </cell>
          <cell r="AW186" t="str">
            <v>否</v>
          </cell>
          <cell r="AX186" t="str">
            <v>赵银河</v>
          </cell>
          <cell r="AY186">
            <v>15823807292</v>
          </cell>
        </row>
        <row r="186">
          <cell r="BD186">
            <v>0</v>
          </cell>
        </row>
        <row r="186">
          <cell r="BL186">
            <v>135</v>
          </cell>
          <cell r="BM186">
            <v>135</v>
          </cell>
          <cell r="BN186">
            <v>0</v>
          </cell>
          <cell r="BO186">
            <v>135</v>
          </cell>
        </row>
        <row r="187">
          <cell r="F187" t="str">
            <v>巫溪县徐家镇2024年庭院经济项目</v>
          </cell>
          <cell r="G187" t="str">
            <v>产业发展</v>
          </cell>
          <cell r="H187" t="str">
            <v>生产项目</v>
          </cell>
          <cell r="I187" t="str">
            <v>种植业基地</v>
          </cell>
          <cell r="J187" t="str">
            <v>440户农户庭院经济发展</v>
          </cell>
          <cell r="K187" t="str">
            <v>新建</v>
          </cell>
          <cell r="L187" t="str">
            <v>巫溪县徐家镇</v>
          </cell>
          <cell r="M187" t="str">
            <v>通过鼓励和引导440户农户，利用自有院落空间及资源资产，发展庭院经济，促进就地就近就业创业、发展乡村特色产业、拓展增收来源，实现年增收2000元以上。</v>
          </cell>
          <cell r="N187" t="str">
            <v>5人参与前期项目确定会议、决议，5人参与入库项目的选择，3人参与项目实施过程中资金使用的监督；通过鼓励和引导440户农户，利用自有院落空间及资源资产，发展庭院经济，促进就地就近就业创业、发展乡村特色产业、拓展增收来源，实现年增收2000元以上。</v>
          </cell>
          <cell r="O187" t="str">
            <v>通过鼓励和引导440户农户，利用自有院落空间及资源资产，发展庭院经济，促进就地就近就业创业、发展乡村特色产业、拓展增收来源，实现年增收2000元以上。</v>
          </cell>
          <cell r="P187" t="str">
            <v>到户产业发展户数440户</v>
          </cell>
          <cell r="Q187" t="str">
            <v>项目验收合格率100%</v>
          </cell>
          <cell r="R187" t="str">
            <v>项目完工及时率100%</v>
          </cell>
          <cell r="S187" t="str">
            <v>到户产业补助2000元/户</v>
          </cell>
          <cell r="T187" t="str">
            <v>农户增加收入≥0.2万元</v>
          </cell>
          <cell r="U187" t="str">
            <v>受益农户户数≥440户</v>
          </cell>
          <cell r="V187" t="str">
            <v>项目可持续效益≥1年</v>
          </cell>
          <cell r="W187" t="str">
            <v>受益群众满意度≥95%</v>
          </cell>
          <cell r="X187" t="str">
            <v>巫溪县乡村振兴局</v>
          </cell>
          <cell r="Y187" t="str">
            <v>巫溪县徐家镇人民政府</v>
          </cell>
          <cell r="Z187">
            <v>2024</v>
          </cell>
          <cell r="AA187" t="str">
            <v>是</v>
          </cell>
          <cell r="AB187">
            <v>202401</v>
          </cell>
          <cell r="AC187">
            <v>202412</v>
          </cell>
          <cell r="AD187">
            <v>88</v>
          </cell>
          <cell r="AE187">
            <v>88</v>
          </cell>
          <cell r="AF187">
            <v>88</v>
          </cell>
        </row>
        <row r="187">
          <cell r="AI187">
            <v>88</v>
          </cell>
        </row>
        <row r="187">
          <cell r="AL187" t="e">
            <v>#REF!</v>
          </cell>
          <cell r="AM187">
            <v>1320</v>
          </cell>
          <cell r="AN187">
            <v>1320</v>
          </cell>
          <cell r="AO187" t="str">
            <v>否</v>
          </cell>
          <cell r="AP187" t="str">
            <v>否</v>
          </cell>
          <cell r="AQ187" t="str">
            <v>否</v>
          </cell>
          <cell r="AR187" t="str">
            <v>是</v>
          </cell>
          <cell r="AS187" t="str">
            <v>是</v>
          </cell>
          <cell r="AT187" t="str">
            <v>否</v>
          </cell>
          <cell r="AU187" t="str">
            <v>否</v>
          </cell>
          <cell r="AV187" t="str">
            <v>否</v>
          </cell>
          <cell r="AW187" t="str">
            <v>否</v>
          </cell>
          <cell r="AX187" t="str">
            <v>郑昌学</v>
          </cell>
          <cell r="AY187" t="str">
            <v>13896211619</v>
          </cell>
        </row>
        <row r="187">
          <cell r="BD187">
            <v>0</v>
          </cell>
        </row>
        <row r="187">
          <cell r="BL187">
            <v>88</v>
          </cell>
          <cell r="BM187">
            <v>88</v>
          </cell>
          <cell r="BN187">
            <v>0</v>
          </cell>
          <cell r="BO187">
            <v>88</v>
          </cell>
        </row>
        <row r="188">
          <cell r="F188" t="str">
            <v>巫溪县白鹿镇2024年庭院经济项目</v>
          </cell>
          <cell r="G188" t="str">
            <v>产业发展</v>
          </cell>
          <cell r="H188" t="str">
            <v>生产项目</v>
          </cell>
          <cell r="I188" t="str">
            <v>种植业基地</v>
          </cell>
          <cell r="J188" t="str">
            <v>490户农户庭院经济发展</v>
          </cell>
          <cell r="K188" t="str">
            <v>新建</v>
          </cell>
          <cell r="L188" t="str">
            <v>巫溪县白鹿镇</v>
          </cell>
          <cell r="M188" t="str">
            <v>通过鼓励和引导490户农户，利用自有院落空间及资源资产，发展庭院经济，促进就地就近就业创业、发展乡村特色产业、拓展增收来源，实现年增收2000元以上。</v>
          </cell>
          <cell r="N188" t="str">
            <v>10人参与前期项目确定会议、决议，5人参与入库项目的选择，3人参与项目实施过程中资金使用的监督；通过鼓励和引导490户农户，利用自有院落空间及资源资产，发展庭院经济，促进就地就近就业创业、发展乡村特色产业、拓展增收来源，实现年增收2000元以上。</v>
          </cell>
          <cell r="O188" t="str">
            <v>通过鼓励和引导490户农户，利用自有院落空间及资源资产，发展庭院经济，促进就地就近就业创业、发展乡村特色产业、拓展增收来源，实现年增收2000元以上。</v>
          </cell>
          <cell r="P188" t="str">
            <v>到户产业发展户数490户</v>
          </cell>
          <cell r="Q188" t="str">
            <v>项目验收合格率100%</v>
          </cell>
          <cell r="R188" t="str">
            <v>项目完工及时率100%</v>
          </cell>
          <cell r="S188" t="str">
            <v>到户产业补助2000元/户</v>
          </cell>
          <cell r="T188" t="str">
            <v>农户增加收入≥0.2万元</v>
          </cell>
          <cell r="U188" t="str">
            <v>受益农户户数≥490户</v>
          </cell>
          <cell r="V188" t="str">
            <v>项目可持续效益≥1年</v>
          </cell>
          <cell r="W188" t="str">
            <v>受益群众满意度≥95%</v>
          </cell>
          <cell r="X188" t="str">
            <v>巫溪县乡村振兴局</v>
          </cell>
          <cell r="Y188" t="str">
            <v>巫溪县白鹿镇人民政府</v>
          </cell>
          <cell r="Z188">
            <v>2024</v>
          </cell>
          <cell r="AA188" t="str">
            <v>是</v>
          </cell>
          <cell r="AB188">
            <v>202401</v>
          </cell>
          <cell r="AC188">
            <v>202412</v>
          </cell>
          <cell r="AD188">
            <v>98</v>
          </cell>
          <cell r="AE188">
            <v>98</v>
          </cell>
          <cell r="AF188">
            <v>98</v>
          </cell>
        </row>
        <row r="188">
          <cell r="AI188">
            <v>98</v>
          </cell>
        </row>
        <row r="188">
          <cell r="AL188" t="e">
            <v>#REF!</v>
          </cell>
          <cell r="AM188">
            <v>1470</v>
          </cell>
          <cell r="AN188">
            <v>1470</v>
          </cell>
          <cell r="AO188" t="str">
            <v>否</v>
          </cell>
          <cell r="AP188" t="str">
            <v>否</v>
          </cell>
          <cell r="AQ188" t="str">
            <v>否</v>
          </cell>
          <cell r="AR188" t="str">
            <v>是</v>
          </cell>
          <cell r="AS188" t="str">
            <v>是</v>
          </cell>
          <cell r="AT188" t="str">
            <v>否</v>
          </cell>
          <cell r="AU188" t="str">
            <v>否</v>
          </cell>
          <cell r="AV188" t="str">
            <v>否</v>
          </cell>
          <cell r="AW188" t="str">
            <v>否</v>
          </cell>
          <cell r="AX188" t="str">
            <v>刘勇</v>
          </cell>
          <cell r="AY188">
            <v>13527346598</v>
          </cell>
        </row>
        <row r="188">
          <cell r="BD188">
            <v>0</v>
          </cell>
        </row>
        <row r="188">
          <cell r="BL188">
            <v>98</v>
          </cell>
          <cell r="BM188">
            <v>98</v>
          </cell>
          <cell r="BN188">
            <v>0</v>
          </cell>
          <cell r="BO188">
            <v>98</v>
          </cell>
        </row>
        <row r="189">
          <cell r="F189" t="str">
            <v>巫溪县鱼鳞乡2024年庭院经济项目</v>
          </cell>
          <cell r="G189" t="str">
            <v>产业发展</v>
          </cell>
          <cell r="H189" t="str">
            <v>生产项目</v>
          </cell>
          <cell r="I189" t="str">
            <v>种植业基地</v>
          </cell>
          <cell r="J189" t="str">
            <v>420户农户庭院经济发展</v>
          </cell>
          <cell r="K189" t="str">
            <v>新建</v>
          </cell>
          <cell r="L189" t="str">
            <v>巫溪县鱼鳞乡</v>
          </cell>
          <cell r="M189" t="str">
            <v>通过鼓励和引导420户农户，利用自有院落空间及资源资产，发展庭院经济，促进就地就近就业创业、发展乡村特色产业、拓展增收来源，实现年增收2000元以上。</v>
          </cell>
          <cell r="N189" t="str">
            <v>5人参与前期项目确定会议、决议，5人参与入库项目的选择，3人参与项目实施过程中资金使用的监督；通过鼓励和引导420户农户，利用自有院落空间及资源资产，发展庭院经济，促进就地就近就业创业、发展乡村特色产业、拓展增收来源，实现年增收2000元以上。</v>
          </cell>
          <cell r="O189" t="str">
            <v>通过鼓励和引导420户农户，利用自有院落空间及资源资产，发展庭院经济，促进就地就近就业创业、发展乡村特色产业、拓展增收来源，实现年增收2000元以上。</v>
          </cell>
          <cell r="P189" t="str">
            <v>到户产业发展户数420户</v>
          </cell>
          <cell r="Q189" t="str">
            <v>项目验收合格率100%</v>
          </cell>
          <cell r="R189" t="str">
            <v>项目完工及时率100%</v>
          </cell>
          <cell r="S189" t="str">
            <v>到户产业补助2000元/户</v>
          </cell>
          <cell r="T189" t="str">
            <v>农户增加收入≥0.2万元</v>
          </cell>
          <cell r="U189" t="str">
            <v>受益农户户数≥420户</v>
          </cell>
          <cell r="V189" t="str">
            <v>项目可持续效益≥1年</v>
          </cell>
          <cell r="W189" t="str">
            <v>受益群众满意度≥95%</v>
          </cell>
          <cell r="X189" t="str">
            <v>巫溪县乡村振兴局</v>
          </cell>
          <cell r="Y189" t="str">
            <v>巫溪县鱼鳞乡人民政府</v>
          </cell>
          <cell r="Z189">
            <v>2024</v>
          </cell>
          <cell r="AA189" t="str">
            <v>是</v>
          </cell>
          <cell r="AB189">
            <v>202401</v>
          </cell>
          <cell r="AC189">
            <v>202412</v>
          </cell>
          <cell r="AD189">
            <v>84</v>
          </cell>
          <cell r="AE189">
            <v>84</v>
          </cell>
          <cell r="AF189">
            <v>84</v>
          </cell>
        </row>
        <row r="189">
          <cell r="AI189">
            <v>84</v>
          </cell>
        </row>
        <row r="189">
          <cell r="AL189" t="e">
            <v>#REF!</v>
          </cell>
          <cell r="AM189">
            <v>1260</v>
          </cell>
          <cell r="AN189">
            <v>1260</v>
          </cell>
          <cell r="AO189" t="str">
            <v>否</v>
          </cell>
          <cell r="AP189" t="str">
            <v>否</v>
          </cell>
          <cell r="AQ189" t="str">
            <v>否</v>
          </cell>
          <cell r="AR189" t="str">
            <v>是</v>
          </cell>
          <cell r="AS189" t="str">
            <v>是</v>
          </cell>
          <cell r="AT189" t="str">
            <v>否</v>
          </cell>
          <cell r="AU189" t="str">
            <v>否</v>
          </cell>
          <cell r="AV189" t="str">
            <v>否</v>
          </cell>
          <cell r="AW189" t="str">
            <v>否</v>
          </cell>
          <cell r="AX189" t="str">
            <v>方高升</v>
          </cell>
          <cell r="AY189">
            <v>18323731017</v>
          </cell>
        </row>
        <row r="189">
          <cell r="BD189">
            <v>0</v>
          </cell>
        </row>
        <row r="189">
          <cell r="BL189">
            <v>84</v>
          </cell>
          <cell r="BM189">
            <v>84</v>
          </cell>
          <cell r="BN189">
            <v>0</v>
          </cell>
          <cell r="BO189">
            <v>84</v>
          </cell>
        </row>
        <row r="190">
          <cell r="F190" t="str">
            <v>巫溪县乌龙乡2024年庭院经济项目</v>
          </cell>
          <cell r="G190" t="str">
            <v>产业发展</v>
          </cell>
          <cell r="H190" t="str">
            <v>生产项目</v>
          </cell>
          <cell r="I190" t="str">
            <v>种植业基地</v>
          </cell>
          <cell r="J190" t="str">
            <v>225户农户庭院经济发展</v>
          </cell>
          <cell r="K190" t="str">
            <v>新建</v>
          </cell>
          <cell r="L190" t="str">
            <v>巫溪县乌龙乡</v>
          </cell>
          <cell r="M190" t="str">
            <v>通过鼓励和引导225户农户，利用自有院落空间及资源资产，发展庭院经济，促进就地就近就业创业、发展乡村特色产业、拓展增收来源，实现年增收2000元以上。</v>
          </cell>
          <cell r="N190" t="str">
            <v>5人参与前期项目确定会议、决议，5人参与入库项目的选择，3人参与项目实施过程中资金使用的监督；通过鼓励和引导225户农户，利用自有院落空间及资源资产，发展庭院经济，促进就地就近就业创业、发展乡村特色产业、拓展增收来源，实现年增收2000元以上。</v>
          </cell>
          <cell r="O190" t="str">
            <v>通过鼓励和引导225户农户，利用自有院落空间及资源资产，发展庭院经济，促进就地就近就业创业、发展乡村特色产业、拓展增收来源，实现年增收2000元以上。</v>
          </cell>
          <cell r="P190" t="str">
            <v>到户产业发展户数225户</v>
          </cell>
          <cell r="Q190" t="str">
            <v>项目验收合格率100%</v>
          </cell>
          <cell r="R190" t="str">
            <v>项目完工及时率100%</v>
          </cell>
          <cell r="S190" t="str">
            <v>到户产业补助2000元/户</v>
          </cell>
          <cell r="T190" t="str">
            <v>农户增加收入≥0.2万元</v>
          </cell>
          <cell r="U190" t="str">
            <v>受益农户户数≥225户</v>
          </cell>
          <cell r="V190" t="str">
            <v>项目可持续效益≥1年</v>
          </cell>
          <cell r="W190" t="str">
            <v>受益群众满意度≥95%</v>
          </cell>
          <cell r="X190" t="str">
            <v>巫溪县乡村振兴局</v>
          </cell>
          <cell r="Y190" t="str">
            <v>巫溪县乌龙乡人民政府</v>
          </cell>
          <cell r="Z190">
            <v>2024</v>
          </cell>
          <cell r="AA190" t="str">
            <v>是</v>
          </cell>
          <cell r="AB190">
            <v>202401</v>
          </cell>
          <cell r="AC190">
            <v>202412</v>
          </cell>
          <cell r="AD190">
            <v>45</v>
          </cell>
          <cell r="AE190">
            <v>45</v>
          </cell>
          <cell r="AF190">
            <v>45</v>
          </cell>
        </row>
        <row r="190">
          <cell r="AI190">
            <v>45</v>
          </cell>
        </row>
        <row r="190">
          <cell r="AL190" t="e">
            <v>#REF!</v>
          </cell>
          <cell r="AM190">
            <v>675</v>
          </cell>
          <cell r="AN190">
            <v>675</v>
          </cell>
          <cell r="AO190" t="str">
            <v>否</v>
          </cell>
          <cell r="AP190" t="str">
            <v>否</v>
          </cell>
          <cell r="AQ190" t="str">
            <v>否</v>
          </cell>
          <cell r="AR190" t="str">
            <v>是</v>
          </cell>
          <cell r="AS190" t="str">
            <v>是</v>
          </cell>
          <cell r="AT190" t="str">
            <v>否</v>
          </cell>
          <cell r="AU190" t="str">
            <v>否</v>
          </cell>
          <cell r="AV190" t="str">
            <v>否</v>
          </cell>
          <cell r="AW190" t="str">
            <v>否</v>
          </cell>
          <cell r="AX190" t="str">
            <v>牟小华</v>
          </cell>
          <cell r="AY190">
            <v>18716716777</v>
          </cell>
        </row>
        <row r="190">
          <cell r="BD190">
            <v>0</v>
          </cell>
        </row>
        <row r="190">
          <cell r="BL190">
            <v>45</v>
          </cell>
          <cell r="BM190">
            <v>45</v>
          </cell>
          <cell r="BN190">
            <v>0</v>
          </cell>
          <cell r="BO190">
            <v>45</v>
          </cell>
        </row>
        <row r="191">
          <cell r="F191" t="str">
            <v>巫溪县尖山镇2024年庭院经济项目</v>
          </cell>
          <cell r="G191" t="str">
            <v>产业发展</v>
          </cell>
          <cell r="H191" t="str">
            <v>生产项目</v>
          </cell>
          <cell r="I191" t="str">
            <v>种植业基地</v>
          </cell>
          <cell r="J191" t="str">
            <v>550户农户庭院经济发展</v>
          </cell>
          <cell r="K191" t="str">
            <v>新建</v>
          </cell>
          <cell r="L191" t="str">
            <v>巫溪县尖山镇</v>
          </cell>
          <cell r="M191" t="str">
            <v>通过鼓励和引导550户农户，利用自有院落空间及资源资产，发展庭院经济，促进就地就近就业创业、发展乡村特色产业、拓展增收来源，实现年增收2000元以上。</v>
          </cell>
          <cell r="N191" t="str">
            <v>5人参与前期项目确定会议、决议，5人参与入库项目的选择，3人参与项目实施过程中资金使用的监督；通过鼓励和引导550户农户，利用自有院落空间及资源资产，发展庭院经济，促进就地就近就业创业、发展乡村特色产业、拓展增收来源，实现年增收2000元以上。</v>
          </cell>
          <cell r="O191" t="str">
            <v>通过鼓励和引导550户农户，利用自有院落空间及资源资产，发展庭院经济，促进就地就近就业创业、发展乡村特色产业、拓展增收来源，实现年增收2000元以上。</v>
          </cell>
          <cell r="P191" t="str">
            <v>到户产业发展户数550户</v>
          </cell>
          <cell r="Q191" t="str">
            <v>项目验收合格率100%</v>
          </cell>
          <cell r="R191" t="str">
            <v>项目完工及时率100%</v>
          </cell>
          <cell r="S191" t="str">
            <v>到户产业补助2000元/户</v>
          </cell>
          <cell r="T191" t="str">
            <v>农户增加收入≥0.2万元</v>
          </cell>
          <cell r="U191" t="str">
            <v>受益农户户数≥550户</v>
          </cell>
          <cell r="V191" t="str">
            <v>项目可持续效益≥1年</v>
          </cell>
          <cell r="W191" t="str">
            <v>受益群众满意度≥95%</v>
          </cell>
          <cell r="X191" t="str">
            <v>巫溪县乡村振兴局</v>
          </cell>
          <cell r="Y191" t="str">
            <v>巫溪县尖山镇人民政府</v>
          </cell>
          <cell r="Z191">
            <v>2024</v>
          </cell>
          <cell r="AA191" t="str">
            <v>是</v>
          </cell>
          <cell r="AB191">
            <v>202401</v>
          </cell>
          <cell r="AC191">
            <v>202412</v>
          </cell>
          <cell r="AD191">
            <v>110</v>
          </cell>
          <cell r="AE191">
            <v>110</v>
          </cell>
          <cell r="AF191">
            <v>110</v>
          </cell>
        </row>
        <row r="191">
          <cell r="AI191">
            <v>110</v>
          </cell>
        </row>
        <row r="191">
          <cell r="AL191" t="e">
            <v>#REF!</v>
          </cell>
          <cell r="AM191">
            <v>1650</v>
          </cell>
          <cell r="AN191">
            <v>1650</v>
          </cell>
          <cell r="AO191" t="str">
            <v>否</v>
          </cell>
          <cell r="AP191" t="str">
            <v>否</v>
          </cell>
          <cell r="AQ191" t="str">
            <v>否</v>
          </cell>
          <cell r="AR191" t="str">
            <v>是</v>
          </cell>
          <cell r="AS191" t="str">
            <v>是</v>
          </cell>
          <cell r="AT191" t="str">
            <v>否</v>
          </cell>
          <cell r="AU191" t="str">
            <v>否</v>
          </cell>
          <cell r="AV191" t="str">
            <v>否</v>
          </cell>
          <cell r="AW191" t="str">
            <v>否</v>
          </cell>
          <cell r="AX191" t="str">
            <v>李美述</v>
          </cell>
          <cell r="AY191">
            <v>13657634008</v>
          </cell>
        </row>
        <row r="191">
          <cell r="BD191">
            <v>0</v>
          </cell>
        </row>
        <row r="191">
          <cell r="BL191">
            <v>110</v>
          </cell>
          <cell r="BM191">
            <v>110</v>
          </cell>
          <cell r="BN191">
            <v>0</v>
          </cell>
          <cell r="BO191">
            <v>110</v>
          </cell>
        </row>
        <row r="192">
          <cell r="F192" t="str">
            <v>巫溪县红池坝镇2024年庭院经济项目</v>
          </cell>
          <cell r="G192" t="str">
            <v>产业发展</v>
          </cell>
          <cell r="H192" t="str">
            <v>生产项目</v>
          </cell>
          <cell r="I192" t="str">
            <v>种植业基地</v>
          </cell>
          <cell r="J192" t="str">
            <v>825户农户庭院经济发展</v>
          </cell>
          <cell r="K192" t="str">
            <v>新建</v>
          </cell>
          <cell r="L192" t="str">
            <v>巫溪县红池坝镇</v>
          </cell>
          <cell r="M192" t="str">
            <v>通过鼓励和引导825户农户，利用自有院落空间及资源资产，发展庭院经济，促进就地就近就业创业、发展乡村特色产业、拓展增收来源，实现年增收2000元以上。</v>
          </cell>
          <cell r="N192" t="str">
            <v>5人参与前期项目确定会议、决议，5人参与入库项目的选择，3人参与项目实施过程中资金使用的监督；通过鼓励和引导825户农户，利用自有院落空间及资源资产，发展庭院经济，促进就地就近就业创业、发展乡村特色产业、拓展增收来源，实现年增收2000元以上。</v>
          </cell>
          <cell r="O192" t="str">
            <v>通过鼓励和引导825户农户，利用自有院落空间及资源资产，发展庭院经济，促进就地就近就业创业、发展乡村特色产业、拓展增收来源，实现年增收2000元以上。</v>
          </cell>
          <cell r="P192" t="str">
            <v>到户产业发展户数825户</v>
          </cell>
          <cell r="Q192" t="str">
            <v>项目验收合格率100%</v>
          </cell>
          <cell r="R192" t="str">
            <v>项目完工及时率100%</v>
          </cell>
          <cell r="S192" t="str">
            <v>到户产业补助2000元/户</v>
          </cell>
          <cell r="T192" t="str">
            <v>农户增加收入≥0.2万元</v>
          </cell>
          <cell r="U192" t="str">
            <v>受益农户户数≥825户</v>
          </cell>
          <cell r="V192" t="str">
            <v>项目可持续效益≥1年</v>
          </cell>
          <cell r="W192" t="str">
            <v>受益群众满意度≥95%</v>
          </cell>
          <cell r="X192" t="str">
            <v>巫溪县乡村振兴局</v>
          </cell>
          <cell r="Y192" t="str">
            <v>巫溪县红池坝镇人民政府</v>
          </cell>
          <cell r="Z192">
            <v>2024</v>
          </cell>
          <cell r="AA192" t="str">
            <v>是</v>
          </cell>
          <cell r="AB192">
            <v>202401</v>
          </cell>
          <cell r="AC192">
            <v>202412</v>
          </cell>
          <cell r="AD192">
            <v>165</v>
          </cell>
          <cell r="AE192">
            <v>165</v>
          </cell>
          <cell r="AF192">
            <v>165</v>
          </cell>
        </row>
        <row r="192">
          <cell r="AI192">
            <v>165</v>
          </cell>
        </row>
        <row r="192">
          <cell r="AL192" t="e">
            <v>#REF!</v>
          </cell>
          <cell r="AM192">
            <v>2475</v>
          </cell>
          <cell r="AN192">
            <v>2475</v>
          </cell>
          <cell r="AO192" t="str">
            <v>否</v>
          </cell>
          <cell r="AP192" t="str">
            <v>否</v>
          </cell>
          <cell r="AQ192" t="str">
            <v>否</v>
          </cell>
          <cell r="AR192" t="str">
            <v>是</v>
          </cell>
          <cell r="AS192" t="str">
            <v>是</v>
          </cell>
          <cell r="AT192" t="str">
            <v>否</v>
          </cell>
          <cell r="AU192" t="str">
            <v>否</v>
          </cell>
          <cell r="AV192" t="str">
            <v>否</v>
          </cell>
          <cell r="AW192" t="str">
            <v>否</v>
          </cell>
          <cell r="AX192" t="str">
            <v>刘铁城</v>
          </cell>
          <cell r="AY192">
            <v>18512313431</v>
          </cell>
        </row>
        <row r="192">
          <cell r="BD192">
            <v>0</v>
          </cell>
        </row>
        <row r="192">
          <cell r="BL192">
            <v>165</v>
          </cell>
          <cell r="BM192">
            <v>165</v>
          </cell>
          <cell r="BN192">
            <v>0</v>
          </cell>
          <cell r="BO192">
            <v>165</v>
          </cell>
        </row>
        <row r="193">
          <cell r="F193" t="str">
            <v>巫溪县田坝镇2024年庭院经济项目</v>
          </cell>
          <cell r="G193" t="str">
            <v>产业发展</v>
          </cell>
          <cell r="H193" t="str">
            <v>生产项目</v>
          </cell>
          <cell r="I193" t="str">
            <v>种植业基地</v>
          </cell>
          <cell r="J193" t="str">
            <v>655户农户庭院经济发展</v>
          </cell>
          <cell r="K193" t="str">
            <v>新建</v>
          </cell>
          <cell r="L193" t="str">
            <v>巫溪县田坝镇</v>
          </cell>
          <cell r="M193" t="str">
            <v>通过鼓励和引导655户农户，利用自有院落空间及资源资产，发展庭院经济，促进就地就近就业创业、发展乡村特色产业、拓展增收来源，实现年增收2000元以上。</v>
          </cell>
          <cell r="N193" t="str">
            <v>5人参与前期项目确定会议、决议，5人参与入库项目的选择，3人参与项目实施过程中资金使用的监督；通过鼓励和引导655户农户，利用自有院落空间及资源资产，发展庭院经济，促进就地就近就业创业、发展乡村特色产业、拓展增收来源，实现年增收2000元以上。</v>
          </cell>
          <cell r="O193" t="str">
            <v>通过鼓励和引导655户农户，利用自有院落空间及资源资产，发展庭院经济，促进就地就近就业创业、发展乡村特色产业、拓展增收来源，实现年增收2000元以上。</v>
          </cell>
          <cell r="P193" t="str">
            <v>到户产业发展户数655户</v>
          </cell>
          <cell r="Q193" t="str">
            <v>项目验收合格率100%</v>
          </cell>
          <cell r="R193" t="str">
            <v>项目完工及时率100%</v>
          </cell>
          <cell r="S193" t="str">
            <v>到户产业补助2000元/户</v>
          </cell>
          <cell r="T193" t="str">
            <v>农户增加收入≥0.2万元</v>
          </cell>
          <cell r="U193" t="str">
            <v>受益农户户数≥655户</v>
          </cell>
          <cell r="V193" t="str">
            <v>项目可持续效益≥1年</v>
          </cell>
          <cell r="W193" t="str">
            <v>受益群众满意度≥95%</v>
          </cell>
          <cell r="X193" t="str">
            <v>巫溪县乡村振兴局</v>
          </cell>
          <cell r="Y193" t="str">
            <v>巫溪县田坝镇人民政府</v>
          </cell>
          <cell r="Z193">
            <v>2024</v>
          </cell>
          <cell r="AA193" t="str">
            <v>是</v>
          </cell>
          <cell r="AB193">
            <v>202401</v>
          </cell>
          <cell r="AC193">
            <v>202412</v>
          </cell>
          <cell r="AD193">
            <v>131</v>
          </cell>
          <cell r="AE193">
            <v>131</v>
          </cell>
          <cell r="AF193">
            <v>131</v>
          </cell>
        </row>
        <row r="193">
          <cell r="AI193">
            <v>131</v>
          </cell>
        </row>
        <row r="193">
          <cell r="AL193" t="e">
            <v>#REF!</v>
          </cell>
          <cell r="AM193">
            <v>1965</v>
          </cell>
          <cell r="AN193">
            <v>1965</v>
          </cell>
          <cell r="AO193" t="str">
            <v>否</v>
          </cell>
          <cell r="AP193" t="str">
            <v>否</v>
          </cell>
          <cell r="AQ193" t="str">
            <v>否</v>
          </cell>
          <cell r="AR193" t="str">
            <v>是</v>
          </cell>
          <cell r="AS193" t="str">
            <v>是</v>
          </cell>
          <cell r="AT193" t="str">
            <v>否</v>
          </cell>
          <cell r="AU193" t="str">
            <v>否</v>
          </cell>
          <cell r="AV193" t="str">
            <v>否</v>
          </cell>
          <cell r="AW193" t="str">
            <v>否</v>
          </cell>
          <cell r="AX193" t="str">
            <v>谭仁斌</v>
          </cell>
          <cell r="AY193">
            <v>13627649933</v>
          </cell>
        </row>
        <row r="193">
          <cell r="BD193">
            <v>0</v>
          </cell>
        </row>
        <row r="193">
          <cell r="BL193">
            <v>131</v>
          </cell>
          <cell r="BM193">
            <v>131</v>
          </cell>
          <cell r="BN193">
            <v>0</v>
          </cell>
          <cell r="BO193">
            <v>131</v>
          </cell>
        </row>
        <row r="194">
          <cell r="F194" t="str">
            <v>巫溪县通城镇2024年庭院经济项目</v>
          </cell>
          <cell r="G194" t="str">
            <v>产业发展</v>
          </cell>
          <cell r="H194" t="str">
            <v>生产项目</v>
          </cell>
          <cell r="I194" t="str">
            <v>种植业基地</v>
          </cell>
          <cell r="J194" t="str">
            <v>750户农户庭院经济发展</v>
          </cell>
          <cell r="K194" t="str">
            <v>新建</v>
          </cell>
          <cell r="L194" t="str">
            <v>巫溪县通城镇</v>
          </cell>
          <cell r="M194" t="str">
            <v>通过鼓励和引导750户农户，利用自有院落空间及资源资产，发展庭院经济，促进就地就近就业创业、发展乡村特色产业、拓展增收来源，实现年增收2000元以上。</v>
          </cell>
          <cell r="N194" t="str">
            <v>5人参与前期项目确定会议、决议，5人参与入库项目的选择，3人参与项目实施过程中资金使用的监督；通过鼓励和引导750户农户，利用自有院落空间及资源资产，发展庭院经济，促进就地就近就业创业、发展乡村特色产业、拓展增收来源，实现年增收2000元以上。</v>
          </cell>
          <cell r="O194" t="str">
            <v>通过鼓励和引导750户农户，利用自有院落空间及资源资产，发展庭院经济，促进就地就近就业创业、发展乡村特色产业、拓展增收来源，实现年增收2000元以上。</v>
          </cell>
          <cell r="P194" t="str">
            <v>到户产业发展户数750户</v>
          </cell>
          <cell r="Q194" t="str">
            <v>项目验收合格率100%</v>
          </cell>
          <cell r="R194" t="str">
            <v>项目完工及时率100%</v>
          </cell>
          <cell r="S194" t="str">
            <v>到户产业补助2000元/户</v>
          </cell>
          <cell r="T194" t="str">
            <v>农户增加收入≥0.2万元</v>
          </cell>
          <cell r="U194" t="str">
            <v>受益农户户数≥750户</v>
          </cell>
          <cell r="V194" t="str">
            <v>项目可持续效益≥1年</v>
          </cell>
          <cell r="W194" t="str">
            <v>受益群众满意度≥95%</v>
          </cell>
          <cell r="X194" t="str">
            <v>巫溪县乡村振兴局</v>
          </cell>
          <cell r="Y194" t="str">
            <v>巫溪县通城镇人民政府</v>
          </cell>
          <cell r="Z194">
            <v>2024</v>
          </cell>
          <cell r="AA194" t="str">
            <v>是</v>
          </cell>
          <cell r="AB194">
            <v>202401</v>
          </cell>
          <cell r="AC194">
            <v>202412</v>
          </cell>
          <cell r="AD194">
            <v>150</v>
          </cell>
          <cell r="AE194">
            <v>150</v>
          </cell>
          <cell r="AF194">
            <v>150</v>
          </cell>
        </row>
        <row r="194">
          <cell r="AI194">
            <v>150</v>
          </cell>
        </row>
        <row r="194">
          <cell r="AL194" t="e">
            <v>#REF!</v>
          </cell>
          <cell r="AM194">
            <v>2250</v>
          </cell>
          <cell r="AN194">
            <v>2250</v>
          </cell>
          <cell r="AO194" t="str">
            <v>否</v>
          </cell>
          <cell r="AP194" t="str">
            <v>否</v>
          </cell>
          <cell r="AQ194" t="str">
            <v>否</v>
          </cell>
          <cell r="AR194" t="str">
            <v>是</v>
          </cell>
          <cell r="AS194" t="str">
            <v>是</v>
          </cell>
          <cell r="AT194" t="str">
            <v>否</v>
          </cell>
          <cell r="AU194" t="str">
            <v>否</v>
          </cell>
          <cell r="AV194" t="str">
            <v>否</v>
          </cell>
          <cell r="AW194" t="str">
            <v>否</v>
          </cell>
          <cell r="AX194" t="str">
            <v>张丕建</v>
          </cell>
          <cell r="AY194">
            <v>18883235345</v>
          </cell>
        </row>
        <row r="194">
          <cell r="BD194">
            <v>0</v>
          </cell>
        </row>
        <row r="194">
          <cell r="BL194">
            <v>150</v>
          </cell>
          <cell r="BM194">
            <v>150</v>
          </cell>
          <cell r="BN194">
            <v>0</v>
          </cell>
          <cell r="BO194">
            <v>150</v>
          </cell>
        </row>
        <row r="195">
          <cell r="F195" t="str">
            <v>巫溪县兰英乡2024年庭院经济项目</v>
          </cell>
          <cell r="G195" t="str">
            <v>产业发展</v>
          </cell>
          <cell r="H195" t="str">
            <v>生产项目</v>
          </cell>
          <cell r="I195" t="str">
            <v>种植业基地</v>
          </cell>
          <cell r="J195" t="str">
            <v>230户农户庭院经济发展</v>
          </cell>
          <cell r="K195" t="str">
            <v>新建</v>
          </cell>
          <cell r="L195" t="str">
            <v>巫溪县兰英乡</v>
          </cell>
          <cell r="M195" t="str">
            <v>通过鼓励和引导230户农户，利用自有院落空间及资源资产，发展庭院经济，促进就地就近就业创业、发展乡村特色产业、拓展增收来源，实现年增收2000元以上。</v>
          </cell>
          <cell r="N195" t="str">
            <v>5人参与前期项目确定会议、决议，5人参与入库项目的选择，3人参与项目实施过程中资金使用的监督；通过鼓励和引导230户农户，利用自有院落空间及资源资产，发展庭院经济，促进就地就近就业创业、发展乡村特色产业、拓展增收来源，实现年增收2000元以上。</v>
          </cell>
          <cell r="O195" t="str">
            <v>通过鼓励和引导230户农户，利用自有院落空间及资源资产，发展庭院经济，促进就地就近就业创业、发展乡村特色产业、拓展增收来源，实现年增收2000元以上。</v>
          </cell>
          <cell r="P195" t="str">
            <v>到户产业发展户数230户</v>
          </cell>
          <cell r="Q195" t="str">
            <v>项目验收合格率100%</v>
          </cell>
          <cell r="R195" t="str">
            <v>项目完工及时率100%</v>
          </cell>
          <cell r="S195" t="str">
            <v>到户产业补助2000元/户</v>
          </cell>
          <cell r="T195" t="str">
            <v>农户增加收入≥0.2万元</v>
          </cell>
          <cell r="U195" t="str">
            <v>受益农户户数≥230户</v>
          </cell>
          <cell r="V195" t="str">
            <v>项目可持续效益≥1年</v>
          </cell>
          <cell r="W195" t="str">
            <v>受益群众满意度≥95%</v>
          </cell>
          <cell r="X195" t="str">
            <v>巫溪县乡村振兴局</v>
          </cell>
          <cell r="Y195" t="str">
            <v>巫溪县兰英乡人民政府</v>
          </cell>
          <cell r="Z195">
            <v>2024</v>
          </cell>
          <cell r="AA195" t="str">
            <v>是</v>
          </cell>
          <cell r="AB195">
            <v>202401</v>
          </cell>
          <cell r="AC195">
            <v>202412</v>
          </cell>
          <cell r="AD195">
            <v>46</v>
          </cell>
          <cell r="AE195">
            <v>46</v>
          </cell>
          <cell r="AF195">
            <v>46</v>
          </cell>
        </row>
        <row r="195">
          <cell r="AI195">
            <v>46</v>
          </cell>
        </row>
        <row r="195">
          <cell r="AL195" t="e">
            <v>#REF!</v>
          </cell>
          <cell r="AM195">
            <v>690</v>
          </cell>
          <cell r="AN195">
            <v>690</v>
          </cell>
          <cell r="AO195" t="str">
            <v>否</v>
          </cell>
          <cell r="AP195" t="str">
            <v>否</v>
          </cell>
          <cell r="AQ195" t="str">
            <v>否</v>
          </cell>
          <cell r="AR195" t="str">
            <v>是</v>
          </cell>
          <cell r="AS195" t="str">
            <v>是</v>
          </cell>
          <cell r="AT195" t="str">
            <v>否</v>
          </cell>
          <cell r="AU195" t="str">
            <v>否</v>
          </cell>
          <cell r="AV195" t="str">
            <v>否</v>
          </cell>
          <cell r="AW195" t="str">
            <v>否</v>
          </cell>
          <cell r="AX195" t="str">
            <v>王斌</v>
          </cell>
          <cell r="AY195">
            <v>19908360008</v>
          </cell>
        </row>
        <row r="195">
          <cell r="BD195">
            <v>0</v>
          </cell>
        </row>
        <row r="195">
          <cell r="BL195">
            <v>46</v>
          </cell>
          <cell r="BM195">
            <v>46</v>
          </cell>
          <cell r="BN195">
            <v>0</v>
          </cell>
          <cell r="BO195">
            <v>46</v>
          </cell>
        </row>
        <row r="196">
          <cell r="F196" t="str">
            <v>巫溪县花台乡2024年庭院经济项目</v>
          </cell>
          <cell r="G196" t="str">
            <v>产业发展</v>
          </cell>
          <cell r="H196" t="str">
            <v>生产项目</v>
          </cell>
          <cell r="I196" t="str">
            <v>种植业基地</v>
          </cell>
          <cell r="J196" t="str">
            <v>225户农户庭院经济发展</v>
          </cell>
          <cell r="K196" t="str">
            <v>新建</v>
          </cell>
          <cell r="L196" t="str">
            <v>巫溪县花台乡</v>
          </cell>
          <cell r="M196" t="str">
            <v>通过鼓励和引导225户农户，利用自有院落空间及资源资产，发展庭院经济，促进就地就近就业创业、发展乡村特色产业、拓展增收来源，实现年增收2000元以上。</v>
          </cell>
          <cell r="N196" t="str">
            <v>5人参与前期项目确定会议、决议，5人参与入库项目的选择，3人参与项目实施过程中资金使用的监督；通过鼓励和引导225户农户，利用自有院落空间及资源资产，发展庭院经济，促进就地就近就业创业、发展乡村特色产业、拓展增收来源，实现年增收2000元以上。</v>
          </cell>
          <cell r="O196" t="str">
            <v>通过鼓励和引导225户农户，利用自有院落空间及资源资产，发展庭院经济，促进就地就近就业创业、发展乡村特色产业、拓展增收来源，实现年增收2000元以上。</v>
          </cell>
          <cell r="P196" t="str">
            <v>到户产业发展户数225户</v>
          </cell>
          <cell r="Q196" t="str">
            <v>项目验收合格率100%</v>
          </cell>
          <cell r="R196" t="str">
            <v>项目完工及时率100%</v>
          </cell>
          <cell r="S196" t="str">
            <v>到户产业补助2000元/户</v>
          </cell>
          <cell r="T196" t="str">
            <v>农户增加收入≥0.2万元</v>
          </cell>
          <cell r="U196" t="str">
            <v>受益农户户数≥225户</v>
          </cell>
          <cell r="V196" t="str">
            <v>项目可持续效益≥1年</v>
          </cell>
          <cell r="W196" t="str">
            <v>受益群众满意度≥95%</v>
          </cell>
          <cell r="X196" t="str">
            <v>巫溪县乡村振兴局</v>
          </cell>
          <cell r="Y196" t="str">
            <v>巫溪县花台乡人民政府</v>
          </cell>
          <cell r="Z196">
            <v>2024</v>
          </cell>
          <cell r="AA196" t="str">
            <v>是</v>
          </cell>
          <cell r="AB196">
            <v>202401</v>
          </cell>
          <cell r="AC196">
            <v>202412</v>
          </cell>
          <cell r="AD196">
            <v>45</v>
          </cell>
          <cell r="AE196">
            <v>45</v>
          </cell>
          <cell r="AF196">
            <v>45</v>
          </cell>
        </row>
        <row r="196">
          <cell r="AI196">
            <v>45</v>
          </cell>
        </row>
        <row r="196">
          <cell r="AL196" t="e">
            <v>#REF!</v>
          </cell>
          <cell r="AM196">
            <v>675</v>
          </cell>
          <cell r="AN196">
            <v>675</v>
          </cell>
          <cell r="AO196" t="str">
            <v>否</v>
          </cell>
          <cell r="AP196" t="str">
            <v>否</v>
          </cell>
          <cell r="AQ196" t="str">
            <v>否</v>
          </cell>
          <cell r="AR196" t="str">
            <v>是</v>
          </cell>
          <cell r="AS196" t="str">
            <v>是</v>
          </cell>
          <cell r="AT196" t="str">
            <v>否</v>
          </cell>
          <cell r="AU196" t="str">
            <v>否</v>
          </cell>
          <cell r="AV196" t="str">
            <v>否</v>
          </cell>
          <cell r="AW196" t="str">
            <v>否</v>
          </cell>
          <cell r="AX196" t="str">
            <v>李模</v>
          </cell>
          <cell r="AY196">
            <v>15023802911</v>
          </cell>
        </row>
        <row r="196">
          <cell r="BD196">
            <v>0</v>
          </cell>
        </row>
        <row r="196">
          <cell r="BL196">
            <v>45</v>
          </cell>
          <cell r="BM196">
            <v>45</v>
          </cell>
          <cell r="BN196">
            <v>0</v>
          </cell>
          <cell r="BO196">
            <v>45</v>
          </cell>
        </row>
        <row r="197">
          <cell r="F197" t="str">
            <v>巫溪县双阳乡2024年庭院经济项目</v>
          </cell>
          <cell r="G197" t="str">
            <v>产业发展</v>
          </cell>
          <cell r="H197" t="str">
            <v>生产项目</v>
          </cell>
          <cell r="I197" t="str">
            <v>种植业基地</v>
          </cell>
          <cell r="J197" t="str">
            <v>200户农户庭院经济发展</v>
          </cell>
          <cell r="K197" t="str">
            <v>新建</v>
          </cell>
          <cell r="L197" t="str">
            <v>巫溪县双阳乡</v>
          </cell>
          <cell r="M197" t="str">
            <v>通过鼓励和引导200户农户，利用自有院落空间及资源资产，发展庭院经济，促进就地就近就业创业、发展乡村特色产业、拓展增收来源，实现年增收2000元以上。</v>
          </cell>
          <cell r="N197" t="str">
            <v>5人参与前期项目确定会议、决议，5人参与入库项目的选择，3人参与项目实施过程中资金使用的监督；通过鼓励和引导200户农户，利用自有院落空间及资源资产，发展庭院经济，促进就地就近就业创业、发展乡村特色产业、拓展增收来源，实现年增收2000元以上。</v>
          </cell>
          <cell r="O197" t="str">
            <v>通过鼓励和引导200户农户，利用自有院落空间及资源资产，发展庭院经济，促进就地就近就业创业、发展乡村特色产业、拓展增收来源，实现年增收2000元以上。</v>
          </cell>
          <cell r="P197" t="str">
            <v>到户产业发展户数200户</v>
          </cell>
          <cell r="Q197" t="str">
            <v>项目验收合格率100%</v>
          </cell>
          <cell r="R197" t="str">
            <v>项目完工及时率100%</v>
          </cell>
          <cell r="S197" t="str">
            <v>到户产业补助2000元/户</v>
          </cell>
          <cell r="T197" t="str">
            <v>农户增加收入≥0.2万元</v>
          </cell>
          <cell r="U197" t="str">
            <v>受益农户户数≥200户</v>
          </cell>
          <cell r="V197" t="str">
            <v>项目可持续效益≥1年</v>
          </cell>
          <cell r="W197" t="str">
            <v>受益群众满意度≥95%</v>
          </cell>
          <cell r="X197" t="str">
            <v>巫溪县乡村振兴局</v>
          </cell>
          <cell r="Y197" t="str">
            <v>巫溪县双阳乡人民政府</v>
          </cell>
          <cell r="Z197">
            <v>2024</v>
          </cell>
          <cell r="AA197" t="str">
            <v>是</v>
          </cell>
          <cell r="AB197">
            <v>202401</v>
          </cell>
          <cell r="AC197">
            <v>202412</v>
          </cell>
          <cell r="AD197">
            <v>40</v>
          </cell>
          <cell r="AE197">
            <v>40</v>
          </cell>
          <cell r="AF197">
            <v>40</v>
          </cell>
        </row>
        <row r="197">
          <cell r="AI197">
            <v>40</v>
          </cell>
        </row>
        <row r="197">
          <cell r="AL197" t="e">
            <v>#REF!</v>
          </cell>
          <cell r="AM197">
            <v>600</v>
          </cell>
          <cell r="AN197">
            <v>600</v>
          </cell>
          <cell r="AO197" t="str">
            <v>否</v>
          </cell>
          <cell r="AP197" t="str">
            <v>否</v>
          </cell>
          <cell r="AQ197" t="str">
            <v>否</v>
          </cell>
          <cell r="AR197" t="str">
            <v>是</v>
          </cell>
          <cell r="AS197" t="str">
            <v>是</v>
          </cell>
          <cell r="AT197" t="str">
            <v>否</v>
          </cell>
          <cell r="AU197" t="str">
            <v>否</v>
          </cell>
          <cell r="AV197" t="str">
            <v>否</v>
          </cell>
          <cell r="AW197" t="str">
            <v>否</v>
          </cell>
          <cell r="AX197" t="str">
            <v>杨勇</v>
          </cell>
          <cell r="AY197">
            <v>15523320378</v>
          </cell>
        </row>
        <row r="197">
          <cell r="BD197">
            <v>0</v>
          </cell>
        </row>
        <row r="197">
          <cell r="BL197">
            <v>40</v>
          </cell>
          <cell r="BM197">
            <v>40</v>
          </cell>
          <cell r="BN197">
            <v>0</v>
          </cell>
          <cell r="BO197">
            <v>40</v>
          </cell>
        </row>
        <row r="198">
          <cell r="F198" t="str">
            <v>巫溪县下堡镇2024年庭院经济项目</v>
          </cell>
          <cell r="G198" t="str">
            <v>产业发展</v>
          </cell>
          <cell r="H198" t="str">
            <v>生产项目</v>
          </cell>
          <cell r="I198" t="str">
            <v>种植业基地</v>
          </cell>
          <cell r="J198" t="str">
            <v>400户农户庭院经济发展</v>
          </cell>
          <cell r="K198" t="str">
            <v>新建</v>
          </cell>
          <cell r="L198" t="str">
            <v>巫溪县下堡镇</v>
          </cell>
          <cell r="M198" t="str">
            <v>通过鼓励和引导400户农户，利用自有院落空间及资源资产，发展庭院经济，促进就地就近就业创业、发展乡村特色产业、拓展增收来源，实现年增收2000元以上。</v>
          </cell>
          <cell r="N198" t="str">
            <v>5人参与前期项目确定会议、决议，5人参与入库项目的选择，3人参与项目实施过程中资金使用的监督；通过鼓励和引导400户农户，利用自有院落空间及资源资产，发展庭院经济，促进就地就近就业创业、发展乡村特色产业、拓展增收来源，实现年增收2000元以上。</v>
          </cell>
          <cell r="O198" t="str">
            <v>通过鼓励和引导400户农户，利用自有院落空间及资源资产，发展庭院经济，促进就地就近就业创业、发展乡村特色产业、拓展增收来源，实现年增收2000元以上。</v>
          </cell>
          <cell r="P198" t="str">
            <v>到户产业发展户数400户</v>
          </cell>
          <cell r="Q198" t="str">
            <v>项目验收合格率100%</v>
          </cell>
          <cell r="R198" t="str">
            <v>项目完工及时率100%</v>
          </cell>
          <cell r="S198" t="str">
            <v>到户产业补助2000元/户</v>
          </cell>
          <cell r="T198" t="str">
            <v>农户增加收入≥0.2万元</v>
          </cell>
          <cell r="U198" t="str">
            <v>受益农户户数≥400户</v>
          </cell>
          <cell r="V198" t="str">
            <v>项目可持续效益≥1年</v>
          </cell>
          <cell r="W198" t="str">
            <v>受益群众满意度≥95%</v>
          </cell>
          <cell r="X198" t="str">
            <v>巫溪县乡村振兴局</v>
          </cell>
          <cell r="Y198" t="str">
            <v>巫溪县下堡镇人民政府</v>
          </cell>
          <cell r="Z198">
            <v>2024</v>
          </cell>
          <cell r="AA198" t="str">
            <v>是</v>
          </cell>
          <cell r="AB198">
            <v>202401</v>
          </cell>
          <cell r="AC198">
            <v>202412</v>
          </cell>
          <cell r="AD198">
            <v>80</v>
          </cell>
          <cell r="AE198">
            <v>80</v>
          </cell>
          <cell r="AF198">
            <v>80</v>
          </cell>
        </row>
        <row r="198">
          <cell r="AI198">
            <v>80</v>
          </cell>
        </row>
        <row r="198">
          <cell r="AL198" t="e">
            <v>#REF!</v>
          </cell>
          <cell r="AM198">
            <v>1200</v>
          </cell>
          <cell r="AN198">
            <v>1200</v>
          </cell>
          <cell r="AO198" t="str">
            <v>否</v>
          </cell>
          <cell r="AP198" t="str">
            <v>否</v>
          </cell>
          <cell r="AQ198" t="str">
            <v>否</v>
          </cell>
          <cell r="AR198" t="str">
            <v>是</v>
          </cell>
          <cell r="AS198" t="str">
            <v>是</v>
          </cell>
          <cell r="AT198" t="str">
            <v>否</v>
          </cell>
          <cell r="AU198" t="str">
            <v>否</v>
          </cell>
          <cell r="AV198" t="str">
            <v>否</v>
          </cell>
          <cell r="AW198" t="str">
            <v>否</v>
          </cell>
          <cell r="AX198" t="str">
            <v>颜从藩</v>
          </cell>
          <cell r="AY198">
            <v>19922055015</v>
          </cell>
        </row>
        <row r="198">
          <cell r="BD198">
            <v>0</v>
          </cell>
        </row>
        <row r="198">
          <cell r="BL198">
            <v>80</v>
          </cell>
          <cell r="BM198">
            <v>80</v>
          </cell>
          <cell r="BN198">
            <v>0</v>
          </cell>
          <cell r="BO198">
            <v>80</v>
          </cell>
        </row>
        <row r="199">
          <cell r="F199" t="str">
            <v>巫溪县天元乡2024年庭院经济项目</v>
          </cell>
          <cell r="G199" t="str">
            <v>产业发展</v>
          </cell>
          <cell r="H199" t="str">
            <v>生产项目</v>
          </cell>
          <cell r="I199" t="str">
            <v>种植业基地</v>
          </cell>
          <cell r="J199" t="str">
            <v>450户农户庭院经济发展</v>
          </cell>
          <cell r="K199" t="str">
            <v>新建</v>
          </cell>
          <cell r="L199" t="str">
            <v>巫溪县天元乡</v>
          </cell>
          <cell r="M199" t="str">
            <v>通过鼓励和引导450户农户，利用自有院落空间及资源资产，发展庭院经济，促进就地就近就业创业、发展乡村特色产业、拓展增收来源，实现年增收2000元以上。</v>
          </cell>
          <cell r="N199" t="str">
            <v>5人参与前期项目确定会议、决议，5人参与入库项目的选择，3人参与项目实施过程中资金使用的监督；通过鼓励和引导450户农户，利用自有院落空间及资源资产，发展庭院经济，促进就地就近就业创业、发展乡村特色产业、拓展增收来源，实现年增收2000元以上。</v>
          </cell>
          <cell r="O199" t="str">
            <v>通过鼓励和引导450户农户，利用自有院落空间及资源资产，发展庭院经济，促进就地就近就业创业、发展乡村特色产业、拓展增收来源，实现年增收2000元以上。</v>
          </cell>
          <cell r="P199" t="str">
            <v>到户产业发展户数450户</v>
          </cell>
          <cell r="Q199" t="str">
            <v>项目验收合格率100%</v>
          </cell>
          <cell r="R199" t="str">
            <v>项目完工及时率100%</v>
          </cell>
          <cell r="S199" t="str">
            <v>到户产业补助2000元/户</v>
          </cell>
          <cell r="T199" t="str">
            <v>农户增加收入≥0.2万元</v>
          </cell>
          <cell r="U199" t="str">
            <v>受益农户户数≥450户</v>
          </cell>
          <cell r="V199" t="str">
            <v>项目可持续效益≥1年</v>
          </cell>
          <cell r="W199" t="str">
            <v>受益群众满意度≥95%</v>
          </cell>
          <cell r="X199" t="str">
            <v>巫溪县乡村振兴局</v>
          </cell>
          <cell r="Y199" t="str">
            <v>巫溪县天元乡人民政府</v>
          </cell>
          <cell r="Z199">
            <v>2024</v>
          </cell>
          <cell r="AA199" t="str">
            <v>是</v>
          </cell>
          <cell r="AB199">
            <v>202401</v>
          </cell>
          <cell r="AC199">
            <v>202412</v>
          </cell>
          <cell r="AD199">
            <v>90</v>
          </cell>
          <cell r="AE199">
            <v>90</v>
          </cell>
          <cell r="AF199">
            <v>90</v>
          </cell>
        </row>
        <row r="199">
          <cell r="AI199">
            <v>90</v>
          </cell>
        </row>
        <row r="199">
          <cell r="AL199" t="e">
            <v>#REF!</v>
          </cell>
          <cell r="AM199">
            <v>1350</v>
          </cell>
          <cell r="AN199">
            <v>1350</v>
          </cell>
          <cell r="AO199" t="str">
            <v>否</v>
          </cell>
          <cell r="AP199" t="str">
            <v>否</v>
          </cell>
          <cell r="AQ199" t="str">
            <v>否</v>
          </cell>
          <cell r="AR199" t="str">
            <v>是</v>
          </cell>
          <cell r="AS199" t="str">
            <v>是</v>
          </cell>
          <cell r="AT199" t="str">
            <v>否</v>
          </cell>
          <cell r="AU199" t="str">
            <v>否</v>
          </cell>
          <cell r="AV199" t="str">
            <v>否</v>
          </cell>
          <cell r="AW199" t="str">
            <v>否</v>
          </cell>
          <cell r="AX199" t="str">
            <v>王海洋</v>
          </cell>
          <cell r="AY199">
            <v>17783659968</v>
          </cell>
        </row>
        <row r="199">
          <cell r="BD199">
            <v>0</v>
          </cell>
        </row>
        <row r="199">
          <cell r="BL199">
            <v>90</v>
          </cell>
          <cell r="BM199">
            <v>90</v>
          </cell>
          <cell r="BN199">
            <v>0</v>
          </cell>
          <cell r="BO199">
            <v>90</v>
          </cell>
        </row>
        <row r="200">
          <cell r="F200" t="str">
            <v>巫溪县中梁乡2024年庭院经济项目</v>
          </cell>
          <cell r="G200" t="str">
            <v>产业发展</v>
          </cell>
          <cell r="H200" t="str">
            <v>生产项目</v>
          </cell>
          <cell r="I200" t="str">
            <v>种植业基地</v>
          </cell>
          <cell r="J200" t="str">
            <v>300户农户庭院经济发展</v>
          </cell>
          <cell r="K200" t="str">
            <v>新建</v>
          </cell>
          <cell r="L200" t="str">
            <v>巫溪县中梁乡</v>
          </cell>
          <cell r="M200" t="str">
            <v>通过鼓励和引导300户农户，利用自有院落空间及资源资产，发展庭院经济，促进就地就近就业创业、发展乡村特色产业、拓展增收来源，实现年增收2000元以上。</v>
          </cell>
          <cell r="N200" t="str">
            <v>5人参与前期项目确定会议、决议，5人参与入库项目的选择，3人参与项目实施过程中资金使用的监督；通过鼓励和引导300户农户，利用自有院落空间及资源资产，发展庭院经济，促进就地就近就业创业、发展乡村特色产业、拓展增收来源，实现年增收2000元以上。</v>
          </cell>
          <cell r="O200" t="str">
            <v>通过鼓励和引导300户农户，利用自有院落空间及资源资产，发展庭院经济，促进就地就近就业创业、发展乡村特色产业、拓展增收来源，实现年增收2000元以上。</v>
          </cell>
          <cell r="P200" t="str">
            <v>到户产业发展户数300户</v>
          </cell>
          <cell r="Q200" t="str">
            <v>项目验收合格率100%</v>
          </cell>
          <cell r="R200" t="str">
            <v>项目完工及时率100%</v>
          </cell>
          <cell r="S200" t="str">
            <v>到户产业补助2000元/户</v>
          </cell>
          <cell r="T200" t="str">
            <v>农户增加收入≥0.2万元</v>
          </cell>
          <cell r="U200" t="str">
            <v>受益农户户数≥300户</v>
          </cell>
          <cell r="V200" t="str">
            <v>项目可持续效益≥1年</v>
          </cell>
          <cell r="W200" t="str">
            <v>受益群众满意度≥95%</v>
          </cell>
          <cell r="X200" t="str">
            <v>巫溪县乡村振兴局</v>
          </cell>
          <cell r="Y200" t="str">
            <v>巫溪县中梁乡人民政府</v>
          </cell>
          <cell r="Z200">
            <v>2024</v>
          </cell>
          <cell r="AA200" t="str">
            <v>是</v>
          </cell>
          <cell r="AB200">
            <v>202401</v>
          </cell>
          <cell r="AC200">
            <v>202412</v>
          </cell>
          <cell r="AD200">
            <v>60</v>
          </cell>
          <cell r="AE200">
            <v>60</v>
          </cell>
          <cell r="AF200">
            <v>60</v>
          </cell>
        </row>
        <row r="200">
          <cell r="AI200">
            <v>60</v>
          </cell>
        </row>
        <row r="200">
          <cell r="AL200" t="e">
            <v>#REF!</v>
          </cell>
          <cell r="AM200">
            <v>900</v>
          </cell>
          <cell r="AN200">
            <v>900</v>
          </cell>
          <cell r="AO200" t="str">
            <v>否</v>
          </cell>
          <cell r="AP200" t="str">
            <v>否</v>
          </cell>
          <cell r="AQ200" t="str">
            <v>否</v>
          </cell>
          <cell r="AR200" t="str">
            <v>是</v>
          </cell>
          <cell r="AS200" t="str">
            <v>是</v>
          </cell>
          <cell r="AT200" t="str">
            <v>否</v>
          </cell>
          <cell r="AU200" t="str">
            <v>否</v>
          </cell>
          <cell r="AV200" t="str">
            <v>否</v>
          </cell>
          <cell r="AW200" t="str">
            <v>否</v>
          </cell>
          <cell r="AX200" t="str">
            <v>黄晓俊</v>
          </cell>
          <cell r="AY200">
            <v>13896279350</v>
          </cell>
        </row>
        <row r="200">
          <cell r="BD200">
            <v>0</v>
          </cell>
        </row>
        <row r="200">
          <cell r="BL200">
            <v>60</v>
          </cell>
          <cell r="BM200">
            <v>60</v>
          </cell>
          <cell r="BN200">
            <v>0</v>
          </cell>
          <cell r="BO200">
            <v>60</v>
          </cell>
        </row>
        <row r="201">
          <cell r="F201" t="str">
            <v>巫溪县土城镇2024年庭院经济项目</v>
          </cell>
          <cell r="G201" t="str">
            <v>产业发展</v>
          </cell>
          <cell r="H201" t="str">
            <v>生产项目</v>
          </cell>
          <cell r="I201" t="str">
            <v>种植业基地</v>
          </cell>
          <cell r="J201" t="str">
            <v>375户农户庭院经济发展</v>
          </cell>
          <cell r="K201" t="str">
            <v>新建</v>
          </cell>
          <cell r="L201" t="str">
            <v>巫溪县土城镇</v>
          </cell>
          <cell r="M201" t="str">
            <v>通过鼓励和引导375户农户，利用自有院落空间及资源资产，发展庭院经济，促进就地就近就业创业、发展乡村特色产业、拓展增收来源，实现年增收2000元以上。</v>
          </cell>
          <cell r="N201" t="str">
            <v>5人参与前期项目确定会议、决议，5人参与入库项目的选择，3人参与项目实施过程中资金使用的监督；通过鼓励和引导375户农户，利用自有院落空间及资源资产，发展庭院经济，促进就地就近就业创业、发展乡村特色产业、拓展增收来源，实现年增收2000元以上。</v>
          </cell>
          <cell r="O201" t="str">
            <v>通过鼓励和引导375户农户，利用自有院落空间及资源资产，发展庭院经济，促进就地就近就业创业、发展乡村特色产业、拓展增收来源，实现年增收2000元以上。</v>
          </cell>
          <cell r="P201" t="str">
            <v>到户产业发展户数375户</v>
          </cell>
          <cell r="Q201" t="str">
            <v>项目验收合格率100%</v>
          </cell>
          <cell r="R201" t="str">
            <v>项目完工及时率100%</v>
          </cell>
          <cell r="S201" t="str">
            <v>到户产业补助2000元/户</v>
          </cell>
          <cell r="T201" t="str">
            <v>农户增加收入≥0.2万元</v>
          </cell>
          <cell r="U201" t="str">
            <v>受益农户户数≥375户</v>
          </cell>
          <cell r="V201" t="str">
            <v>项目可持续效益≥1年</v>
          </cell>
          <cell r="W201" t="str">
            <v>受益群众满意度≥95%</v>
          </cell>
          <cell r="X201" t="str">
            <v>巫溪县乡村振兴局</v>
          </cell>
          <cell r="Y201" t="str">
            <v>巫溪县土城镇人民政府</v>
          </cell>
          <cell r="Z201">
            <v>2024</v>
          </cell>
          <cell r="AA201" t="str">
            <v>是</v>
          </cell>
          <cell r="AB201">
            <v>202401</v>
          </cell>
          <cell r="AC201">
            <v>202412</v>
          </cell>
          <cell r="AD201">
            <v>75</v>
          </cell>
          <cell r="AE201">
            <v>75</v>
          </cell>
          <cell r="AF201">
            <v>75</v>
          </cell>
        </row>
        <row r="201">
          <cell r="AI201">
            <v>75</v>
          </cell>
        </row>
        <row r="201">
          <cell r="AL201" t="e">
            <v>#REF!</v>
          </cell>
          <cell r="AM201">
            <v>1125</v>
          </cell>
          <cell r="AN201">
            <v>1125</v>
          </cell>
          <cell r="AO201" t="str">
            <v>否</v>
          </cell>
          <cell r="AP201" t="str">
            <v>否</v>
          </cell>
          <cell r="AQ201" t="str">
            <v>否</v>
          </cell>
          <cell r="AR201" t="str">
            <v>是</v>
          </cell>
          <cell r="AS201" t="str">
            <v>是</v>
          </cell>
          <cell r="AT201" t="str">
            <v>否</v>
          </cell>
          <cell r="AU201" t="str">
            <v>否</v>
          </cell>
          <cell r="AV201" t="str">
            <v>否</v>
          </cell>
          <cell r="AW201" t="str">
            <v>否</v>
          </cell>
          <cell r="AX201" t="str">
            <v>廖贤春</v>
          </cell>
          <cell r="AY201">
            <v>13996639812</v>
          </cell>
        </row>
        <row r="201">
          <cell r="BD201">
            <v>0</v>
          </cell>
        </row>
        <row r="201">
          <cell r="BL201">
            <v>75</v>
          </cell>
          <cell r="BM201">
            <v>75</v>
          </cell>
          <cell r="BN201">
            <v>0</v>
          </cell>
          <cell r="BO201">
            <v>75</v>
          </cell>
        </row>
        <row r="202">
          <cell r="AD202">
            <v>950</v>
          </cell>
          <cell r="AE202">
            <v>950</v>
          </cell>
          <cell r="AF202">
            <v>950</v>
          </cell>
          <cell r="AG202">
            <v>0</v>
          </cell>
          <cell r="AH202">
            <v>0</v>
          </cell>
          <cell r="AI202">
            <v>800</v>
          </cell>
          <cell r="AJ202">
            <v>0</v>
          </cell>
          <cell r="AK202">
            <v>0</v>
          </cell>
          <cell r="AL202">
            <v>0</v>
          </cell>
          <cell r="AM202">
            <v>2250</v>
          </cell>
          <cell r="AN202">
            <v>1080</v>
          </cell>
          <cell r="AO202">
            <v>0</v>
          </cell>
          <cell r="AP202">
            <v>0</v>
          </cell>
          <cell r="AQ202">
            <v>0</v>
          </cell>
          <cell r="AR202">
            <v>0</v>
          </cell>
          <cell r="AS202">
            <v>0</v>
          </cell>
          <cell r="AT202">
            <v>0</v>
          </cell>
          <cell r="AU202">
            <v>0</v>
          </cell>
          <cell r="AV202">
            <v>0</v>
          </cell>
          <cell r="AW202">
            <v>0</v>
          </cell>
          <cell r="AX202">
            <v>0</v>
          </cell>
          <cell r="AY202">
            <v>44427172088</v>
          </cell>
          <cell r="AZ202">
            <v>0</v>
          </cell>
          <cell r="BA202">
            <v>0</v>
          </cell>
          <cell r="BB202">
            <v>0</v>
          </cell>
          <cell r="BC202">
            <v>0</v>
          </cell>
          <cell r="BD202">
            <v>150</v>
          </cell>
          <cell r="BE202">
            <v>50</v>
          </cell>
          <cell r="BF202">
            <v>100</v>
          </cell>
          <cell r="BG202">
            <v>0</v>
          </cell>
          <cell r="BH202">
            <v>0</v>
          </cell>
          <cell r="BI202">
            <v>0</v>
          </cell>
          <cell r="BJ202">
            <v>0</v>
          </cell>
          <cell r="BK202">
            <v>0</v>
          </cell>
          <cell r="BL202" t="str">
            <v/>
          </cell>
          <cell r="BM202" t="str">
            <v/>
          </cell>
          <cell r="BN202" t="str">
            <v/>
          </cell>
          <cell r="BO202" t="str">
            <v/>
          </cell>
        </row>
        <row r="203">
          <cell r="F203" t="str">
            <v>巫溪县2024年度就业帮扶车间建设项目</v>
          </cell>
          <cell r="G203" t="str">
            <v>就业项目</v>
          </cell>
          <cell r="H203" t="str">
            <v>就业</v>
          </cell>
          <cell r="I203" t="str">
            <v>帮扶车间（特色手工基地）建设</v>
          </cell>
          <cell r="J203" t="str">
            <v>新建就业帮扶车间5个</v>
          </cell>
          <cell r="K203" t="str">
            <v>新建</v>
          </cell>
          <cell r="L203" t="str">
            <v>巫溪县</v>
          </cell>
          <cell r="M203" t="str">
            <v>通过新建5个就业帮扶车间，可为脱贫人口提供就业岗位30-50个，保障30-50名脱贫人口稳定就业，获得年工资收入6000元以上。</v>
          </cell>
          <cell r="N203" t="str">
            <v>5名以上群众参与项目选择，实施过程监督，脱贫户参与务工。项目实施可为脱贫人口提供就业岗位30-50个，保障30-50名脱贫人口稳定就业，获得年工资收入6000元。</v>
          </cell>
          <cell r="O203" t="str">
            <v>通过新建5个就业帮扶车间，可为脱贫人口提供就业岗位30-50个，保障30-50名脱贫人口稳定就业，获得年工资收入6000元以上。</v>
          </cell>
          <cell r="P203" t="str">
            <v>新建就业帮扶车间数量5个</v>
          </cell>
          <cell r="Q203" t="str">
            <v>项目验收合格率100%</v>
          </cell>
          <cell r="R203" t="str">
            <v>项目完工及时率100%</v>
          </cell>
          <cell r="S203" t="str">
            <v>每个就业帮扶车间补贴建设补助≤50万元</v>
          </cell>
          <cell r="T203" t="str">
            <v>获得年工资收入≥0.6万元</v>
          </cell>
          <cell r="U203" t="str">
            <v>受益脱贫人口数≥30人</v>
          </cell>
          <cell r="V203" t="str">
            <v>项目可持续年限≥1年</v>
          </cell>
          <cell r="W203" t="str">
            <v>受益群众满意度≥95%</v>
          </cell>
          <cell r="X203" t="str">
            <v>巫溪县乡村振兴局</v>
          </cell>
          <cell r="Y203" t="str">
            <v>巫溪县乡村振兴局</v>
          </cell>
          <cell r="Z203">
            <v>2024</v>
          </cell>
          <cell r="AA203" t="str">
            <v>是</v>
          </cell>
          <cell r="AB203">
            <v>202401</v>
          </cell>
          <cell r="AC203">
            <v>202412</v>
          </cell>
          <cell r="AD203">
            <v>100</v>
          </cell>
          <cell r="AE203">
            <v>100</v>
          </cell>
          <cell r="AF203">
            <v>100</v>
          </cell>
        </row>
        <row r="203">
          <cell r="AI203">
            <v>50</v>
          </cell>
        </row>
        <row r="203">
          <cell r="AL203">
            <v>0</v>
          </cell>
          <cell r="AM203">
            <v>50</v>
          </cell>
          <cell r="AN203">
            <v>30</v>
          </cell>
          <cell r="AO203" t="str">
            <v>否</v>
          </cell>
          <cell r="AP203" t="str">
            <v>否</v>
          </cell>
          <cell r="AQ203" t="str">
            <v>否</v>
          </cell>
          <cell r="AR203" t="str">
            <v>是</v>
          </cell>
          <cell r="AS203" t="str">
            <v>是</v>
          </cell>
          <cell r="AT203" t="str">
            <v>否</v>
          </cell>
          <cell r="AU203" t="str">
            <v>否</v>
          </cell>
          <cell r="AV203" t="str">
            <v>否</v>
          </cell>
          <cell r="AW203" t="str">
            <v>否</v>
          </cell>
          <cell r="AX203" t="str">
            <v>周燕</v>
          </cell>
          <cell r="AY203">
            <v>13996676222</v>
          </cell>
        </row>
        <row r="203">
          <cell r="BD203">
            <v>50</v>
          </cell>
          <cell r="BE203">
            <v>50</v>
          </cell>
        </row>
        <row r="203">
          <cell r="BL203">
            <v>100</v>
          </cell>
          <cell r="BM203">
            <v>100</v>
          </cell>
          <cell r="BN203">
            <v>100</v>
          </cell>
          <cell r="BO203">
            <v>0</v>
          </cell>
        </row>
        <row r="204">
          <cell r="F204" t="str">
            <v>巫溪县2024年度市级示范基地校就业创业技能培训项目</v>
          </cell>
          <cell r="G204" t="str">
            <v>就业项目</v>
          </cell>
          <cell r="H204" t="str">
            <v>就业</v>
          </cell>
          <cell r="I204" t="str">
            <v>技能培训</v>
          </cell>
          <cell r="J204" t="str">
            <v>农村劳动力技能培训700名</v>
          </cell>
          <cell r="K204" t="str">
            <v>新建</v>
          </cell>
          <cell r="L204" t="str">
            <v>巫溪县</v>
          </cell>
          <cell r="M204" t="str">
            <v>通过对700名农村劳动力开展技能培训，提升带动700余名农村劳动力就业创业技能，确保450名以上脱贫对象、监测帮扶对象能至少掌握一门专业技能，促进增收。</v>
          </cell>
          <cell r="N204" t="str">
            <v>13人参与前期项目确定会议、决议，7人参与入库项目选择，3人参与项目实施过程中监督。群众参与项目实施及监管。通过实施700名农村劳动力参与技能培训，通过对700名农村劳动力开展技能培训，提升带动700余名农村劳动力就业创业技能，确保450名以上脱贫对象、监测帮扶对象能至少掌握一门专业技能，促进增收。</v>
          </cell>
          <cell r="O204" t="str">
            <v>通过对700名农村劳动力开展技能培训，提升带动700余名农村劳动力就业创业技能，确保450名以上脱贫对象、监测帮扶对象能至少掌握一门专业技能，促进增收。</v>
          </cell>
          <cell r="P204" t="str">
            <v>700名农村劳动力技能培训</v>
          </cell>
          <cell r="Q204" t="str">
            <v>项目验收合格率100%</v>
          </cell>
          <cell r="R204" t="str">
            <v>项目完工及时率100%</v>
          </cell>
          <cell r="S204" t="str">
            <v>职业培训补贴人均标准6000元/人</v>
          </cell>
          <cell r="T204" t="str">
            <v>技能培训创业就业带动脱贫人口增收≥0.05万元/人</v>
          </cell>
          <cell r="U204" t="str">
            <v>受益脱贫人口数≥450人</v>
          </cell>
          <cell r="V204" t="str">
            <v>项目可持续效益≥1年</v>
          </cell>
          <cell r="W204" t="str">
            <v>受益群众满意度≥95%</v>
          </cell>
          <cell r="X204" t="str">
            <v>巫溪县乡村振兴局</v>
          </cell>
          <cell r="Y204" t="str">
            <v>巫溪县乡村振兴局</v>
          </cell>
          <cell r="Z204">
            <v>2024</v>
          </cell>
          <cell r="AA204" t="str">
            <v>是</v>
          </cell>
          <cell r="AB204">
            <v>202401</v>
          </cell>
          <cell r="AC204">
            <v>202412</v>
          </cell>
          <cell r="AD204">
            <v>350</v>
          </cell>
          <cell r="AE204">
            <v>350</v>
          </cell>
          <cell r="AF204">
            <v>350</v>
          </cell>
        </row>
        <row r="204">
          <cell r="AI204">
            <v>350</v>
          </cell>
        </row>
        <row r="204">
          <cell r="AL204">
            <v>0</v>
          </cell>
          <cell r="AM204">
            <v>700</v>
          </cell>
          <cell r="AN204">
            <v>450</v>
          </cell>
          <cell r="AO204" t="str">
            <v>否</v>
          </cell>
          <cell r="AP204" t="str">
            <v>否</v>
          </cell>
          <cell r="AQ204" t="str">
            <v>否</v>
          </cell>
          <cell r="AR204" t="str">
            <v>是</v>
          </cell>
          <cell r="AS204" t="str">
            <v>是</v>
          </cell>
          <cell r="AT204" t="str">
            <v>否</v>
          </cell>
          <cell r="AU204" t="str">
            <v>否</v>
          </cell>
          <cell r="AV204" t="str">
            <v>否</v>
          </cell>
          <cell r="AW204" t="str">
            <v>否</v>
          </cell>
          <cell r="AX204" t="str">
            <v>戈虹智</v>
          </cell>
          <cell r="AY204">
            <v>15215247933</v>
          </cell>
        </row>
        <row r="204">
          <cell r="BD204">
            <v>0</v>
          </cell>
        </row>
        <row r="204">
          <cell r="BL204">
            <v>350</v>
          </cell>
          <cell r="BM204">
            <v>350</v>
          </cell>
          <cell r="BN204">
            <v>350</v>
          </cell>
          <cell r="BO204">
            <v>0</v>
          </cell>
        </row>
        <row r="205">
          <cell r="F205" t="str">
            <v>巫溪县2024年度就业创业技能培训项目</v>
          </cell>
          <cell r="G205" t="str">
            <v>就业项目</v>
          </cell>
          <cell r="H205" t="str">
            <v>就业</v>
          </cell>
          <cell r="I205" t="str">
            <v>技能培训</v>
          </cell>
          <cell r="J205" t="str">
            <v>就业创业技能培训300人次，乡村振兴人才培训1200人次，误工补助600人。</v>
          </cell>
          <cell r="K205" t="str">
            <v>新建</v>
          </cell>
          <cell r="L205" t="str">
            <v>巫溪县</v>
          </cell>
          <cell r="M205" t="str">
            <v>通过开展就业创业技能培训300人次，乡村振兴人才培训1200人次，误工补助600人，可提升600名以上脱贫人口就业创业能力，促进增收和带动脱贫。</v>
          </cell>
          <cell r="N205" t="str">
            <v>13人参与前期项目确定会议、决议，7人参与入库项目选择，3人参与项目实施过程中监督。通过开展就业创业技能培训300人次，乡村振兴人才培训1200人次，误工补助600人，可提升600名以上脱贫人口就业创业能力，促进增收和带动脱贫。</v>
          </cell>
          <cell r="O205" t="str">
            <v>通过开展就业创业技能培训300人次，乡村振兴人才培训1200人次，误工补助600人，可提升600名以上脱贫人口就业创业能力，促进增收和带动脱贫。</v>
          </cell>
          <cell r="P205" t="str">
            <v>开展就业创业技能培训300人次，乡村振兴人才培训1200人次，误工补助600人。</v>
          </cell>
          <cell r="Q205" t="str">
            <v>补贴发放准确率100%</v>
          </cell>
          <cell r="R205" t="str">
            <v>补贴资金在规定时间内支付到位率100%</v>
          </cell>
          <cell r="S205" t="str">
            <v>补贴人均标准6000元/人</v>
          </cell>
          <cell r="T205" t="str">
            <v>技能培训创业就业带动脱贫人口增收≥0.05万元/人</v>
          </cell>
          <cell r="U205" t="str">
            <v>受益脱贫人口数≥650人</v>
          </cell>
          <cell r="V205" t="str">
            <v>项目可持续效益≥1年</v>
          </cell>
          <cell r="W205" t="str">
            <v>受益群众满意度≥95%</v>
          </cell>
          <cell r="X205" t="str">
            <v>巫溪县乡村振兴局</v>
          </cell>
          <cell r="Y205" t="str">
            <v>巫溪县乡村振兴局</v>
          </cell>
          <cell r="Z205">
            <v>2024</v>
          </cell>
          <cell r="AA205" t="str">
            <v>是</v>
          </cell>
          <cell r="AB205">
            <v>202401</v>
          </cell>
          <cell r="AC205">
            <v>202412</v>
          </cell>
          <cell r="AD205">
            <v>500</v>
          </cell>
          <cell r="AE205">
            <v>500</v>
          </cell>
          <cell r="AF205">
            <v>500</v>
          </cell>
        </row>
        <row r="205">
          <cell r="AI205">
            <v>400</v>
          </cell>
        </row>
        <row r="205">
          <cell r="AL205">
            <v>0</v>
          </cell>
          <cell r="AM205">
            <v>1500</v>
          </cell>
          <cell r="AN205">
            <v>600</v>
          </cell>
          <cell r="AO205" t="str">
            <v>否</v>
          </cell>
          <cell r="AP205" t="str">
            <v>否</v>
          </cell>
          <cell r="AQ205" t="str">
            <v>否</v>
          </cell>
          <cell r="AR205" t="str">
            <v>是</v>
          </cell>
          <cell r="AS205" t="str">
            <v>是</v>
          </cell>
          <cell r="AT205" t="str">
            <v>否</v>
          </cell>
          <cell r="AU205" t="str">
            <v>否</v>
          </cell>
          <cell r="AV205" t="str">
            <v>否</v>
          </cell>
          <cell r="AW205" t="str">
            <v>否</v>
          </cell>
          <cell r="AX205" t="str">
            <v>戈虹智</v>
          </cell>
          <cell r="AY205">
            <v>15215247933</v>
          </cell>
        </row>
        <row r="205">
          <cell r="BD205">
            <v>100</v>
          </cell>
        </row>
        <row r="205">
          <cell r="BF205">
            <v>100</v>
          </cell>
        </row>
        <row r="205">
          <cell r="BL205">
            <v>500</v>
          </cell>
          <cell r="BM205">
            <v>500</v>
          </cell>
          <cell r="BN205">
            <v>500</v>
          </cell>
          <cell r="BO205">
            <v>0</v>
          </cell>
        </row>
        <row r="206">
          <cell r="AD206">
            <v>350</v>
          </cell>
          <cell r="AE206">
            <v>350</v>
          </cell>
          <cell r="AF206">
            <v>350</v>
          </cell>
          <cell r="AG206">
            <v>0</v>
          </cell>
          <cell r="AH206">
            <v>0</v>
          </cell>
          <cell r="AI206">
            <v>50</v>
          </cell>
          <cell r="AJ206">
            <v>0</v>
          </cell>
          <cell r="AK206">
            <v>0</v>
          </cell>
          <cell r="AL206">
            <v>0</v>
          </cell>
          <cell r="AM206">
            <v>101000</v>
          </cell>
          <cell r="AN206">
            <v>101000</v>
          </cell>
          <cell r="AO206" t="str">
            <v>否</v>
          </cell>
          <cell r="AP206" t="str">
            <v>否</v>
          </cell>
          <cell r="AQ206" t="str">
            <v>是</v>
          </cell>
          <cell r="AR206" t="str">
            <v>否</v>
          </cell>
          <cell r="AS206" t="str">
            <v>是</v>
          </cell>
          <cell r="AT206" t="str">
            <v>否</v>
          </cell>
          <cell r="AU206" t="str">
            <v>否</v>
          </cell>
          <cell r="AV206" t="str">
            <v>否</v>
          </cell>
          <cell r="AW206" t="str">
            <v>否</v>
          </cell>
          <cell r="AX206" t="str">
            <v>周燕</v>
          </cell>
          <cell r="AY206">
            <v>13996676222</v>
          </cell>
          <cell r="AZ206">
            <v>0</v>
          </cell>
          <cell r="BA206">
            <v>0</v>
          </cell>
          <cell r="BB206">
            <v>0</v>
          </cell>
          <cell r="BC206">
            <v>0</v>
          </cell>
          <cell r="BD206">
            <v>300</v>
          </cell>
          <cell r="BE206">
            <v>0</v>
          </cell>
          <cell r="BF206">
            <v>300</v>
          </cell>
          <cell r="BG206">
            <v>0</v>
          </cell>
          <cell r="BH206">
            <v>0</v>
          </cell>
          <cell r="BI206">
            <v>0</v>
          </cell>
          <cell r="BJ206">
            <v>0</v>
          </cell>
          <cell r="BK206">
            <v>0</v>
          </cell>
          <cell r="BL206" t="str">
            <v/>
          </cell>
          <cell r="BM206" t="str">
            <v/>
          </cell>
          <cell r="BN206" t="str">
            <v/>
          </cell>
          <cell r="BO206" t="str">
            <v/>
          </cell>
        </row>
        <row r="207">
          <cell r="F207" t="str">
            <v>巫溪县2024年度城乡居民基本医疗保险参保资助项目</v>
          </cell>
          <cell r="G207" t="str">
            <v>巩固三保障成果</v>
          </cell>
          <cell r="H207" t="str">
            <v>健康</v>
          </cell>
          <cell r="I207" t="str">
            <v>参加城乡居民基本医疗保险</v>
          </cell>
          <cell r="J207" t="str">
            <v>9.6万名脱贫人口和0.5万名监测对象参加城乡居民基本医疗保险参保个人缴费部分资助</v>
          </cell>
          <cell r="K207" t="str">
            <v>新建</v>
          </cell>
          <cell r="L207" t="str">
            <v>巫溪县</v>
          </cell>
          <cell r="M207" t="str">
            <v>通过对9.6万名脱贫人口和0.5万名监测对象参加城乡居民基本医疗保险参保个人缴费部分资助，可保障困难人群全面参保监测对象不因病致贫。</v>
          </cell>
          <cell r="N207" t="str">
            <v>13人参与前期项目确定会议、决议，7人参与入库项目选择，3人参与项目实施过程中监督。通过对9.6万名脱贫人口和0.5万名监测对象参加城乡居民基本医疗保险参保个人缴费部分资助，可保障困难人群全面参保监测对象不因病致贫。</v>
          </cell>
          <cell r="O207" t="str">
            <v>通过对9.6万名脱贫人口和0.5万名监测对象参加城乡居民基本医疗保险参保个人缴费部分资助，可保障困难人群全面参保监测对象不因病致贫。</v>
          </cell>
          <cell r="P207" t="str">
            <v>资助监测对象参加基本医疗保险人数≥10.1万人</v>
          </cell>
          <cell r="Q207" t="str">
            <v>县域内监测人口医疗保险和医疗救助费用“一站式”结算率100%</v>
          </cell>
          <cell r="R207" t="str">
            <v>项目完工及时率100%</v>
          </cell>
          <cell r="S207" t="str">
            <v>脱贫人口城乡居民基本医疗保险补助标准30元/人；监测对象城乡居民基本医疗保险补助标准266元/人</v>
          </cell>
          <cell r="T207" t="str">
            <v>降低监测人口基本医疗参保缴费≥0.01万元</v>
          </cell>
          <cell r="U207" t="str">
            <v>受益监测人口数≥10.1万人</v>
          </cell>
          <cell r="V207" t="str">
            <v>项目可持续效益≥1年</v>
          </cell>
          <cell r="W207" t="str">
            <v>受益群众满意度≥95%</v>
          </cell>
          <cell r="X207" t="str">
            <v>巫溪县乡村振兴局</v>
          </cell>
          <cell r="Y207" t="str">
            <v>巫溪县乡村振兴局</v>
          </cell>
          <cell r="Z207">
            <v>2024</v>
          </cell>
          <cell r="AA207" t="str">
            <v>是</v>
          </cell>
          <cell r="AB207">
            <v>202401</v>
          </cell>
          <cell r="AC207">
            <v>202412</v>
          </cell>
          <cell r="AD207">
            <v>350</v>
          </cell>
          <cell r="AE207">
            <v>350</v>
          </cell>
          <cell r="AF207">
            <v>350</v>
          </cell>
        </row>
        <row r="207">
          <cell r="AI207">
            <v>50</v>
          </cell>
        </row>
        <row r="207">
          <cell r="AL207">
            <v>0</v>
          </cell>
          <cell r="AM207">
            <v>101000</v>
          </cell>
          <cell r="AN207">
            <v>101000</v>
          </cell>
          <cell r="AO207" t="str">
            <v>否</v>
          </cell>
          <cell r="AP207" t="str">
            <v>否</v>
          </cell>
          <cell r="AQ207" t="str">
            <v>是</v>
          </cell>
          <cell r="AR207" t="str">
            <v>否</v>
          </cell>
          <cell r="AS207" t="str">
            <v>是</v>
          </cell>
          <cell r="AT207" t="str">
            <v>否</v>
          </cell>
          <cell r="AU207" t="str">
            <v>否</v>
          </cell>
          <cell r="AV207" t="str">
            <v>否</v>
          </cell>
          <cell r="AW207" t="str">
            <v>否</v>
          </cell>
          <cell r="AX207" t="str">
            <v>周燕</v>
          </cell>
          <cell r="AY207">
            <v>13996676222</v>
          </cell>
        </row>
        <row r="207">
          <cell r="BD207">
            <v>300</v>
          </cell>
        </row>
        <row r="207">
          <cell r="BF207">
            <v>300</v>
          </cell>
        </row>
        <row r="207">
          <cell r="BL207">
            <v>350</v>
          </cell>
          <cell r="BM207">
            <v>350</v>
          </cell>
          <cell r="BN207">
            <v>350</v>
          </cell>
          <cell r="BO207">
            <v>0</v>
          </cell>
        </row>
        <row r="208">
          <cell r="AD208">
            <v>780</v>
          </cell>
          <cell r="AE208">
            <v>780</v>
          </cell>
          <cell r="AF208">
            <v>780</v>
          </cell>
          <cell r="AG208">
            <v>0</v>
          </cell>
          <cell r="AH208">
            <v>0</v>
          </cell>
          <cell r="AI208">
            <v>430</v>
          </cell>
          <cell r="AJ208">
            <v>0</v>
          </cell>
          <cell r="AK208">
            <v>0</v>
          </cell>
          <cell r="AL208">
            <v>0</v>
          </cell>
          <cell r="AM208">
            <v>1766</v>
          </cell>
          <cell r="AN208">
            <v>1766</v>
          </cell>
          <cell r="AO208" t="str">
            <v>否</v>
          </cell>
          <cell r="AP208" t="str">
            <v>否</v>
          </cell>
          <cell r="AQ208" t="str">
            <v>是</v>
          </cell>
          <cell r="AR208" t="str">
            <v>否</v>
          </cell>
          <cell r="AS208" t="str">
            <v>是</v>
          </cell>
          <cell r="AT208" t="str">
            <v>否</v>
          </cell>
          <cell r="AU208" t="str">
            <v>否</v>
          </cell>
          <cell r="AV208" t="str">
            <v>否</v>
          </cell>
          <cell r="AW208" t="str">
            <v>否</v>
          </cell>
          <cell r="AX208" t="str">
            <v>戈虹智</v>
          </cell>
          <cell r="AY208">
            <v>15215247933</v>
          </cell>
          <cell r="AZ208">
            <v>0</v>
          </cell>
          <cell r="BA208">
            <v>0</v>
          </cell>
          <cell r="BB208">
            <v>0</v>
          </cell>
          <cell r="BC208">
            <v>0</v>
          </cell>
          <cell r="BD208">
            <v>350</v>
          </cell>
          <cell r="BE208">
            <v>0</v>
          </cell>
          <cell r="BF208">
            <v>350</v>
          </cell>
          <cell r="BG208">
            <v>0</v>
          </cell>
          <cell r="BH208">
            <v>0</v>
          </cell>
          <cell r="BI208">
            <v>0</v>
          </cell>
          <cell r="BJ208">
            <v>0</v>
          </cell>
          <cell r="BK208">
            <v>0</v>
          </cell>
          <cell r="BL208" t="str">
            <v/>
          </cell>
          <cell r="BM208" t="str">
            <v/>
          </cell>
          <cell r="BN208" t="str">
            <v/>
          </cell>
          <cell r="BO208" t="str">
            <v/>
          </cell>
        </row>
        <row r="209">
          <cell r="F209" t="str">
            <v>巫溪县2024年雨露计划中高等职业教育补助</v>
          </cell>
          <cell r="G209" t="str">
            <v>巩固三保障成果</v>
          </cell>
          <cell r="H209" t="str">
            <v>教育</v>
          </cell>
          <cell r="I209" t="str">
            <v>享受“雨露计划”职业教育补助</v>
          </cell>
          <cell r="J209" t="str">
            <v>符合条件的脱贫家庭（含监测帮扶对象家庭）接受高等职业教育在校学生教育资助，1500元/人·期。</v>
          </cell>
          <cell r="K209" t="str">
            <v>改扩建</v>
          </cell>
          <cell r="L209" t="str">
            <v>巫溪县</v>
          </cell>
          <cell r="M209" t="str">
            <v>通过按1500元/人·期的标准补助到脱贫家庭（含监测帮扶对象家庭）接受中高等职业教育的学生，可使在教育方面达到有符合条件的脱贫家庭（含监测帮扶对象家庭）中高等职业教育学生（约1766名）不因家庭经济困难而失学。</v>
          </cell>
          <cell r="N209" t="str">
            <v>13人参与前期项目确定会议、决议，7人参与入库项目选择，3人参与项目实施过程中监督。通过对1766户符合条件的脱贫家庭（含监测帮扶对象家庭）接受中高等职业教育的学生，按1500元/人·期的标准补助，可使在教育方面达到有符合条件的脱贫家庭（含监测帮扶对象家庭）中高等职业教育学生（约1766名）不因家庭经济困难而失学。</v>
          </cell>
          <cell r="O209" t="str">
            <v>通过按1500元/人·期的标准补助到脱贫家庭（含监测帮扶对象家庭）接受中高等职业教育的学生，可使在教育方面达到有符合条件的脱贫家庭（含监测帮扶对象家庭）中高等职业教育学生（约1766名）不因家庭经济困难而失学。</v>
          </cell>
          <cell r="P209" t="str">
            <v>资助条件的脱贫家庭（含监测帮扶对象家庭）接受高等职业教育的学生约1766名</v>
          </cell>
          <cell r="Q209" t="str">
            <v>资助标准达标率100%</v>
          </cell>
          <cell r="R209" t="str">
            <v>资助经费及时发放率100%</v>
          </cell>
          <cell r="S209" t="str">
            <v>1500元/人·期</v>
          </cell>
          <cell r="T209" t="str">
            <v>减少脱贫家庭（含监测帮扶对象家庭）支出≤1500元/人·期</v>
          </cell>
          <cell r="U209" t="str">
            <v>受益脱贫人口数≥1766人</v>
          </cell>
          <cell r="V209" t="str">
            <v>项目可持续效益≥1年</v>
          </cell>
          <cell r="W209" t="str">
            <v>受助学生满意度100%</v>
          </cell>
          <cell r="X209" t="str">
            <v>巫溪县乡村振兴局</v>
          </cell>
          <cell r="Y209" t="str">
            <v>巫溪县乡村振兴局</v>
          </cell>
          <cell r="Z209" t="str">
            <v>2024</v>
          </cell>
          <cell r="AA209" t="str">
            <v>是</v>
          </cell>
          <cell r="AB209">
            <v>202401</v>
          </cell>
          <cell r="AC209">
            <v>202412</v>
          </cell>
          <cell r="AD209">
            <v>780</v>
          </cell>
          <cell r="AE209">
            <v>780</v>
          </cell>
          <cell r="AF209">
            <v>780</v>
          </cell>
        </row>
        <row r="209">
          <cell r="AI209">
            <v>430</v>
          </cell>
        </row>
        <row r="209">
          <cell r="AL209">
            <v>0</v>
          </cell>
          <cell r="AM209">
            <v>1766</v>
          </cell>
          <cell r="AN209">
            <v>1766</v>
          </cell>
          <cell r="AO209" t="str">
            <v>否</v>
          </cell>
          <cell r="AP209" t="str">
            <v>否</v>
          </cell>
          <cell r="AQ209" t="str">
            <v>是</v>
          </cell>
          <cell r="AR209" t="str">
            <v>否</v>
          </cell>
          <cell r="AS209" t="str">
            <v>是</v>
          </cell>
          <cell r="AT209" t="str">
            <v>否</v>
          </cell>
          <cell r="AU209" t="str">
            <v>否</v>
          </cell>
          <cell r="AV209" t="str">
            <v>否</v>
          </cell>
          <cell r="AW209" t="str">
            <v>否</v>
          </cell>
          <cell r="AX209" t="str">
            <v>戈虹智</v>
          </cell>
          <cell r="AY209">
            <v>15215247933</v>
          </cell>
        </row>
        <row r="209">
          <cell r="BD209">
            <v>350</v>
          </cell>
        </row>
        <row r="209">
          <cell r="BF209">
            <v>350</v>
          </cell>
        </row>
        <row r="209">
          <cell r="BL209">
            <v>780</v>
          </cell>
          <cell r="BM209">
            <v>780</v>
          </cell>
          <cell r="BN209">
            <v>780</v>
          </cell>
          <cell r="BO209">
            <v>0</v>
          </cell>
        </row>
        <row r="210">
          <cell r="AD210">
            <v>225</v>
          </cell>
          <cell r="AE210">
            <v>225</v>
          </cell>
          <cell r="AF210">
            <v>225</v>
          </cell>
          <cell r="AG210">
            <v>0</v>
          </cell>
          <cell r="AH210">
            <v>0</v>
          </cell>
          <cell r="AI210">
            <v>0</v>
          </cell>
          <cell r="AJ210">
            <v>0</v>
          </cell>
          <cell r="AK210">
            <v>0</v>
          </cell>
          <cell r="AL210">
            <v>0</v>
          </cell>
          <cell r="AM210">
            <v>1376</v>
          </cell>
          <cell r="AN210">
            <v>1228</v>
          </cell>
          <cell r="AO210">
            <v>0</v>
          </cell>
          <cell r="AP210">
            <v>0</v>
          </cell>
          <cell r="AQ210">
            <v>0</v>
          </cell>
          <cell r="AR210">
            <v>0</v>
          </cell>
          <cell r="AS210">
            <v>0</v>
          </cell>
          <cell r="AT210">
            <v>0</v>
          </cell>
          <cell r="AU210">
            <v>0</v>
          </cell>
          <cell r="AV210">
            <v>0</v>
          </cell>
          <cell r="AW210">
            <v>0</v>
          </cell>
          <cell r="AX210">
            <v>0</v>
          </cell>
          <cell r="AY210">
            <v>0</v>
          </cell>
          <cell r="AZ210">
            <v>0</v>
          </cell>
          <cell r="BA210">
            <v>1064</v>
          </cell>
          <cell r="BB210">
            <v>871</v>
          </cell>
          <cell r="BC210">
            <v>839</v>
          </cell>
          <cell r="BD210">
            <v>225</v>
          </cell>
          <cell r="BE210">
            <v>225</v>
          </cell>
          <cell r="BF210">
            <v>0</v>
          </cell>
          <cell r="BG210">
            <v>0</v>
          </cell>
          <cell r="BH210">
            <v>0</v>
          </cell>
          <cell r="BI210">
            <v>0</v>
          </cell>
          <cell r="BJ210">
            <v>0</v>
          </cell>
          <cell r="BK210">
            <v>0</v>
          </cell>
          <cell r="BL210" t="str">
            <v/>
          </cell>
          <cell r="BM210" t="str">
            <v/>
          </cell>
          <cell r="BN210" t="str">
            <v/>
          </cell>
          <cell r="BO210" t="str">
            <v/>
          </cell>
        </row>
        <row r="211">
          <cell r="F211" t="str">
            <v>巫溪县白鹿镇2024年度住房改造提升及老旧房拆除项目</v>
          </cell>
          <cell r="G211" t="str">
            <v>巩固三保障成果</v>
          </cell>
          <cell r="H211" t="str">
            <v>住房</v>
          </cell>
          <cell r="I211" t="str">
            <v>农村危房改造等农房改造</v>
          </cell>
          <cell r="J211" t="str">
            <v>住房改造提升及老旧住房拆除5户</v>
          </cell>
          <cell r="K211" t="str">
            <v>改扩建</v>
          </cell>
          <cell r="L211" t="str">
            <v>巫溪县白鹿镇</v>
          </cell>
          <cell r="M211" t="str">
            <v>通过对5户住房改造提升及老旧住房拆除，改善12人，其中脱贫（监测）人口10人居住条件。</v>
          </cell>
          <cell r="N211" t="str">
            <v>3名群众参与项目规划入库，2人参与后期项目实施及资金监管。通过对5户住房改造提升及老旧住房拆除，改善12人，其中脱贫（监测）人口10人居住条件。</v>
          </cell>
          <cell r="O211" t="str">
            <v>通过对5户住房改造提升及老旧住房拆除，改善12人，其中脱贫（监测）人口10人居住条件。</v>
          </cell>
          <cell r="P211" t="str">
            <v>住房改造提升及老旧住房拆除巫溪县白鹿镇2024年住房改造项目户</v>
          </cell>
          <cell r="Q211" t="str">
            <v>项目验收合格率100%</v>
          </cell>
          <cell r="R211" t="str">
            <v>项目完成及时率100%</v>
          </cell>
          <cell r="S211" t="str">
            <v>0.5万元/户</v>
          </cell>
          <cell r="T211" t="str">
            <v>降低农户住房建设成本0.5万元/户</v>
          </cell>
          <cell r="U211" t="str">
            <v>受益脱贫、重点对象人口数≥51.25人</v>
          </cell>
          <cell r="V211" t="str">
            <v>改造后房屋保证安全期限≥5年</v>
          </cell>
          <cell r="W211" t="str">
            <v>受益群众满意度≥90%</v>
          </cell>
          <cell r="X211" t="str">
            <v>巫溪县住房和城乡建设委员会</v>
          </cell>
          <cell r="Y211" t="str">
            <v>巫溪县白鹿镇人民政府</v>
          </cell>
          <cell r="Z211">
            <v>2024</v>
          </cell>
          <cell r="AA211" t="str">
            <v>是</v>
          </cell>
          <cell r="AB211" t="str">
            <v>2023.01</v>
          </cell>
          <cell r="AC211" t="str">
            <v>2024. 12</v>
          </cell>
          <cell r="AD211">
            <v>2.5</v>
          </cell>
          <cell r="AE211">
            <v>2.5</v>
          </cell>
          <cell r="AF211">
            <v>2.5</v>
          </cell>
        </row>
        <row r="211">
          <cell r="AL211">
            <v>0</v>
          </cell>
          <cell r="AM211">
            <v>12</v>
          </cell>
          <cell r="AN211">
            <v>10</v>
          </cell>
          <cell r="AO211" t="str">
            <v>否</v>
          </cell>
          <cell r="AP211" t="str">
            <v>否</v>
          </cell>
          <cell r="AQ211" t="str">
            <v>是</v>
          </cell>
          <cell r="AR211" t="str">
            <v>否</v>
          </cell>
          <cell r="AS211" t="str">
            <v>是</v>
          </cell>
          <cell r="AT211" t="str">
            <v>否</v>
          </cell>
          <cell r="AU211" t="str">
            <v>无</v>
          </cell>
          <cell r="AV211" t="str">
            <v>否</v>
          </cell>
          <cell r="AW211" t="str">
            <v>无</v>
          </cell>
          <cell r="AX211" t="str">
            <v>宋立明</v>
          </cell>
          <cell r="AY211" t="str">
            <v>13452790045</v>
          </cell>
          <cell r="AZ211" t="str">
            <v>巫溪县白鹿镇2024年住房改造项目</v>
          </cell>
          <cell r="BA211">
            <v>51.25</v>
          </cell>
          <cell r="BB211">
            <v>48.75</v>
          </cell>
          <cell r="BC211">
            <v>48.75</v>
          </cell>
          <cell r="BD211">
            <v>2.5</v>
          </cell>
          <cell r="BE211">
            <v>2.5</v>
          </cell>
        </row>
        <row r="211">
          <cell r="BL211">
            <v>2.5</v>
          </cell>
          <cell r="BM211">
            <v>2.5</v>
          </cell>
          <cell r="BN211">
            <v>2.5</v>
          </cell>
          <cell r="BO211">
            <v>0</v>
          </cell>
        </row>
        <row r="212">
          <cell r="F212" t="str">
            <v>巫溪县朝阳镇2024年度住房改造提升及老旧房拆除项目</v>
          </cell>
          <cell r="G212" t="str">
            <v>巩固三保障成果</v>
          </cell>
          <cell r="H212" t="str">
            <v>住房</v>
          </cell>
          <cell r="I212" t="str">
            <v>农村危房改造等农房改造</v>
          </cell>
          <cell r="J212" t="str">
            <v>住房改造提升及老旧住房拆除10户</v>
          </cell>
          <cell r="K212" t="str">
            <v>改扩建</v>
          </cell>
          <cell r="L212" t="str">
            <v>巫溪县朝阳镇</v>
          </cell>
          <cell r="M212" t="str">
            <v>通过对10户住房改造提升及老旧住房拆除，改善18人，其中脱贫（监测）人口8人居住条件。</v>
          </cell>
          <cell r="N212" t="str">
            <v>3名群众参与项目规划入库，后期项目实施及资金监管。通过对10户住房改造提升及老旧住房拆除，改善18人，其中脱贫（监测）人口8人居住条件。</v>
          </cell>
          <cell r="O212" t="str">
            <v>通过对10户住房改造提升及老旧住房拆除，改善18人，其中脱贫（监测）人口8人居住条件。</v>
          </cell>
          <cell r="P212" t="str">
            <v>住房改造提升及老旧住房拆除巫溪县朝阳镇2024年住房改造项目户</v>
          </cell>
          <cell r="Q212" t="str">
            <v>项目验收合格率100%</v>
          </cell>
          <cell r="R212" t="str">
            <v>项目完成及时率100%</v>
          </cell>
          <cell r="S212" t="str">
            <v>0.5万元/户</v>
          </cell>
          <cell r="T212" t="str">
            <v>降低农户住房建设成本0.5万元/户</v>
          </cell>
          <cell r="U212" t="str">
            <v>受益脱贫、重点对象人口数≥29.5人</v>
          </cell>
          <cell r="V212" t="str">
            <v>改造后房屋保证安全期限≥5年</v>
          </cell>
          <cell r="W212" t="str">
            <v>受益群众满意度≥90%</v>
          </cell>
          <cell r="X212" t="str">
            <v>巫溪县住房和城乡建设委员会</v>
          </cell>
          <cell r="Y212" t="str">
            <v>巫溪县朝阳镇人民政府</v>
          </cell>
          <cell r="Z212">
            <v>2024</v>
          </cell>
          <cell r="AA212" t="str">
            <v>是</v>
          </cell>
          <cell r="AB212" t="str">
            <v>2023.01</v>
          </cell>
          <cell r="AC212" t="str">
            <v>2024. 12</v>
          </cell>
          <cell r="AD212">
            <v>5</v>
          </cell>
          <cell r="AE212">
            <v>5</v>
          </cell>
          <cell r="AF212">
            <v>5</v>
          </cell>
        </row>
        <row r="212">
          <cell r="AL212">
            <v>0</v>
          </cell>
          <cell r="AM212">
            <v>18</v>
          </cell>
          <cell r="AN212">
            <v>8</v>
          </cell>
          <cell r="AO212" t="str">
            <v>否</v>
          </cell>
          <cell r="AP212" t="str">
            <v>否</v>
          </cell>
          <cell r="AQ212" t="str">
            <v>是</v>
          </cell>
          <cell r="AR212" t="str">
            <v>否</v>
          </cell>
          <cell r="AS212" t="str">
            <v>是</v>
          </cell>
          <cell r="AT212" t="str">
            <v>否</v>
          </cell>
          <cell r="AU212" t="str">
            <v>无</v>
          </cell>
          <cell r="AV212" t="str">
            <v>否</v>
          </cell>
          <cell r="AW212" t="str">
            <v>无</v>
          </cell>
          <cell r="AX212" t="str">
            <v>宋立明</v>
          </cell>
          <cell r="AY212" t="str">
            <v>13452790045</v>
          </cell>
          <cell r="AZ212" t="str">
            <v>巫溪县朝阳镇2024年住房改造项目</v>
          </cell>
          <cell r="BA212">
            <v>29.5</v>
          </cell>
          <cell r="BB212">
            <v>24.5</v>
          </cell>
          <cell r="BC212">
            <v>24.5</v>
          </cell>
          <cell r="BD212">
            <v>5</v>
          </cell>
          <cell r="BE212">
            <v>5</v>
          </cell>
        </row>
        <row r="212">
          <cell r="BL212">
            <v>5</v>
          </cell>
          <cell r="BM212">
            <v>5</v>
          </cell>
          <cell r="BN212">
            <v>5</v>
          </cell>
          <cell r="BO212">
            <v>0</v>
          </cell>
        </row>
        <row r="213">
          <cell r="F213" t="str">
            <v>巫溪县城厢镇2024年度住房改造提升及老旧房拆除项目</v>
          </cell>
          <cell r="G213" t="str">
            <v>巩固三保障成果</v>
          </cell>
          <cell r="H213" t="str">
            <v>住房</v>
          </cell>
          <cell r="I213" t="str">
            <v>农村危房改造等农房改造</v>
          </cell>
          <cell r="J213" t="str">
            <v>住房改造提升及老旧住房拆除9户</v>
          </cell>
          <cell r="K213" t="str">
            <v>改扩建</v>
          </cell>
          <cell r="L213" t="str">
            <v>巫溪县城厢镇</v>
          </cell>
          <cell r="M213" t="str">
            <v>通过对9户住房改造提升及老旧住房拆除，改善35人，其中脱贫（监测）人口35人居住条件。</v>
          </cell>
          <cell r="N213" t="str">
            <v>2名群众参与项目规划入库，后期项目实施及资金监管。通过对9户住房改造提升及老旧住房拆除，改善35人，其中脱贫（监测）人口35人居住条件。</v>
          </cell>
          <cell r="O213" t="str">
            <v>通过对9户住房改造提升及老旧住房拆除，改善35人，其中脱贫（监测）人口35人居住条件。</v>
          </cell>
          <cell r="P213" t="str">
            <v>住房改造提升及老旧住房拆除巫溪县城厢镇2024年住房改造项目户</v>
          </cell>
          <cell r="Q213" t="str">
            <v>项目验收合格率100%</v>
          </cell>
          <cell r="R213" t="str">
            <v>项目完成及时率100%</v>
          </cell>
          <cell r="S213" t="str">
            <v>0.5万元/户</v>
          </cell>
          <cell r="T213" t="str">
            <v>降低农户住房建设成本0.5万元/户</v>
          </cell>
          <cell r="U213" t="str">
            <v>受益脱贫、重点对象人口数≥19.5人</v>
          </cell>
          <cell r="V213" t="str">
            <v>改造后房屋保证安全期限≥5年</v>
          </cell>
          <cell r="W213" t="str">
            <v>受益群众满意度≥90%</v>
          </cell>
          <cell r="X213" t="str">
            <v>巫溪县住房和城乡建设委员会</v>
          </cell>
          <cell r="Y213" t="str">
            <v>巫溪县城厢镇人民政府</v>
          </cell>
          <cell r="Z213">
            <v>2024</v>
          </cell>
          <cell r="AA213" t="str">
            <v>是</v>
          </cell>
          <cell r="AB213" t="str">
            <v>2023.01</v>
          </cell>
          <cell r="AC213" t="str">
            <v>2024. 12</v>
          </cell>
          <cell r="AD213">
            <v>4.5</v>
          </cell>
          <cell r="AE213">
            <v>4.5</v>
          </cell>
          <cell r="AF213">
            <v>4.5</v>
          </cell>
        </row>
        <row r="213">
          <cell r="AL213">
            <v>0</v>
          </cell>
          <cell r="AM213">
            <v>35</v>
          </cell>
          <cell r="AN213">
            <v>35</v>
          </cell>
          <cell r="AO213" t="str">
            <v>否</v>
          </cell>
          <cell r="AP213" t="str">
            <v>否</v>
          </cell>
          <cell r="AQ213" t="str">
            <v>是</v>
          </cell>
          <cell r="AR213" t="str">
            <v>否</v>
          </cell>
          <cell r="AS213" t="str">
            <v>是</v>
          </cell>
          <cell r="AT213" t="str">
            <v>否</v>
          </cell>
          <cell r="AU213" t="str">
            <v>无</v>
          </cell>
          <cell r="AV213" t="str">
            <v>否</v>
          </cell>
          <cell r="AW213" t="str">
            <v>无</v>
          </cell>
          <cell r="AX213" t="str">
            <v>宋立明</v>
          </cell>
          <cell r="AY213" t="str">
            <v>13452790045</v>
          </cell>
          <cell r="AZ213" t="str">
            <v>巫溪县城厢镇2024年住房改造项目</v>
          </cell>
          <cell r="BA213">
            <v>19.5</v>
          </cell>
          <cell r="BB213">
            <v>15</v>
          </cell>
          <cell r="BC213">
            <v>15</v>
          </cell>
          <cell r="BD213">
            <v>4.5</v>
          </cell>
          <cell r="BE213">
            <v>4.5</v>
          </cell>
        </row>
        <row r="213">
          <cell r="BL213">
            <v>4.5</v>
          </cell>
          <cell r="BM213">
            <v>4.5</v>
          </cell>
          <cell r="BN213">
            <v>4.5</v>
          </cell>
          <cell r="BO213">
            <v>0</v>
          </cell>
        </row>
        <row r="214">
          <cell r="F214" t="str">
            <v>巫溪县大河乡2024年度住房改造提升及老旧房拆除项目</v>
          </cell>
          <cell r="G214" t="str">
            <v>巩固三保障成果</v>
          </cell>
          <cell r="H214" t="str">
            <v>住房</v>
          </cell>
          <cell r="I214" t="str">
            <v>农村危房改造等农房改造</v>
          </cell>
          <cell r="J214" t="str">
            <v>住房改造提升及老旧住房拆除13户</v>
          </cell>
          <cell r="K214" t="str">
            <v>改扩建</v>
          </cell>
          <cell r="L214" t="str">
            <v>巫溪县大河乡</v>
          </cell>
          <cell r="M214" t="str">
            <v>通过对13户住房改造提升及老旧住房拆除，改善47人，其中脱贫（监测）人口43人居住条件。</v>
          </cell>
          <cell r="N214" t="str">
            <v>2名群众参与项目规划入库，后期项目实施及资金监管。通过对13户住房改造提升及老旧住房拆除，改善47人，其中脱贫（监测）人口43人居住条件。</v>
          </cell>
          <cell r="O214" t="str">
            <v>通过对13户住房改造提升及老旧住房拆除，改善47人，其中脱贫（监测）人口43人居住条件。</v>
          </cell>
          <cell r="P214" t="str">
            <v>住房改造提升及老旧住房拆除巫溪县大河乡2024年住房改造项目户</v>
          </cell>
          <cell r="Q214" t="str">
            <v>项目验收合格率100%</v>
          </cell>
          <cell r="R214" t="str">
            <v>项目完成及时率100%</v>
          </cell>
          <cell r="S214" t="str">
            <v>0.5万元/户</v>
          </cell>
          <cell r="T214" t="str">
            <v>降低农户住房建设成本0.5万元/户</v>
          </cell>
          <cell r="U214" t="str">
            <v>受益脱贫、重点对象人口数≥25.5人</v>
          </cell>
          <cell r="V214" t="str">
            <v>改造后房屋保证安全期限≥5年</v>
          </cell>
          <cell r="W214" t="str">
            <v>受益群众满意度≥90%</v>
          </cell>
          <cell r="X214" t="str">
            <v>巫溪县住房和城乡建设委员会</v>
          </cell>
          <cell r="Y214" t="str">
            <v>巫溪县大河乡人民政府</v>
          </cell>
          <cell r="Z214">
            <v>2024</v>
          </cell>
          <cell r="AA214" t="str">
            <v>是</v>
          </cell>
          <cell r="AB214" t="str">
            <v>2023.01</v>
          </cell>
          <cell r="AC214" t="str">
            <v>2024. 12</v>
          </cell>
          <cell r="AD214">
            <v>6.5</v>
          </cell>
          <cell r="AE214">
            <v>6.5</v>
          </cell>
          <cell r="AF214">
            <v>6.5</v>
          </cell>
        </row>
        <row r="214">
          <cell r="AL214">
            <v>0</v>
          </cell>
          <cell r="AM214">
            <v>47</v>
          </cell>
          <cell r="AN214">
            <v>43</v>
          </cell>
          <cell r="AO214" t="str">
            <v>否</v>
          </cell>
          <cell r="AP214" t="str">
            <v>否</v>
          </cell>
          <cell r="AQ214" t="str">
            <v>是</v>
          </cell>
          <cell r="AR214" t="str">
            <v>否</v>
          </cell>
          <cell r="AS214" t="str">
            <v>是</v>
          </cell>
          <cell r="AT214" t="str">
            <v>否</v>
          </cell>
          <cell r="AU214" t="str">
            <v>无</v>
          </cell>
          <cell r="AV214" t="str">
            <v>否</v>
          </cell>
          <cell r="AW214" t="str">
            <v>无</v>
          </cell>
          <cell r="AX214" t="str">
            <v>宋立明</v>
          </cell>
          <cell r="AY214" t="str">
            <v>13452790045</v>
          </cell>
          <cell r="AZ214" t="str">
            <v>巫溪县大河乡2024年住房改造项目</v>
          </cell>
          <cell r="BA214">
            <v>25.5</v>
          </cell>
          <cell r="BB214">
            <v>19</v>
          </cell>
          <cell r="BC214">
            <v>19</v>
          </cell>
          <cell r="BD214">
            <v>6.5</v>
          </cell>
          <cell r="BE214">
            <v>6.5</v>
          </cell>
        </row>
        <row r="214">
          <cell r="BL214">
            <v>6.5</v>
          </cell>
          <cell r="BM214">
            <v>6.5</v>
          </cell>
          <cell r="BN214">
            <v>6.5</v>
          </cell>
          <cell r="BO214">
            <v>0</v>
          </cell>
        </row>
        <row r="215">
          <cell r="F215" t="str">
            <v>巫溪县峰灵镇2024年度住房改造提升及老旧房拆除项目</v>
          </cell>
          <cell r="G215" t="str">
            <v>巩固三保障成果</v>
          </cell>
          <cell r="H215" t="str">
            <v>住房</v>
          </cell>
          <cell r="I215" t="str">
            <v>农村危房改造等农房改造</v>
          </cell>
          <cell r="J215" t="str">
            <v>住房改造提升及老旧住房拆除12户</v>
          </cell>
          <cell r="K215" t="str">
            <v>改扩建</v>
          </cell>
          <cell r="L215" t="str">
            <v>巫溪县峰灵镇</v>
          </cell>
          <cell r="M215" t="str">
            <v>通过对12户住房改造提升及老旧住房拆除，改善46人，其中脱贫（监测）人口44人居住条件。</v>
          </cell>
          <cell r="N215" t="str">
            <v>2名群众参与项目规划入库，后期项目实施及资金监管。通过对12户住房改造提升及老旧住房拆除，改善46人，其中脱贫（监测）人口44人居住条件。</v>
          </cell>
          <cell r="O215" t="str">
            <v>通过对12户住房改造提升及老旧住房拆除，改善46人，其中脱贫（监测）人口44人居住条件。</v>
          </cell>
          <cell r="P215" t="str">
            <v>住房改造提升及老旧住房拆除巫溪县峰灵镇2024年住房改造项目户</v>
          </cell>
          <cell r="Q215" t="str">
            <v>项目验收合格率100%</v>
          </cell>
          <cell r="R215" t="str">
            <v>项目完成及时率100%</v>
          </cell>
          <cell r="S215" t="str">
            <v>0.5万元/户</v>
          </cell>
          <cell r="T215" t="str">
            <v>降低农户住房建设成本0.5万元/户</v>
          </cell>
          <cell r="U215" t="str">
            <v>受益脱贫、重点对象人口数≥14.25人</v>
          </cell>
          <cell r="V215" t="str">
            <v>改造后房屋保证安全期限≥5年</v>
          </cell>
          <cell r="W215" t="str">
            <v>受益群众满意度≥90%</v>
          </cell>
          <cell r="X215" t="str">
            <v>巫溪县住房和城乡建设委员会</v>
          </cell>
          <cell r="Y215" t="str">
            <v>巫溪县峰灵镇人民政府</v>
          </cell>
          <cell r="Z215">
            <v>2024</v>
          </cell>
          <cell r="AA215" t="str">
            <v>是</v>
          </cell>
          <cell r="AB215" t="str">
            <v>2023.01</v>
          </cell>
          <cell r="AC215" t="str">
            <v>2024. 12</v>
          </cell>
          <cell r="AD215">
            <v>6</v>
          </cell>
          <cell r="AE215">
            <v>6</v>
          </cell>
          <cell r="AF215">
            <v>6</v>
          </cell>
        </row>
        <row r="215">
          <cell r="AL215">
            <v>0</v>
          </cell>
          <cell r="AM215">
            <v>46</v>
          </cell>
          <cell r="AN215">
            <v>44</v>
          </cell>
          <cell r="AO215" t="str">
            <v>否</v>
          </cell>
          <cell r="AP215" t="str">
            <v>否</v>
          </cell>
          <cell r="AQ215" t="str">
            <v>是</v>
          </cell>
          <cell r="AR215" t="str">
            <v>否</v>
          </cell>
          <cell r="AS215" t="str">
            <v>是</v>
          </cell>
          <cell r="AT215" t="str">
            <v>否</v>
          </cell>
          <cell r="AU215" t="str">
            <v>无</v>
          </cell>
          <cell r="AV215" t="str">
            <v>否</v>
          </cell>
          <cell r="AW215" t="str">
            <v>无</v>
          </cell>
          <cell r="AX215" t="str">
            <v>宋立明</v>
          </cell>
          <cell r="AY215" t="str">
            <v>13452790045</v>
          </cell>
          <cell r="AZ215" t="str">
            <v>巫溪县峰灵镇2024年住房改造项目</v>
          </cell>
          <cell r="BA215">
            <v>14.25</v>
          </cell>
          <cell r="BB215">
            <v>8.25</v>
          </cell>
          <cell r="BC215">
            <v>8.25</v>
          </cell>
          <cell r="BD215">
            <v>6</v>
          </cell>
          <cell r="BE215">
            <v>6</v>
          </cell>
        </row>
        <row r="215">
          <cell r="BL215">
            <v>6</v>
          </cell>
          <cell r="BM215">
            <v>6</v>
          </cell>
          <cell r="BN215">
            <v>6</v>
          </cell>
          <cell r="BO215">
            <v>0</v>
          </cell>
        </row>
        <row r="216">
          <cell r="F216" t="str">
            <v>巫溪县凤凰镇2024年度住房改造提升及老旧房拆除项目</v>
          </cell>
          <cell r="G216" t="str">
            <v>巩固三保障成果</v>
          </cell>
          <cell r="H216" t="str">
            <v>住房</v>
          </cell>
          <cell r="I216" t="str">
            <v>农村危房改造等农房改造</v>
          </cell>
          <cell r="J216" t="str">
            <v>住房改造提升及老旧住房拆除10户</v>
          </cell>
          <cell r="K216" t="str">
            <v>改扩建</v>
          </cell>
          <cell r="L216" t="str">
            <v>巫溪县凤凰镇</v>
          </cell>
          <cell r="M216" t="str">
            <v>通过对10户住房改造提升及老旧住房拆除，改善33人，其中脱贫（监测）人口24人居住条件。</v>
          </cell>
          <cell r="N216" t="str">
            <v>3名群众参与项目规划入库，后期项目实施及资金监管。通过对10户住房改造提升及老旧住房拆除，改善33人，其中脱贫（监测）人口24人居住条件。</v>
          </cell>
          <cell r="O216" t="str">
            <v>通过对10户住房改造提升及老旧住房拆除，改善33人，其中脱贫（监测）人口24人居住条件。</v>
          </cell>
          <cell r="P216" t="str">
            <v>住房改造提升及老旧住房拆除户</v>
          </cell>
          <cell r="Q216" t="str">
            <v>项目验收合格率100%</v>
          </cell>
          <cell r="R216" t="str">
            <v>项目完成及时率100%</v>
          </cell>
          <cell r="S216" t="str">
            <v>0.5万元/户</v>
          </cell>
          <cell r="T216" t="str">
            <v>降低农户住房建设成本0.5万元/户</v>
          </cell>
          <cell r="U216" t="str">
            <v>受益脱贫、重点对象人口数≥人</v>
          </cell>
          <cell r="V216" t="str">
            <v>改造后房屋保证安全期限≥5年</v>
          </cell>
          <cell r="W216" t="str">
            <v>受益群众满意度≥90%</v>
          </cell>
          <cell r="X216" t="str">
            <v>巫溪县住房和城乡建设委员会</v>
          </cell>
          <cell r="Y216" t="str">
            <v>巫溪县凤凰镇人民政府</v>
          </cell>
          <cell r="Z216">
            <v>2024</v>
          </cell>
          <cell r="AA216" t="str">
            <v>是</v>
          </cell>
          <cell r="AB216" t="str">
            <v>2023.01</v>
          </cell>
          <cell r="AC216" t="str">
            <v>2024. 12</v>
          </cell>
          <cell r="AD216">
            <v>5</v>
          </cell>
          <cell r="AE216">
            <v>5</v>
          </cell>
          <cell r="AF216">
            <v>5</v>
          </cell>
        </row>
        <row r="216">
          <cell r="AL216">
            <v>0</v>
          </cell>
          <cell r="AM216">
            <v>33</v>
          </cell>
          <cell r="AN216">
            <v>24</v>
          </cell>
          <cell r="AO216" t="str">
            <v>否</v>
          </cell>
          <cell r="AP216" t="str">
            <v>否</v>
          </cell>
          <cell r="AQ216" t="str">
            <v>是</v>
          </cell>
          <cell r="AR216" t="str">
            <v>否</v>
          </cell>
          <cell r="AS216" t="str">
            <v>是</v>
          </cell>
          <cell r="AT216" t="str">
            <v>否</v>
          </cell>
          <cell r="AU216" t="str">
            <v>无</v>
          </cell>
          <cell r="AV216" t="str">
            <v>否</v>
          </cell>
          <cell r="AW216" t="str">
            <v>无</v>
          </cell>
          <cell r="AX216" t="str">
            <v>宋立明</v>
          </cell>
          <cell r="AY216" t="str">
            <v>13452790045</v>
          </cell>
        </row>
        <row r="216">
          <cell r="BC216">
            <v>-5</v>
          </cell>
          <cell r="BD216">
            <v>5</v>
          </cell>
          <cell r="BE216">
            <v>5</v>
          </cell>
        </row>
        <row r="216">
          <cell r="BL216">
            <v>5</v>
          </cell>
          <cell r="BM216">
            <v>5</v>
          </cell>
          <cell r="BN216">
            <v>5</v>
          </cell>
          <cell r="BO216">
            <v>0</v>
          </cell>
        </row>
        <row r="217">
          <cell r="F217" t="str">
            <v>巫溪县古路镇2024年度住房改造提升及老旧房拆除项目</v>
          </cell>
          <cell r="G217" t="str">
            <v>巩固三保障成果</v>
          </cell>
          <cell r="H217" t="str">
            <v>住房</v>
          </cell>
          <cell r="I217" t="str">
            <v>农村危房改造等农房改造</v>
          </cell>
          <cell r="J217" t="str">
            <v>住房改造提升及老旧住房拆除4户</v>
          </cell>
          <cell r="K217" t="str">
            <v>改扩建</v>
          </cell>
          <cell r="L217" t="str">
            <v>巫溪县古路镇</v>
          </cell>
          <cell r="M217" t="str">
            <v>通过对4户住房改造提升及老旧住房拆除，改善5人，其中脱贫（监测）人口2人居住条件。</v>
          </cell>
          <cell r="N217" t="str">
            <v>2名群众参与项目规划入库，后期项目实施及资金监管。通过对4户住房改造提升及老旧住房拆除，改善5人，其中脱贫（监测）人口2人居住条件。</v>
          </cell>
          <cell r="O217" t="str">
            <v>通过对4户住房改造提升及老旧住房拆除，改善5人，其中脱贫（监测）人口2人居住条件。</v>
          </cell>
          <cell r="P217" t="str">
            <v>住房改造提升及老旧住房拆除巫溪县古路镇2024年住房改造项目户</v>
          </cell>
          <cell r="Q217" t="str">
            <v>项目验收合格率100%</v>
          </cell>
          <cell r="R217" t="str">
            <v>项目完成及时率100%</v>
          </cell>
          <cell r="S217" t="str">
            <v>0.5万元/户</v>
          </cell>
          <cell r="T217" t="str">
            <v>降低农户住房建设成本0.5万元/户</v>
          </cell>
          <cell r="U217" t="str">
            <v>受益脱贫、重点对象人口数≥31.75人</v>
          </cell>
          <cell r="V217" t="str">
            <v>改造后房屋保证安全期限≥5年</v>
          </cell>
          <cell r="W217" t="str">
            <v>受益群众满意度≥90%</v>
          </cell>
          <cell r="X217" t="str">
            <v>巫溪县住房和城乡建设委员会</v>
          </cell>
          <cell r="Y217" t="str">
            <v>巫溪县古路镇人民政府</v>
          </cell>
          <cell r="Z217">
            <v>2024</v>
          </cell>
          <cell r="AA217" t="str">
            <v>是</v>
          </cell>
          <cell r="AB217" t="str">
            <v>2023.01</v>
          </cell>
          <cell r="AC217" t="str">
            <v>2024. 12</v>
          </cell>
          <cell r="AD217">
            <v>2</v>
          </cell>
          <cell r="AE217">
            <v>2</v>
          </cell>
          <cell r="AF217">
            <v>2</v>
          </cell>
        </row>
        <row r="217">
          <cell r="AL217">
            <v>0</v>
          </cell>
          <cell r="AM217">
            <v>5</v>
          </cell>
          <cell r="AN217">
            <v>2</v>
          </cell>
          <cell r="AO217" t="str">
            <v>否</v>
          </cell>
          <cell r="AP217" t="str">
            <v>否</v>
          </cell>
          <cell r="AQ217" t="str">
            <v>是</v>
          </cell>
          <cell r="AR217" t="str">
            <v>否</v>
          </cell>
          <cell r="AS217" t="str">
            <v>是</v>
          </cell>
          <cell r="AT217" t="str">
            <v>否</v>
          </cell>
          <cell r="AU217" t="str">
            <v>无</v>
          </cell>
          <cell r="AV217" t="str">
            <v>否</v>
          </cell>
          <cell r="AW217" t="str">
            <v>无</v>
          </cell>
          <cell r="AX217" t="str">
            <v>宋立明</v>
          </cell>
          <cell r="AY217" t="str">
            <v>13452790045</v>
          </cell>
          <cell r="AZ217" t="str">
            <v>巫溪县古路镇2024年住房改造项目</v>
          </cell>
          <cell r="BA217">
            <v>31.75</v>
          </cell>
          <cell r="BB217">
            <v>26.75</v>
          </cell>
          <cell r="BC217">
            <v>29.75</v>
          </cell>
          <cell r="BD217">
            <v>2</v>
          </cell>
          <cell r="BE217">
            <v>2</v>
          </cell>
        </row>
        <row r="217">
          <cell r="BL217">
            <v>2</v>
          </cell>
          <cell r="BM217">
            <v>2</v>
          </cell>
          <cell r="BN217">
            <v>2</v>
          </cell>
          <cell r="BO217">
            <v>0</v>
          </cell>
        </row>
        <row r="218">
          <cell r="F218" t="str">
            <v>巫溪县红池坝镇2024年度住房改造提升及老旧房拆除项目</v>
          </cell>
          <cell r="G218" t="str">
            <v>巩固三保障成果</v>
          </cell>
          <cell r="H218" t="str">
            <v>住房</v>
          </cell>
          <cell r="I218" t="str">
            <v>农村危房改造等农房改造</v>
          </cell>
          <cell r="J218" t="str">
            <v>住房改造提升及老旧住房拆除5户</v>
          </cell>
          <cell r="K218" t="str">
            <v>改扩建</v>
          </cell>
          <cell r="L218" t="str">
            <v>巫溪县红池坝镇</v>
          </cell>
          <cell r="M218" t="str">
            <v>通过对5户住房改造提升及老旧住房拆除，改善21人，其中脱贫（监测）人口21人居住条件。</v>
          </cell>
          <cell r="N218" t="str">
            <v>2名群众参与项目规划入库，后期项目实施及资金监管。通过对5户住房改造提升及老旧住房拆除，改善21人，其中脱贫（监测）人口21人居住条件。</v>
          </cell>
          <cell r="O218" t="str">
            <v>通过对5户住房改造提升及老旧住房拆除，改善21人，其中脱贫（监测）人口21人居住条件。</v>
          </cell>
          <cell r="P218" t="str">
            <v>住房改造提升及老旧住房拆除巫溪县红池坝镇2024年住房改造项目户</v>
          </cell>
          <cell r="Q218" t="str">
            <v>项目验收合格率100%</v>
          </cell>
          <cell r="R218" t="str">
            <v>项目完成及时率100%</v>
          </cell>
          <cell r="S218" t="str">
            <v>0.5万元/户</v>
          </cell>
          <cell r="T218" t="str">
            <v>降低农户住房建设成本0.5万元/户</v>
          </cell>
          <cell r="U218" t="str">
            <v>受益脱贫、重点对象人口数≥20.5人</v>
          </cell>
          <cell r="V218" t="str">
            <v>改造后房屋保证安全期限≥5年</v>
          </cell>
          <cell r="W218" t="str">
            <v>受益群众满意度≥90%</v>
          </cell>
          <cell r="X218" t="str">
            <v>巫溪县住房和城乡建设委员会</v>
          </cell>
          <cell r="Y218" t="str">
            <v>巫溪县红池坝镇人民政府</v>
          </cell>
          <cell r="Z218">
            <v>2024</v>
          </cell>
          <cell r="AA218" t="str">
            <v>是</v>
          </cell>
          <cell r="AB218" t="str">
            <v>2023.01</v>
          </cell>
          <cell r="AC218" t="str">
            <v>2024. 12</v>
          </cell>
          <cell r="AD218">
            <v>2.5</v>
          </cell>
          <cell r="AE218">
            <v>2.5</v>
          </cell>
          <cell r="AF218">
            <v>2.5</v>
          </cell>
        </row>
        <row r="218">
          <cell r="AL218">
            <v>0</v>
          </cell>
          <cell r="AM218">
            <v>21</v>
          </cell>
          <cell r="AN218">
            <v>21</v>
          </cell>
          <cell r="AO218" t="str">
            <v>否</v>
          </cell>
          <cell r="AP218" t="str">
            <v>否</v>
          </cell>
          <cell r="AQ218" t="str">
            <v>是</v>
          </cell>
          <cell r="AR218" t="str">
            <v>否</v>
          </cell>
          <cell r="AS218" t="str">
            <v>是</v>
          </cell>
          <cell r="AT218" t="str">
            <v>否</v>
          </cell>
          <cell r="AU218" t="str">
            <v>无</v>
          </cell>
          <cell r="AV218" t="str">
            <v>否</v>
          </cell>
          <cell r="AW218" t="str">
            <v>无</v>
          </cell>
          <cell r="AX218" t="str">
            <v>宋立明</v>
          </cell>
          <cell r="AY218" t="str">
            <v>13452790045</v>
          </cell>
          <cell r="AZ218" t="str">
            <v>巫溪县红池坝镇2024年住房改造项目</v>
          </cell>
          <cell r="BA218">
            <v>20.5</v>
          </cell>
          <cell r="BB218">
            <v>18.5</v>
          </cell>
          <cell r="BC218">
            <v>18</v>
          </cell>
          <cell r="BD218">
            <v>2.5</v>
          </cell>
          <cell r="BE218">
            <v>2.5</v>
          </cell>
        </row>
        <row r="218">
          <cell r="BL218">
            <v>2.5</v>
          </cell>
          <cell r="BM218">
            <v>2.5</v>
          </cell>
          <cell r="BN218">
            <v>2.5</v>
          </cell>
          <cell r="BO218">
            <v>0</v>
          </cell>
        </row>
        <row r="219">
          <cell r="F219" t="str">
            <v>巫溪县菱角镇2024年度住房改造提升及老旧房拆除项目</v>
          </cell>
          <cell r="G219" t="str">
            <v>巩固三保障成果</v>
          </cell>
          <cell r="H219" t="str">
            <v>住房</v>
          </cell>
          <cell r="I219" t="str">
            <v>农村危房改造等农房改造</v>
          </cell>
          <cell r="J219" t="str">
            <v>住房改造提升及老旧住房拆除11户</v>
          </cell>
          <cell r="K219" t="str">
            <v>改扩建</v>
          </cell>
          <cell r="L219" t="str">
            <v>巫溪县菱角镇</v>
          </cell>
          <cell r="M219" t="str">
            <v>通过对11户住房改造提升及老旧住房拆除，改善32人，其中脱贫（监测）人口25人居住条件。</v>
          </cell>
          <cell r="N219" t="str">
            <v>2名群众参与项目规划入库，后期项目实施及资金监管。通过对11户住房改造提升及老旧住房拆除，改善32人，其中脱贫（监测）人口25人居住条件。</v>
          </cell>
          <cell r="O219" t="str">
            <v>通过对11户住房改造提升及老旧住房拆除，改善32人，其中脱贫（监测）人口25人居住条件。</v>
          </cell>
          <cell r="P219" t="e">
            <v>#REF!</v>
          </cell>
          <cell r="Q219" t="str">
            <v>项目验收合格率100%</v>
          </cell>
          <cell r="R219" t="str">
            <v>项目完成及时率100%</v>
          </cell>
          <cell r="S219" t="str">
            <v>0.5万元/户</v>
          </cell>
          <cell r="T219" t="str">
            <v>降低农户住房建设成本0.5万元/户</v>
          </cell>
          <cell r="U219" t="e">
            <v>#REF!</v>
          </cell>
          <cell r="V219" t="str">
            <v>改造后房屋保证安全期限≥5年</v>
          </cell>
          <cell r="W219" t="str">
            <v>受益群众满意度≥90%</v>
          </cell>
          <cell r="X219" t="str">
            <v>巫溪县住房和城乡建设委员会</v>
          </cell>
          <cell r="Y219" t="str">
            <v>巫溪县菱角镇人民政府</v>
          </cell>
          <cell r="Z219">
            <v>2024</v>
          </cell>
          <cell r="AA219" t="str">
            <v>是</v>
          </cell>
          <cell r="AB219" t="str">
            <v>2023.01</v>
          </cell>
          <cell r="AC219" t="str">
            <v>2024. 12</v>
          </cell>
          <cell r="AD219">
            <v>5.5</v>
          </cell>
          <cell r="AE219">
            <v>5.5</v>
          </cell>
          <cell r="AF219">
            <v>5.5</v>
          </cell>
        </row>
        <row r="219">
          <cell r="AL219">
            <v>0</v>
          </cell>
          <cell r="AM219">
            <v>32</v>
          </cell>
          <cell r="AN219">
            <v>25</v>
          </cell>
          <cell r="AO219" t="str">
            <v>否</v>
          </cell>
          <cell r="AP219" t="str">
            <v>否</v>
          </cell>
          <cell r="AQ219" t="str">
            <v>是</v>
          </cell>
          <cell r="AR219" t="str">
            <v>否</v>
          </cell>
          <cell r="AS219" t="str">
            <v>是</v>
          </cell>
          <cell r="AT219" t="str">
            <v>否</v>
          </cell>
          <cell r="AU219" t="str">
            <v>无</v>
          </cell>
          <cell r="AV219" t="str">
            <v>否</v>
          </cell>
          <cell r="AW219" t="str">
            <v>无</v>
          </cell>
          <cell r="AX219" t="str">
            <v>宋立明</v>
          </cell>
          <cell r="AY219" t="str">
            <v>13452790045</v>
          </cell>
          <cell r="AZ219" t="str">
            <v>巫溪县菱角镇2024年住房改造项目</v>
          </cell>
          <cell r="BA219">
            <v>7.5</v>
          </cell>
          <cell r="BB219">
            <v>-22</v>
          </cell>
          <cell r="BC219">
            <v>2</v>
          </cell>
          <cell r="BD219">
            <v>5.5</v>
          </cell>
          <cell r="BE219">
            <v>5.5</v>
          </cell>
        </row>
        <row r="219">
          <cell r="BL219">
            <v>5.5</v>
          </cell>
          <cell r="BM219">
            <v>5.5</v>
          </cell>
          <cell r="BN219">
            <v>5.5</v>
          </cell>
          <cell r="BO219">
            <v>0</v>
          </cell>
        </row>
        <row r="220">
          <cell r="F220" t="str">
            <v>巫溪县宁厂镇2024年度住房改造提升及老旧房拆除项目</v>
          </cell>
          <cell r="G220" t="str">
            <v>巩固三保障成果</v>
          </cell>
          <cell r="H220" t="str">
            <v>住房</v>
          </cell>
          <cell r="I220" t="str">
            <v>农村危房改造等农房改造</v>
          </cell>
          <cell r="J220" t="str">
            <v>住房改造提升及老旧住房拆除59户</v>
          </cell>
          <cell r="K220" t="str">
            <v>改扩建</v>
          </cell>
          <cell r="L220" t="str">
            <v>巫溪县宁厂镇</v>
          </cell>
          <cell r="M220" t="str">
            <v>通过对59户住房改造提升及老旧住房拆除，改善225人，其中脱贫（监测）人口207人居住条件。</v>
          </cell>
          <cell r="N220" t="str">
            <v>5名群众参与项目规划入库，后期项目实施及资金监管。通过对59户住房改造提升及老旧住房拆除，改善225人，其中脱贫（监测）人口207人居住条件。</v>
          </cell>
          <cell r="O220" t="str">
            <v>通过对59户住房改造提升及老旧住房拆除，改善225人，其中脱贫（监测）人口207人居住条件。</v>
          </cell>
          <cell r="P220" t="str">
            <v>住房改造提升及老旧住房拆除43.75户</v>
          </cell>
          <cell r="Q220" t="str">
            <v>项目验收合格率100%</v>
          </cell>
          <cell r="R220" t="str">
            <v>项目完成及时率100%</v>
          </cell>
          <cell r="S220" t="str">
            <v>0.5万元/户</v>
          </cell>
          <cell r="T220" t="str">
            <v>降低农户住房建设成本0.5万元/户</v>
          </cell>
          <cell r="U220" t="e">
            <v>#REF!</v>
          </cell>
          <cell r="V220" t="str">
            <v>改造后房屋保证安全期限≥5年</v>
          </cell>
          <cell r="W220" t="str">
            <v>受益群众满意度≥90%</v>
          </cell>
          <cell r="X220" t="str">
            <v>巫溪县住房和城乡建设委员会</v>
          </cell>
          <cell r="Y220" t="str">
            <v>巫溪县宁厂镇人民政府</v>
          </cell>
          <cell r="Z220">
            <v>2024</v>
          </cell>
          <cell r="AA220" t="str">
            <v>是</v>
          </cell>
          <cell r="AB220" t="str">
            <v>2023.01</v>
          </cell>
          <cell r="AC220" t="str">
            <v>2024. 12</v>
          </cell>
          <cell r="AD220">
            <v>29.5</v>
          </cell>
          <cell r="AE220">
            <v>29.5</v>
          </cell>
          <cell r="AF220">
            <v>29.5</v>
          </cell>
        </row>
        <row r="220">
          <cell r="AL220">
            <v>0</v>
          </cell>
          <cell r="AM220">
            <v>225</v>
          </cell>
          <cell r="AN220">
            <v>207</v>
          </cell>
          <cell r="AO220" t="str">
            <v>否</v>
          </cell>
          <cell r="AP220" t="str">
            <v>否</v>
          </cell>
          <cell r="AQ220" t="str">
            <v>是</v>
          </cell>
          <cell r="AR220" t="str">
            <v>否</v>
          </cell>
          <cell r="AS220" t="str">
            <v>是</v>
          </cell>
          <cell r="AT220" t="str">
            <v>否</v>
          </cell>
          <cell r="AU220" t="str">
            <v>无</v>
          </cell>
          <cell r="AV220" t="str">
            <v>否</v>
          </cell>
          <cell r="AW220" t="str">
            <v>无</v>
          </cell>
          <cell r="AX220" t="str">
            <v>宋立明</v>
          </cell>
          <cell r="AY220" t="str">
            <v>13452790045</v>
          </cell>
          <cell r="AZ220" t="str">
            <v>巫溪县宁厂镇2024年住房改造项目</v>
          </cell>
          <cell r="BA220">
            <v>126.75</v>
          </cell>
          <cell r="BB220">
            <v>122.25</v>
          </cell>
          <cell r="BC220">
            <v>97.25</v>
          </cell>
          <cell r="BD220">
            <v>29.5</v>
          </cell>
          <cell r="BE220">
            <v>29.5</v>
          </cell>
        </row>
        <row r="220">
          <cell r="BL220">
            <v>29.5</v>
          </cell>
          <cell r="BM220">
            <v>29.5</v>
          </cell>
          <cell r="BN220">
            <v>29.5</v>
          </cell>
          <cell r="BO220">
            <v>0</v>
          </cell>
        </row>
        <row r="221">
          <cell r="F221" t="str">
            <v>巫溪县蒲莲镇2024年度住房改造提升及老旧房拆除项目</v>
          </cell>
          <cell r="G221" t="str">
            <v>巩固三保障成果</v>
          </cell>
          <cell r="H221" t="str">
            <v>住房</v>
          </cell>
          <cell r="I221" t="str">
            <v>农村危房改造等农房改造</v>
          </cell>
          <cell r="J221" t="str">
            <v>住房改造提升及老旧住房拆除9户</v>
          </cell>
          <cell r="K221" t="str">
            <v>改扩建</v>
          </cell>
          <cell r="L221" t="str">
            <v>巫溪县蒲莲镇</v>
          </cell>
          <cell r="M221" t="str">
            <v>通过对9户住房改造提升及老旧住房拆除，改善30人，其中脱贫（监测）人口24人居住条件。</v>
          </cell>
          <cell r="N221" t="str">
            <v>2名群众参与项目规划入库，后期项目实施及资金监管。通过对9户住房改造提升及老旧住房拆除，改善30人，其中脱贫（监测）人口24人居住条件。</v>
          </cell>
          <cell r="O221" t="str">
            <v>通过对9户住房改造提升及老旧住房拆除，改善30人，其中脱贫（监测）人口24人居住条件。</v>
          </cell>
          <cell r="P221" t="str">
            <v>住房改造提升及老旧住房拆除巫溪县菱角镇2024年住房改造项目户</v>
          </cell>
          <cell r="Q221" t="str">
            <v>项目验收合格率100%</v>
          </cell>
          <cell r="R221" t="str">
            <v>项目完成及时率100%</v>
          </cell>
          <cell r="S221" t="str">
            <v>0.5万元/户</v>
          </cell>
          <cell r="T221" t="str">
            <v>降低农户住房建设成本0.5万元/户</v>
          </cell>
          <cell r="U221" t="str">
            <v>受益脱贫、重点对象人口数≥7.5人</v>
          </cell>
          <cell r="V221" t="str">
            <v>改造后房屋保证安全期限≥5年</v>
          </cell>
          <cell r="W221" t="str">
            <v>受益群众满意度≥90%</v>
          </cell>
          <cell r="X221" t="str">
            <v>巫溪县住房和城乡建设委员会</v>
          </cell>
          <cell r="Y221" t="str">
            <v>巫溪县蒲莲镇人民政府</v>
          </cell>
          <cell r="Z221">
            <v>2024</v>
          </cell>
          <cell r="AA221" t="str">
            <v>是</v>
          </cell>
          <cell r="AB221">
            <v>2023.01</v>
          </cell>
          <cell r="AC221">
            <v>2024.12</v>
          </cell>
          <cell r="AD221">
            <v>4.5</v>
          </cell>
          <cell r="AE221">
            <v>4.5</v>
          </cell>
          <cell r="AF221">
            <v>4.5</v>
          </cell>
        </row>
        <row r="221">
          <cell r="AL221">
            <v>0</v>
          </cell>
          <cell r="AM221">
            <v>30</v>
          </cell>
          <cell r="AN221">
            <v>24</v>
          </cell>
          <cell r="AO221" t="str">
            <v>否</v>
          </cell>
          <cell r="AP221" t="str">
            <v>否</v>
          </cell>
          <cell r="AQ221" t="str">
            <v>是</v>
          </cell>
          <cell r="AR221" t="str">
            <v>否</v>
          </cell>
          <cell r="AS221" t="str">
            <v>是</v>
          </cell>
          <cell r="AT221" t="str">
            <v>否</v>
          </cell>
          <cell r="AU221" t="str">
            <v>无</v>
          </cell>
          <cell r="AV221" t="str">
            <v>否</v>
          </cell>
          <cell r="AW221" t="str">
            <v>无</v>
          </cell>
          <cell r="AX221" t="str">
            <v>宋立明</v>
          </cell>
          <cell r="AY221" t="str">
            <v>13452790045</v>
          </cell>
        </row>
        <row r="221">
          <cell r="BC221">
            <v>-4.5</v>
          </cell>
          <cell r="BD221">
            <v>4.5</v>
          </cell>
          <cell r="BE221">
            <v>4.5</v>
          </cell>
        </row>
        <row r="221">
          <cell r="BL221">
            <v>4.5</v>
          </cell>
          <cell r="BM221">
            <v>4.5</v>
          </cell>
          <cell r="BN221">
            <v>4.5</v>
          </cell>
          <cell r="BO221">
            <v>0</v>
          </cell>
        </row>
        <row r="222">
          <cell r="F222" t="str">
            <v>巫溪县上磺镇2024年度住房改造提升及老旧房拆除项目</v>
          </cell>
          <cell r="G222" t="str">
            <v>巩固三保障成果</v>
          </cell>
          <cell r="H222" t="str">
            <v>住房</v>
          </cell>
          <cell r="I222" t="str">
            <v>农村危房改造等农房改造</v>
          </cell>
          <cell r="J222" t="str">
            <v>住房改造提升及老旧住房拆除1户</v>
          </cell>
          <cell r="K222" t="str">
            <v>改扩建</v>
          </cell>
          <cell r="L222" t="str">
            <v>巫溪县上磺镇</v>
          </cell>
          <cell r="M222" t="str">
            <v>通过对1户住房改造提升及老旧住房拆除，改善1人居住条件。</v>
          </cell>
          <cell r="N222" t="str">
            <v>1名群众参与项目规划入库，后期项目实施及资金监管。通过对1户住房改造提升及老旧住房拆除，改善1人居住条件。</v>
          </cell>
          <cell r="O222" t="str">
            <v>通过对1户住房改造提升及老旧住房拆除，改善1人居住条件。</v>
          </cell>
          <cell r="P222" t="str">
            <v>住房改造提升及老旧住房拆除巫溪县宁厂镇2024年住房改造项目户</v>
          </cell>
          <cell r="Q222" t="str">
            <v>项目验收合格率100%</v>
          </cell>
          <cell r="R222" t="str">
            <v>项目完成及时率100%</v>
          </cell>
          <cell r="S222" t="str">
            <v>0.5万元/户</v>
          </cell>
          <cell r="T222" t="str">
            <v>降低农户住房建设成本0.5万元/户</v>
          </cell>
          <cell r="U222" t="str">
            <v>受益脱贫、重点对象人口数≥126.75人</v>
          </cell>
          <cell r="V222" t="str">
            <v>改造后房屋保证安全期限≥5年</v>
          </cell>
          <cell r="W222" t="str">
            <v>受益群众满意度≥90%</v>
          </cell>
          <cell r="X222" t="str">
            <v>巫溪县住房和城乡建设委员会</v>
          </cell>
          <cell r="Y222" t="str">
            <v>巫溪县上磺镇人民政府</v>
          </cell>
          <cell r="Z222">
            <v>2024</v>
          </cell>
          <cell r="AA222" t="str">
            <v>是</v>
          </cell>
          <cell r="AB222">
            <v>2023.01</v>
          </cell>
          <cell r="AC222">
            <v>2024.12</v>
          </cell>
          <cell r="AD222">
            <v>0.5</v>
          </cell>
          <cell r="AE222">
            <v>0.5</v>
          </cell>
          <cell r="AF222">
            <v>0.5</v>
          </cell>
        </row>
        <row r="222">
          <cell r="AL222">
            <v>0</v>
          </cell>
          <cell r="AM222">
            <v>1</v>
          </cell>
          <cell r="AN222">
            <v>0</v>
          </cell>
          <cell r="AO222" t="str">
            <v>否</v>
          </cell>
          <cell r="AP222" t="str">
            <v>否</v>
          </cell>
          <cell r="AQ222" t="str">
            <v>是</v>
          </cell>
          <cell r="AR222" t="str">
            <v>否</v>
          </cell>
          <cell r="AS222" t="str">
            <v>是</v>
          </cell>
          <cell r="AT222" t="str">
            <v>否</v>
          </cell>
          <cell r="AU222" t="str">
            <v>无</v>
          </cell>
          <cell r="AV222" t="str">
            <v>否</v>
          </cell>
          <cell r="AW222" t="str">
            <v>无</v>
          </cell>
          <cell r="AX222" t="str">
            <v>宋立明</v>
          </cell>
          <cell r="AY222" t="str">
            <v>13452790045</v>
          </cell>
          <cell r="AZ222" t="str">
            <v>巫溪县上磺镇2024年住房改造项目</v>
          </cell>
          <cell r="BA222">
            <v>44.25</v>
          </cell>
          <cell r="BB222">
            <v>43.75</v>
          </cell>
          <cell r="BC222">
            <v>43.75</v>
          </cell>
          <cell r="BD222">
            <v>0.5</v>
          </cell>
          <cell r="BE222">
            <v>0.5</v>
          </cell>
        </row>
        <row r="222">
          <cell r="BL222">
            <v>0.5</v>
          </cell>
          <cell r="BM222">
            <v>0.5</v>
          </cell>
          <cell r="BN222">
            <v>0.5</v>
          </cell>
          <cell r="BO222">
            <v>0</v>
          </cell>
        </row>
        <row r="223">
          <cell r="F223" t="str">
            <v>巫溪县胜利乡2024年度住房改造提升及老旧房拆除项目</v>
          </cell>
          <cell r="G223" t="str">
            <v>巩固三保障成果</v>
          </cell>
          <cell r="H223" t="str">
            <v>住房</v>
          </cell>
          <cell r="I223" t="str">
            <v>农村危房改造等农房改造</v>
          </cell>
          <cell r="J223" t="str">
            <v>住房改造提升及老旧住房拆除1户</v>
          </cell>
          <cell r="K223" t="str">
            <v>改扩建</v>
          </cell>
          <cell r="L223" t="str">
            <v>巫溪县胜利乡</v>
          </cell>
          <cell r="M223" t="str">
            <v>通过对1户住房改造提升及老旧住房拆除，改善2人居住条件。</v>
          </cell>
          <cell r="N223" t="str">
            <v>1名群众参与项目规划入库，后期项目实施及资金监管。通过对1户住房改造提升及老旧住房拆除，改善2人居住条件。</v>
          </cell>
          <cell r="O223" t="str">
            <v>通过对1户住房改造提升及老旧住房拆除，改善2人居住条件。</v>
          </cell>
          <cell r="P223" t="str">
            <v>住房改造提升及老旧住房拆除1户</v>
          </cell>
          <cell r="Q223" t="str">
            <v>项目验收合格率100%</v>
          </cell>
          <cell r="R223" t="str">
            <v>项目完成及时率100%</v>
          </cell>
          <cell r="S223" t="str">
            <v>0.5万元/户</v>
          </cell>
          <cell r="T223" t="str">
            <v>降低农户住房建设成本0.5万元/户</v>
          </cell>
          <cell r="U223" t="str">
            <v>受益人口数≥2人</v>
          </cell>
          <cell r="V223" t="str">
            <v>工程设计使用年限≥5年</v>
          </cell>
          <cell r="W223" t="str">
            <v>受益群众满意度≥90%</v>
          </cell>
          <cell r="X223" t="str">
            <v>巫溪县住房和城乡建设委员会</v>
          </cell>
          <cell r="Y223" t="str">
            <v>巫溪县胜利乡人民政府</v>
          </cell>
          <cell r="Z223">
            <v>2024</v>
          </cell>
          <cell r="AA223" t="str">
            <v>是</v>
          </cell>
          <cell r="AB223">
            <v>2023.01</v>
          </cell>
          <cell r="AC223">
            <v>2024.12</v>
          </cell>
          <cell r="AD223">
            <v>0.5</v>
          </cell>
          <cell r="AE223">
            <v>0.5</v>
          </cell>
          <cell r="AF223">
            <v>0.5</v>
          </cell>
        </row>
        <row r="223">
          <cell r="AL223">
            <v>0</v>
          </cell>
          <cell r="AM223">
            <v>2</v>
          </cell>
          <cell r="AN223">
            <v>0</v>
          </cell>
          <cell r="AO223" t="str">
            <v>否</v>
          </cell>
          <cell r="AP223" t="str">
            <v>否</v>
          </cell>
          <cell r="AQ223" t="str">
            <v>是</v>
          </cell>
          <cell r="AR223" t="str">
            <v>否</v>
          </cell>
          <cell r="AS223" t="str">
            <v>是</v>
          </cell>
          <cell r="AT223" t="str">
            <v>否</v>
          </cell>
          <cell r="AU223" t="str">
            <v>无</v>
          </cell>
          <cell r="AV223" t="str">
            <v>否</v>
          </cell>
          <cell r="AW223" t="str">
            <v>无</v>
          </cell>
          <cell r="AX223" t="str">
            <v>宋立明</v>
          </cell>
          <cell r="AY223" t="str">
            <v>13452790045</v>
          </cell>
          <cell r="AZ223" t="str">
            <v>巫溪县胜利乡2024年住房改造项目</v>
          </cell>
          <cell r="BA223">
            <v>28</v>
          </cell>
          <cell r="BB223">
            <v>27.5</v>
          </cell>
          <cell r="BC223">
            <v>27.5</v>
          </cell>
          <cell r="BD223">
            <v>0.5</v>
          </cell>
          <cell r="BE223">
            <v>0.5</v>
          </cell>
        </row>
        <row r="223">
          <cell r="BL223">
            <v>0.5</v>
          </cell>
          <cell r="BM223">
            <v>0.5</v>
          </cell>
          <cell r="BN223">
            <v>0.5</v>
          </cell>
          <cell r="BO223">
            <v>0</v>
          </cell>
        </row>
        <row r="224">
          <cell r="F224" t="str">
            <v>巫溪县双阳乡2024年度住房改造提升及老旧房拆除项目</v>
          </cell>
          <cell r="G224" t="str">
            <v>巩固三保障成果</v>
          </cell>
          <cell r="H224" t="str">
            <v>住房</v>
          </cell>
          <cell r="I224" t="str">
            <v>农村危房改造等农房改造</v>
          </cell>
          <cell r="J224" t="str">
            <v>住房改造提升及老旧住房拆除44户</v>
          </cell>
          <cell r="K224" t="str">
            <v>改扩建</v>
          </cell>
          <cell r="L224" t="str">
            <v>巫溪县双阳乡</v>
          </cell>
          <cell r="M224" t="str">
            <v>通过对44户住房改造提升及老旧住房拆除，改善169人，其中脱贫（监测）人口144人居住条件。</v>
          </cell>
          <cell r="N224" t="str">
            <v>5名群众参与项目规划入库，后期项目实施及资金监管。通过对44户住房改造提升及老旧住房拆除，改善169人，其中脱贫（监测）人口144人居住条件。</v>
          </cell>
          <cell r="O224" t="str">
            <v>通过对44户住房改造提升及老旧住房拆除，改善169人，其中脱贫（监测）人口144人居住条件。</v>
          </cell>
          <cell r="P224" t="str">
            <v>住房改造提升及老旧住房拆除44户</v>
          </cell>
          <cell r="Q224" t="str">
            <v>项目验收合格率100%</v>
          </cell>
          <cell r="R224" t="str">
            <v>项目完成及时率100%</v>
          </cell>
          <cell r="S224" t="str">
            <v>0.5万元/户</v>
          </cell>
          <cell r="T224" t="str">
            <v>降低农户住房建设成本0.5万元/户</v>
          </cell>
          <cell r="U224" t="str">
            <v>受益人口数≥169人</v>
          </cell>
          <cell r="V224" t="str">
            <v>工程设计使用年限≥5年</v>
          </cell>
          <cell r="W224" t="str">
            <v>受益群众满意度≥90%</v>
          </cell>
          <cell r="X224" t="str">
            <v>巫溪县住房和城乡建设委员会</v>
          </cell>
          <cell r="Y224" t="str">
            <v>巫溪县双阳乡人民政府</v>
          </cell>
          <cell r="Z224">
            <v>2024</v>
          </cell>
          <cell r="AA224" t="str">
            <v>是</v>
          </cell>
          <cell r="AB224">
            <v>2023.01</v>
          </cell>
          <cell r="AC224">
            <v>2024.12</v>
          </cell>
          <cell r="AD224">
            <v>22</v>
          </cell>
          <cell r="AE224">
            <v>22</v>
          </cell>
          <cell r="AF224">
            <v>22</v>
          </cell>
        </row>
        <row r="224">
          <cell r="AL224">
            <v>0</v>
          </cell>
          <cell r="AM224">
            <v>169</v>
          </cell>
          <cell r="AN224">
            <v>144</v>
          </cell>
          <cell r="AO224" t="str">
            <v>否</v>
          </cell>
          <cell r="AP224" t="str">
            <v>否</v>
          </cell>
          <cell r="AQ224" t="str">
            <v>是</v>
          </cell>
          <cell r="AR224" t="str">
            <v>否</v>
          </cell>
          <cell r="AS224" t="str">
            <v>是</v>
          </cell>
          <cell r="AT224" t="str">
            <v>否</v>
          </cell>
          <cell r="AU224" t="str">
            <v>无</v>
          </cell>
          <cell r="AV224" t="str">
            <v>否</v>
          </cell>
          <cell r="AW224" t="str">
            <v>无</v>
          </cell>
          <cell r="AX224" t="str">
            <v>宋立明</v>
          </cell>
          <cell r="AY224" t="str">
            <v>13452790045</v>
          </cell>
          <cell r="AZ224" t="str">
            <v>巫溪县双阳乡2024年住房改造项目</v>
          </cell>
          <cell r="BA224">
            <v>56</v>
          </cell>
          <cell r="BB224">
            <v>34</v>
          </cell>
          <cell r="BC224">
            <v>34</v>
          </cell>
          <cell r="BD224">
            <v>22</v>
          </cell>
          <cell r="BE224">
            <v>22</v>
          </cell>
        </row>
        <row r="224">
          <cell r="BL224">
            <v>22</v>
          </cell>
          <cell r="BM224">
            <v>22</v>
          </cell>
          <cell r="BN224">
            <v>22</v>
          </cell>
          <cell r="BO224">
            <v>0</v>
          </cell>
        </row>
        <row r="225">
          <cell r="F225" t="str">
            <v>巫溪县天星乡2024年度住房改造提升及老旧房拆除项目</v>
          </cell>
          <cell r="G225" t="str">
            <v>巩固三保障成果</v>
          </cell>
          <cell r="H225" t="str">
            <v>住房</v>
          </cell>
          <cell r="I225" t="str">
            <v>农村危房改造等农房改造</v>
          </cell>
          <cell r="J225" t="str">
            <v>住房改造提升及老旧住房拆除4户</v>
          </cell>
          <cell r="K225" t="str">
            <v>改扩建</v>
          </cell>
          <cell r="L225" t="str">
            <v>巫溪县天星乡</v>
          </cell>
          <cell r="M225" t="str">
            <v>通过对4户住房改造提升及老旧住房拆除，改善11人，其中脱贫（监测）人口11人居住条件。</v>
          </cell>
          <cell r="N225" t="str">
            <v>2名群众参与项目规划入库，后期项目实施及资金监管。通过对4户住房改造提升及老旧住房拆除，改善11人，其中脱贫（监测）人口11人居住条件。</v>
          </cell>
          <cell r="O225" t="str">
            <v>通过对4户住房改造提升及老旧住房拆除，改善11人，其中脱贫（监测）人口11人居住条件。</v>
          </cell>
          <cell r="P225" t="str">
            <v>住房改造提升及老旧住房拆除4户</v>
          </cell>
          <cell r="Q225" t="str">
            <v>项目验收合格率100%</v>
          </cell>
          <cell r="R225" t="str">
            <v>项目完成及时率100%</v>
          </cell>
          <cell r="S225" t="str">
            <v>0.5万元/户</v>
          </cell>
          <cell r="T225" t="str">
            <v>降低农户住房建设成本0.5万元/户</v>
          </cell>
          <cell r="U225" t="str">
            <v>受益人口数≥11人</v>
          </cell>
          <cell r="V225" t="str">
            <v>工程设计使用年限≥5年</v>
          </cell>
          <cell r="W225" t="str">
            <v>受益群众满意度≥90%</v>
          </cell>
          <cell r="X225" t="str">
            <v>巫溪县住房和城乡建设委员会</v>
          </cell>
          <cell r="Y225" t="str">
            <v>巫溪县天星乡人民政府</v>
          </cell>
          <cell r="Z225">
            <v>2024</v>
          </cell>
          <cell r="AA225" t="str">
            <v>是</v>
          </cell>
          <cell r="AB225">
            <v>2023.01</v>
          </cell>
          <cell r="AC225">
            <v>2024.12</v>
          </cell>
          <cell r="AD225">
            <v>2</v>
          </cell>
          <cell r="AE225">
            <v>2</v>
          </cell>
          <cell r="AF225">
            <v>2</v>
          </cell>
        </row>
        <row r="225">
          <cell r="AL225">
            <v>0</v>
          </cell>
          <cell r="AM225">
            <v>11</v>
          </cell>
          <cell r="AN225">
            <v>11</v>
          </cell>
          <cell r="AO225" t="str">
            <v>否</v>
          </cell>
          <cell r="AP225" t="str">
            <v>否</v>
          </cell>
          <cell r="AQ225" t="str">
            <v>是</v>
          </cell>
          <cell r="AR225" t="str">
            <v>否</v>
          </cell>
          <cell r="AS225" t="str">
            <v>是</v>
          </cell>
          <cell r="AT225" t="str">
            <v>否</v>
          </cell>
          <cell r="AU225" t="str">
            <v>无</v>
          </cell>
          <cell r="AV225" t="str">
            <v>否</v>
          </cell>
          <cell r="AW225" t="str">
            <v>无</v>
          </cell>
          <cell r="AX225" t="str">
            <v>宋立明</v>
          </cell>
          <cell r="AY225" t="str">
            <v>13452790045</v>
          </cell>
          <cell r="AZ225" t="str">
            <v>巫溪县天星乡2024年住房改造项目</v>
          </cell>
          <cell r="BA225">
            <v>61.5</v>
          </cell>
          <cell r="BB225">
            <v>59.5</v>
          </cell>
          <cell r="BC225">
            <v>59.5</v>
          </cell>
          <cell r="BD225">
            <v>2</v>
          </cell>
          <cell r="BE225">
            <v>2</v>
          </cell>
        </row>
        <row r="225">
          <cell r="BL225">
            <v>2</v>
          </cell>
          <cell r="BM225">
            <v>2</v>
          </cell>
          <cell r="BN225">
            <v>2</v>
          </cell>
          <cell r="BO225">
            <v>0</v>
          </cell>
        </row>
        <row r="226">
          <cell r="F226" t="str">
            <v>巫溪县田坝镇2024年度住房改造提升及老旧房拆除项目</v>
          </cell>
          <cell r="G226" t="str">
            <v>巩固三保障成果</v>
          </cell>
          <cell r="H226" t="str">
            <v>住房</v>
          </cell>
          <cell r="I226" t="str">
            <v>农村危房改造等农房改造</v>
          </cell>
          <cell r="J226" t="str">
            <v>住房改造提升及老旧住房拆除62户</v>
          </cell>
          <cell r="K226" t="str">
            <v>改扩建</v>
          </cell>
          <cell r="L226" t="str">
            <v>巫溪县田坝镇</v>
          </cell>
          <cell r="M226" t="str">
            <v>通过对62户住房改造提升及老旧住房拆除，改善149人，其中脱贫（监测）人口140人居住条件。</v>
          </cell>
          <cell r="N226" t="str">
            <v>4名群众参与项目规划入库，后期项目实施及资金监管。通过对62户住房改造提升及老旧住房拆除，改善149人，其中脱贫（监测）人口140人居住条件。</v>
          </cell>
          <cell r="O226" t="str">
            <v>通过对62户住房改造提升及老旧住房拆除，改善149人，其中脱贫（监测）人口140人居住条件。</v>
          </cell>
          <cell r="P226" t="str">
            <v>住房改造提升及老旧住房拆除62户</v>
          </cell>
          <cell r="Q226" t="str">
            <v>项目验收合格率100%</v>
          </cell>
          <cell r="R226" t="str">
            <v>项目完成及时率100%</v>
          </cell>
          <cell r="S226" t="str">
            <v>0.5万元/户</v>
          </cell>
          <cell r="T226" t="str">
            <v>降低农户住房建设成本0.5万元/户</v>
          </cell>
          <cell r="U226" t="str">
            <v>受益人口数≥149人</v>
          </cell>
          <cell r="V226" t="str">
            <v>工程设计使用年限≥5年</v>
          </cell>
          <cell r="W226" t="str">
            <v>受益群众满意度≥90%</v>
          </cell>
          <cell r="X226" t="str">
            <v>巫溪县住房和城乡建设委员会</v>
          </cell>
          <cell r="Y226" t="str">
            <v>巫溪县田坝镇人民政府</v>
          </cell>
          <cell r="Z226">
            <v>2024</v>
          </cell>
          <cell r="AA226" t="str">
            <v>是</v>
          </cell>
          <cell r="AB226">
            <v>2023.01</v>
          </cell>
          <cell r="AC226">
            <v>2024.12</v>
          </cell>
          <cell r="AD226">
            <v>31</v>
          </cell>
          <cell r="AE226">
            <v>31</v>
          </cell>
          <cell r="AF226">
            <v>31</v>
          </cell>
        </row>
        <row r="226">
          <cell r="AL226">
            <v>0</v>
          </cell>
          <cell r="AM226">
            <v>149</v>
          </cell>
          <cell r="AN226">
            <v>140</v>
          </cell>
          <cell r="AO226" t="str">
            <v>否</v>
          </cell>
          <cell r="AP226" t="str">
            <v>否</v>
          </cell>
          <cell r="AQ226" t="str">
            <v>是</v>
          </cell>
          <cell r="AR226" t="str">
            <v>否</v>
          </cell>
          <cell r="AS226" t="str">
            <v>是</v>
          </cell>
          <cell r="AT226" t="str">
            <v>否</v>
          </cell>
          <cell r="AU226" t="str">
            <v>无</v>
          </cell>
          <cell r="AV226" t="str">
            <v>否</v>
          </cell>
          <cell r="AW226" t="str">
            <v>无</v>
          </cell>
          <cell r="AX226" t="str">
            <v>宋立明</v>
          </cell>
          <cell r="AY226" t="str">
            <v>13452790045</v>
          </cell>
          <cell r="AZ226" t="str">
            <v>巫溪县田坝镇2024年住房改造项目</v>
          </cell>
          <cell r="BA226">
            <v>56.5</v>
          </cell>
          <cell r="BB226">
            <v>53</v>
          </cell>
          <cell r="BC226">
            <v>25.5</v>
          </cell>
          <cell r="BD226">
            <v>31</v>
          </cell>
          <cell r="BE226">
            <v>31</v>
          </cell>
        </row>
        <row r="226">
          <cell r="BL226">
            <v>31</v>
          </cell>
          <cell r="BM226">
            <v>31</v>
          </cell>
          <cell r="BN226">
            <v>31</v>
          </cell>
          <cell r="BO226">
            <v>0</v>
          </cell>
        </row>
        <row r="227">
          <cell r="F227" t="str">
            <v>巫溪县通城镇2024年度住房改造提升及老旧房拆除项目</v>
          </cell>
          <cell r="G227" t="str">
            <v>巩固三保障成果</v>
          </cell>
          <cell r="H227" t="str">
            <v>住房</v>
          </cell>
          <cell r="I227" t="str">
            <v>农村危房改造等农房改造</v>
          </cell>
          <cell r="J227" t="str">
            <v>住房改造提升及老旧住房拆除7户</v>
          </cell>
          <cell r="K227" t="str">
            <v>改扩建</v>
          </cell>
          <cell r="L227" t="str">
            <v>巫溪县通城镇</v>
          </cell>
          <cell r="M227" t="str">
            <v>通过对7户住房改造提升及老旧住房拆除，改善19人，其中脱贫（监测）人口17人居住条件。</v>
          </cell>
          <cell r="N227" t="str">
            <v>2名群众参与项目规划入库，后期项目实施及资金监管。通过对7户住房改造提升及老旧住房拆除，改善19人，其中脱贫（监测）人口17人居住条件。</v>
          </cell>
          <cell r="O227" t="str">
            <v>通过对7户住房改造提升及老旧住房拆除，改善19人，其中脱贫（监测）人口17人居住条件。</v>
          </cell>
          <cell r="P227" t="str">
            <v>住房改造提升及老旧住房拆除7户</v>
          </cell>
          <cell r="Q227" t="str">
            <v>项目验收合格率100%</v>
          </cell>
          <cell r="R227" t="str">
            <v>项目完成及时率100%</v>
          </cell>
          <cell r="S227" t="str">
            <v>0.5万元/户</v>
          </cell>
          <cell r="T227" t="str">
            <v>降低农户住房建设成本0.5万元/户</v>
          </cell>
          <cell r="U227" t="str">
            <v>受益人口数≥19人</v>
          </cell>
          <cell r="V227" t="str">
            <v>工程设计使用年限≥5年</v>
          </cell>
          <cell r="W227" t="str">
            <v>受益群众满意度≥90%</v>
          </cell>
          <cell r="X227" t="str">
            <v>巫溪县住房和城乡建设委员会</v>
          </cell>
          <cell r="Y227" t="str">
            <v>巫溪县通城镇人民政府</v>
          </cell>
          <cell r="Z227">
            <v>2024</v>
          </cell>
          <cell r="AA227" t="str">
            <v>是</v>
          </cell>
          <cell r="AB227">
            <v>2023.01</v>
          </cell>
          <cell r="AC227">
            <v>2024.12</v>
          </cell>
          <cell r="AD227">
            <v>3.5</v>
          </cell>
          <cell r="AE227">
            <v>3.5</v>
          </cell>
          <cell r="AF227">
            <v>3.5</v>
          </cell>
        </row>
        <row r="227">
          <cell r="AL227">
            <v>0</v>
          </cell>
          <cell r="AM227">
            <v>19</v>
          </cell>
          <cell r="AN227">
            <v>17</v>
          </cell>
          <cell r="AO227" t="str">
            <v>否</v>
          </cell>
          <cell r="AP227" t="str">
            <v>否</v>
          </cell>
          <cell r="AQ227" t="str">
            <v>是</v>
          </cell>
          <cell r="AR227" t="str">
            <v>否</v>
          </cell>
          <cell r="AS227" t="str">
            <v>是</v>
          </cell>
          <cell r="AT227" t="str">
            <v>否</v>
          </cell>
          <cell r="AU227" t="str">
            <v>无</v>
          </cell>
          <cell r="AV227" t="str">
            <v>否</v>
          </cell>
          <cell r="AW227" t="str">
            <v>无</v>
          </cell>
          <cell r="AX227" t="str">
            <v>宋立明</v>
          </cell>
          <cell r="AY227" t="str">
            <v>13452790045</v>
          </cell>
          <cell r="AZ227" t="str">
            <v>巫溪县通城镇2024年住房改造项目</v>
          </cell>
          <cell r="BA227">
            <v>20.75</v>
          </cell>
          <cell r="BB227">
            <v>7.25</v>
          </cell>
          <cell r="BC227">
            <v>17.25</v>
          </cell>
          <cell r="BD227">
            <v>3.5</v>
          </cell>
          <cell r="BE227">
            <v>3.5</v>
          </cell>
        </row>
        <row r="227">
          <cell r="BL227">
            <v>3.5</v>
          </cell>
          <cell r="BM227">
            <v>3.5</v>
          </cell>
          <cell r="BN227">
            <v>3.5</v>
          </cell>
          <cell r="BO227">
            <v>0</v>
          </cell>
        </row>
        <row r="228">
          <cell r="F228" t="str">
            <v>巫溪县土城镇2024年度住房改造提升及老旧房拆除项目</v>
          </cell>
          <cell r="G228" t="str">
            <v>巩固三保障成果</v>
          </cell>
          <cell r="H228" t="str">
            <v>住房</v>
          </cell>
          <cell r="I228" t="str">
            <v>农村危房改造等农房改造</v>
          </cell>
          <cell r="J228" t="str">
            <v>住房改造提升及老旧住房拆除27户</v>
          </cell>
          <cell r="K228" t="str">
            <v>改扩建</v>
          </cell>
          <cell r="L228" t="str">
            <v>巫溪县土城镇</v>
          </cell>
          <cell r="M228" t="str">
            <v>通过对27户住房改造提升及老旧住房拆除，改善102人，其中脱贫（监测）人口97人居住条件。</v>
          </cell>
          <cell r="N228" t="str">
            <v>4名群众参与项目规划入库，后期项目实施及资金监管。通过对27户住房改造提升及老旧住房拆除，改善102人，其中脱贫（监测）人口97人居住条件。</v>
          </cell>
          <cell r="O228" t="str">
            <v>通过对27户住房改造提升及老旧住房拆除，改善102人，其中脱贫（监测）人口97人居住条件。</v>
          </cell>
          <cell r="P228" t="str">
            <v>住房改造提升及老旧住房拆除27户</v>
          </cell>
          <cell r="Q228" t="str">
            <v>项目验收合格率100%</v>
          </cell>
          <cell r="R228" t="str">
            <v>项目完成及时率100%</v>
          </cell>
          <cell r="S228" t="str">
            <v>0.5万元/户</v>
          </cell>
          <cell r="T228" t="str">
            <v>降低农户住房建设成本0.5万元/户</v>
          </cell>
          <cell r="U228" t="str">
            <v>受益人口数≥102人</v>
          </cell>
          <cell r="V228" t="str">
            <v>工程设计使用年限≥5年</v>
          </cell>
          <cell r="W228" t="str">
            <v>受益群众满意度≥90%</v>
          </cell>
          <cell r="X228" t="str">
            <v>巫溪县住房和城乡建设委员会</v>
          </cell>
          <cell r="Y228" t="str">
            <v>巫溪县土城镇人民政府</v>
          </cell>
          <cell r="Z228">
            <v>2024</v>
          </cell>
          <cell r="AA228" t="str">
            <v>是</v>
          </cell>
          <cell r="AB228">
            <v>2023.01</v>
          </cell>
          <cell r="AC228">
            <v>2024.12</v>
          </cell>
          <cell r="AD228">
            <v>13.5</v>
          </cell>
          <cell r="AE228">
            <v>13.5</v>
          </cell>
          <cell r="AF228">
            <v>13.5</v>
          </cell>
        </row>
        <row r="228">
          <cell r="AL228">
            <v>0</v>
          </cell>
          <cell r="AM228">
            <v>102</v>
          </cell>
          <cell r="AN228">
            <v>97</v>
          </cell>
          <cell r="AO228" t="str">
            <v>否</v>
          </cell>
          <cell r="AP228" t="str">
            <v>否</v>
          </cell>
          <cell r="AQ228" t="str">
            <v>是</v>
          </cell>
          <cell r="AR228" t="str">
            <v>否</v>
          </cell>
          <cell r="AS228" t="str">
            <v>是</v>
          </cell>
          <cell r="AT228" t="str">
            <v>否</v>
          </cell>
          <cell r="AU228" t="str">
            <v>无</v>
          </cell>
          <cell r="AV228" t="str">
            <v>否</v>
          </cell>
          <cell r="AW228" t="str">
            <v>无</v>
          </cell>
          <cell r="AX228" t="str">
            <v>宋立明</v>
          </cell>
          <cell r="AY228" t="str">
            <v>13452790045</v>
          </cell>
          <cell r="AZ228" t="str">
            <v>巫溪县土城镇2024年住房改造项目</v>
          </cell>
          <cell r="BA228">
            <v>79</v>
          </cell>
          <cell r="BB228">
            <v>62.5</v>
          </cell>
          <cell r="BC228">
            <v>65.5</v>
          </cell>
          <cell r="BD228">
            <v>13.5</v>
          </cell>
          <cell r="BE228">
            <v>13.5</v>
          </cell>
        </row>
        <row r="228">
          <cell r="BL228">
            <v>13.5</v>
          </cell>
          <cell r="BM228">
            <v>13.5</v>
          </cell>
          <cell r="BN228">
            <v>13.5</v>
          </cell>
          <cell r="BO228">
            <v>0</v>
          </cell>
        </row>
        <row r="229">
          <cell r="F229" t="str">
            <v>巫溪县文峰镇2024年度住房改造提升及老旧房拆除项目</v>
          </cell>
          <cell r="G229" t="str">
            <v>巩固三保障成果</v>
          </cell>
          <cell r="H229" t="str">
            <v>住房</v>
          </cell>
          <cell r="I229" t="str">
            <v>农村危房改造等农房改造</v>
          </cell>
          <cell r="J229" t="str">
            <v>住房改造提升及老旧住房拆除33户</v>
          </cell>
          <cell r="K229" t="str">
            <v>改扩建</v>
          </cell>
          <cell r="L229" t="str">
            <v>巫溪县文峰镇</v>
          </cell>
          <cell r="M229" t="str">
            <v>通过对33户住房改造提升及老旧住房拆除，改善81人，其中脱贫（监测）人口75人居住条件。</v>
          </cell>
          <cell r="N229" t="str">
            <v>3名群众参与项目规划入库，后期项目实施及资金监管。通过对33户住房改造提升及老旧住房拆除，改善81人，其中脱贫（监测）人口75人居住条件。</v>
          </cell>
          <cell r="O229" t="str">
            <v>通过对33户住房改造提升及老旧住房拆除，改善81人，其中脱贫（监测）人口75人居住条件。</v>
          </cell>
          <cell r="P229" t="str">
            <v>住房改造提升及老旧住房拆除33户</v>
          </cell>
          <cell r="Q229" t="str">
            <v>项目验收合格率100%</v>
          </cell>
          <cell r="R229" t="str">
            <v>项目完成及时率100%</v>
          </cell>
          <cell r="S229" t="str">
            <v>0.5万元/户</v>
          </cell>
          <cell r="T229" t="str">
            <v>降低农户住房建设成本0.5万元/户</v>
          </cell>
          <cell r="U229" t="str">
            <v>受益人口数≥81人</v>
          </cell>
          <cell r="V229" t="str">
            <v>工程设计使用年限≥5年</v>
          </cell>
          <cell r="W229" t="str">
            <v>受益群众满意度≥90%</v>
          </cell>
          <cell r="X229" t="str">
            <v>巫溪县住房和城乡建设委员会</v>
          </cell>
          <cell r="Y229" t="str">
            <v>巫溪县文峰镇人民政府</v>
          </cell>
          <cell r="Z229">
            <v>2024</v>
          </cell>
          <cell r="AA229" t="str">
            <v>是</v>
          </cell>
          <cell r="AB229">
            <v>2023.01</v>
          </cell>
          <cell r="AC229">
            <v>2024.12</v>
          </cell>
          <cell r="AD229">
            <v>16.5</v>
          </cell>
          <cell r="AE229">
            <v>16.5</v>
          </cell>
          <cell r="AF229">
            <v>16.5</v>
          </cell>
        </row>
        <row r="229">
          <cell r="AL229">
            <v>0</v>
          </cell>
          <cell r="AM229">
            <v>81</v>
          </cell>
          <cell r="AN229">
            <v>75</v>
          </cell>
          <cell r="AO229" t="str">
            <v>否</v>
          </cell>
          <cell r="AP229" t="str">
            <v>否</v>
          </cell>
          <cell r="AQ229" t="str">
            <v>是</v>
          </cell>
          <cell r="AR229" t="str">
            <v>否</v>
          </cell>
          <cell r="AS229" t="str">
            <v>是</v>
          </cell>
          <cell r="AT229" t="str">
            <v>否</v>
          </cell>
          <cell r="AU229" t="str">
            <v>无</v>
          </cell>
          <cell r="AV229" t="str">
            <v>否</v>
          </cell>
          <cell r="AW229" t="str">
            <v>无</v>
          </cell>
          <cell r="AX229" t="str">
            <v>宋立明</v>
          </cell>
          <cell r="AY229" t="str">
            <v>13452790045</v>
          </cell>
          <cell r="AZ229" t="str">
            <v>巫溪县文峰镇2024年住房改造项目</v>
          </cell>
          <cell r="BA229">
            <v>116.75</v>
          </cell>
          <cell r="BB229">
            <v>98.25</v>
          </cell>
          <cell r="BC229">
            <v>100.25</v>
          </cell>
          <cell r="BD229">
            <v>16.5</v>
          </cell>
          <cell r="BE229">
            <v>16.5</v>
          </cell>
        </row>
        <row r="229">
          <cell r="BL229">
            <v>16.5</v>
          </cell>
          <cell r="BM229">
            <v>16.5</v>
          </cell>
          <cell r="BN229">
            <v>16.5</v>
          </cell>
          <cell r="BO229">
            <v>0</v>
          </cell>
        </row>
        <row r="230">
          <cell r="F230" t="str">
            <v>巫溪县乌龙乡2024年度住房改造提升及老旧房拆除项目</v>
          </cell>
          <cell r="G230" t="str">
            <v>巩固三保障成果</v>
          </cell>
          <cell r="H230" t="str">
            <v>住房</v>
          </cell>
          <cell r="I230" t="str">
            <v>农村危房改造等农房改造</v>
          </cell>
          <cell r="J230" t="str">
            <v>住房改造提升及老旧住房拆除37户</v>
          </cell>
          <cell r="K230" t="str">
            <v>改扩建</v>
          </cell>
          <cell r="L230" t="str">
            <v>巫溪县乌龙乡</v>
          </cell>
          <cell r="M230" t="str">
            <v>通过对37户住房改造提升及老旧住房拆除，改善102人，其中脱贫（监测）人口95人居住条件。</v>
          </cell>
          <cell r="N230" t="str">
            <v>4名群众参与项目规划入库，后期项目实施及资金监管。通过对37户住房改造提升及老旧住房拆除，改善102人，其中脱贫（监测）人口95人居住条件。</v>
          </cell>
          <cell r="O230" t="str">
            <v>通过对37户住房改造提升及老旧住房拆除，改善102人，其中脱贫（监测）人口95人居住条件。</v>
          </cell>
          <cell r="P230" t="str">
            <v>住房改造提升及老旧住房拆除巫溪县土城镇2024年住房改造项目户</v>
          </cell>
          <cell r="Q230" t="str">
            <v>项目验收合格率100%</v>
          </cell>
          <cell r="R230" t="str">
            <v>项目完成及时率100%</v>
          </cell>
          <cell r="S230" t="str">
            <v>0.5万元/户</v>
          </cell>
          <cell r="T230" t="str">
            <v>降低农户住房建设成本0.5万元/户</v>
          </cell>
          <cell r="U230" t="str">
            <v>受益脱贫、重点对象人口数≥79人</v>
          </cell>
          <cell r="V230" t="str">
            <v>改造后房屋保证安全期限≥5年</v>
          </cell>
          <cell r="W230" t="str">
            <v>受益群众满意度≥90%</v>
          </cell>
          <cell r="X230" t="str">
            <v>巫溪县住房和城乡建设委员会</v>
          </cell>
          <cell r="Y230" t="str">
            <v>巫溪县乌龙乡人民政府</v>
          </cell>
          <cell r="Z230">
            <v>2024</v>
          </cell>
          <cell r="AA230" t="str">
            <v>是</v>
          </cell>
          <cell r="AB230">
            <v>2023.01</v>
          </cell>
          <cell r="AC230">
            <v>2024.12</v>
          </cell>
          <cell r="AD230">
            <v>18.5</v>
          </cell>
          <cell r="AE230">
            <v>18.5</v>
          </cell>
          <cell r="AF230">
            <v>18.5</v>
          </cell>
        </row>
        <row r="230">
          <cell r="AL230">
            <v>0</v>
          </cell>
          <cell r="AM230">
            <v>102</v>
          </cell>
          <cell r="AN230">
            <v>95</v>
          </cell>
          <cell r="AO230" t="str">
            <v>否</v>
          </cell>
          <cell r="AP230" t="str">
            <v>否</v>
          </cell>
          <cell r="AQ230" t="str">
            <v>是</v>
          </cell>
          <cell r="AR230" t="str">
            <v>否</v>
          </cell>
          <cell r="AS230" t="str">
            <v>是</v>
          </cell>
          <cell r="AT230" t="str">
            <v>否</v>
          </cell>
          <cell r="AU230" t="str">
            <v>无</v>
          </cell>
          <cell r="AV230" t="str">
            <v>否</v>
          </cell>
          <cell r="AW230" t="str">
            <v>无</v>
          </cell>
          <cell r="AX230" t="str">
            <v>宋立明</v>
          </cell>
          <cell r="AY230" t="str">
            <v>13452790045</v>
          </cell>
          <cell r="AZ230" t="str">
            <v>巫溪县乌龙乡2024年住房改造项目</v>
          </cell>
          <cell r="BA230">
            <v>39.25</v>
          </cell>
          <cell r="BB230">
            <v>38.25</v>
          </cell>
          <cell r="BC230">
            <v>20.75</v>
          </cell>
          <cell r="BD230">
            <v>18.5</v>
          </cell>
          <cell r="BE230">
            <v>18.5</v>
          </cell>
        </row>
        <row r="230">
          <cell r="BL230">
            <v>18.5</v>
          </cell>
          <cell r="BM230">
            <v>18.5</v>
          </cell>
          <cell r="BN230">
            <v>18.5</v>
          </cell>
          <cell r="BO230">
            <v>0</v>
          </cell>
        </row>
        <row r="231">
          <cell r="F231" t="str">
            <v>巫溪县下堡镇2024年度住房改造提升及老旧房拆除项目</v>
          </cell>
          <cell r="G231" t="str">
            <v>巩固三保障成果</v>
          </cell>
          <cell r="H231" t="str">
            <v>住房</v>
          </cell>
          <cell r="I231" t="str">
            <v>农村危房改造等农房改造</v>
          </cell>
          <cell r="J231" t="str">
            <v>住房改造提升及老旧住房拆除2户</v>
          </cell>
          <cell r="K231" t="str">
            <v>改扩建</v>
          </cell>
          <cell r="L231" t="str">
            <v>巫溪县下堡镇</v>
          </cell>
          <cell r="M231" t="str">
            <v>通过对2户住房改造提升及老旧住房拆除，改善4人，其中脱贫（监测）人口3人居住条件。</v>
          </cell>
          <cell r="N231" t="str">
            <v>1名群众参与项目规划入库，后期项目实施及资金监管。群众参与项目规划入库，后期项目实施及资金监管。通过对2户住房改造提升及老旧住房拆除，改善4人，其中脱贫（监测）人口3人居住条件。</v>
          </cell>
          <cell r="O231" t="str">
            <v>通过对2户住房改造提升及老旧住房拆除，改善4人，其中脱贫（监测）人口3人居住条件。</v>
          </cell>
          <cell r="P231" t="str">
            <v>住房改造提升及老旧住房拆除巫溪县文峰镇2024年住房改造项目户</v>
          </cell>
          <cell r="Q231" t="str">
            <v>项目验收合格率100%</v>
          </cell>
          <cell r="R231" t="str">
            <v>项目完成及时率100%</v>
          </cell>
          <cell r="S231" t="str">
            <v>0.5万元/户</v>
          </cell>
          <cell r="T231" t="str">
            <v>降低农户住房建设成本0.5万元/户</v>
          </cell>
          <cell r="U231" t="str">
            <v>受益脱贫、重点对象人口数≥116.75人</v>
          </cell>
          <cell r="V231" t="str">
            <v>改造后房屋保证安全期限≥5年</v>
          </cell>
          <cell r="W231" t="str">
            <v>受益群众满意度≥90%</v>
          </cell>
          <cell r="X231" t="str">
            <v>巫溪县住房和城乡建设委员会</v>
          </cell>
          <cell r="Y231" t="str">
            <v>巫溪县下堡镇人民政府</v>
          </cell>
          <cell r="Z231">
            <v>2024</v>
          </cell>
          <cell r="AA231" t="str">
            <v>是</v>
          </cell>
          <cell r="AB231">
            <v>2023.01</v>
          </cell>
          <cell r="AC231">
            <v>2024.12</v>
          </cell>
          <cell r="AD231">
            <v>1</v>
          </cell>
          <cell r="AE231">
            <v>1</v>
          </cell>
          <cell r="AF231">
            <v>1</v>
          </cell>
        </row>
        <row r="231">
          <cell r="AL231">
            <v>0</v>
          </cell>
          <cell r="AM231">
            <v>4</v>
          </cell>
          <cell r="AN231">
            <v>3</v>
          </cell>
          <cell r="AO231" t="str">
            <v>否</v>
          </cell>
          <cell r="AP231" t="str">
            <v>否</v>
          </cell>
          <cell r="AQ231" t="str">
            <v>是</v>
          </cell>
          <cell r="AR231" t="str">
            <v>否</v>
          </cell>
          <cell r="AS231" t="str">
            <v>是</v>
          </cell>
          <cell r="AT231" t="str">
            <v>否</v>
          </cell>
          <cell r="AU231" t="str">
            <v>无</v>
          </cell>
          <cell r="AV231" t="str">
            <v>否</v>
          </cell>
          <cell r="AW231" t="str">
            <v>无</v>
          </cell>
          <cell r="AX231" t="str">
            <v>宋立明</v>
          </cell>
          <cell r="AY231" t="str">
            <v>13452790045</v>
          </cell>
          <cell r="AZ231" t="str">
            <v>巫溪县下堡镇2024年住房改造项目</v>
          </cell>
          <cell r="BA231">
            <v>4</v>
          </cell>
          <cell r="BB231">
            <v>-24</v>
          </cell>
          <cell r="BC231">
            <v>3</v>
          </cell>
          <cell r="BD231">
            <v>1</v>
          </cell>
          <cell r="BE231">
            <v>1</v>
          </cell>
        </row>
        <row r="231">
          <cell r="BL231">
            <v>1</v>
          </cell>
          <cell r="BM231">
            <v>1</v>
          </cell>
          <cell r="BN231">
            <v>1</v>
          </cell>
          <cell r="BO231">
            <v>0</v>
          </cell>
        </row>
        <row r="232">
          <cell r="F232" t="str">
            <v>巫溪县徐家镇2024年度住房改造提升及老旧房拆除项目</v>
          </cell>
          <cell r="G232" t="str">
            <v>巩固三保障成果</v>
          </cell>
          <cell r="H232" t="str">
            <v>住房</v>
          </cell>
          <cell r="I232" t="str">
            <v>农村危房改造等农房改造</v>
          </cell>
          <cell r="J232" t="str">
            <v>住房改造提升及老旧住房拆除56户</v>
          </cell>
          <cell r="K232" t="str">
            <v>改扩建</v>
          </cell>
          <cell r="L232" t="str">
            <v>巫溪县徐家镇</v>
          </cell>
          <cell r="M232" t="str">
            <v>通过对56户住房改造提升及老旧住房拆除，改善137人，其中脱贫（监测）人口115人居住条件。</v>
          </cell>
          <cell r="N232" t="str">
            <v>4名群众参与项目规划入库，后期项目实施及资金监管。通过对56户住房改造提升及老旧住房拆除，改善137人，其中脱贫（监测）人口115人居住条件。</v>
          </cell>
          <cell r="O232" t="str">
            <v>通过对56户住房改造提升及老旧住房拆除，改善137人，其中脱贫（监测）人口115人居住条件。</v>
          </cell>
          <cell r="P232" t="str">
            <v>住房改造提升及老旧住房拆除巫溪县乌龙乡2024年住房改造项目户</v>
          </cell>
          <cell r="Q232" t="str">
            <v>项目验收合格率100%</v>
          </cell>
          <cell r="R232" t="str">
            <v>项目完成及时率100%</v>
          </cell>
          <cell r="S232" t="str">
            <v>0.5万元/户</v>
          </cell>
          <cell r="T232" t="str">
            <v>降低农户住房建设成本0.5万元/户</v>
          </cell>
          <cell r="U232" t="str">
            <v>受益脱贫、重点对象人口数≥39.25人</v>
          </cell>
          <cell r="V232" t="str">
            <v>改造后房屋保证安全期限≥5年</v>
          </cell>
          <cell r="W232" t="str">
            <v>受益群众满意度≥90%</v>
          </cell>
          <cell r="X232" t="str">
            <v>巫溪县住房和城乡建设委员会</v>
          </cell>
          <cell r="Y232" t="str">
            <v>巫溪县徐家镇人民政府</v>
          </cell>
          <cell r="Z232">
            <v>2024</v>
          </cell>
          <cell r="AA232" t="str">
            <v>是</v>
          </cell>
          <cell r="AB232">
            <v>2023.01</v>
          </cell>
          <cell r="AC232">
            <v>2024.12</v>
          </cell>
          <cell r="AD232">
            <v>28</v>
          </cell>
          <cell r="AE232">
            <v>28</v>
          </cell>
          <cell r="AF232">
            <v>28</v>
          </cell>
        </row>
        <row r="232">
          <cell r="AL232">
            <v>0</v>
          </cell>
          <cell r="AM232">
            <v>137</v>
          </cell>
          <cell r="AN232">
            <v>115</v>
          </cell>
          <cell r="AO232" t="str">
            <v>否</v>
          </cell>
          <cell r="AP232" t="str">
            <v>否</v>
          </cell>
          <cell r="AQ232" t="str">
            <v>是</v>
          </cell>
          <cell r="AR232" t="str">
            <v>否</v>
          </cell>
          <cell r="AS232" t="str">
            <v>是</v>
          </cell>
          <cell r="AT232" t="str">
            <v>否</v>
          </cell>
          <cell r="AU232" t="str">
            <v>无</v>
          </cell>
          <cell r="AV232" t="str">
            <v>否</v>
          </cell>
          <cell r="AW232" t="str">
            <v>无</v>
          </cell>
          <cell r="AX232" t="str">
            <v>宋立明</v>
          </cell>
          <cell r="AY232" t="str">
            <v>13452790045</v>
          </cell>
          <cell r="AZ232" t="str">
            <v>巫溪县徐家镇2024年住房改造项目</v>
          </cell>
          <cell r="BA232">
            <v>161</v>
          </cell>
          <cell r="BB232">
            <v>156</v>
          </cell>
          <cell r="BC232">
            <v>133</v>
          </cell>
          <cell r="BD232">
            <v>28</v>
          </cell>
          <cell r="BE232">
            <v>28</v>
          </cell>
        </row>
        <row r="232">
          <cell r="BL232">
            <v>28</v>
          </cell>
          <cell r="BM232">
            <v>28</v>
          </cell>
          <cell r="BN232">
            <v>28</v>
          </cell>
          <cell r="BO232">
            <v>0</v>
          </cell>
        </row>
        <row r="233">
          <cell r="F233" t="str">
            <v>巫溪县鱼鳞乡2024年度住房改造提升及老旧房拆除项目</v>
          </cell>
          <cell r="G233" t="str">
            <v>巩固三保障成果</v>
          </cell>
          <cell r="H233" t="str">
            <v>住房</v>
          </cell>
          <cell r="I233" t="str">
            <v>农村危房改造等农房改造</v>
          </cell>
          <cell r="J233" t="str">
            <v>住房改造提升及老旧住房拆除10户</v>
          </cell>
          <cell r="K233" t="str">
            <v>改扩建</v>
          </cell>
          <cell r="L233" t="str">
            <v>巫溪县鱼鳞乡</v>
          </cell>
          <cell r="M233" t="str">
            <v>通过对10户住房改造提升及老旧住房拆除，改善30人，其中脱贫（监测）人口26人居住条件。</v>
          </cell>
          <cell r="N233" t="str">
            <v>2名群众参与项目规划入库，后期项目实施及资金监管。通过对10户住房改造提升及老旧住房拆除，改善30人，其中脱贫（监测）人口26人居住条件。</v>
          </cell>
          <cell r="O233" t="str">
            <v>通过对10户住房改造提升及老旧住房拆除，改善30人，其中脱贫（监测）人口26人居住条件。</v>
          </cell>
          <cell r="P233" t="str">
            <v>住房改造提升及老旧住房拆除巫溪县下堡镇2024年住房改造项目户</v>
          </cell>
          <cell r="Q233" t="str">
            <v>项目验收合格率100%</v>
          </cell>
          <cell r="R233" t="str">
            <v>项目完成及时率100%</v>
          </cell>
          <cell r="S233" t="str">
            <v>0.5万元/户</v>
          </cell>
          <cell r="T233" t="str">
            <v>降低农户住房建设成本0.5万元/户</v>
          </cell>
          <cell r="U233" t="str">
            <v>受益脱贫、重点对象人口数≥4人</v>
          </cell>
          <cell r="V233" t="str">
            <v>改造后房屋保证安全期限≥5年</v>
          </cell>
          <cell r="W233" t="str">
            <v>受益群众满意度≥90%</v>
          </cell>
          <cell r="X233" t="str">
            <v>巫溪县住房和城乡建设委员会</v>
          </cell>
          <cell r="Y233" t="str">
            <v>巫溪县鱼鳞乡人民政府</v>
          </cell>
          <cell r="Z233">
            <v>2024</v>
          </cell>
          <cell r="AA233" t="str">
            <v>是</v>
          </cell>
          <cell r="AB233">
            <v>2023.01</v>
          </cell>
          <cell r="AC233">
            <v>2024.12</v>
          </cell>
          <cell r="AD233">
            <v>5</v>
          </cell>
          <cell r="AE233">
            <v>5</v>
          </cell>
          <cell r="AF233">
            <v>5</v>
          </cell>
        </row>
        <row r="233">
          <cell r="AL233">
            <v>0</v>
          </cell>
          <cell r="AM233">
            <v>30</v>
          </cell>
          <cell r="AN233">
            <v>26</v>
          </cell>
          <cell r="AO233" t="str">
            <v>否</v>
          </cell>
          <cell r="AP233" t="str">
            <v>否</v>
          </cell>
          <cell r="AQ233" t="str">
            <v>是</v>
          </cell>
          <cell r="AR233" t="str">
            <v>否</v>
          </cell>
          <cell r="AS233" t="str">
            <v>是</v>
          </cell>
          <cell r="AT233" t="str">
            <v>否</v>
          </cell>
          <cell r="AU233" t="str">
            <v>无</v>
          </cell>
          <cell r="AV233" t="str">
            <v>否</v>
          </cell>
          <cell r="AW233" t="str">
            <v>无</v>
          </cell>
          <cell r="AX233" t="str">
            <v>宋立明</v>
          </cell>
          <cell r="AY233" t="str">
            <v>13452790045</v>
          </cell>
          <cell r="AZ233" t="str">
            <v>巫溪县鱼鳞乡2024年住房改造项目</v>
          </cell>
          <cell r="BA233">
            <v>27</v>
          </cell>
          <cell r="BB233">
            <v>24.5</v>
          </cell>
          <cell r="BC233">
            <v>22</v>
          </cell>
          <cell r="BD233">
            <v>5</v>
          </cell>
          <cell r="BE233">
            <v>5</v>
          </cell>
        </row>
        <row r="233">
          <cell r="BL233">
            <v>5</v>
          </cell>
          <cell r="BM233">
            <v>5</v>
          </cell>
          <cell r="BN233">
            <v>5</v>
          </cell>
          <cell r="BO233">
            <v>0</v>
          </cell>
        </row>
        <row r="234">
          <cell r="F234" t="str">
            <v>巫溪县长桂乡2024年度住房改造提升及老旧房拆除项目</v>
          </cell>
          <cell r="G234" t="str">
            <v>巩固三保障成果</v>
          </cell>
          <cell r="H234" t="str">
            <v>住房</v>
          </cell>
          <cell r="I234" t="str">
            <v>农村危房改造等农房改造</v>
          </cell>
          <cell r="J234" t="str">
            <v>住房改造提升及老旧住房拆除5户</v>
          </cell>
          <cell r="K234" t="str">
            <v>改扩建</v>
          </cell>
          <cell r="L234" t="str">
            <v>巫溪县长桂乡</v>
          </cell>
          <cell r="M234" t="str">
            <v>通过对5户住房改造提升及老旧住房拆除，改善22人，其中脱贫（监测）人口22人居住条件。</v>
          </cell>
          <cell r="N234" t="str">
            <v>2名群众参与项目规划入库，后期项目实施及资金监管。通过对5户住房改造提升及老旧住房拆除，改善22人，其中脱贫（监测）人口22人居住条件。</v>
          </cell>
          <cell r="O234" t="str">
            <v>通过对5户住房改造提升及老旧住房拆除，改善22人，其中脱贫（监测）人口22人居住条件。</v>
          </cell>
          <cell r="P234" t="str">
            <v>住房改造提升及老旧住房拆除巫溪县徐家镇2024年住房改造项目户</v>
          </cell>
          <cell r="Q234" t="str">
            <v>项目验收合格率100%</v>
          </cell>
          <cell r="R234" t="str">
            <v>项目完成及时率100%</v>
          </cell>
          <cell r="S234" t="str">
            <v>0.5万元/户</v>
          </cell>
          <cell r="T234" t="str">
            <v>降低农户住房建设成本0.5万元/户</v>
          </cell>
          <cell r="U234" t="str">
            <v>受益脱贫、重点对象人口数≥161人</v>
          </cell>
          <cell r="V234" t="str">
            <v>改造后房屋保证安全期限≥5年</v>
          </cell>
          <cell r="W234" t="str">
            <v>受益群众满意度≥90%</v>
          </cell>
          <cell r="X234" t="str">
            <v>巫溪县住房和城乡建设委员会</v>
          </cell>
          <cell r="Y234" t="str">
            <v>巫溪县长桂乡人民政府</v>
          </cell>
          <cell r="Z234">
            <v>2024</v>
          </cell>
          <cell r="AA234" t="str">
            <v>是</v>
          </cell>
          <cell r="AB234">
            <v>2023.01</v>
          </cell>
          <cell r="AC234">
            <v>2024.12</v>
          </cell>
          <cell r="AD234">
            <v>2.5</v>
          </cell>
          <cell r="AE234">
            <v>2.5</v>
          </cell>
          <cell r="AF234">
            <v>2.5</v>
          </cell>
        </row>
        <row r="234">
          <cell r="AL234">
            <v>0</v>
          </cell>
          <cell r="AM234">
            <v>22</v>
          </cell>
          <cell r="AN234">
            <v>22</v>
          </cell>
          <cell r="AO234" t="str">
            <v>否</v>
          </cell>
          <cell r="AP234" t="str">
            <v>否</v>
          </cell>
          <cell r="AQ234" t="str">
            <v>是</v>
          </cell>
          <cell r="AR234" t="str">
            <v>否</v>
          </cell>
          <cell r="AS234" t="str">
            <v>是</v>
          </cell>
          <cell r="AT234" t="str">
            <v>否</v>
          </cell>
          <cell r="AU234" t="str">
            <v>无</v>
          </cell>
          <cell r="AV234" t="str">
            <v>否</v>
          </cell>
          <cell r="AW234" t="str">
            <v>无</v>
          </cell>
          <cell r="AX234" t="str">
            <v>宋立明</v>
          </cell>
          <cell r="AY234" t="str">
            <v>13452790045</v>
          </cell>
          <cell r="AZ234" t="str">
            <v>巫溪县长桂乡2024年住房改造项目</v>
          </cell>
          <cell r="BA234">
            <v>27.5</v>
          </cell>
          <cell r="BB234">
            <v>20.5</v>
          </cell>
          <cell r="BC234">
            <v>25</v>
          </cell>
          <cell r="BD234">
            <v>2.5</v>
          </cell>
          <cell r="BE234">
            <v>2.5</v>
          </cell>
        </row>
        <row r="234">
          <cell r="BL234">
            <v>2.5</v>
          </cell>
          <cell r="BM234">
            <v>2.5</v>
          </cell>
          <cell r="BN234">
            <v>2.5</v>
          </cell>
          <cell r="BO234">
            <v>0</v>
          </cell>
        </row>
        <row r="235">
          <cell r="F235" t="str">
            <v>巫溪县中梁乡2024年度住房改造提升及老旧房拆除项目</v>
          </cell>
          <cell r="G235" t="str">
            <v>巩固三保障成果</v>
          </cell>
          <cell r="H235" t="str">
            <v>住房</v>
          </cell>
          <cell r="I235" t="str">
            <v>农村危房改造等农房改造</v>
          </cell>
          <cell r="J235" t="str">
            <v>住房改造提升及老旧住房拆除14户</v>
          </cell>
          <cell r="K235" t="str">
            <v>改扩建</v>
          </cell>
          <cell r="L235" t="str">
            <v>巫溪县中梁乡</v>
          </cell>
          <cell r="M235" t="str">
            <v>通过对14户住房改造提升及老旧住房拆除，改善43人，其中脱贫（监测）人口40人居住条件。</v>
          </cell>
          <cell r="N235" t="str">
            <v>3名群众参与项目规划入库，后期项目实施及资金监管。通过对14户住房改造提升及老旧住房拆除，改善43人，其中脱贫（监测）人口40人居住条件。</v>
          </cell>
          <cell r="O235" t="str">
            <v>通过对14户住房改造提升及老旧住房拆除，改善43人，其中脱贫（监测）人口40人居住条件。</v>
          </cell>
          <cell r="P235" t="str">
            <v>住房改造提升及老旧住房拆除巫溪县鱼鳞乡2024年住房改造项目户</v>
          </cell>
          <cell r="Q235" t="str">
            <v>项目验收合格率100%</v>
          </cell>
          <cell r="R235" t="str">
            <v>项目完成及时率100%</v>
          </cell>
          <cell r="S235" t="str">
            <v>0.5万元/户</v>
          </cell>
          <cell r="T235" t="str">
            <v>降低农户住房建设成本0.5万元/户</v>
          </cell>
          <cell r="U235" t="str">
            <v>受益脱贫、重点对象人口数≥27人</v>
          </cell>
          <cell r="V235" t="str">
            <v>改造后房屋保证安全期限≥5年</v>
          </cell>
          <cell r="W235" t="str">
            <v>受益群众满意度≥90%</v>
          </cell>
          <cell r="X235" t="str">
            <v>巫溪县住房和城乡建设委员会</v>
          </cell>
          <cell r="Y235" t="str">
            <v>巫溪县中梁乡人民政府</v>
          </cell>
          <cell r="Z235">
            <v>2024</v>
          </cell>
          <cell r="AA235" t="str">
            <v>是</v>
          </cell>
          <cell r="AB235">
            <v>2023.01</v>
          </cell>
          <cell r="AC235">
            <v>2024.12</v>
          </cell>
          <cell r="AD235">
            <v>7</v>
          </cell>
          <cell r="AE235">
            <v>7</v>
          </cell>
          <cell r="AF235">
            <v>7</v>
          </cell>
        </row>
        <row r="235">
          <cell r="AL235">
            <v>0</v>
          </cell>
          <cell r="AM235">
            <v>43</v>
          </cell>
          <cell r="AN235">
            <v>40</v>
          </cell>
          <cell r="AO235" t="str">
            <v>否</v>
          </cell>
          <cell r="AP235" t="str">
            <v>否</v>
          </cell>
          <cell r="AQ235" t="str">
            <v>是</v>
          </cell>
          <cell r="AR235" t="str">
            <v>否</v>
          </cell>
          <cell r="AS235" t="str">
            <v>是</v>
          </cell>
          <cell r="AT235" t="str">
            <v>否</v>
          </cell>
          <cell r="AU235" t="str">
            <v>无</v>
          </cell>
          <cell r="AV235" t="str">
            <v>否</v>
          </cell>
          <cell r="AW235" t="str">
            <v>无</v>
          </cell>
          <cell r="AX235" t="str">
            <v>宋立明</v>
          </cell>
          <cell r="AY235" t="str">
            <v>13452790045</v>
          </cell>
          <cell r="AZ235" t="str">
            <v>巫溪县中梁乡2024年住房改造项目</v>
          </cell>
          <cell r="BA235">
            <v>16</v>
          </cell>
          <cell r="BB235">
            <v>9</v>
          </cell>
          <cell r="BC235">
            <v>9</v>
          </cell>
          <cell r="BD235">
            <v>7</v>
          </cell>
          <cell r="BE235">
            <v>7</v>
          </cell>
        </row>
        <row r="235">
          <cell r="BL235">
            <v>7</v>
          </cell>
          <cell r="BM235">
            <v>7</v>
          </cell>
          <cell r="BN235">
            <v>7</v>
          </cell>
          <cell r="BO235">
            <v>0</v>
          </cell>
        </row>
        <row r="236">
          <cell r="AD236">
            <v>12012</v>
          </cell>
          <cell r="AE236">
            <v>12002</v>
          </cell>
          <cell r="AF236">
            <v>11202</v>
          </cell>
          <cell r="AG236">
            <v>800</v>
          </cell>
          <cell r="AH236">
            <v>0</v>
          </cell>
          <cell r="AI236">
            <v>50</v>
          </cell>
          <cell r="AJ236">
            <v>0</v>
          </cell>
          <cell r="AK236">
            <v>10</v>
          </cell>
          <cell r="AL236">
            <v>0</v>
          </cell>
          <cell r="AM236">
            <v>492806</v>
          </cell>
          <cell r="AN236">
            <v>126206</v>
          </cell>
          <cell r="AO236">
            <v>0</v>
          </cell>
          <cell r="AP236">
            <v>0</v>
          </cell>
          <cell r="AQ236">
            <v>0</v>
          </cell>
          <cell r="AR236">
            <v>0</v>
          </cell>
          <cell r="AS236">
            <v>0</v>
          </cell>
          <cell r="AT236">
            <v>0</v>
          </cell>
          <cell r="AU236">
            <v>0</v>
          </cell>
          <cell r="AV236">
            <v>0</v>
          </cell>
          <cell r="AW236">
            <v>0</v>
          </cell>
          <cell r="AX236">
            <v>0</v>
          </cell>
          <cell r="AY236">
            <v>782450779172</v>
          </cell>
          <cell r="AZ236">
            <v>0</v>
          </cell>
          <cell r="BA236">
            <v>0</v>
          </cell>
          <cell r="BB236">
            <v>0</v>
          </cell>
          <cell r="BC236">
            <v>0</v>
          </cell>
          <cell r="BD236">
            <v>6487</v>
          </cell>
          <cell r="BE236">
            <v>5024</v>
          </cell>
          <cell r="BF236">
            <v>0</v>
          </cell>
          <cell r="BG236">
            <v>0</v>
          </cell>
          <cell r="BH236">
            <v>200</v>
          </cell>
          <cell r="BI236">
            <v>700</v>
          </cell>
          <cell r="BJ236">
            <v>300</v>
          </cell>
          <cell r="BK236">
            <v>263</v>
          </cell>
          <cell r="BL236" t="str">
            <v/>
          </cell>
          <cell r="BM236" t="str">
            <v/>
          </cell>
          <cell r="BN236" t="str">
            <v/>
          </cell>
          <cell r="BO236" t="str">
            <v/>
          </cell>
        </row>
        <row r="237">
          <cell r="F237" t="str">
            <v>巫溪县长桂乡2024年老鹰茶基地建设和老鹰茶管护项目</v>
          </cell>
          <cell r="G237" t="str">
            <v>产业发展</v>
          </cell>
          <cell r="H237" t="str">
            <v>生产项目</v>
          </cell>
          <cell r="I237" t="str">
            <v>种植业基地</v>
          </cell>
          <cell r="J237" t="str">
            <v>按标准在长桂乡50亩标准老鹰茶基地建设，6万株老鹰茶管护</v>
          </cell>
          <cell r="K237" t="str">
            <v>新建</v>
          </cell>
          <cell r="L237" t="str">
            <v>巫溪县长桂乡</v>
          </cell>
          <cell r="M237" t="str">
            <v>通过在长桂乡50亩标准老鹰茶基地建设，6万株老鹰茶管护，带动老鹰茶产业发展，提升产品质量，助推农户增收。</v>
          </cell>
          <cell r="N237" t="str">
            <v>5人参与前期项目确定会议、决议，5人参与入库项目的选择，3人参与项目实施过程中施工质量和资金使用的监督；项目实施可带动老鹰茶产业发展，提升产品质量，助推农户增收，可以带动大于30户农户每年增收1000元以上，村集体经济增收10000元。</v>
          </cell>
          <cell r="O237" t="str">
            <v>通过在长桂乡50亩标准老鹰茶基地建设，6万株老鹰茶管护，带动老鹰茶产业发展，提升产品质量，助推农户增收。带动大于30户农户每年增收1000元以上，村集体经济增收10000元。</v>
          </cell>
          <cell r="P237" t="str">
            <v>50亩标准老鹰茶基地，6万株老鹰茶管护</v>
          </cell>
          <cell r="Q237" t="str">
            <v>项目验收合格率100%</v>
          </cell>
          <cell r="R237" t="str">
            <v>项目工程完成及时率100%</v>
          </cell>
          <cell r="S237" t="str">
            <v>老鹰茶育苗基地建设补助6800元/亩，老鹰茶管护1元/株</v>
          </cell>
          <cell r="T237" t="str">
            <v>无</v>
          </cell>
          <cell r="U237" t="str">
            <v>受益脱贫人口数≥100人</v>
          </cell>
          <cell r="V237" t="str">
            <v>项目可持续性≥5年</v>
          </cell>
          <cell r="W237" t="str">
            <v>受益群众满意度≥95%</v>
          </cell>
          <cell r="X237" t="str">
            <v>巫溪县民族宗教事务委员会</v>
          </cell>
          <cell r="Y237" t="str">
            <v>巫溪县长桂乡人民政府</v>
          </cell>
          <cell r="Z237">
            <v>2024</v>
          </cell>
          <cell r="AA237" t="str">
            <v>是</v>
          </cell>
          <cell r="AB237">
            <v>202401</v>
          </cell>
          <cell r="AC237">
            <v>202412</v>
          </cell>
          <cell r="AD237">
            <v>20</v>
          </cell>
          <cell r="AE237">
            <v>20</v>
          </cell>
          <cell r="AF237">
            <v>20</v>
          </cell>
        </row>
        <row r="237">
          <cell r="AL237">
            <v>0</v>
          </cell>
          <cell r="AM237">
            <v>450</v>
          </cell>
          <cell r="AN237">
            <v>100</v>
          </cell>
          <cell r="AO237" t="str">
            <v>否</v>
          </cell>
          <cell r="AP237" t="str">
            <v>否</v>
          </cell>
          <cell r="AQ237" t="str">
            <v>否</v>
          </cell>
          <cell r="AR237" t="str">
            <v>是</v>
          </cell>
          <cell r="AS237" t="str">
            <v>否</v>
          </cell>
          <cell r="AT237" t="str">
            <v>否</v>
          </cell>
          <cell r="AU237" t="str">
            <v>否</v>
          </cell>
          <cell r="AV237" t="str">
            <v>否</v>
          </cell>
          <cell r="AW237" t="str">
            <v>否</v>
          </cell>
          <cell r="AX237" t="str">
            <v>苏雪辉</v>
          </cell>
          <cell r="AY237">
            <v>13629781574</v>
          </cell>
        </row>
        <row r="237">
          <cell r="BD237">
            <v>20</v>
          </cell>
        </row>
        <row r="237">
          <cell r="BH237">
            <v>20</v>
          </cell>
        </row>
        <row r="237">
          <cell r="BL237">
            <v>20</v>
          </cell>
          <cell r="BM237">
            <v>20</v>
          </cell>
          <cell r="BN237">
            <v>20</v>
          </cell>
          <cell r="BO237">
            <v>0</v>
          </cell>
        </row>
        <row r="238">
          <cell r="F238" t="str">
            <v>巫溪县天元乡2024年水果产业提质增效项目</v>
          </cell>
          <cell r="G238" t="str">
            <v>产业发展</v>
          </cell>
          <cell r="H238" t="str">
            <v>生产项目</v>
          </cell>
          <cell r="I238" t="str">
            <v>种植业基地</v>
          </cell>
          <cell r="J238" t="str">
            <v>对天元乡辖区1100亩冬桃、500亩晶翠梨开展病虫害防治、修枝整形等综合管护措施。</v>
          </cell>
          <cell r="K238" t="str">
            <v>改扩建</v>
          </cell>
          <cell r="L238" t="str">
            <v>巫溪县天元乡</v>
          </cell>
          <cell r="M238" t="str">
            <v>通过对天元乡辖区1100亩冬桃、500亩晶翠梨开展病虫害防治、修枝整形等综合管护措施可提高冬桃、晶翠梨基地生产效率，带动冬桃产业、晶翠梨产业发展，提升产品质量，助推农户增收。</v>
          </cell>
          <cell r="N238" t="str">
            <v>5人参与前期项目确定会议、决议，5人参与入库项目的选择，3人参与项目实施过程中施工质量和资金使用的监督；项目实施可提高冬桃基地、晶翠梨基地生产效率，受益总户数100户，其中脱贫户45户，户均增收2000元。</v>
          </cell>
          <cell r="O238" t="str">
            <v>通过对天元乡辖区1100亩冬桃、500亩晶翠梨开展病虫害防治、修枝整形等综合管护措施可提高冬桃、晶翠梨基地生产效率，带动冬桃产业、晶翠梨产业发展，提升产品质量，助推农户增收。受益总户数100户，其中脱贫户45户，户均增收2000元。</v>
          </cell>
          <cell r="P238" t="str">
            <v>冬桃管护1100亩、晶翠梨管护500亩</v>
          </cell>
          <cell r="Q238" t="str">
            <v>项目验收合格率100%</v>
          </cell>
          <cell r="R238" t="str">
            <v>项目完工及时率100%</v>
          </cell>
          <cell r="S238" t="str">
            <v>冬桃、晶翠梨管护500元/亩</v>
          </cell>
          <cell r="T238" t="str">
            <v>户均增收≥0.2万元。</v>
          </cell>
          <cell r="U238" t="str">
            <v>受益脱贫人数≥200人</v>
          </cell>
          <cell r="V238" t="str">
            <v>项目可持续年限≥2年</v>
          </cell>
          <cell r="W238" t="str">
            <v>受益群众满意度≥95%</v>
          </cell>
          <cell r="X238" t="str">
            <v>巫溪县民族宗教事务委员会</v>
          </cell>
          <cell r="Y238" t="str">
            <v>巫溪县天元乡人民政府</v>
          </cell>
          <cell r="Z238">
            <v>2024</v>
          </cell>
          <cell r="AA238" t="str">
            <v>是</v>
          </cell>
          <cell r="AB238">
            <v>202401</v>
          </cell>
          <cell r="AC238">
            <v>202412</v>
          </cell>
          <cell r="AD238">
            <v>80</v>
          </cell>
          <cell r="AE238">
            <v>80</v>
          </cell>
          <cell r="AF238">
            <v>80</v>
          </cell>
        </row>
        <row r="238">
          <cell r="AL238">
            <v>0</v>
          </cell>
          <cell r="AM238">
            <v>200</v>
          </cell>
          <cell r="AN238">
            <v>200</v>
          </cell>
          <cell r="AO238" t="str">
            <v>否</v>
          </cell>
          <cell r="AP238" t="str">
            <v>否</v>
          </cell>
          <cell r="AQ238" t="str">
            <v>否</v>
          </cell>
          <cell r="AR238" t="str">
            <v>是</v>
          </cell>
          <cell r="AS238" t="str">
            <v>否</v>
          </cell>
          <cell r="AT238" t="str">
            <v>否</v>
          </cell>
          <cell r="AU238" t="str">
            <v>否</v>
          </cell>
          <cell r="AV238" t="str">
            <v>否</v>
          </cell>
          <cell r="AW238" t="str">
            <v>否</v>
          </cell>
          <cell r="AX238" t="str">
            <v>贺芝平</v>
          </cell>
          <cell r="AY238">
            <v>13983540926</v>
          </cell>
        </row>
        <row r="238">
          <cell r="BD238">
            <v>80</v>
          </cell>
        </row>
        <row r="238">
          <cell r="BH238">
            <v>80</v>
          </cell>
        </row>
        <row r="238">
          <cell r="BL238">
            <v>80</v>
          </cell>
          <cell r="BM238">
            <v>80</v>
          </cell>
          <cell r="BN238">
            <v>80</v>
          </cell>
          <cell r="BO238">
            <v>0</v>
          </cell>
        </row>
        <row r="239">
          <cell r="F239" t="str">
            <v>巫溪县田坝镇2024年中鹿食用菌发展项目</v>
          </cell>
          <cell r="G239" t="str">
            <v>产业发展</v>
          </cell>
          <cell r="H239" t="str">
            <v>生产项目</v>
          </cell>
          <cell r="I239" t="str">
            <v>种植养殖加工服务业</v>
          </cell>
          <cell r="J239" t="str">
            <v>购买羊肚菌菌种6000袋、营养包75000袋，滚动种植羊肚菌30亩；购买多功能烘干机3台。</v>
          </cell>
          <cell r="K239" t="str">
            <v>续建</v>
          </cell>
          <cell r="L239" t="str">
            <v>巫溪县田坝镇中鹿村</v>
          </cell>
          <cell r="M239" t="str">
            <v>通过购买羊肚菌菌种6000袋、营养包75000袋，滚动种植羊肚菌30亩；购买多功能烘干机3台，项目建成，可实现村级集体经济年收入1.8万元，惠及1576人，带动20人就业增收，实现劳务收入3万元以上</v>
          </cell>
          <cell r="N239" t="str">
            <v>5人参与前期项目确定会议、决议，5人参与入库项目的选择，3人参与项目实施过程中施工质量和资金使用的监督；项目实施带动20人就业，实现劳务收入3万元以上，土地流转30亩，村集体经济收益</v>
          </cell>
          <cell r="O239" t="str">
            <v>通过购买羊肚菌菌种6000袋、营养包75000袋，滚动种植羊肚菌30亩；购买多功能烘干机3台，项目建成，可实现村级集体经济年收入1.8万元，惠及1576人，带动20人就业增收，实现劳务收入3万元以上</v>
          </cell>
          <cell r="P239" t="str">
            <v>羊肚菌菌种6000袋、营养包75000袋，滚动种植羊肚菌30亩；购买多功能烘干机3台</v>
          </cell>
          <cell r="Q239" t="str">
            <v>项目验收合格率100%</v>
          </cell>
          <cell r="R239" t="str">
            <v>项目完成及时率100%</v>
          </cell>
          <cell r="S239" t="str">
            <v>羊肚菌种子12元/袋，羊肚菌营养包2元/袋，机器25000元/台</v>
          </cell>
          <cell r="T239" t="str">
            <v>村级集体经济净收益&gt;1.8万元</v>
          </cell>
          <cell r="U239" t="str">
            <v>带动就业人数&gt;20人</v>
          </cell>
          <cell r="V239" t="str">
            <v>项目可持续年限≥5年</v>
          </cell>
          <cell r="W239" t="str">
            <v>受益群众满意度≥90%</v>
          </cell>
          <cell r="X239" t="str">
            <v>巫溪县民族宗教事务委员会</v>
          </cell>
          <cell r="Y239" t="str">
            <v>巫溪县田坝镇人民政府</v>
          </cell>
          <cell r="Z239">
            <v>2024</v>
          </cell>
          <cell r="AA239" t="str">
            <v>是</v>
          </cell>
          <cell r="AB239">
            <v>2024.02</v>
          </cell>
          <cell r="AC239">
            <v>2024.12</v>
          </cell>
          <cell r="AD239">
            <v>30</v>
          </cell>
          <cell r="AE239">
            <v>20</v>
          </cell>
          <cell r="AF239">
            <v>20</v>
          </cell>
        </row>
        <row r="239">
          <cell r="AK239">
            <v>10</v>
          </cell>
          <cell r="AL239">
            <v>0</v>
          </cell>
          <cell r="AM239">
            <v>1576</v>
          </cell>
          <cell r="AN239">
            <v>305</v>
          </cell>
          <cell r="AO239" t="str">
            <v>否</v>
          </cell>
          <cell r="AP239" t="str">
            <v>否</v>
          </cell>
          <cell r="AQ239" t="str">
            <v>否</v>
          </cell>
          <cell r="AR239" t="str">
            <v>是</v>
          </cell>
          <cell r="AS239" t="str">
            <v>否</v>
          </cell>
          <cell r="AT239" t="str">
            <v>是</v>
          </cell>
          <cell r="AU239" t="str">
            <v>否</v>
          </cell>
          <cell r="AV239" t="str">
            <v>是</v>
          </cell>
          <cell r="AW239" t="str">
            <v>村集体牵头自行实施，经济收入可增加1.8万元以上</v>
          </cell>
          <cell r="AX239" t="str">
            <v>姚成</v>
          </cell>
          <cell r="AY239">
            <v>15826433229</v>
          </cell>
        </row>
        <row r="239">
          <cell r="BD239">
            <v>20</v>
          </cell>
        </row>
        <row r="239">
          <cell r="BH239">
            <v>20</v>
          </cell>
        </row>
        <row r="239">
          <cell r="BL239">
            <v>30</v>
          </cell>
          <cell r="BM239">
            <v>20</v>
          </cell>
          <cell r="BN239">
            <v>20</v>
          </cell>
          <cell r="BO239">
            <v>0</v>
          </cell>
        </row>
        <row r="240">
          <cell r="F240" t="str">
            <v>巫溪县文峰镇三星村2024年农特产品加工厂建设项目</v>
          </cell>
          <cell r="G240" t="str">
            <v>产业发展</v>
          </cell>
          <cell r="H240" t="str">
            <v>生产项目</v>
          </cell>
          <cell r="I240" t="str">
            <v>种植业基地</v>
          </cell>
          <cell r="J240" t="str">
            <v>建设农特产品加工厂房及营销房屋500平方米，配备农特产品加工设备</v>
          </cell>
          <cell r="K240" t="str">
            <v>新建</v>
          </cell>
          <cell r="L240" t="str">
            <v>巫溪县文峰镇三星村</v>
          </cell>
          <cell r="M240" t="str">
            <v>通过建设农特产品加工厂房及营销房屋500平方米，配备农特产品加工设备，推动文峰镇三星村农特产品加工产业发展，带动10户农户户均增收1000元，村集体经济收入3万元。</v>
          </cell>
          <cell r="N240" t="str">
            <v>3人参与前期项目确定会议、5人参与入库项目的选择，2人参与项目实施过程中施工质量和资金使用的监督，通过建设农特产品加工厂房及营销房屋500平方米，配备农特产品加工设备，带动10户农户户均增收1000元，村集体经济收入3万元。</v>
          </cell>
          <cell r="O240" t="str">
            <v>通过建设农特产品加工厂房及营销房屋500平方米，配备农特产品加工设备，推动文峰镇三星村农特产品加工产业发展，带动10户农户户均增收1000元，村集体经济收入3万元。</v>
          </cell>
          <cell r="P240" t="str">
            <v>采购一批农特产品加工设备，建设农特产品加工厂房及营销房屋500平方米</v>
          </cell>
          <cell r="Q240" t="str">
            <v>项目验收合格率100%</v>
          </cell>
          <cell r="R240" t="str">
            <v>项目完成及时率100%</v>
          </cell>
          <cell r="S240" t="str">
            <v>加工厂房及营销房屋2600元/平方米</v>
          </cell>
          <cell r="T240" t="str">
            <v>特色产业带动脱贫农户增加收入≥1000元</v>
          </cell>
          <cell r="U240" t="str">
            <v>受益户数≥100户</v>
          </cell>
          <cell r="V240" t="str">
            <v>工程设计使用年限≥2年</v>
          </cell>
          <cell r="W240" t="str">
            <v>受益群众满意度≥95%</v>
          </cell>
          <cell r="X240" t="str">
            <v>巫溪县民族宗教事务委员会</v>
          </cell>
          <cell r="Y240" t="str">
            <v>巫溪县文峰镇人民政府</v>
          </cell>
          <cell r="Z240">
            <v>2024</v>
          </cell>
          <cell r="AA240" t="str">
            <v>是</v>
          </cell>
          <cell r="AB240">
            <v>202401</v>
          </cell>
          <cell r="AC240">
            <v>202412</v>
          </cell>
          <cell r="AD240">
            <v>130</v>
          </cell>
          <cell r="AE240">
            <v>130</v>
          </cell>
          <cell r="AF240">
            <v>80</v>
          </cell>
          <cell r="AG240">
            <v>50</v>
          </cell>
        </row>
        <row r="240">
          <cell r="AI240">
            <v>50</v>
          </cell>
        </row>
        <row r="240">
          <cell r="AL240">
            <v>0</v>
          </cell>
          <cell r="AM240">
            <v>320</v>
          </cell>
          <cell r="AN240">
            <v>135</v>
          </cell>
          <cell r="AO240" t="str">
            <v>否</v>
          </cell>
          <cell r="AP240" t="str">
            <v>否</v>
          </cell>
          <cell r="AQ240" t="str">
            <v>否</v>
          </cell>
          <cell r="AR240" t="str">
            <v>是</v>
          </cell>
          <cell r="AS240" t="str">
            <v>否</v>
          </cell>
          <cell r="AT240" t="str">
            <v>否</v>
          </cell>
          <cell r="AU240" t="str">
            <v>否</v>
          </cell>
          <cell r="AV240" t="str">
            <v>否</v>
          </cell>
          <cell r="AW240" t="str">
            <v>否</v>
          </cell>
          <cell r="AX240" t="str">
            <v>刘勋贵</v>
          </cell>
          <cell r="AY240">
            <v>15823045160</v>
          </cell>
        </row>
        <row r="240">
          <cell r="BD240">
            <v>80</v>
          </cell>
        </row>
        <row r="240">
          <cell r="BH240">
            <v>80</v>
          </cell>
        </row>
        <row r="240">
          <cell r="BL240">
            <v>130</v>
          </cell>
          <cell r="BM240">
            <v>130</v>
          </cell>
          <cell r="BN240">
            <v>80</v>
          </cell>
          <cell r="BO240">
            <v>50</v>
          </cell>
        </row>
        <row r="241">
          <cell r="F241" t="str">
            <v>巫溪县2024年官山林场林药产业基地建设项目</v>
          </cell>
          <cell r="G241" t="str">
            <v>产业项目</v>
          </cell>
          <cell r="H241" t="str">
            <v>生产项目</v>
          </cell>
          <cell r="I241" t="str">
            <v>特色产业</v>
          </cell>
          <cell r="J241" t="str">
            <v>建设华西银露梅（药王茶）种植资源保护地及母树林培育基地20亩，种植资源保存区5亩，种苗扩繁种植区2亩。（含改造产品展示房30平方米、巡护步道8000米，生产步道1000米，保护监控系统）等</v>
          </cell>
          <cell r="K241" t="str">
            <v>新建</v>
          </cell>
          <cell r="L241" t="str">
            <v>巫溪县官山林场</v>
          </cell>
          <cell r="M241" t="str">
            <v>建设华西银露梅（药王茶）种植资源保护地及母树林培育基地20亩，种植资源保存区5亩，种苗扩繁种植区2亩。</v>
          </cell>
          <cell r="N241" t="str">
            <v>农民就近务工可获得务工收入</v>
          </cell>
          <cell r="O241" t="str">
            <v>建设华西银露梅（药王茶）种植资源保护地及母树林培育基地20亩，种植资源保存区5亩，种苗扩繁种植区2亩。</v>
          </cell>
          <cell r="P241" t="str">
            <v>建设华西银露梅（药王茶）种植资源保护地及母树林培育基地20亩，种植资源保存区5亩，种苗扩繁种植区2亩。</v>
          </cell>
          <cell r="Q241" t="str">
            <v>项目质量合格率≧100%</v>
          </cell>
          <cell r="R241" t="str">
            <v>当年任务完成率≧100%</v>
          </cell>
          <cell r="S241" t="str">
            <v>“华西银露梅（药王茶）种植资源保护地及母树林培育基地2000元/亩；种植资源保存区3000元/亩，种苗扩繁种植区5000元/亩，巡护步道40.00元/米；生产步道（块石步道）300元/米，保护监控系统20万元；产品展示房3000元/平方米</v>
          </cell>
          <cell r="T241" t="str">
            <v>获得务工收入≧10万元</v>
          </cell>
          <cell r="U241" t="str">
            <v>农民就近务工人次≧49</v>
          </cell>
          <cell r="V241" t="str">
            <v>产业的持续推广，带动乡村振兴产业发展</v>
          </cell>
          <cell r="W241" t="str">
            <v>≧90%</v>
          </cell>
          <cell r="X241" t="str">
            <v>巫溪县林业局</v>
          </cell>
          <cell r="Y241" t="str">
            <v>巫溪县官山林场</v>
          </cell>
          <cell r="Z241">
            <v>2024</v>
          </cell>
          <cell r="AA241" t="str">
            <v>是</v>
          </cell>
          <cell r="AB241">
            <v>2024.01</v>
          </cell>
          <cell r="AC241">
            <v>2024.12</v>
          </cell>
          <cell r="AD241">
            <v>113</v>
          </cell>
          <cell r="AE241">
            <v>113</v>
          </cell>
          <cell r="AF241">
            <v>113</v>
          </cell>
          <cell r="AG241">
            <v>0</v>
          </cell>
        </row>
        <row r="241">
          <cell r="AK241">
            <v>0</v>
          </cell>
          <cell r="AL241">
            <v>0</v>
          </cell>
          <cell r="AM241">
            <v>200</v>
          </cell>
          <cell r="AN241">
            <v>5</v>
          </cell>
          <cell r="AO241" t="str">
            <v>否</v>
          </cell>
          <cell r="AP241" t="str">
            <v>否</v>
          </cell>
          <cell r="AQ241" t="str">
            <v>否</v>
          </cell>
          <cell r="AR241" t="str">
            <v>是</v>
          </cell>
          <cell r="AS241" t="str">
            <v>否</v>
          </cell>
        </row>
        <row r="241">
          <cell r="AU241" t="str">
            <v>上缴财政分配</v>
          </cell>
          <cell r="AV241" t="str">
            <v>否</v>
          </cell>
        </row>
        <row r="241">
          <cell r="AX241" t="str">
            <v>刘忠华</v>
          </cell>
          <cell r="AY241">
            <v>13658244448</v>
          </cell>
        </row>
        <row r="241">
          <cell r="BD241">
            <v>113</v>
          </cell>
        </row>
        <row r="241">
          <cell r="BK241">
            <v>113</v>
          </cell>
          <cell r="BL241">
            <v>113</v>
          </cell>
          <cell r="BM241">
            <v>113</v>
          </cell>
          <cell r="BN241">
            <v>113</v>
          </cell>
          <cell r="BO241">
            <v>0</v>
          </cell>
        </row>
        <row r="242">
          <cell r="F242" t="str">
            <v>巫溪县2024年白果林场林药产业基地建设项目</v>
          </cell>
          <cell r="G242" t="str">
            <v>产业项目</v>
          </cell>
          <cell r="H242" t="str">
            <v>种植养殖加工服务</v>
          </cell>
        </row>
        <row r="242">
          <cell r="J242" t="str">
            <v>新建土壤墒情监系统、气象监测系统、智能无线灌溉系统、林区周边围栏建设及原有15亩基地林业产业基地管护</v>
          </cell>
          <cell r="K242" t="str">
            <v>新建</v>
          </cell>
          <cell r="L242" t="str">
            <v>巫溪县白果林场黄草坪管护站</v>
          </cell>
          <cell r="M242" t="str">
            <v>建设智慧农业覆盖林药产业基地15亩及管护原有贝母15亩</v>
          </cell>
          <cell r="N242" t="str">
            <v>通过村集体组织与林场合作，带动农民就近务工可获得务工收入</v>
          </cell>
          <cell r="O242" t="str">
            <v>建设智慧农业覆盖林药产业基地15亩及管护原有贝母15亩</v>
          </cell>
          <cell r="P242" t="str">
            <v>建设智慧农业覆盖林药产业基地15亩及管护原有贝母15亩</v>
          </cell>
          <cell r="Q242" t="str">
            <v>项目质量合格率≥95%</v>
          </cell>
          <cell r="R242" t="str">
            <v>当年任务完成率≥90%</v>
          </cell>
          <cell r="S242" t="str">
            <v>每亩投入≤10万元</v>
          </cell>
          <cell r="T242" t="str">
            <v>获得务工收入≧30万元</v>
          </cell>
          <cell r="U242" t="str">
            <v>农民就近务工人次≧1000</v>
          </cell>
          <cell r="V242" t="str">
            <v>项目建成投产后，可获得长期稳定的收益</v>
          </cell>
          <cell r="W242" t="str">
            <v>≧90%</v>
          </cell>
          <cell r="X242" t="str">
            <v>巫溪县林业局</v>
          </cell>
          <cell r="Y242" t="str">
            <v>巫溪县白果林场</v>
          </cell>
          <cell r="Z242" t="str">
            <v>2024年</v>
          </cell>
          <cell r="AA242" t="str">
            <v>是</v>
          </cell>
          <cell r="AB242">
            <v>45323</v>
          </cell>
          <cell r="AC242" t="str">
            <v>2024年12月</v>
          </cell>
          <cell r="AD242">
            <v>150</v>
          </cell>
          <cell r="AE242">
            <v>150</v>
          </cell>
          <cell r="AF242">
            <v>150</v>
          </cell>
          <cell r="AG242">
            <v>0</v>
          </cell>
        </row>
        <row r="242">
          <cell r="AK242">
            <v>0</v>
          </cell>
        </row>
        <row r="242">
          <cell r="AM242">
            <v>100</v>
          </cell>
          <cell r="AN242">
            <v>10</v>
          </cell>
          <cell r="AO242" t="str">
            <v>否</v>
          </cell>
          <cell r="AP242" t="str">
            <v>否</v>
          </cell>
          <cell r="AQ242" t="str">
            <v>否</v>
          </cell>
        </row>
        <row r="242">
          <cell r="AS242" t="str">
            <v>否</v>
          </cell>
          <cell r="AT242" t="str">
            <v>否</v>
          </cell>
        </row>
        <row r="242">
          <cell r="AV242" t="str">
            <v>否</v>
          </cell>
        </row>
        <row r="242">
          <cell r="AX242" t="str">
            <v>洪湖</v>
          </cell>
          <cell r="AY242">
            <v>17784079999</v>
          </cell>
        </row>
        <row r="242">
          <cell r="BD242">
            <v>150</v>
          </cell>
        </row>
        <row r="242">
          <cell r="BK242">
            <v>150</v>
          </cell>
          <cell r="BL242">
            <v>150</v>
          </cell>
          <cell r="BM242">
            <v>150</v>
          </cell>
          <cell r="BN242">
            <v>150</v>
          </cell>
          <cell r="BO242">
            <v>0</v>
          </cell>
        </row>
        <row r="243">
          <cell r="F243" t="str">
            <v>巫溪县红池坝镇茶山村2024年后续扶持项目</v>
          </cell>
          <cell r="G243" t="str">
            <v>易地搬迁后扶</v>
          </cell>
          <cell r="H243" t="str">
            <v>易地搬迁后扶</v>
          </cell>
          <cell r="I243" t="str">
            <v>“一站式”社区综合服务设施建设</v>
          </cell>
          <cell r="J243" t="str">
            <v>茶山至十二垭道路安全隐患整治22公里，路基防护工程（C25片石混凝土挡土墙）约3010立方米，边坡防护（锚杆+挂主动防护网）约6000平方米，人工清理危岩及垮塌清方约350立方米，道路C级波形梁护栏恢复约220米，沥青混凝土路面恢复约190平方米，路基边坡跨塌机械清方约17500立方米。</v>
          </cell>
          <cell r="K243" t="str">
            <v>新建</v>
          </cell>
          <cell r="L243" t="str">
            <v>巫溪县红池坝镇茶山村</v>
          </cell>
          <cell r="M243" t="str">
            <v>通过对茶山至十二垭道路安全隐患整治22公里，可改善680人，其中脱贫人口168人交通出行条件，同时，带动辖区农旅融合发展，促进农户增收。</v>
          </cell>
          <cell r="N243" t="str">
            <v>4人参与前期项目确定会议、决议，3人参与入库项目的选择，2人参与项目实施过程中施工质量和资金使用的监督，通过对茶山至十二垭道路安全隐患整治22公里，可改善680人，其中脱贫人口168人交通出行条件，同时，带动辖区农旅融合发展，促进农户增收。</v>
          </cell>
          <cell r="O243" t="str">
            <v>通过对茶山至十二垭道路安全隐患整治22公里，可改善680人，其中脱贫人口168人交通出行条件，同时，带动辖区农旅融合发展，促进农户增收。</v>
          </cell>
          <cell r="P243" t="str">
            <v>道路整治22公里</v>
          </cell>
          <cell r="Q243" t="str">
            <v>项目验收合格率≥100%</v>
          </cell>
          <cell r="R243" t="str">
            <v>项目（工程）完成及时率100%</v>
          </cell>
          <cell r="S243" t="str">
            <v>道路整治18万元/公里</v>
          </cell>
          <cell r="T243" t="str">
            <v>无</v>
          </cell>
          <cell r="U243" t="str">
            <v>受益农户人口数≥300人</v>
          </cell>
          <cell r="V243" t="str">
            <v>项目可持续性≥5年</v>
          </cell>
          <cell r="W243" t="str">
            <v>受益巩固人口满意度≥95%</v>
          </cell>
          <cell r="X243" t="str">
            <v>巫溪县发展和改革委员会</v>
          </cell>
          <cell r="Y243" t="str">
            <v>巫溪县宁之源建设开发（集团）有限公司</v>
          </cell>
          <cell r="Z243">
            <v>2024</v>
          </cell>
          <cell r="AA243" t="str">
            <v>是</v>
          </cell>
          <cell r="AB243">
            <v>2024.01</v>
          </cell>
          <cell r="AC243">
            <v>2024.12</v>
          </cell>
          <cell r="AD243">
            <v>400</v>
          </cell>
          <cell r="AE243">
            <v>400</v>
          </cell>
          <cell r="AF243">
            <v>400</v>
          </cell>
        </row>
        <row r="243">
          <cell r="AM243">
            <v>1200</v>
          </cell>
          <cell r="AN243">
            <v>300</v>
          </cell>
          <cell r="AO243" t="str">
            <v>否</v>
          </cell>
          <cell r="AP243" t="str">
            <v>是</v>
          </cell>
        </row>
        <row r="243">
          <cell r="AS243" t="str">
            <v>否</v>
          </cell>
          <cell r="AT243" t="str">
            <v>否</v>
          </cell>
        </row>
        <row r="243">
          <cell r="AV243" t="str">
            <v>否</v>
          </cell>
        </row>
        <row r="243">
          <cell r="AX243" t="str">
            <v>张锡定</v>
          </cell>
          <cell r="AY243">
            <v>15730595678</v>
          </cell>
        </row>
        <row r="243">
          <cell r="BD243">
            <v>155</v>
          </cell>
          <cell r="BE243">
            <v>155</v>
          </cell>
        </row>
        <row r="243">
          <cell r="BL243">
            <v>400</v>
          </cell>
          <cell r="BM243">
            <v>400</v>
          </cell>
          <cell r="BN243">
            <v>400</v>
          </cell>
          <cell r="BO243">
            <v>0</v>
          </cell>
        </row>
        <row r="244">
          <cell r="F244" t="str">
            <v>巫溪县下堡镇桔林村2024年产业路扩建工程</v>
          </cell>
          <cell r="G244" t="str">
            <v>易地搬迁后扶</v>
          </cell>
          <cell r="H244" t="str">
            <v>易地搬迁后扶</v>
          </cell>
          <cell r="I244" t="str">
            <v>“一站式”社区综合服务设施建设</v>
          </cell>
          <cell r="J244" t="str">
            <v>扩建桔林村产业路3.7公里，路基由4米-4.5米扩建为6.5米，并硬化。原有路面损毁约20%进行修补，局部路基病害治理。增设排水系统：管涵、箱涵、排水沟。M7.5挡墙，采用铺设20厘米厚手摆块石，+10cm碎石块垫层，20厘米厚，C25砼路面。原有护栏局部拆除后安装。</v>
          </cell>
          <cell r="K244" t="str">
            <v>新建</v>
          </cell>
          <cell r="L244" t="str">
            <v>巫溪县下堡镇桔林村</v>
          </cell>
          <cell r="M244" t="str">
            <v>通过扩建桔林村产业路3.7公里，可改善867人（其中脱贫人口185人）生产生活条件。</v>
          </cell>
          <cell r="N244" t="str">
            <v>20人参与前期项目确定会议、决议，15人参与入库项目的选择，8人参与项目实施过程中施工质量和资金使用的监督，通过扩建桔林村产业路3.7公里，可改善867人（其中脱贫人口185人）生产生活条件。</v>
          </cell>
          <cell r="O244" t="str">
            <v>通过扩建桔林村产业路3.7公里，可改善867人（其中脱贫人口185人）生产生活条件。</v>
          </cell>
          <cell r="P244" t="str">
            <v>扩建产业路3.7公里    </v>
          </cell>
          <cell r="Q244" t="str">
            <v>项目验收合格率100%</v>
          </cell>
          <cell r="R244" t="str">
            <v>项目完工及时率100%</v>
          </cell>
          <cell r="S244" t="str">
            <v>道路整治176万元/公里</v>
          </cell>
          <cell r="T244" t="str">
            <v>无</v>
          </cell>
          <cell r="U244" t="str">
            <v>受益脱贫人口数≥185人</v>
          </cell>
          <cell r="V244" t="str">
            <v>项目可持续性≥5年</v>
          </cell>
          <cell r="W244" t="str">
            <v>受益脱贫人口满意度≥95%</v>
          </cell>
          <cell r="X244" t="str">
            <v>巫溪县发展和改革委员会</v>
          </cell>
          <cell r="Y244" t="str">
            <v>巫溪县下堡镇人民政府</v>
          </cell>
          <cell r="Z244">
            <v>2024</v>
          </cell>
          <cell r="AA244" t="str">
            <v>是</v>
          </cell>
          <cell r="AB244">
            <v>2024.01</v>
          </cell>
          <cell r="AC244">
            <v>2024.12</v>
          </cell>
          <cell r="AD244">
            <v>650</v>
          </cell>
          <cell r="AE244">
            <v>650</v>
          </cell>
          <cell r="AF244">
            <v>650</v>
          </cell>
        </row>
        <row r="244">
          <cell r="AM244">
            <v>867</v>
          </cell>
          <cell r="AN244">
            <v>185</v>
          </cell>
          <cell r="AO244" t="str">
            <v>否</v>
          </cell>
          <cell r="AP244" t="str">
            <v>否</v>
          </cell>
          <cell r="AQ244" t="str">
            <v>否</v>
          </cell>
          <cell r="AR244" t="str">
            <v>否</v>
          </cell>
          <cell r="AS244" t="str">
            <v>是</v>
          </cell>
          <cell r="AT244" t="str">
            <v>否</v>
          </cell>
          <cell r="AU244" t="str">
            <v>否</v>
          </cell>
          <cell r="AV244" t="str">
            <v>否</v>
          </cell>
          <cell r="AW244" t="str">
            <v>否</v>
          </cell>
          <cell r="AX244" t="str">
            <v>陈洋洲</v>
          </cell>
          <cell r="AY244">
            <v>13618356711</v>
          </cell>
        </row>
        <row r="244">
          <cell r="BD244">
            <v>300</v>
          </cell>
          <cell r="BE244">
            <v>300</v>
          </cell>
        </row>
        <row r="244">
          <cell r="BL244">
            <v>650</v>
          </cell>
          <cell r="BM244">
            <v>650</v>
          </cell>
          <cell r="BN244">
            <v>650</v>
          </cell>
          <cell r="BO244">
            <v>0</v>
          </cell>
        </row>
        <row r="245">
          <cell r="F245" t="str">
            <v>巫溪县尖山镇2024年大包村乡村旅游带提升市级财政以工代赈项目</v>
          </cell>
          <cell r="G245" t="str">
            <v>乡村建设行动</v>
          </cell>
          <cell r="H245" t="str">
            <v>农村基础设施（含产业配套基础设施）</v>
          </cell>
          <cell r="I245" t="str">
            <v>农村道路建设（通村路、通户路、小型桥梁等）</v>
          </cell>
          <cell r="J245" t="str">
            <v>拓宽乡村旅游带道路由4.5米至5米，油化2.5公里。</v>
          </cell>
          <cell r="K245" t="str">
            <v>改扩建</v>
          </cell>
          <cell r="L245" t="str">
            <v>巫溪县尖山镇大包村</v>
          </cell>
          <cell r="M245" t="str">
            <v>通过拓宽乡村旅游带道路由4.5米至5米，油化2.5公里。改善群众交通出行条件，项目实施过程中吸纳群众100人务工，可发放劳务报酬98余万元。</v>
          </cell>
          <cell r="N245" t="str">
            <v>8人参与前期项目确定会议、决议，8人参与入库项目的选择，2人参与项目实施过程中施工质量和资金使用的监督，通过拓宽乡村旅游带道路由4.5米至5米，油化2.5公里。改善群众交通出行条件，项目实施过程中吸纳群众100人务工，可发放劳务报酬98余万元。</v>
          </cell>
          <cell r="O245" t="str">
            <v>通过拓宽乡村旅游带道路由4.5米至5米，油化2.5公里。改善群众交通出行条件，项目实施过程中吸纳群众100人务工，可发放劳务报酬98余万元。</v>
          </cell>
          <cell r="P245" t="str">
            <v>道路油化2.5公里</v>
          </cell>
          <cell r="Q245" t="str">
            <v>项目验收合格率100%</v>
          </cell>
          <cell r="R245" t="str">
            <v>项目完工及时率100%</v>
          </cell>
          <cell r="S245" t="str">
            <v>道路油化120万元/公里</v>
          </cell>
          <cell r="T245" t="str">
            <v>无</v>
          </cell>
          <cell r="U245" t="str">
            <v>受益人口数≥100人</v>
          </cell>
          <cell r="V245" t="str">
            <v>项目可持续性≥5年</v>
          </cell>
          <cell r="W245" t="str">
            <v>受益脱贫人口满意度≥95%</v>
          </cell>
          <cell r="X245" t="str">
            <v>巫溪县发展和改革委员会</v>
          </cell>
          <cell r="Y245" t="str">
            <v>巫溪县尖山镇人民政府</v>
          </cell>
          <cell r="Z245">
            <v>2024</v>
          </cell>
          <cell r="AA245" t="str">
            <v>是</v>
          </cell>
          <cell r="AB245">
            <v>2024.01</v>
          </cell>
          <cell r="AC245">
            <v>2024.12</v>
          </cell>
          <cell r="AD245">
            <v>300</v>
          </cell>
          <cell r="AE245">
            <v>300</v>
          </cell>
          <cell r="AF245">
            <v>300</v>
          </cell>
        </row>
        <row r="245">
          <cell r="BD245">
            <v>300</v>
          </cell>
        </row>
        <row r="245">
          <cell r="BJ245">
            <v>300</v>
          </cell>
        </row>
        <row r="245">
          <cell r="BL245">
            <v>300</v>
          </cell>
          <cell r="BM245">
            <v>300</v>
          </cell>
          <cell r="BN245">
            <v>300</v>
          </cell>
          <cell r="BO245">
            <v>0</v>
          </cell>
        </row>
        <row r="246">
          <cell r="F246" t="str">
            <v>巫溪县尖山镇2024年太平村农旅融合产业园中央财政以工代赈项目</v>
          </cell>
          <cell r="G246" t="str">
            <v>乡村建设行动</v>
          </cell>
          <cell r="H246" t="str">
            <v>农村基础设施（含产业配套基础设施）</v>
          </cell>
          <cell r="I246" t="str">
            <v>农村道路建设（通村路、通户路、小型桥梁等）</v>
          </cell>
          <cell r="J246" t="str">
            <v>拓宽并油化太平村农旅融合产业园4.5米宽道路3.9公里（其中485米道路由3.5米拓宽至4.5米）。</v>
          </cell>
          <cell r="K246" t="str">
            <v>改扩建</v>
          </cell>
          <cell r="L246" t="str">
            <v>巫溪县尖山镇太平村</v>
          </cell>
          <cell r="M246" t="str">
            <v>通过拓宽并油化太平村农旅融合产业园4.5米宽道路3.9公里。改善群众交通出行条件，项目实施过程中吸纳群众95人参与，可发放劳务报酬126万元以上。</v>
          </cell>
          <cell r="N246" t="str">
            <v>8人参与前期项目确定会议、决议，8人参与入库项目的选择，2人参与项目实施过程中施工质量和资金使用的监督，当地群众参与务工，直接增加收入，通过拓宽并油化太平村农旅融合产业园4.5米宽道路3.9公里。改善群众交通出行条件，项目实施过程中吸纳群众95人参与，可发放劳务报酬126万元以上。</v>
          </cell>
          <cell r="O246" t="str">
            <v>通过拓宽并油化太平村农旅融合产业园4.5米宽道路3.9公里。改善群众交通出行条件，项目实施过程中吸纳群众95人参与，可发放劳务报酬126万元以上。</v>
          </cell>
          <cell r="P246" t="str">
            <v>道路油化3.9公里</v>
          </cell>
          <cell r="Q246" t="str">
            <v>项目验收合格率100%</v>
          </cell>
          <cell r="R246" t="str">
            <v>项目完工及时率100%</v>
          </cell>
          <cell r="S246" t="str">
            <v>道路油化100万元/公里</v>
          </cell>
          <cell r="T246" t="str">
            <v>无</v>
          </cell>
          <cell r="U246" t="str">
            <v>受益人口数≥95人</v>
          </cell>
          <cell r="V246" t="str">
            <v>项目可持续性≥5年</v>
          </cell>
          <cell r="W246" t="str">
            <v>受益脱贫人口满意度≥95%</v>
          </cell>
          <cell r="X246" t="str">
            <v>巫溪县发展和改革委员会</v>
          </cell>
          <cell r="Y246" t="str">
            <v>巫溪县尖山镇人民政府</v>
          </cell>
          <cell r="Z246">
            <v>2024</v>
          </cell>
          <cell r="AA246" t="str">
            <v>是</v>
          </cell>
          <cell r="AB246">
            <v>2024.01</v>
          </cell>
          <cell r="AC246">
            <v>2024.12</v>
          </cell>
          <cell r="AD246">
            <v>400</v>
          </cell>
          <cell r="AE246">
            <v>400</v>
          </cell>
          <cell r="AF246">
            <v>400</v>
          </cell>
        </row>
        <row r="246">
          <cell r="BD246">
            <v>400</v>
          </cell>
        </row>
        <row r="246">
          <cell r="BI246">
            <v>400</v>
          </cell>
        </row>
        <row r="246">
          <cell r="BL246">
            <v>400</v>
          </cell>
          <cell r="BM246">
            <v>400</v>
          </cell>
          <cell r="BN246">
            <v>400</v>
          </cell>
          <cell r="BO246">
            <v>0</v>
          </cell>
        </row>
        <row r="247">
          <cell r="F247" t="str">
            <v>巫溪县徐家镇2024年安阳村人居环境整治提升中央财政以工代赈项目</v>
          </cell>
          <cell r="G247" t="str">
            <v>乡村建设行动</v>
          </cell>
          <cell r="H247" t="str">
            <v>农村基础设施（含产业配套基础设施）</v>
          </cell>
          <cell r="I247" t="str">
            <v>农村道路建设（通村路、通户路、小型桥梁等）</v>
          </cell>
          <cell r="J247" t="str">
            <v>新修宽3.5米产业园区内道路4公里，新建村民活动广场500平方米，新建公共厕所1座。</v>
          </cell>
          <cell r="K247" t="str">
            <v>新建</v>
          </cell>
          <cell r="L247" t="str">
            <v>巫溪县徐家镇安阳村</v>
          </cell>
          <cell r="M247" t="str">
            <v>通过新修宽3.5米产业园区内道路4公里，新建村民活动广场500平方米，新建公共厕所1座。改善群众交通出行条件，项目实施过程中吸纳群众80名参与建设，可发放劳务报酬95万元以上。</v>
          </cell>
          <cell r="N247" t="str">
            <v>8人参与前期项目确定会议、决议，8人参与入库项目的选择，2人参与项目实施过程中施工质量和资金使用的监督，当地群众参与务工，直接增加收入，通过新修宽3.5米产业园区内道路4公里，新建村民活动广场500平方米，新建公共厕所1座。改善群众交通出行条件，项目实施过程中吸纳群众80名参与建设，可发放劳务报酬95万元以上。</v>
          </cell>
          <cell r="O247" t="str">
            <v>通过新修宽3.5米产业园区内道路4公里，新建村民活动广场500平方米，新建公共厕所1座。改善群众交通出行条件，项目实施过程中吸纳群众80名参与建设，可发放劳务报酬95万元以上。</v>
          </cell>
          <cell r="P247" t="str">
            <v>新修道路4公里，活动广场500平方米，公共厕所1座</v>
          </cell>
          <cell r="Q247" t="str">
            <v>项目验收合格率100%</v>
          </cell>
          <cell r="R247" t="str">
            <v>项目完工及时率100%</v>
          </cell>
          <cell r="S247" t="str">
            <v>新修道路50万元/公里，活动广场1000元/平方米，公共厕所50万元/1座</v>
          </cell>
          <cell r="T247" t="str">
            <v>无</v>
          </cell>
          <cell r="U247" t="str">
            <v>受益人口数≥80人</v>
          </cell>
          <cell r="V247" t="str">
            <v>项目可持续性≥5年</v>
          </cell>
          <cell r="W247" t="str">
            <v>受益脱贫人口满意度≥95%</v>
          </cell>
          <cell r="X247" t="str">
            <v>巫溪县发展和改革委员会</v>
          </cell>
          <cell r="Y247" t="str">
            <v>巫溪县徐家镇人民政府</v>
          </cell>
          <cell r="Z247">
            <v>2024</v>
          </cell>
          <cell r="AA247" t="str">
            <v>是</v>
          </cell>
          <cell r="AB247">
            <v>2024.01</v>
          </cell>
          <cell r="AC247">
            <v>2024.12</v>
          </cell>
          <cell r="AD247">
            <v>300</v>
          </cell>
          <cell r="AE247">
            <v>300</v>
          </cell>
          <cell r="AF247">
            <v>300</v>
          </cell>
        </row>
        <row r="247">
          <cell r="BD247">
            <v>300</v>
          </cell>
        </row>
        <row r="247">
          <cell r="BI247">
            <v>300</v>
          </cell>
        </row>
        <row r="247">
          <cell r="BL247">
            <v>300</v>
          </cell>
          <cell r="BM247">
            <v>300</v>
          </cell>
          <cell r="BN247">
            <v>300</v>
          </cell>
          <cell r="BO247">
            <v>0</v>
          </cell>
        </row>
        <row r="248">
          <cell r="F248" t="str">
            <v>巫溪县2024年农村公共厕所建设项目</v>
          </cell>
          <cell r="G248" t="str">
            <v>乡村建设行动</v>
          </cell>
          <cell r="H248" t="str">
            <v>人居环境整治</v>
          </cell>
          <cell r="I248" t="str">
            <v>农村卫生厕所改造（户用、公共厕所）</v>
          </cell>
          <cell r="J248" t="str">
            <v>新建农村公共卫生厕所20座，完善相关配套设备设施。</v>
          </cell>
          <cell r="K248" t="str">
            <v>新建</v>
          </cell>
          <cell r="L248" t="str">
            <v>巫溪县</v>
          </cell>
          <cell r="M248" t="str">
            <v>通过新建农村公共卫生厕所20座，完善相关配套设备设施，可改善20000人（其中脱贫人口2800人）居住环境，提升生活品质，带动乡村旅游发展。</v>
          </cell>
          <cell r="N248" t="str">
            <v>项目村群众代表5人参与前期项目确定会议、决议、3人在实施过程中施工质量和资金使用的监督；通过新建农村公共卫生厕所20座，完善相关配套设备设施，可改善20000人（其中脱贫人口2800人）居住环境，提升生活品质，带动乡村旅游发展。</v>
          </cell>
          <cell r="O248" t="str">
            <v>通过新建农村公共卫生厕所20座，完善相关配套设备设施，可改善20000人（其中脱贫人口2800人）居住环境，提升生活品质，带动乡村旅游发展。</v>
          </cell>
          <cell r="P248" t="str">
            <v>农村公共卫生厕所20座</v>
          </cell>
          <cell r="Q248" t="str">
            <v>项目验收合格率100%</v>
          </cell>
          <cell r="R248" t="str">
            <v>项目完工及时率100%</v>
          </cell>
          <cell r="S248" t="str">
            <v>公共卫生厕所25万/座</v>
          </cell>
          <cell r="T248" t="str">
            <v>无</v>
          </cell>
          <cell r="U248" t="str">
            <v>受益脱贫人口（监测人口）数≥2800人</v>
          </cell>
          <cell r="V248" t="str">
            <v>项目设计使用年限≥10年</v>
          </cell>
          <cell r="W248" t="str">
            <v>受益群众满意度≥95%</v>
          </cell>
          <cell r="X248" t="str">
            <v>巫溪县乡村振兴局、巫溪县文化和旅游委员会</v>
          </cell>
          <cell r="Y248" t="str">
            <v>巫溪县相关乡镇</v>
          </cell>
          <cell r="Z248">
            <v>2024</v>
          </cell>
          <cell r="AA248" t="str">
            <v>是</v>
          </cell>
          <cell r="AB248">
            <v>202401</v>
          </cell>
          <cell r="AC248">
            <v>202412</v>
          </cell>
          <cell r="AD248">
            <v>500</v>
          </cell>
          <cell r="AE248">
            <v>500</v>
          </cell>
          <cell r="AF248">
            <v>500</v>
          </cell>
        </row>
        <row r="248">
          <cell r="AM248">
            <v>20000</v>
          </cell>
          <cell r="AN248">
            <v>2800</v>
          </cell>
          <cell r="AO248" t="str">
            <v>否</v>
          </cell>
          <cell r="AP248" t="str">
            <v>否</v>
          </cell>
          <cell r="AQ248" t="str">
            <v>否</v>
          </cell>
          <cell r="AR248" t="str">
            <v>是</v>
          </cell>
          <cell r="AS248" t="str">
            <v>是</v>
          </cell>
          <cell r="AT248" t="str">
            <v>否</v>
          </cell>
          <cell r="AU248" t="str">
            <v>否</v>
          </cell>
          <cell r="AV248" t="str">
            <v>否</v>
          </cell>
          <cell r="AW248" t="str">
            <v>否</v>
          </cell>
          <cell r="AX248" t="str">
            <v>张蕾</v>
          </cell>
          <cell r="AY248">
            <v>13896285399</v>
          </cell>
        </row>
        <row r="248">
          <cell r="BD248">
            <v>300</v>
          </cell>
          <cell r="BE248">
            <v>300</v>
          </cell>
        </row>
        <row r="248">
          <cell r="BL248">
            <v>500</v>
          </cell>
          <cell r="BM248">
            <v>500</v>
          </cell>
          <cell r="BN248">
            <v>500</v>
          </cell>
          <cell r="BO248">
            <v>0</v>
          </cell>
        </row>
        <row r="249">
          <cell r="F249" t="str">
            <v>巫溪县2024年农村户用卫生厕所改造项目</v>
          </cell>
          <cell r="G249" t="str">
            <v>乡村建设行动</v>
          </cell>
          <cell r="H249" t="str">
            <v>人居环境整治</v>
          </cell>
          <cell r="I249" t="str">
            <v>农村卫生厕所改造（户用、公共厕所）</v>
          </cell>
          <cell r="J249" t="str">
            <v>新（改）建农村户用卫生厕所2000户。</v>
          </cell>
          <cell r="K249" t="str">
            <v>新建</v>
          </cell>
          <cell r="L249" t="str">
            <v>巫溪县</v>
          </cell>
          <cell r="M249" t="str">
            <v>通过新（改）建农村户用卫生厕所2000户，建成无蝇蛆、无臭味的卫生厕所，切实改善7000人（其中脱贫人口2500人）人居环境。</v>
          </cell>
          <cell r="N249" t="str">
            <v>项目村群众代表5人参与前期项目确定会议、决议、3人实施过程中施工质量和资金使用的监督；通过改造农村户厕2000户，建成无蝇蛆、无臭味的卫生厕所，切实提高7000人（其中脱贫人口2500人）生活品质，改善农村人居环境。</v>
          </cell>
          <cell r="O249" t="str">
            <v>通过新（改）建农村户用卫生厕所2000户，建成无蝇蛆、无臭味的卫生厕所，切实改善7000人（其中脱贫人口2500人）人居环境。</v>
          </cell>
          <cell r="P249" t="str">
            <v>新（改）建农村户用卫生厕所2000户。</v>
          </cell>
          <cell r="Q249" t="str">
            <v>项目验收合格率100%</v>
          </cell>
          <cell r="R249" t="str">
            <v>项目完工及时率100%</v>
          </cell>
          <cell r="S249" t="str">
            <v>新建2500元/户；改建卫生厕屋500元/户，三格式化粪池2000元/户</v>
          </cell>
          <cell r="T249" t="str">
            <v>无</v>
          </cell>
          <cell r="U249" t="str">
            <v>受益脱贫人口数≥2500人</v>
          </cell>
          <cell r="V249" t="str">
            <v>项目设计使用年限≥5年</v>
          </cell>
          <cell r="W249" t="str">
            <v>受益群众满意度≥95%</v>
          </cell>
          <cell r="X249" t="str">
            <v>巫溪县乡村振兴局</v>
          </cell>
          <cell r="Y249" t="str">
            <v>巫溪县相关乡镇</v>
          </cell>
          <cell r="Z249">
            <v>2024</v>
          </cell>
          <cell r="AA249" t="str">
            <v>是</v>
          </cell>
          <cell r="AB249">
            <v>202401</v>
          </cell>
          <cell r="AC249">
            <v>202412</v>
          </cell>
          <cell r="AD249">
            <v>500</v>
          </cell>
          <cell r="AE249">
            <v>500</v>
          </cell>
          <cell r="AF249">
            <v>100</v>
          </cell>
          <cell r="AG249">
            <v>400</v>
          </cell>
        </row>
        <row r="249">
          <cell r="AM249">
            <v>7000</v>
          </cell>
          <cell r="AN249">
            <v>2500</v>
          </cell>
          <cell r="AO249" t="str">
            <v>否</v>
          </cell>
          <cell r="AP249" t="str">
            <v>否</v>
          </cell>
          <cell r="AQ249" t="str">
            <v>否</v>
          </cell>
          <cell r="AR249" t="str">
            <v>是</v>
          </cell>
          <cell r="AS249" t="str">
            <v>是</v>
          </cell>
          <cell r="AT249" t="str">
            <v>否</v>
          </cell>
          <cell r="AU249" t="str">
            <v>否</v>
          </cell>
          <cell r="AV249" t="str">
            <v>否</v>
          </cell>
          <cell r="AW249" t="str">
            <v>否</v>
          </cell>
          <cell r="AX249" t="str">
            <v>张蕾</v>
          </cell>
          <cell r="AY249">
            <v>13896285399</v>
          </cell>
        </row>
        <row r="249">
          <cell r="BD249">
            <v>0</v>
          </cell>
        </row>
        <row r="249">
          <cell r="BL249">
            <v>500</v>
          </cell>
          <cell r="BM249">
            <v>500</v>
          </cell>
          <cell r="BN249">
            <v>100</v>
          </cell>
          <cell r="BO249">
            <v>400</v>
          </cell>
        </row>
        <row r="250">
          <cell r="F250" t="str">
            <v>巫溪县通城镇2024年农村生活垃圾治理项目</v>
          </cell>
          <cell r="G250" t="str">
            <v>乡村建设行动</v>
          </cell>
          <cell r="H250" t="str">
            <v>人居环境整治 </v>
          </cell>
          <cell r="I250" t="str">
            <v>农村垃圾治理</v>
          </cell>
          <cell r="J250" t="str">
            <v>新建小型集中沤粪池8座；新建高标准智能化垃圾分类投放点5个；新建农村垃圾分类收集点8个。</v>
          </cell>
          <cell r="K250" t="str">
            <v>新建</v>
          </cell>
          <cell r="L250" t="str">
            <v>巫溪县通城镇</v>
          </cell>
          <cell r="M250" t="str">
            <v>通过新建小型集中沤粪池、高标准智能化垃圾分类投放点、农村垃圾分类收集点，改善约500人的人居环境和生产生活条件。</v>
          </cell>
          <cell r="N250" t="str">
            <v>20人参与前期项目确定会议、决议，10人参与入库项目的选择，5人参与项目实施过程中施工质量和资金使用的监督，项目实施可改善约500人的人居环境和生产生活条件。</v>
          </cell>
          <cell r="O250" t="str">
            <v>通过新建小型集中沤粪池、高标准智能化垃圾分类投放点、农村垃圾分类收集点，改善约500人的人居环境和生产生活条件。</v>
          </cell>
          <cell r="P250" t="str">
            <v>新建小型集中沤粪池8座；新建高标准智能化垃圾分类投放点5个；新建农村垃圾分类收集点8个。</v>
          </cell>
          <cell r="Q250" t="str">
            <v>项目验收合格率100%</v>
          </cell>
          <cell r="R250" t="str">
            <v>项目完成及时率100%</v>
          </cell>
          <cell r="S250" t="str">
            <v>新建小型集中沤粪池3万元/座；新建高标准智能化垃圾分类投放点6万元/点；新建农村垃圾分类收集点0.75万元/个。</v>
          </cell>
          <cell r="T250" t="str">
            <v>无</v>
          </cell>
          <cell r="U250" t="str">
            <v>受益脱贫人口数≥10人</v>
          </cell>
          <cell r="V250" t="str">
            <v>工程设计使用年限≥1年</v>
          </cell>
          <cell r="W250" t="str">
            <v>受益群众满意度≥95%</v>
          </cell>
          <cell r="X250" t="str">
            <v>巫溪县城市管理局</v>
          </cell>
          <cell r="Y250" t="str">
            <v>巫溪县通城镇人民政府</v>
          </cell>
          <cell r="Z250">
            <v>2024</v>
          </cell>
          <cell r="AA250" t="str">
            <v>是</v>
          </cell>
          <cell r="AB250">
            <v>202401</v>
          </cell>
          <cell r="AC250">
            <v>202412</v>
          </cell>
          <cell r="AD250">
            <v>60</v>
          </cell>
          <cell r="AE250">
            <v>60</v>
          </cell>
          <cell r="AF250">
            <v>60</v>
          </cell>
        </row>
        <row r="250">
          <cell r="AM250">
            <v>500</v>
          </cell>
          <cell r="AN250">
            <v>10</v>
          </cell>
          <cell r="AO250" t="str">
            <v>否</v>
          </cell>
          <cell r="AP250" t="str">
            <v>否</v>
          </cell>
          <cell r="AQ250" t="str">
            <v>否</v>
          </cell>
          <cell r="AR250" t="str">
            <v>是</v>
          </cell>
          <cell r="AS250" t="str">
            <v>否</v>
          </cell>
          <cell r="AT250" t="str">
            <v>否</v>
          </cell>
          <cell r="AU250" t="str">
            <v>否</v>
          </cell>
          <cell r="AV250" t="str">
            <v>否</v>
          </cell>
          <cell r="AW250" t="str">
            <v>否</v>
          </cell>
          <cell r="AX250" t="str">
            <v>向梨</v>
          </cell>
          <cell r="AY250">
            <v>19132106003</v>
          </cell>
        </row>
        <row r="250">
          <cell r="BD250">
            <v>0</v>
          </cell>
        </row>
        <row r="250">
          <cell r="BL250">
            <v>60</v>
          </cell>
          <cell r="BM250">
            <v>60</v>
          </cell>
          <cell r="BN250">
            <v>60</v>
          </cell>
          <cell r="BO250">
            <v>0</v>
          </cell>
        </row>
        <row r="251">
          <cell r="F251" t="str">
            <v>巫溪县2024年垃圾分类厢房采购项目</v>
          </cell>
          <cell r="G251" t="str">
            <v>乡村建设行动</v>
          </cell>
          <cell r="H251" t="str">
            <v>人居环境整治</v>
          </cell>
          <cell r="I251" t="str">
            <v>农村垃圾治理</v>
          </cell>
          <cell r="J251" t="str">
            <v>新建四分类垃圾厢房60个及附属配套设施等</v>
          </cell>
          <cell r="K251" t="str">
            <v>新建</v>
          </cell>
          <cell r="L251" t="str">
            <v>巫溪县</v>
          </cell>
          <cell r="M251" t="str">
            <v>通过采购四分类垃圾厢房60个，提高垃圾分类的意识和环卫工人的工作效率，改善10万人，其中脱贫（含监测}人口500人生活环境。</v>
          </cell>
          <cell r="N251" t="str">
            <v>5人参与前期项目确定会议、决议，3人参与入库项目选择，2人参与项目实施过程中监督。通过建成四分类垃圾厢房60个及附属配套设施等项目，补强农村环卫设施设备短板，可实现垃圾分类整理，改善人居住环境。补强环卫设施设备短板，通过开展“垃圾分类行动”，教育引导市民爱护环境卫生。改善10万人，其中脱贫（含监测}人口500人生活环境。</v>
          </cell>
          <cell r="O251" t="str">
            <v>通过采购四分类垃圾厢房60个，提高垃圾分类的意识和环卫工人的工作效率，改善10万人，其中脱贫（含监测}人口500人生活环境。</v>
          </cell>
          <cell r="P251" t="str">
            <v>采购四分类垃圾厢房60个</v>
          </cell>
          <cell r="Q251" t="str">
            <v>项目验收合格率100%</v>
          </cell>
          <cell r="R251" t="str">
            <v>项目完成及时率100%</v>
          </cell>
          <cell r="S251" t="str">
            <v>四分类垃圾厢房约5.83万元</v>
          </cell>
          <cell r="T251" t="str">
            <v>无</v>
          </cell>
          <cell r="U251" t="str">
            <v>受益脱贫人口数≥500人</v>
          </cell>
          <cell r="V251" t="str">
            <v>工程设计使用年限≥1年</v>
          </cell>
          <cell r="W251" t="str">
            <v>受益群众满意度≥95%</v>
          </cell>
          <cell r="X251" t="str">
            <v>巫溪县城市管理局</v>
          </cell>
          <cell r="Y251" t="str">
            <v>巫溪县城市管理局</v>
          </cell>
          <cell r="Z251">
            <v>2024</v>
          </cell>
          <cell r="AA251" t="str">
            <v>是</v>
          </cell>
          <cell r="AB251">
            <v>202401</v>
          </cell>
          <cell r="AC251">
            <v>202412</v>
          </cell>
          <cell r="AD251">
            <v>350</v>
          </cell>
          <cell r="AE251">
            <v>350</v>
          </cell>
          <cell r="AF251">
            <v>350</v>
          </cell>
        </row>
        <row r="251">
          <cell r="AM251">
            <v>100000</v>
          </cell>
          <cell r="AN251">
            <v>500</v>
          </cell>
          <cell r="AO251" t="str">
            <v>否</v>
          </cell>
          <cell r="AP251" t="str">
            <v>否</v>
          </cell>
          <cell r="AQ251" t="str">
            <v>否</v>
          </cell>
          <cell r="AR251" t="str">
            <v>是</v>
          </cell>
          <cell r="AS251" t="str">
            <v>否</v>
          </cell>
          <cell r="AT251" t="str">
            <v>否</v>
          </cell>
          <cell r="AU251" t="str">
            <v>否</v>
          </cell>
          <cell r="AV251" t="str">
            <v>否</v>
          </cell>
          <cell r="AW251" t="str">
            <v>否</v>
          </cell>
          <cell r="AX251" t="str">
            <v>邹勇</v>
          </cell>
          <cell r="AY251">
            <v>13896255775</v>
          </cell>
        </row>
        <row r="251">
          <cell r="BD251">
            <v>0</v>
          </cell>
        </row>
        <row r="251">
          <cell r="BL251">
            <v>350</v>
          </cell>
          <cell r="BM251">
            <v>350</v>
          </cell>
          <cell r="BN251">
            <v>350</v>
          </cell>
          <cell r="BO251">
            <v>0</v>
          </cell>
        </row>
        <row r="252">
          <cell r="F252" t="str">
            <v>巫溪县2024年四分类垃圾桶采购项目</v>
          </cell>
          <cell r="G252" t="str">
            <v>乡村建设行动</v>
          </cell>
          <cell r="H252" t="str">
            <v>人居环境整治</v>
          </cell>
          <cell r="I252" t="str">
            <v>农村垃圾治理</v>
          </cell>
          <cell r="J252" t="str">
            <v>采购四分类垃圾桶1680个</v>
          </cell>
          <cell r="K252" t="str">
            <v>新建</v>
          </cell>
          <cell r="L252" t="str">
            <v>巫溪县</v>
          </cell>
          <cell r="M252" t="str">
            <v>通过采购四分类垃圾厢房1680个，提高垃圾分类的意识和环卫工人的工作效率，改善10万人，其中脱贫（含监测}人口200人生活环境。</v>
          </cell>
          <cell r="N252" t="str">
            <v>5人参与前期项目确定会议、决议，3人参与入库项目选择，2人参与项目实施过程中监督。通过采购四分类垃圾厢房1680个，提高垃圾分类的意识和环卫工人的工作效率，改善10万人，其中脱贫（含监测}人口200人生活环境。</v>
          </cell>
          <cell r="O252" t="str">
            <v>通过采购四分类垃圾厢房1680个，提高垃圾分类的意识和环卫工人的工作效率，改善10万人，其中脱贫（含监测}人口200人生活环境。</v>
          </cell>
          <cell r="P252" t="str">
            <v>采购四分类垃圾桶1680个</v>
          </cell>
          <cell r="Q252" t="str">
            <v>项目验收合格率100%</v>
          </cell>
          <cell r="R252" t="str">
            <v>项目完成及时率100%</v>
          </cell>
          <cell r="S252" t="str">
            <v>240L四分类桶250元/个</v>
          </cell>
          <cell r="T252" t="str">
            <v>无</v>
          </cell>
          <cell r="U252" t="str">
            <v>受益脱贫人口数≥200人</v>
          </cell>
          <cell r="V252" t="str">
            <v>工程设计使用年限≥1年</v>
          </cell>
          <cell r="W252" t="str">
            <v>受益群众满意度≥95%</v>
          </cell>
          <cell r="X252" t="str">
            <v>巫溪县城市管理局</v>
          </cell>
          <cell r="Y252" t="str">
            <v>巫溪县城市管理局</v>
          </cell>
          <cell r="Z252">
            <v>2024</v>
          </cell>
          <cell r="AA252" t="str">
            <v>是</v>
          </cell>
          <cell r="AB252">
            <v>202401</v>
          </cell>
          <cell r="AC252">
            <v>202412</v>
          </cell>
          <cell r="AD252">
            <v>42</v>
          </cell>
          <cell r="AE252">
            <v>42</v>
          </cell>
          <cell r="AF252">
            <v>42</v>
          </cell>
        </row>
        <row r="252">
          <cell r="AM252">
            <v>100000</v>
          </cell>
          <cell r="AN252">
            <v>200</v>
          </cell>
          <cell r="AO252" t="str">
            <v>否</v>
          </cell>
          <cell r="AP252" t="str">
            <v>否</v>
          </cell>
          <cell r="AQ252" t="str">
            <v>否</v>
          </cell>
          <cell r="AR252" t="str">
            <v>是</v>
          </cell>
          <cell r="AS252" t="str">
            <v>否</v>
          </cell>
          <cell r="AT252" t="str">
            <v>否</v>
          </cell>
          <cell r="AU252" t="str">
            <v>否</v>
          </cell>
          <cell r="AV252" t="str">
            <v>否</v>
          </cell>
          <cell r="AW252" t="str">
            <v>否</v>
          </cell>
          <cell r="AX252" t="str">
            <v>邹勇</v>
          </cell>
          <cell r="AY252">
            <v>13896255775</v>
          </cell>
        </row>
        <row r="252">
          <cell r="BD252">
            <v>0</v>
          </cell>
        </row>
        <row r="252">
          <cell r="BL252">
            <v>42</v>
          </cell>
          <cell r="BM252">
            <v>42</v>
          </cell>
          <cell r="BN252">
            <v>42</v>
          </cell>
          <cell r="BO252">
            <v>0</v>
          </cell>
        </row>
        <row r="253">
          <cell r="F253" t="str">
            <v>巫溪县2024年环卫冲洗设备采购项目</v>
          </cell>
          <cell r="G253" t="str">
            <v>乡村建设行动</v>
          </cell>
          <cell r="H253" t="str">
            <v>人居环境整治</v>
          </cell>
          <cell r="I253" t="str">
            <v>农村垃圾治理</v>
          </cell>
          <cell r="J253" t="str">
            <v>采购环卫冲洗设备4套</v>
          </cell>
          <cell r="K253" t="str">
            <v>新建</v>
          </cell>
          <cell r="L253" t="str">
            <v>巫溪县</v>
          </cell>
          <cell r="M253" t="str">
            <v>通过采购环卫冲洗设备4套，提高垃圾分类的意识和环卫工人的工作效率，改善10万人，其中脱贫（含监测}人口100人生活环境。</v>
          </cell>
          <cell r="N253" t="str">
            <v>5人参与前期项目确定会议、决议，3人参与入库项目选择，2人参与项目实施过程中监督。通通过采购环卫冲洗设备4套，提高垃圾分类的意识和环卫工人的工作效率，改善10万人，其中脱贫（含监测}人口100人生活环境。</v>
          </cell>
          <cell r="O253" t="str">
            <v>通过采购环卫冲洗设备4套，提高垃圾分类的意识和环卫工人的工作效率，改善10万人，其中脱贫（含监测}人口100人生活环境。</v>
          </cell>
          <cell r="P253" t="str">
            <v>采购环卫冲洗设备4套</v>
          </cell>
          <cell r="Q253" t="str">
            <v>项目验收合格率100%</v>
          </cell>
          <cell r="R253" t="str">
            <v>项目完成及时率100%</v>
          </cell>
          <cell r="S253" t="str">
            <v>采购环卫冲洗设备7万元/套</v>
          </cell>
          <cell r="T253" t="str">
            <v>无</v>
          </cell>
          <cell r="U253" t="str">
            <v>受益脱贫人口数≥100人</v>
          </cell>
          <cell r="V253" t="str">
            <v>工程设计使用年限≥1年</v>
          </cell>
          <cell r="W253" t="str">
            <v>受益群众满意度≥95%</v>
          </cell>
          <cell r="X253" t="str">
            <v>巫溪县城市管理局</v>
          </cell>
          <cell r="Y253" t="str">
            <v>巫溪县城市管理局</v>
          </cell>
          <cell r="Z253">
            <v>2024</v>
          </cell>
          <cell r="AA253" t="str">
            <v>是</v>
          </cell>
          <cell r="AB253">
            <v>202401</v>
          </cell>
          <cell r="AC253">
            <v>202412</v>
          </cell>
          <cell r="AD253">
            <v>28</v>
          </cell>
          <cell r="AE253">
            <v>28</v>
          </cell>
          <cell r="AF253">
            <v>28</v>
          </cell>
        </row>
        <row r="253">
          <cell r="AM253">
            <v>100000</v>
          </cell>
          <cell r="AN253">
            <v>100</v>
          </cell>
          <cell r="AO253" t="str">
            <v>否</v>
          </cell>
          <cell r="AP253" t="str">
            <v>否</v>
          </cell>
          <cell r="AQ253" t="str">
            <v>否</v>
          </cell>
          <cell r="AR253" t="str">
            <v>是</v>
          </cell>
          <cell r="AS253" t="str">
            <v>否</v>
          </cell>
          <cell r="AT253" t="str">
            <v>否</v>
          </cell>
          <cell r="AU253" t="str">
            <v>否</v>
          </cell>
          <cell r="AV253" t="str">
            <v>否</v>
          </cell>
          <cell r="AW253" t="str">
            <v>否</v>
          </cell>
          <cell r="AX253" t="str">
            <v>邹勇</v>
          </cell>
          <cell r="AY253">
            <v>13896255775</v>
          </cell>
        </row>
        <row r="253">
          <cell r="BD253">
            <v>0</v>
          </cell>
        </row>
        <row r="253">
          <cell r="BL253">
            <v>28</v>
          </cell>
          <cell r="BM253">
            <v>28</v>
          </cell>
          <cell r="BN253">
            <v>28</v>
          </cell>
          <cell r="BO253">
            <v>0</v>
          </cell>
        </row>
        <row r="254">
          <cell r="F254" t="str">
            <v>巫溪县2024年田坝镇肉牛养殖全产业链建设项目</v>
          </cell>
          <cell r="G254" t="str">
            <v>产业发展</v>
          </cell>
          <cell r="H254" t="str">
            <v>生产项目</v>
          </cell>
          <cell r="I254" t="str">
            <v>养殖业基地</v>
          </cell>
          <cell r="J254" t="str">
            <v>新建标准化肉牛繁育场300平方米，配套建设管理用房80平方米，冷藏库200立方米，仓库100平方米，改良肉牛品种80头，牧草种植300亩，硬化牧草基地产业道路2公里，宽3米，厚20cm。</v>
          </cell>
          <cell r="K254" t="str">
            <v>新建</v>
          </cell>
          <cell r="L254" t="str">
            <v>巫溪县田坝镇</v>
          </cell>
          <cell r="M254" t="str">
            <v>通过建标准化肉牛繁育场300平方米，配套建设管理用房80平方米，冷藏库200立方米，仓库100平方米，改良肉牛品种80头，牧草种植300亩，硬化牧草基地产业道路2公里，项目建成后，可增加村集体经济3万元/年，养殖户参与务工增收3500元/年。</v>
          </cell>
          <cell r="N254" t="str">
            <v>5人参与前期项目确定会议、决议，5人参与入库项目的选择，3人参与项目实施过程中施工质量和资金使用的监督；繁育场的修建及配套基础设施的实施，增加村集体经济3万元/年，养殖户参与务工增收3500元/年</v>
          </cell>
          <cell r="O254" t="str">
            <v>通过建标准化肉牛繁育场300平方米，配套建设管理用房80平方米，冷藏库200立方米，仓库100平方米，改良肉牛品种80头，牧草种植300亩，硬化牧草基地产业道路2公里，项目建成后，可增加村集体经济3万元/年，养殖户参与务工增收3500元/年。</v>
          </cell>
          <cell r="P254" t="str">
            <v>标准化肉牛繁育场500平方米，管理用房80平方米，仓库100平方米，改良肉牛品种80头，牧草种植300亩，硬化产业道路2公里，宽3米，厚20cm。</v>
          </cell>
          <cell r="Q254" t="str">
            <v>项目验收合格率100%</v>
          </cell>
          <cell r="R254" t="str">
            <v>项目完工及时率100%</v>
          </cell>
          <cell r="S254" t="str">
            <v>肉牛繁育场 2000 元/平方米，管理用房 700 元/平方米，冷藏库 500 元/立方米，仓库 700 元/平方米，改良肉牛18000元/头，牧草种植500元/亩，硬化道路 50万元/公里</v>
          </cell>
          <cell r="T254" t="str">
            <v>增加村集体经济≥3万元/年，养殖户参与务工增收≥3500元/年</v>
          </cell>
          <cell r="U254" t="str">
            <v>受益脱贫人口数≥150人</v>
          </cell>
          <cell r="V254" t="str">
            <v>项目可持续年限≥1年</v>
          </cell>
          <cell r="W254" t="str">
            <v>受益群众满意度≥95%</v>
          </cell>
          <cell r="X254" t="str">
            <v>巫溪县乡村振兴局</v>
          </cell>
          <cell r="Y254" t="str">
            <v>巫溪县田坝镇人民政府</v>
          </cell>
          <cell r="Z254">
            <v>2024</v>
          </cell>
          <cell r="AA254" t="str">
            <v>是</v>
          </cell>
          <cell r="AB254">
            <v>202401</v>
          </cell>
          <cell r="AC254">
            <v>202412</v>
          </cell>
          <cell r="AD254">
            <v>500</v>
          </cell>
          <cell r="AE254">
            <v>500</v>
          </cell>
          <cell r="AF254">
            <v>500</v>
          </cell>
        </row>
        <row r="254">
          <cell r="AM254">
            <v>550</v>
          </cell>
          <cell r="AN254">
            <v>150</v>
          </cell>
          <cell r="AO254" t="str">
            <v>否</v>
          </cell>
          <cell r="AP254" t="str">
            <v>否</v>
          </cell>
          <cell r="AQ254" t="str">
            <v>否</v>
          </cell>
          <cell r="AR254" t="str">
            <v>是</v>
          </cell>
          <cell r="AS254" t="str">
            <v>否</v>
          </cell>
          <cell r="AT254" t="str">
            <v>否</v>
          </cell>
          <cell r="AU254" t="str">
            <v>否</v>
          </cell>
          <cell r="AV254" t="str">
            <v>否</v>
          </cell>
          <cell r="AW254" t="str">
            <v>否</v>
          </cell>
          <cell r="AX254" t="str">
            <v>谭仁斌</v>
          </cell>
          <cell r="AY254">
            <v>13627649933</v>
          </cell>
        </row>
        <row r="254">
          <cell r="BD254">
            <v>500</v>
          </cell>
          <cell r="BE254">
            <v>500</v>
          </cell>
        </row>
        <row r="254">
          <cell r="BL254">
            <v>500</v>
          </cell>
          <cell r="BM254">
            <v>500</v>
          </cell>
          <cell r="BN254">
            <v>500</v>
          </cell>
          <cell r="BO254">
            <v>0</v>
          </cell>
        </row>
        <row r="255">
          <cell r="F255" t="str">
            <v>巫溪县2024年鱼鳞乡烤烟示范片建设项目</v>
          </cell>
          <cell r="G255" t="str">
            <v>产业发展</v>
          </cell>
          <cell r="H255" t="str">
            <v>生产项目</v>
          </cell>
          <cell r="I255" t="str">
            <v>种植业基地</v>
          </cell>
          <cell r="J255" t="str">
            <v>①新修并硬化产业道路3公里，宽3.5米。②新修泥结碎石产业路6公里，宽3.5米。③撂荒地整治300亩。④新修5m³水池6口，铺设φ32mm水管3000米，φ25mm水管4000米。⑤硬化烤烟房基础地面1200平方米。</v>
          </cell>
          <cell r="K255" t="str">
            <v>新建</v>
          </cell>
          <cell r="L255" t="str">
            <v>鱼鳞乡长丈村</v>
          </cell>
          <cell r="M255" t="str">
            <v>项目建成后，可增加村集体经济年收入6万元以上，可提供就业岗位40个，其中脱贫人口10人，户均年增收2000元以上。</v>
          </cell>
          <cell r="N255" t="str">
            <v>11人参与前期项目确定会议、决议，11人参与入库项目的选择，2人参与项目实施过程中施工质量和资金使用的监督，项目建成后，可增加村集体经济年收入6万元以上，可提供就业岗位40个，其中脱贫人口10人，户均年增收2000元以上。</v>
          </cell>
          <cell r="O255" t="str">
            <v>项目建成后，可增加村集体经济年收入6万元以上，可提供就业岗位40个，其中脱贫人口10人，户均年增收2000元以上。</v>
          </cell>
          <cell r="P255" t="str">
            <v>①、新修并硬化产业道路3公里。②、实施土地撂荒整治300亩，建设高标准农田。③、新修5m³水池6口，铺设φ32mm水管3000m，φ25mm水管4000m。④、硬化烤烟房基础地面1200平方米。⑤、新修泥结碎石产业路6公里。</v>
          </cell>
          <cell r="Q255" t="str">
            <v>项目验收合格率100%</v>
          </cell>
          <cell r="R255" t="str">
            <v>补贴资金在规定时间内支付到位率100%</v>
          </cell>
          <cell r="S255" t="str">
            <v>项目建设补助标准397万元。</v>
          </cell>
          <cell r="T255" t="str">
            <v>特色产业带动每户增收2000元。</v>
          </cell>
          <cell r="U255" t="str">
            <v>受益脱贫人口≥10人</v>
          </cell>
          <cell r="V255" t="str">
            <v>项目可持续性≥10年</v>
          </cell>
          <cell r="W255" t="str">
            <v>项目受益群众满意度≥95%</v>
          </cell>
          <cell r="X255" t="str">
            <v>巫溪县乡村振兴局</v>
          </cell>
          <cell r="Y255" t="str">
            <v>巫溪县鱼鳞乡人民政府</v>
          </cell>
          <cell r="Z255">
            <v>2024</v>
          </cell>
          <cell r="AA255" t="str">
            <v>是</v>
          </cell>
          <cell r="AB255">
            <v>2024.01</v>
          </cell>
          <cell r="AC255">
            <v>2024.12</v>
          </cell>
          <cell r="AD255">
            <v>397</v>
          </cell>
          <cell r="AE255">
            <v>397</v>
          </cell>
          <cell r="AF255">
            <v>397</v>
          </cell>
        </row>
        <row r="255">
          <cell r="AM255">
            <v>40</v>
          </cell>
          <cell r="AN255">
            <v>10</v>
          </cell>
          <cell r="AO255" t="str">
            <v>否</v>
          </cell>
          <cell r="AP255" t="str">
            <v>否</v>
          </cell>
        </row>
        <row r="255">
          <cell r="AR255" t="str">
            <v>是</v>
          </cell>
          <cell r="AS255" t="str">
            <v>是</v>
          </cell>
          <cell r="AT255" t="str">
            <v>否</v>
          </cell>
        </row>
        <row r="255">
          <cell r="AV255" t="str">
            <v>是</v>
          </cell>
          <cell r="AW255" t="str">
            <v>项目建成后，租用给大户种植烤烟，年增加村集体经济收入6万元。</v>
          </cell>
          <cell r="AX255" t="str">
            <v>方高升</v>
          </cell>
          <cell r="AY255">
            <v>18323731017</v>
          </cell>
        </row>
        <row r="255">
          <cell r="BD255">
            <v>397</v>
          </cell>
          <cell r="BE255">
            <v>397</v>
          </cell>
        </row>
        <row r="255">
          <cell r="BL255">
            <v>397</v>
          </cell>
          <cell r="BM255">
            <v>397</v>
          </cell>
          <cell r="BN255">
            <v>397</v>
          </cell>
          <cell r="BO255">
            <v>0</v>
          </cell>
        </row>
        <row r="256">
          <cell r="F256" t="str">
            <v>巫溪县2024年“和美家园”试点项目</v>
          </cell>
          <cell r="G256" t="str">
            <v>乡村治理和精神文明建设</v>
          </cell>
          <cell r="H256" t="str">
            <v>乡村治理</v>
          </cell>
          <cell r="I256" t="str">
            <v>开展乡村治理示范创建</v>
          </cell>
          <cell r="J256" t="str">
            <v>古路镇龙坪村、田坝镇百草村、峰灵镇大树村、兰英乡西安村、塘坊镇双塘村等50个村“和美家园”、庭院建设试点项目。</v>
          </cell>
          <cell r="K256" t="str">
            <v>新建</v>
          </cell>
          <cell r="L256" t="str">
            <v>巫溪县</v>
          </cell>
          <cell r="M256" t="str">
            <v>通过实施古路镇龙坪村、田坝镇百草村、峰灵镇大树村、兰英乡西安村、塘坊镇双塘村等50个村“和美家园”、庭院建设试点项目。项目建成后可改善20000人其中脱贫人口2000人生产生活条件，项目实施过程中可提供30人临时务工，增加务工收入2000元以上。</v>
          </cell>
          <cell r="N256" t="str">
            <v>11人参与前期项目确定会议、决议，11人参与入库项目的选择，参与项目实施过程中施工质量和资金使用的监督，通过实施古路镇龙坪村、田坝镇百草村、峰灵镇大树村、兰英乡西安村、塘坊镇双塘村等50个村“和美家园”、庭院建设试点项目。项目建成后可改善20000人其中脱贫人口2000人生产生活条件，项目实施过程中可提供30人临时务工，增加务工收入2000元以上。</v>
          </cell>
          <cell r="O256" t="str">
            <v>通过实施古路镇龙坪村、田坝镇百草村、峰灵镇大树村、兰英乡西安村、塘坊镇双塘村等50个村“和美家园”、庭院建设试点项目。项目建成后可改善20000人其中脱贫人口2000人生产生活条件，项目实施过程中可提供30人临时务工，增加务工收入2000元以上。</v>
          </cell>
          <cell r="P256" t="str">
            <v>和美家园试点50个村</v>
          </cell>
          <cell r="Q256" t="str">
            <v>项目验收合格率100%</v>
          </cell>
          <cell r="R256" t="str">
            <v>项目完工及时率100%，资金拨付及时率100%</v>
          </cell>
          <cell r="S256" t="str">
            <v>和美家园试点40万元/村</v>
          </cell>
          <cell r="T256" t="str">
            <v>无</v>
          </cell>
          <cell r="U256" t="str">
            <v>受益脱贫人口数≥2000人</v>
          </cell>
          <cell r="V256" t="str">
            <v>工程设计使用年限≥5年</v>
          </cell>
          <cell r="W256" t="str">
            <v>受益群众满意度≥95%</v>
          </cell>
          <cell r="X256" t="str">
            <v>巫溪县乡村振兴局</v>
          </cell>
          <cell r="Y256" t="str">
            <v>巫溪县各乡镇</v>
          </cell>
          <cell r="Z256">
            <v>2024</v>
          </cell>
          <cell r="AA256" t="str">
            <v>是</v>
          </cell>
          <cell r="AB256">
            <v>202401</v>
          </cell>
          <cell r="AC256">
            <v>202412</v>
          </cell>
          <cell r="AD256">
            <v>2000</v>
          </cell>
          <cell r="AE256">
            <v>2000</v>
          </cell>
          <cell r="AF256">
            <v>2000</v>
          </cell>
        </row>
        <row r="256">
          <cell r="AM256">
            <v>20000</v>
          </cell>
          <cell r="AN256">
            <v>2000</v>
          </cell>
          <cell r="AO256" t="str">
            <v>否</v>
          </cell>
          <cell r="AP256" t="str">
            <v>否</v>
          </cell>
          <cell r="AQ256" t="str">
            <v>否</v>
          </cell>
          <cell r="AR256" t="str">
            <v>是</v>
          </cell>
          <cell r="AS256" t="str">
            <v>否</v>
          </cell>
          <cell r="AT256" t="str">
            <v>否</v>
          </cell>
          <cell r="AU256" t="str">
            <v>否</v>
          </cell>
          <cell r="AV256" t="str">
            <v>否</v>
          </cell>
          <cell r="AW256" t="str">
            <v>否</v>
          </cell>
          <cell r="AX256" t="str">
            <v>刘琦</v>
          </cell>
          <cell r="AY256">
            <v>15870569957</v>
          </cell>
        </row>
        <row r="256">
          <cell r="BD256">
            <v>0</v>
          </cell>
        </row>
        <row r="256">
          <cell r="BL256">
            <v>2000</v>
          </cell>
          <cell r="BM256">
            <v>2000</v>
          </cell>
          <cell r="BN256">
            <v>2000</v>
          </cell>
          <cell r="BO256">
            <v>0</v>
          </cell>
        </row>
        <row r="257">
          <cell r="F257" t="str">
            <v>巫溪县宁河街道2024年乡村治理示范创建文明积分兑换项目</v>
          </cell>
          <cell r="G257" t="str">
            <v>乡村治理和精神文明建设</v>
          </cell>
          <cell r="H257" t="str">
            <v>乡村治理</v>
          </cell>
          <cell r="I257" t="str">
            <v>推进“积分制”“清单式”等管理方式</v>
          </cell>
          <cell r="J257" t="str">
            <v>开展乡村治理示范创建，推行“积分制”及农村精神文明建设，支持和带动村民，其中巩固脱贫人口584人、未消除风险监测对象2人提升自身发展动力，创造干净整洁、卫生健康的人居环境。</v>
          </cell>
          <cell r="K257" t="str">
            <v>新建</v>
          </cell>
          <cell r="L257" t="str">
            <v>巫溪县宁河街道</v>
          </cell>
          <cell r="M257" t="str">
            <v>通过开展“积分制”评比活动，带动村民，其中脱贫人口584人、未消除风险监测对象2人及其他低收入人口，主动参与产业发展、改善环境卫生。</v>
          </cell>
          <cell r="N257" t="str">
            <v>11人参与前期项目确定会议、决议，11人参与入库项目的选择，参与项目实施过程中施工质量和资金使用的监督，通过开展“积分制”评比活动，带动村民，其中巩固脱贫人口584人、未消除风险监测对象2人及其他低收入人口，主动参与产业发展、改善环境卫生</v>
          </cell>
          <cell r="O257" t="str">
            <v>通过开展“积分制”评比活动，带动村民，其中脱贫人口584人、未消除风险监测对象2人及其他低收入人口，主动参与产业发展、改善环境卫生。</v>
          </cell>
          <cell r="P257" t="str">
            <v>开展乡村治理示范创建“积分制”带动人数≥586人</v>
          </cell>
          <cell r="Q257" t="str">
            <v>项目验收合格率100%</v>
          </cell>
          <cell r="R257" t="str">
            <v>乡村治理示范创建“积分制”项目完成及时完工率100%</v>
          </cell>
          <cell r="S257" t="str">
            <v>乡风文明积分兑换≤300元/户</v>
          </cell>
          <cell r="T257" t="str">
            <v>无</v>
          </cell>
          <cell r="U257" t="str">
            <v>受益脱贫人口、监测对象人数≥586人</v>
          </cell>
          <cell r="V257" t="str">
            <v>项目可持续年限≥1年</v>
          </cell>
          <cell r="W257" t="str">
            <v>受益群众满意度≥95%</v>
          </cell>
          <cell r="X257" t="str">
            <v>巫溪县乡村振兴局</v>
          </cell>
          <cell r="Y257" t="str">
            <v>巫溪县宁河街道办事处</v>
          </cell>
          <cell r="Z257">
            <v>2024</v>
          </cell>
          <cell r="AA257" t="str">
            <v>是 </v>
          </cell>
          <cell r="AB257">
            <v>202401</v>
          </cell>
          <cell r="AC257">
            <v>202412</v>
          </cell>
          <cell r="AD257">
            <v>5</v>
          </cell>
          <cell r="AE257">
            <v>5</v>
          </cell>
          <cell r="AF257">
            <v>5</v>
          </cell>
        </row>
        <row r="257">
          <cell r="AM257">
            <v>586</v>
          </cell>
          <cell r="AN257">
            <v>586</v>
          </cell>
          <cell r="AO257" t="str">
            <v>否</v>
          </cell>
          <cell r="AP257" t="str">
            <v>否</v>
          </cell>
          <cell r="AQ257" t="str">
            <v>否</v>
          </cell>
          <cell r="AR257" t="str">
            <v>是</v>
          </cell>
          <cell r="AS257" t="str">
            <v>否</v>
          </cell>
          <cell r="AT257" t="str">
            <v>否</v>
          </cell>
          <cell r="AU257" t="str">
            <v>否</v>
          </cell>
          <cell r="AV257" t="str">
            <v>否</v>
          </cell>
          <cell r="AW257" t="str">
            <v>否</v>
          </cell>
          <cell r="AX257" t="str">
            <v>陈洪森</v>
          </cell>
          <cell r="AY257">
            <v>15023892435</v>
          </cell>
        </row>
        <row r="257">
          <cell r="BD257">
            <v>0</v>
          </cell>
        </row>
        <row r="257">
          <cell r="BL257">
            <v>5</v>
          </cell>
          <cell r="BM257">
            <v>5</v>
          </cell>
          <cell r="BN257">
            <v>5</v>
          </cell>
          <cell r="BO257">
            <v>0</v>
          </cell>
        </row>
        <row r="258">
          <cell r="F258" t="str">
            <v>巫溪县柏杨街道2024年乡村治理示范创建文明积分兑换项目</v>
          </cell>
          <cell r="G258" t="str">
            <v>乡村治理和精神文明建设</v>
          </cell>
          <cell r="H258" t="str">
            <v>乡村治理</v>
          </cell>
          <cell r="I258" t="str">
            <v>推进“积分制”“清单式”等管理方式</v>
          </cell>
          <cell r="J258" t="str">
            <v>开展乡村治理示范创建，推行“积分制”及农村精神文明建设，支持和带动村民，其中巩固脱贫人口133人提升自身发展动力，创造干净整洁、卫生健康的人居环境。</v>
          </cell>
          <cell r="K258" t="str">
            <v>新建</v>
          </cell>
          <cell r="L258" t="str">
            <v>巫溪县柏杨街道</v>
          </cell>
          <cell r="M258" t="str">
            <v>通过开展“积分制”评比活动，带动村民，其中脱贫人口133人及其他低收入人口，主动参与产业发展、改善环境卫生。</v>
          </cell>
          <cell r="N258" t="str">
            <v>5人参与前期项目确定会议、决议，5人参与入库项目的选择，8人参与项目实施过程中施工质量和资金使用的监督，通过开展“积分制”评比活动，带动村民，其中巩固脱贫人口133人及其他低收入人口，主动参与产业发展、改善环境卫生。</v>
          </cell>
          <cell r="O258" t="str">
            <v>通过开展“积分制”评比活动，带动村民，其中脱贫人口133人及其他低收入人口，主动参与产业发展、改善环境卫生。</v>
          </cell>
          <cell r="P258" t="str">
            <v>开展乡村治理示范创建“积分制”带动人数≥133人</v>
          </cell>
          <cell r="Q258" t="str">
            <v>项目验收合格率100%</v>
          </cell>
          <cell r="R258" t="str">
            <v>乡村治理示范创建“积分制”项目完成及时完工率100%</v>
          </cell>
          <cell r="S258" t="str">
            <v>乡风文明积分兑换≤300元/户</v>
          </cell>
          <cell r="T258" t="str">
            <v>无</v>
          </cell>
          <cell r="U258" t="str">
            <v>受益脱贫人口、监测对象人数≥133人</v>
          </cell>
          <cell r="V258" t="str">
            <v>项目可持续效益≥1年</v>
          </cell>
          <cell r="W258" t="str">
            <v>受益群众满意度≥95%</v>
          </cell>
          <cell r="X258" t="str">
            <v>巫溪县乡村振兴局</v>
          </cell>
          <cell r="Y258" t="str">
            <v>巫溪县柏杨街道办事处</v>
          </cell>
          <cell r="Z258" t="str">
            <v>2024</v>
          </cell>
          <cell r="AA258" t="str">
            <v>是</v>
          </cell>
          <cell r="AB258">
            <v>202401</v>
          </cell>
          <cell r="AC258">
            <v>202412</v>
          </cell>
          <cell r="AD258">
            <v>6</v>
          </cell>
          <cell r="AE258">
            <v>6</v>
          </cell>
          <cell r="AF258">
            <v>6</v>
          </cell>
        </row>
        <row r="258">
          <cell r="AM258">
            <v>133</v>
          </cell>
          <cell r="AN258">
            <v>133</v>
          </cell>
          <cell r="AO258" t="str">
            <v>否</v>
          </cell>
          <cell r="AP258" t="str">
            <v>否</v>
          </cell>
          <cell r="AQ258" t="str">
            <v>否</v>
          </cell>
          <cell r="AR258" t="str">
            <v>是</v>
          </cell>
          <cell r="AS258" t="str">
            <v>否</v>
          </cell>
          <cell r="AT258" t="str">
            <v>否</v>
          </cell>
          <cell r="AU258" t="str">
            <v>否</v>
          </cell>
          <cell r="AV258" t="str">
            <v>否</v>
          </cell>
          <cell r="AW258" t="str">
            <v>否</v>
          </cell>
          <cell r="AX258" t="str">
            <v>李永华</v>
          </cell>
          <cell r="AY258" t="str">
            <v>15023563566</v>
          </cell>
        </row>
        <row r="258">
          <cell r="BD258">
            <v>0</v>
          </cell>
        </row>
        <row r="258">
          <cell r="BL258">
            <v>6</v>
          </cell>
          <cell r="BM258">
            <v>6</v>
          </cell>
          <cell r="BN258">
            <v>6</v>
          </cell>
          <cell r="BO258">
            <v>0</v>
          </cell>
        </row>
        <row r="259">
          <cell r="F259" t="str">
            <v>巫溪县城厢镇2024年乡村治理示范创建文明积分兑换项目</v>
          </cell>
          <cell r="G259" t="str">
            <v>乡村治理和精神文明建设</v>
          </cell>
          <cell r="H259" t="str">
            <v>乡村治理</v>
          </cell>
          <cell r="I259" t="str">
            <v>推进“积分制”“清单式”等管理方式</v>
          </cell>
          <cell r="J259" t="str">
            <v>开展乡村治理示范创建，推行“积分制”及农村精神文明建设，支持和带动村民，其中巩固脱贫人口3873人、未消除风险监测对象33人提升自身发展动力，创造干净整洁、卫生健康的人居环境。</v>
          </cell>
          <cell r="K259" t="str">
            <v>新建</v>
          </cell>
          <cell r="L259" t="str">
            <v>巫溪县城厢镇</v>
          </cell>
          <cell r="M259" t="str">
            <v>通过开展“积分制”评比活动，带动村民，其中脱贫人口3873人、未消除风险监测对象33人及其他低收入人口，主动参与产业发展、改善环境卫生。</v>
          </cell>
          <cell r="N259" t="str">
            <v>5人参与前期项目确定会议、决议，5人参与入库项目的选择，3人参与项目实施过程中施工质量和资金使用的监督；参与项目实施过程中施工质量和资金使用的监督，通过开展“积分制”评比活动，带动村民，其中巩固脱贫人口3873人、未消除风险监测对象33人及其他低收入人口，主动参与产业发展、改善环境卫生。。</v>
          </cell>
          <cell r="O259" t="str">
            <v>通过开展“积分制”评比活动，带动村民，其中脱贫人口3873人、未消除风险监测对象33人及其他低收入人口，主动参与产业发展、改善环境卫生。</v>
          </cell>
          <cell r="P259" t="str">
            <v>开展乡村治理示范创建“积分制”带动人数≥3906人</v>
          </cell>
          <cell r="Q259" t="str">
            <v>项目验收合格率100%</v>
          </cell>
          <cell r="R259" t="str">
            <v>乡村治理示范创建“积分制”项目完成及时完工率100%</v>
          </cell>
          <cell r="S259" t="str">
            <v>乡风文明积分兑换≤300元/户</v>
          </cell>
          <cell r="T259" t="str">
            <v>无</v>
          </cell>
          <cell r="U259" t="str">
            <v>受益脱贫人口、监测对象人数≥3906人</v>
          </cell>
          <cell r="V259" t="str">
            <v>项目可持续效益≥1年</v>
          </cell>
          <cell r="W259" t="str">
            <v>受益群众满意度≥95%</v>
          </cell>
          <cell r="X259" t="str">
            <v>巫溪县乡村振兴局</v>
          </cell>
          <cell r="Y259" t="str">
            <v>巫溪县城厢镇人民政府</v>
          </cell>
          <cell r="Z259">
            <v>2024</v>
          </cell>
          <cell r="AA259" t="str">
            <v>是</v>
          </cell>
          <cell r="AB259">
            <v>202401</v>
          </cell>
          <cell r="AC259">
            <v>202412</v>
          </cell>
          <cell r="AD259">
            <v>43</v>
          </cell>
          <cell r="AE259">
            <v>43</v>
          </cell>
          <cell r="AF259">
            <v>43</v>
          </cell>
        </row>
        <row r="259">
          <cell r="AM259">
            <v>3906</v>
          </cell>
          <cell r="AN259">
            <v>3906</v>
          </cell>
          <cell r="AO259" t="str">
            <v>否</v>
          </cell>
          <cell r="AP259" t="str">
            <v>否</v>
          </cell>
          <cell r="AQ259" t="str">
            <v>否</v>
          </cell>
          <cell r="AR259" t="str">
            <v>是</v>
          </cell>
          <cell r="AS259" t="str">
            <v>是</v>
          </cell>
          <cell r="AT259" t="str">
            <v>否</v>
          </cell>
          <cell r="AU259" t="str">
            <v>否</v>
          </cell>
          <cell r="AV259" t="str">
            <v>否</v>
          </cell>
          <cell r="AW259" t="str">
            <v>否</v>
          </cell>
          <cell r="AX259" t="str">
            <v>舒森</v>
          </cell>
          <cell r="AY259">
            <v>18801624413</v>
          </cell>
        </row>
        <row r="259">
          <cell r="BD259">
            <v>0</v>
          </cell>
        </row>
        <row r="259">
          <cell r="BL259">
            <v>43</v>
          </cell>
          <cell r="BM259">
            <v>43</v>
          </cell>
          <cell r="BN259">
            <v>43</v>
          </cell>
          <cell r="BO259">
            <v>0</v>
          </cell>
        </row>
        <row r="260">
          <cell r="F260" t="str">
            <v>巫溪县凤凰镇2024年乡村治理示范创建文明积分兑换项目</v>
          </cell>
          <cell r="G260" t="str">
            <v>乡村治理和精神文明建设</v>
          </cell>
          <cell r="H260" t="str">
            <v>乡村治理</v>
          </cell>
          <cell r="I260" t="str">
            <v>推进“积分制”“清单式”等管理方式</v>
          </cell>
          <cell r="J260" t="str">
            <v>开展乡村治理示范创建，推行“积分制”及农村精神文明建设，支持和带动村民，其中巩固脱贫人口1816人、未消除风险监测对象8人提升自身发展动力，创造干净整洁、卫生健康的人居环境。</v>
          </cell>
          <cell r="K260" t="str">
            <v>新建</v>
          </cell>
          <cell r="L260" t="str">
            <v>巫溪县凤凰镇</v>
          </cell>
          <cell r="M260" t="str">
            <v>通过开展“积分制”评比活动，带动村民，其中脱贫人口1816人、未消除风险监测对象8人及其他低收入人口，主动参与产业发展、改善环境卫生。</v>
          </cell>
          <cell r="N260" t="str">
            <v>22人参与前期项目确定会议、决议，22人参与入库项目的选择，25人参与项目实施过程中质量和资金使用的监督；通过开展“积分制”评比活动，带动村民，其中巩固脱贫人口1816人、未消除风险监测对象8人及其他低收入人口，主动参与产业发展、改善环境卫生。</v>
          </cell>
          <cell r="O260" t="str">
            <v>通过开展“积分制”评比活动，带动村民，其中脱贫人口1816人、未消除风险监测对象8人及其他低收入人口，主动参与产业发展、改善环境卫生。</v>
          </cell>
          <cell r="P260" t="str">
            <v>开展乡村治理示范创建“积分制”带动人数≥1824人</v>
          </cell>
          <cell r="Q260" t="str">
            <v>项目验收合格率100%</v>
          </cell>
          <cell r="R260" t="str">
            <v>乡村治理示范创建“积分制”项目完成及时完工率100%</v>
          </cell>
          <cell r="S260" t="str">
            <v>乡风文明积分兑换≤300元/户</v>
          </cell>
          <cell r="T260" t="str">
            <v>无</v>
          </cell>
          <cell r="U260" t="str">
            <v>受益脱贫人口、监测对象人数≥1824人</v>
          </cell>
          <cell r="V260" t="str">
            <v>项目可持续效益≥1年</v>
          </cell>
          <cell r="W260" t="str">
            <v>受益群众满意度≥95%</v>
          </cell>
          <cell r="X260" t="str">
            <v>巫溪县乡村振兴局</v>
          </cell>
          <cell r="Y260" t="str">
            <v>巫溪县凤凰镇人民政府</v>
          </cell>
          <cell r="Z260">
            <v>2024</v>
          </cell>
          <cell r="AA260" t="str">
            <v>是</v>
          </cell>
          <cell r="AB260">
            <v>202401</v>
          </cell>
          <cell r="AC260">
            <v>202412</v>
          </cell>
          <cell r="AD260">
            <v>43</v>
          </cell>
          <cell r="AE260">
            <v>43</v>
          </cell>
          <cell r="AF260">
            <v>43</v>
          </cell>
        </row>
        <row r="260">
          <cell r="AM260">
            <v>1824</v>
          </cell>
          <cell r="AN260">
            <v>1824</v>
          </cell>
          <cell r="AO260" t="str">
            <v>否</v>
          </cell>
          <cell r="AP260" t="str">
            <v>否</v>
          </cell>
          <cell r="AQ260" t="str">
            <v>否</v>
          </cell>
          <cell r="AR260" t="str">
            <v>是</v>
          </cell>
          <cell r="AS260" t="str">
            <v>是</v>
          </cell>
          <cell r="AT260" t="str">
            <v>否</v>
          </cell>
          <cell r="AU260" t="str">
            <v>否</v>
          </cell>
          <cell r="AV260" t="str">
            <v>否</v>
          </cell>
          <cell r="AW260" t="str">
            <v>否</v>
          </cell>
          <cell r="AX260" t="str">
            <v>张亚林</v>
          </cell>
          <cell r="AY260">
            <v>13883106221</v>
          </cell>
        </row>
        <row r="260">
          <cell r="BD260">
            <v>0</v>
          </cell>
        </row>
        <row r="260">
          <cell r="BL260">
            <v>43</v>
          </cell>
          <cell r="BM260">
            <v>43</v>
          </cell>
          <cell r="BN260">
            <v>43</v>
          </cell>
          <cell r="BO260">
            <v>0</v>
          </cell>
        </row>
        <row r="261">
          <cell r="F261" t="str">
            <v>巫溪县菱角镇2024年乡村治理示范创建文明积分兑换项目</v>
          </cell>
          <cell r="G261" t="str">
            <v>乡村治理和精神文明建设</v>
          </cell>
          <cell r="H261" t="str">
            <v>乡村治理</v>
          </cell>
          <cell r="I261" t="str">
            <v>推进“积分制”“清单式”等管理方式</v>
          </cell>
          <cell r="J261" t="str">
            <v>开展乡村治理示范创建，推行“积分制”及农村精神文明建设，支持和带动村民，其中巩固脱贫人口3857人、未消除风险监测对象26人提升自身发展动力，创造干净整洁、卫生健康的人居环境。</v>
          </cell>
          <cell r="K261" t="str">
            <v>新建</v>
          </cell>
          <cell r="L261" t="str">
            <v>巫溪县菱角镇</v>
          </cell>
          <cell r="M261" t="str">
            <v>通过开展“积分制”评比活动，带动村民，其中脱贫人口3857人、未消除风险监测对象26人及其他低收入人口，主动参与产业发展、改善环境卫生。</v>
          </cell>
          <cell r="N261" t="str">
            <v>5人参与前期项目确定会议、决议，5人参与入库项目的选择，3人参与项目实施过程中施工质量和资金使用的监督；参与项目实施过程中施工质量和资金使用的监督，通过开展“积分制”评比活动，带动村民，其中巩固脱贫人口3857人、未消除风险监测对象26人及其他低收入人口，主动参与产业发展、改善环境卫生。</v>
          </cell>
          <cell r="O261" t="str">
            <v>通过开展“积分制”评比活动，带动村民，其中脱贫人口3857人、未消除风险监测对象26人及其他低收入人口，主动参与产业发展、改善环境卫生。</v>
          </cell>
          <cell r="P261" t="str">
            <v>开展乡村治理示范创建“积分制”带动人数≥3883人</v>
          </cell>
          <cell r="Q261" t="str">
            <v>项目验收合格率100%</v>
          </cell>
          <cell r="R261" t="str">
            <v>乡村治理示范创建“积分制”项目完成及时完工率100%</v>
          </cell>
          <cell r="S261" t="str">
            <v>乡风文明积分兑换≤300元/户</v>
          </cell>
          <cell r="T261" t="str">
            <v>无</v>
          </cell>
          <cell r="U261" t="str">
            <v>受益脱贫人口、监测对象人数≥3883人</v>
          </cell>
          <cell r="V261" t="str">
            <v>项目可持续效益≥1年</v>
          </cell>
          <cell r="W261" t="str">
            <v>受益群众满意度≥95%</v>
          </cell>
          <cell r="X261" t="str">
            <v>巫溪县乡村振兴局</v>
          </cell>
          <cell r="Y261" t="str">
            <v>巫溪县菱角镇人民政府</v>
          </cell>
          <cell r="Z261">
            <v>2024</v>
          </cell>
          <cell r="AA261" t="str">
            <v>是</v>
          </cell>
          <cell r="AB261">
            <v>202401</v>
          </cell>
          <cell r="AC261">
            <v>202412</v>
          </cell>
          <cell r="AD261">
            <v>33</v>
          </cell>
          <cell r="AE261">
            <v>33</v>
          </cell>
          <cell r="AF261">
            <v>33</v>
          </cell>
        </row>
        <row r="261">
          <cell r="AM261">
            <v>3883</v>
          </cell>
          <cell r="AN261">
            <v>3883</v>
          </cell>
          <cell r="AO261" t="str">
            <v>否</v>
          </cell>
          <cell r="AP261" t="str">
            <v>否</v>
          </cell>
          <cell r="AQ261" t="str">
            <v>否</v>
          </cell>
          <cell r="AR261" t="str">
            <v>是</v>
          </cell>
          <cell r="AS261" t="str">
            <v>是</v>
          </cell>
          <cell r="AT261" t="str">
            <v>否</v>
          </cell>
          <cell r="AU261" t="str">
            <v>否</v>
          </cell>
          <cell r="AV261" t="str">
            <v>否</v>
          </cell>
          <cell r="AW261" t="str">
            <v>否</v>
          </cell>
          <cell r="AX261" t="str">
            <v>胡怀斌</v>
          </cell>
          <cell r="AY261">
            <v>15023827889</v>
          </cell>
        </row>
        <row r="261">
          <cell r="BD261">
            <v>0</v>
          </cell>
        </row>
        <row r="261">
          <cell r="BL261">
            <v>33</v>
          </cell>
          <cell r="BM261">
            <v>33</v>
          </cell>
          <cell r="BN261">
            <v>33</v>
          </cell>
          <cell r="BO261">
            <v>0</v>
          </cell>
        </row>
        <row r="262">
          <cell r="F262" t="str">
            <v>巫溪县胜利乡2024年乡村治理示范创建文明积分兑换项目</v>
          </cell>
          <cell r="G262" t="str">
            <v>乡村治理和精神文明建设</v>
          </cell>
          <cell r="H262" t="str">
            <v>乡村治理</v>
          </cell>
          <cell r="I262" t="str">
            <v>推进“积分制”“清单式”等管理方式</v>
          </cell>
          <cell r="J262" t="str">
            <v>开展乡村治理示范创建，推行“积分制”及农村精神文明建设，支持和带动村民，其中巩固脱贫人口2410人、未消除风险监测对象10人提升自身发展动力，创造干净整洁、卫生健康的人居环境。</v>
          </cell>
          <cell r="K262" t="str">
            <v>新建</v>
          </cell>
          <cell r="L262" t="str">
            <v>巫溪县胜利乡</v>
          </cell>
          <cell r="M262" t="str">
            <v>通过开展“积分制”评比活动，带动村民，其中脱贫人口2410人、未消除风险监测对象10人及其他低收入人口，主动参与产业发展、改善环境卫生。</v>
          </cell>
          <cell r="N262" t="str">
            <v>9人参与前期项目确定会议、决议，15人参与入库项目的选择，16人参与项目实施过程中质量和资金使用的监督；通过开展“积分制”评比活动，带动村民，其中巩固脱贫人口2410人、未消除风险监测对象10人及其他低收入人口，主动参与产业发展、改善环境卫生。</v>
          </cell>
          <cell r="O262" t="str">
            <v>通过开展“积分制”评比活动，带动村民，其中脱贫人口2410人、未消除风险监测对象10人及其他低收入人口，主动参与产业发展、改善环境卫生。</v>
          </cell>
          <cell r="P262" t="str">
            <v>开展乡村治理示范创建“积分制”带动人数≥2420人</v>
          </cell>
          <cell r="Q262" t="str">
            <v>项目验收合格率100%</v>
          </cell>
          <cell r="R262" t="str">
            <v>乡村治理示范创建“积分制”项目完成及时完工率100%</v>
          </cell>
          <cell r="S262" t="str">
            <v>乡风文明积分兑换≤300元/户</v>
          </cell>
          <cell r="T262" t="str">
            <v>无</v>
          </cell>
          <cell r="U262" t="str">
            <v>受益脱贫人口、监测对象人数≥2420人</v>
          </cell>
          <cell r="V262" t="str">
            <v>项目可持续效益≥1年</v>
          </cell>
          <cell r="W262" t="str">
            <v>受益群众满意度≥95%</v>
          </cell>
          <cell r="X262" t="str">
            <v>巫溪县乡村振兴局</v>
          </cell>
          <cell r="Y262" t="str">
            <v>巫溪县胜利乡人民政府</v>
          </cell>
          <cell r="Z262">
            <v>2024</v>
          </cell>
          <cell r="AA262" t="str">
            <v>是</v>
          </cell>
          <cell r="AB262">
            <v>202401</v>
          </cell>
          <cell r="AC262">
            <v>202412</v>
          </cell>
          <cell r="AD262">
            <v>22</v>
          </cell>
          <cell r="AE262">
            <v>22</v>
          </cell>
          <cell r="AF262">
            <v>22</v>
          </cell>
        </row>
        <row r="262">
          <cell r="AM262">
            <v>2420</v>
          </cell>
          <cell r="AN262">
            <v>2420</v>
          </cell>
          <cell r="AO262" t="str">
            <v>否</v>
          </cell>
          <cell r="AP262" t="str">
            <v>否</v>
          </cell>
          <cell r="AQ262" t="str">
            <v>否</v>
          </cell>
          <cell r="AR262" t="str">
            <v>是</v>
          </cell>
          <cell r="AS262" t="str">
            <v>是</v>
          </cell>
          <cell r="AT262" t="str">
            <v>否</v>
          </cell>
          <cell r="AU262" t="str">
            <v>否</v>
          </cell>
          <cell r="AV262" t="str">
            <v>否</v>
          </cell>
          <cell r="AW262" t="str">
            <v>否</v>
          </cell>
          <cell r="AX262" t="str">
            <v>谭国龙</v>
          </cell>
          <cell r="AY262" t="str">
            <v>15870466966</v>
          </cell>
        </row>
        <row r="262">
          <cell r="BD262">
            <v>0</v>
          </cell>
        </row>
        <row r="262">
          <cell r="BL262">
            <v>22</v>
          </cell>
          <cell r="BM262">
            <v>22</v>
          </cell>
          <cell r="BN262">
            <v>22</v>
          </cell>
          <cell r="BO262">
            <v>0</v>
          </cell>
        </row>
        <row r="263">
          <cell r="F263" t="str">
            <v>巫溪县宁厂镇2024年乡村治理示范创建文明积分兑换项目</v>
          </cell>
          <cell r="G263" t="str">
            <v>乡村治理和精神文明建设</v>
          </cell>
          <cell r="H263" t="str">
            <v>乡村治理</v>
          </cell>
          <cell r="I263" t="str">
            <v>推进“积分制”“清单式”等管理方式</v>
          </cell>
          <cell r="J263" t="str">
            <v>开展乡村治理示范创建，推行“积分制”及农村精神文明建设，支持和带动村民，其中巩固脱贫人口1303人、未消除风险监测对象2人提升自身发展动力，创造干净整洁、卫生健康的人居环境。</v>
          </cell>
          <cell r="K263" t="str">
            <v>新建</v>
          </cell>
          <cell r="L263" t="str">
            <v>巫溪县宁厂镇</v>
          </cell>
          <cell r="M263" t="str">
            <v>通过开展“积分制”评比活动，带动村民，其中脱贫人口1303人、未消除风险监测对象2人及其他低收入人口，主动参与产业发展、改善环境卫生。</v>
          </cell>
          <cell r="N263" t="str">
            <v>18人参与前期项目确定会议、决议，18人参与入库项目的选择，3人参与项目实施过程中施工质量和资金使用的监督。通过开展“积分制”评比活动，带动村民，其中巩固脱贫人口1303人、未消除风险监测对象2人及其他低收入人口，主动参与产业发展、改善环境卫生。</v>
          </cell>
          <cell r="O263" t="str">
            <v>通过开展“积分制”评比活动，带动村民，其中脱贫人口1303人、未消除风险监测对象2人及其他低收入人口，主动参与产业发展、改善环境卫生。</v>
          </cell>
          <cell r="P263" t="str">
            <v>开展乡村治理示范创建“积分制”带动人数≥1305人</v>
          </cell>
          <cell r="Q263" t="str">
            <v>项目验收合格率100%</v>
          </cell>
          <cell r="R263" t="str">
            <v>乡村治理示范创建“积分制”项目完成及时完工率100%</v>
          </cell>
          <cell r="S263" t="str">
            <v>乡风文明积分兑换≤300元/户</v>
          </cell>
          <cell r="T263" t="str">
            <v>无</v>
          </cell>
          <cell r="U263" t="str">
            <v>受益脱贫人口、监测对象人数≥1305人</v>
          </cell>
          <cell r="V263" t="str">
            <v>项目可持续效益≥1年</v>
          </cell>
          <cell r="W263" t="str">
            <v>受益群众满意度≥95%</v>
          </cell>
          <cell r="X263" t="str">
            <v>巫溪县乡村振兴局</v>
          </cell>
          <cell r="Y263" t="str">
            <v>巫溪县宁厂镇人民政府</v>
          </cell>
          <cell r="Z263">
            <v>2024</v>
          </cell>
          <cell r="AA263" t="str">
            <v>是</v>
          </cell>
          <cell r="AB263">
            <v>202401</v>
          </cell>
          <cell r="AC263">
            <v>202412</v>
          </cell>
          <cell r="AD263">
            <v>20</v>
          </cell>
          <cell r="AE263">
            <v>20</v>
          </cell>
          <cell r="AF263">
            <v>20</v>
          </cell>
        </row>
        <row r="263">
          <cell r="AM263">
            <v>1305</v>
          </cell>
          <cell r="AN263">
            <v>1305</v>
          </cell>
          <cell r="AO263" t="str">
            <v>否</v>
          </cell>
          <cell r="AP263" t="str">
            <v>否</v>
          </cell>
          <cell r="AQ263" t="str">
            <v>否</v>
          </cell>
          <cell r="AR263" t="str">
            <v>是</v>
          </cell>
          <cell r="AS263" t="str">
            <v>是</v>
          </cell>
          <cell r="AT263" t="str">
            <v>否</v>
          </cell>
          <cell r="AU263" t="str">
            <v>否</v>
          </cell>
          <cell r="AV263" t="str">
            <v>否</v>
          </cell>
          <cell r="AW263" t="str">
            <v>否</v>
          </cell>
          <cell r="AX263" t="str">
            <v>陈炜</v>
          </cell>
          <cell r="AY263">
            <v>18723572792</v>
          </cell>
        </row>
        <row r="263">
          <cell r="BD263">
            <v>0</v>
          </cell>
        </row>
        <row r="263">
          <cell r="BL263">
            <v>20</v>
          </cell>
          <cell r="BM263">
            <v>20</v>
          </cell>
          <cell r="BN263">
            <v>20</v>
          </cell>
          <cell r="BO263">
            <v>0</v>
          </cell>
        </row>
        <row r="264">
          <cell r="F264" t="str">
            <v>巫溪县大河乡2024年乡村治理示范创建文明积分兑换项目</v>
          </cell>
          <cell r="G264" t="str">
            <v>乡村治理和精神文明建设</v>
          </cell>
          <cell r="H264" t="str">
            <v>乡村治理</v>
          </cell>
          <cell r="I264" t="str">
            <v>推进“积分制”“清单式”等管理方式</v>
          </cell>
          <cell r="J264" t="str">
            <v>开展乡村治理示范创建，推行“积分制”及农村精神文明建设，支持和带动村民，其中巩固脱贫人口2411人、未消除风险监测对象23人提升自身发展动力，创造干净整洁、卫生健康的人居环境。</v>
          </cell>
          <cell r="K264" t="str">
            <v>新建</v>
          </cell>
          <cell r="L264" t="str">
            <v>巫溪县大河乡</v>
          </cell>
          <cell r="M264" t="str">
            <v>通过开展“积分制”评比活动，带动村民，其中脱贫人口2411人、未消除风险监测对象23人及其他低收入人口，主动参与产业发展、改善环境卫生。</v>
          </cell>
          <cell r="N264"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633余户巩固脱贫户、监测对象30户提升自身发展动力，创造干净整洁、卫生健康的人居环境。</v>
          </cell>
          <cell r="O264" t="str">
            <v>通过开展“积分制”评比活动，带动村民，其中脱贫人口2411人、未消除风险监测对象23人及其他低收入人口，主动参与产业发展、改善环境卫生。</v>
          </cell>
          <cell r="P264" t="str">
            <v>开展乡村治理示范创建“积分制”带动人数≥2434人</v>
          </cell>
          <cell r="Q264" t="str">
            <v>项目验收合格率100%</v>
          </cell>
          <cell r="R264" t="str">
            <v>乡村治理示范创建“积分制”项目完成及时完工率100%</v>
          </cell>
          <cell r="S264" t="str">
            <v>乡风文明积分兑换≤300元/户</v>
          </cell>
          <cell r="T264" t="str">
            <v>无</v>
          </cell>
          <cell r="U264" t="str">
            <v>受益脱贫人口、监测对象人数≥2434人</v>
          </cell>
          <cell r="V264" t="str">
            <v>项目可持续效益≥1年</v>
          </cell>
          <cell r="W264" t="str">
            <v>受益群众满意度≥95%</v>
          </cell>
          <cell r="X264" t="str">
            <v>巫溪县乡村振兴局</v>
          </cell>
          <cell r="Y264" t="str">
            <v>巫溪县大河乡人民政府</v>
          </cell>
          <cell r="Z264">
            <v>2024</v>
          </cell>
          <cell r="AA264" t="str">
            <v>是</v>
          </cell>
          <cell r="AB264">
            <v>202401</v>
          </cell>
          <cell r="AC264">
            <v>202412</v>
          </cell>
          <cell r="AD264">
            <v>20</v>
          </cell>
          <cell r="AE264">
            <v>20</v>
          </cell>
          <cell r="AF264">
            <v>20</v>
          </cell>
        </row>
        <row r="264">
          <cell r="AM264">
            <v>2434</v>
          </cell>
          <cell r="AN264">
            <v>2434</v>
          </cell>
          <cell r="AO264" t="str">
            <v>否</v>
          </cell>
          <cell r="AP264" t="str">
            <v>否</v>
          </cell>
          <cell r="AQ264" t="str">
            <v>否</v>
          </cell>
          <cell r="AR264" t="str">
            <v>是</v>
          </cell>
          <cell r="AS264" t="str">
            <v>是</v>
          </cell>
          <cell r="AT264" t="str">
            <v>否</v>
          </cell>
          <cell r="AU264" t="str">
            <v>否</v>
          </cell>
          <cell r="AV264" t="str">
            <v>否</v>
          </cell>
          <cell r="AW264" t="str">
            <v>否</v>
          </cell>
          <cell r="AX264" t="str">
            <v>辜仕涛</v>
          </cell>
          <cell r="AY264">
            <v>17749962810</v>
          </cell>
        </row>
        <row r="264">
          <cell r="BD264">
            <v>0</v>
          </cell>
        </row>
        <row r="264">
          <cell r="BL264">
            <v>20</v>
          </cell>
          <cell r="BM264">
            <v>20</v>
          </cell>
          <cell r="BN264">
            <v>20</v>
          </cell>
          <cell r="BO264">
            <v>0</v>
          </cell>
        </row>
        <row r="265">
          <cell r="F265" t="str">
            <v>巫溪县天星乡2024年乡村治理示范创建文明积分兑换项目</v>
          </cell>
          <cell r="G265" t="str">
            <v>乡村治理和精神文明建设</v>
          </cell>
          <cell r="H265" t="str">
            <v>乡村治理</v>
          </cell>
          <cell r="I265" t="str">
            <v>推进“积分制”“清单式”等管理方式</v>
          </cell>
          <cell r="J265" t="str">
            <v>开展乡村治理示范创建，推行“积分制”及农村精神文明建设，支持和带动村民，其中巩固脱贫人口1724人、未消除风险监测对象27人提升自身发展动力，创造干净整洁、卫生健康的人居环境。</v>
          </cell>
          <cell r="K265" t="str">
            <v>新建</v>
          </cell>
          <cell r="L265" t="str">
            <v>巫溪县天星乡</v>
          </cell>
          <cell r="M265" t="str">
            <v>通过开展“积分制”评比活动，带动村民，其中脱贫人口1724人、未消除风险监测对象27人及其他低收入人口，主动参与产业发展、改善环境卫生。</v>
          </cell>
          <cell r="N265"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467余户巩固脱贫户、监测对象34户提升自身发展动力，创造干净整洁、卫生健康的人居环境。</v>
          </cell>
          <cell r="O265" t="str">
            <v>通过开展“积分制”评比活动，带动村民，其中脱贫人口1724人、未消除风险监测对象27人及其他低收入人口，主动参与产业发展、改善环境卫生。</v>
          </cell>
          <cell r="P265" t="str">
            <v>开展乡村治理示范创建“积分制”带动人数≥1751人</v>
          </cell>
          <cell r="Q265" t="str">
            <v>项目验收合格率100%</v>
          </cell>
          <cell r="R265" t="str">
            <v>乡村治理示范创建“积分制”项目完成及时完工率100%</v>
          </cell>
          <cell r="S265" t="str">
            <v>乡风文明积分兑换≤300元/户</v>
          </cell>
          <cell r="T265" t="str">
            <v>无</v>
          </cell>
          <cell r="U265" t="str">
            <v>受益脱贫人口、监测对象人数≥1751人</v>
          </cell>
          <cell r="V265" t="str">
            <v>项目可持续效益≥1年</v>
          </cell>
          <cell r="W265" t="str">
            <v>受益群众满意度≥95%</v>
          </cell>
          <cell r="X265" t="str">
            <v>巫溪县乡村振兴局</v>
          </cell>
          <cell r="Y265" t="str">
            <v>巫溪县天星乡人民政府</v>
          </cell>
          <cell r="Z265">
            <v>2024</v>
          </cell>
          <cell r="AA265" t="str">
            <v>是</v>
          </cell>
          <cell r="AB265">
            <v>202401</v>
          </cell>
          <cell r="AC265">
            <v>202412</v>
          </cell>
          <cell r="AD265">
            <v>8</v>
          </cell>
          <cell r="AE265">
            <v>8</v>
          </cell>
          <cell r="AF265">
            <v>8</v>
          </cell>
        </row>
        <row r="265">
          <cell r="AM265">
            <v>1751</v>
          </cell>
          <cell r="AN265">
            <v>1751</v>
          </cell>
          <cell r="AO265" t="str">
            <v>否</v>
          </cell>
          <cell r="AP265" t="str">
            <v>否</v>
          </cell>
          <cell r="AQ265" t="str">
            <v>否</v>
          </cell>
          <cell r="AR265" t="str">
            <v>是</v>
          </cell>
          <cell r="AS265" t="str">
            <v>是</v>
          </cell>
          <cell r="AT265" t="str">
            <v>否</v>
          </cell>
          <cell r="AU265" t="str">
            <v>否</v>
          </cell>
          <cell r="AV265" t="str">
            <v>否</v>
          </cell>
          <cell r="AW265" t="str">
            <v>否</v>
          </cell>
          <cell r="AX265" t="str">
            <v>胡杰</v>
          </cell>
          <cell r="AY265">
            <v>18723176832</v>
          </cell>
        </row>
        <row r="265">
          <cell r="BD265">
            <v>0</v>
          </cell>
        </row>
        <row r="265">
          <cell r="BL265">
            <v>8</v>
          </cell>
          <cell r="BM265">
            <v>8</v>
          </cell>
          <cell r="BN265">
            <v>8</v>
          </cell>
          <cell r="BO265">
            <v>0</v>
          </cell>
        </row>
        <row r="266">
          <cell r="F266" t="str">
            <v>巫溪县长桂乡2024年乡村治理示范创建文明积分兑换项目</v>
          </cell>
          <cell r="G266" t="str">
            <v>乡村治理和精神文明建设</v>
          </cell>
          <cell r="H266" t="str">
            <v>乡村治理</v>
          </cell>
          <cell r="I266" t="str">
            <v>推进“积分制”“清单式”等管理方式</v>
          </cell>
          <cell r="J266" t="str">
            <v>开展乡村治理示范创建，推行“积分制”及农村精神文明建设，支持和带动村民，其中巩固脱贫人口1724人、未消除风险监测对象18人提升自身发展动力，创造干净整洁、卫生健康的人居环境。</v>
          </cell>
          <cell r="K266" t="str">
            <v>新建</v>
          </cell>
          <cell r="L266" t="str">
            <v>巫溪县长桂乡</v>
          </cell>
          <cell r="M266" t="str">
            <v>通过开展“积分制”评比活动，带动村民，其中脱贫人口1724人、未消除风险监测对象18人及其他低收入人口，主动参与产业发展、改善环境卫生。</v>
          </cell>
          <cell r="N266"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487余户巩固脱贫户、监测对象22户提升自身发展动力，创造干净整洁、卫生健康的人居环境。</v>
          </cell>
          <cell r="O266" t="str">
            <v>通过开展“积分制”评比活动，带动村民，其中脱贫人口1724人、未消除风险监测对象18人及其他低收入人口，主动参与产业发展、改善环境卫生。</v>
          </cell>
          <cell r="P266" t="str">
            <v>开展乡村治理示范创建“积分制”带动人数≥1742人</v>
          </cell>
          <cell r="Q266" t="str">
            <v>项目验收合格率100%</v>
          </cell>
          <cell r="R266" t="str">
            <v>乡村治理示范创建“积分制”项目完成及时完工率100%</v>
          </cell>
          <cell r="S266" t="str">
            <v>乡风文明积分兑换≤300元/户</v>
          </cell>
          <cell r="T266" t="str">
            <v>无</v>
          </cell>
          <cell r="U266" t="str">
            <v>受益脱贫人口、监测对象人数≥1742人</v>
          </cell>
          <cell r="V266" t="str">
            <v>项目可持续效益≥1年</v>
          </cell>
          <cell r="W266" t="str">
            <v>受益群众满意度≥95%</v>
          </cell>
          <cell r="X266" t="str">
            <v>巫溪县乡村振兴局</v>
          </cell>
          <cell r="Y266" t="str">
            <v>巫溪县长桂乡人民政府</v>
          </cell>
          <cell r="Z266">
            <v>2024</v>
          </cell>
          <cell r="AA266" t="str">
            <v>是</v>
          </cell>
          <cell r="AB266">
            <v>202401</v>
          </cell>
          <cell r="AC266">
            <v>202412</v>
          </cell>
          <cell r="AD266">
            <v>12</v>
          </cell>
          <cell r="AE266">
            <v>12</v>
          </cell>
          <cell r="AF266">
            <v>12</v>
          </cell>
        </row>
        <row r="266">
          <cell r="AM266">
            <v>1742</v>
          </cell>
          <cell r="AN266">
            <v>1742</v>
          </cell>
          <cell r="AO266" t="str">
            <v>否</v>
          </cell>
          <cell r="AP266" t="str">
            <v>否</v>
          </cell>
          <cell r="AQ266" t="str">
            <v>否</v>
          </cell>
          <cell r="AR266" t="str">
            <v>是</v>
          </cell>
          <cell r="AS266" t="str">
            <v>是</v>
          </cell>
          <cell r="AT266" t="str">
            <v>否</v>
          </cell>
          <cell r="AU266" t="str">
            <v>否</v>
          </cell>
          <cell r="AV266" t="str">
            <v>否</v>
          </cell>
          <cell r="AW266" t="str">
            <v>否</v>
          </cell>
          <cell r="AX266" t="str">
            <v>周恩奎</v>
          </cell>
          <cell r="AY266">
            <v>15223570990</v>
          </cell>
        </row>
        <row r="266">
          <cell r="BD266">
            <v>0</v>
          </cell>
        </row>
        <row r="266">
          <cell r="BL266">
            <v>12</v>
          </cell>
          <cell r="BM266">
            <v>12</v>
          </cell>
          <cell r="BN266">
            <v>12</v>
          </cell>
          <cell r="BO266">
            <v>0</v>
          </cell>
        </row>
        <row r="267">
          <cell r="F267" t="str">
            <v>巫溪县上磺镇2024年乡村治理示范创建文明积分兑换项目</v>
          </cell>
          <cell r="G267" t="str">
            <v>乡村治理和精神文明建设</v>
          </cell>
          <cell r="H267" t="str">
            <v>乡村治理</v>
          </cell>
          <cell r="I267" t="str">
            <v>推进“积分制”“清单式”等管理方式</v>
          </cell>
          <cell r="J267" t="str">
            <v>开展乡村治理示范创建，推行“积分制”及农村精神文明建设，支持和带动村民，其中巩固脱贫人口5946人、未消除风险监测对象48人提升自身发展动力，创造干净整洁、卫生健康的人居环境。</v>
          </cell>
          <cell r="K267" t="str">
            <v>新建</v>
          </cell>
          <cell r="L267" t="str">
            <v>巫溪县上磺镇</v>
          </cell>
          <cell r="M267" t="str">
            <v>通过开展“积分制”评比活动，带动村民，其中脱贫人口5946人、未消除风险监测对象48人及其他低收入人口，主动参与产业发展、改善环境卫生。</v>
          </cell>
          <cell r="N267"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1668余户巩固脱贫户、监测对象51户提升自身发展动力，创造干净整洁、卫生健康的人居环境。</v>
          </cell>
          <cell r="O267" t="str">
            <v>通过开展“积分制”评比活动，带动村民，其中脱贫人口5946人、未消除风险监测对象48人及其他低收入人口，主动参与产业发展、改善环境卫生。</v>
          </cell>
          <cell r="P267" t="str">
            <v>开展乡村治理示范创建“积分制”带动人数≥5994人</v>
          </cell>
          <cell r="Q267" t="str">
            <v>项目验收合格率100%</v>
          </cell>
          <cell r="R267" t="str">
            <v>乡村治理示范创建“积分制”项目完成及时完工率100%</v>
          </cell>
          <cell r="S267" t="str">
            <v>乡风文明积分兑换≤300元/户</v>
          </cell>
          <cell r="T267" t="str">
            <v>无</v>
          </cell>
          <cell r="U267" t="str">
            <v>受益脱贫人口、监测对象人数≥5994人</v>
          </cell>
          <cell r="V267" t="str">
            <v>项目可持续效益≥1年</v>
          </cell>
          <cell r="W267" t="str">
            <v>受益群众满意度≥95%</v>
          </cell>
          <cell r="X267" t="str">
            <v>巫溪县乡村振兴局</v>
          </cell>
          <cell r="Y267" t="str">
            <v>巫溪县上磺镇人民政府</v>
          </cell>
          <cell r="Z267">
            <v>2024</v>
          </cell>
          <cell r="AA267" t="str">
            <v>是</v>
          </cell>
          <cell r="AB267">
            <v>202401</v>
          </cell>
          <cell r="AC267">
            <v>202412</v>
          </cell>
          <cell r="AD267">
            <v>50</v>
          </cell>
          <cell r="AE267">
            <v>50</v>
          </cell>
          <cell r="AF267">
            <v>50</v>
          </cell>
        </row>
        <row r="267">
          <cell r="AM267">
            <v>5994</v>
          </cell>
          <cell r="AN267">
            <v>5994</v>
          </cell>
          <cell r="AO267" t="str">
            <v>否</v>
          </cell>
          <cell r="AP267" t="str">
            <v>否</v>
          </cell>
          <cell r="AQ267" t="str">
            <v>否</v>
          </cell>
          <cell r="AR267" t="str">
            <v>是</v>
          </cell>
          <cell r="AS267" t="str">
            <v>是</v>
          </cell>
          <cell r="AT267" t="str">
            <v>否</v>
          </cell>
          <cell r="AU267" t="str">
            <v>否</v>
          </cell>
          <cell r="AV267" t="str">
            <v>否</v>
          </cell>
          <cell r="AW267" t="str">
            <v>否</v>
          </cell>
          <cell r="AX267" t="str">
            <v>吕贤平</v>
          </cell>
          <cell r="AY267">
            <v>15086903993</v>
          </cell>
        </row>
        <row r="267">
          <cell r="BD267">
            <v>0</v>
          </cell>
        </row>
        <row r="267">
          <cell r="BL267">
            <v>50</v>
          </cell>
          <cell r="BM267">
            <v>50</v>
          </cell>
          <cell r="BN267">
            <v>50</v>
          </cell>
          <cell r="BO267">
            <v>0</v>
          </cell>
        </row>
        <row r="268">
          <cell r="F268" t="str">
            <v>巫溪县古路镇2024年乡村治理示范创建文明积分兑换项目</v>
          </cell>
          <cell r="G268" t="str">
            <v>乡村治理和精神文明建设</v>
          </cell>
          <cell r="H268" t="str">
            <v>乡村治理</v>
          </cell>
          <cell r="I268" t="str">
            <v>推进“积分制”“清单式”等管理方式</v>
          </cell>
          <cell r="J268" t="str">
            <v>开展乡村治理示范创建，推行“积分制”及农村精神文明建设，支持和带动村民，其中巩固脱贫人口7708人、未消除风险监测对象4人提升自身发展动力，创造干净整洁、卫生健康的人居环境。</v>
          </cell>
          <cell r="K268" t="str">
            <v>新建</v>
          </cell>
          <cell r="L268" t="str">
            <v>巫溪县古路镇</v>
          </cell>
          <cell r="M268" t="str">
            <v>通过开展“积分制”评比活动，带动村民，其中脱贫人口7708人、未消除风险监测对象4人及其他低收入人口，主动参与产业发展、改善环境卫生。</v>
          </cell>
          <cell r="N268"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2069余户巩固脱贫户、监测对象41户提升自身发展动力，创造干净整洁、卫生健康的人居环境。</v>
          </cell>
          <cell r="O268" t="str">
            <v>通过开展“积分制”评比活动，带动村民，其中脱贫人口7708人、未消除风险监测对象4人及其他低收入人口，主动参与产业发展、改善环境卫生。</v>
          </cell>
          <cell r="P268" t="str">
            <v>开展乡村治理示范创建“积分制”带动人数≥7712人</v>
          </cell>
          <cell r="Q268" t="str">
            <v>项目验收合格率100%</v>
          </cell>
          <cell r="R268" t="str">
            <v>乡村治理示范创建“积分制”项目完成及时完工率100%</v>
          </cell>
          <cell r="S268" t="str">
            <v>乡风文明积分兑换≤300元/户</v>
          </cell>
          <cell r="T268" t="str">
            <v>无</v>
          </cell>
          <cell r="U268" t="str">
            <v>受益脱贫人口、监测对象人数≥7712人</v>
          </cell>
          <cell r="V268" t="str">
            <v>项目可持续效益≥1年</v>
          </cell>
          <cell r="W268" t="str">
            <v>受益群众满意度≥95%</v>
          </cell>
          <cell r="X268" t="str">
            <v>巫溪县乡村振兴局</v>
          </cell>
          <cell r="Y268" t="str">
            <v>巫溪县古路镇人民政府</v>
          </cell>
          <cell r="Z268">
            <v>2024</v>
          </cell>
          <cell r="AA268" t="str">
            <v>是</v>
          </cell>
          <cell r="AB268">
            <v>202401</v>
          </cell>
          <cell r="AC268">
            <v>202412</v>
          </cell>
          <cell r="AD268">
            <v>48</v>
          </cell>
          <cell r="AE268">
            <v>48</v>
          </cell>
          <cell r="AF268">
            <v>48</v>
          </cell>
        </row>
        <row r="268">
          <cell r="AM268">
            <v>7712</v>
          </cell>
          <cell r="AN268">
            <v>7712</v>
          </cell>
          <cell r="AO268" t="str">
            <v>否</v>
          </cell>
          <cell r="AP268" t="str">
            <v>否</v>
          </cell>
          <cell r="AQ268" t="str">
            <v>否</v>
          </cell>
          <cell r="AR268" t="str">
            <v>是</v>
          </cell>
          <cell r="AS268" t="str">
            <v>是</v>
          </cell>
          <cell r="AT268" t="str">
            <v>否</v>
          </cell>
          <cell r="AU268" t="str">
            <v>否</v>
          </cell>
          <cell r="AV268" t="str">
            <v>否</v>
          </cell>
          <cell r="AW268" t="str">
            <v>否</v>
          </cell>
          <cell r="AX268" t="str">
            <v>陈俊</v>
          </cell>
          <cell r="AY268">
            <v>13668448223</v>
          </cell>
        </row>
        <row r="268">
          <cell r="BD268">
            <v>0</v>
          </cell>
        </row>
        <row r="268">
          <cell r="BL268">
            <v>48</v>
          </cell>
          <cell r="BM268">
            <v>48</v>
          </cell>
          <cell r="BN268">
            <v>48</v>
          </cell>
          <cell r="BO268">
            <v>0</v>
          </cell>
        </row>
        <row r="269">
          <cell r="F269" t="str">
            <v>巫溪县峰灵镇2024年乡村治理示范创建文明积分兑换项目</v>
          </cell>
          <cell r="G269" t="str">
            <v>乡村治理和精神文明建设</v>
          </cell>
          <cell r="H269" t="str">
            <v>乡村治理</v>
          </cell>
          <cell r="I269" t="str">
            <v>推进“积分制”“清单式”等管理方式</v>
          </cell>
          <cell r="J269" t="str">
            <v>开展乡村治理示范创建，推行“积分制”及农村精神文明建设，支持和带动村民，其中巩固脱贫人口3805人、未消除风险监测对象45人提升自身发展动力，创造干净整洁、卫生健康的人居环境。</v>
          </cell>
          <cell r="K269" t="str">
            <v>新建</v>
          </cell>
          <cell r="L269" t="str">
            <v>巫溪县峰灵镇</v>
          </cell>
          <cell r="M269" t="str">
            <v>通过开展“积分制”评比活动，带动村民，其中脱贫人口3805人、未消除风险监测对象45人及其他低收入人口，主动参与产业发展、改善环境卫生。</v>
          </cell>
          <cell r="N269"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1038余户巩固脱贫户、监测对象47户提升自身发展动力，创造干净整洁、卫生健康的人居环境。</v>
          </cell>
          <cell r="O269" t="str">
            <v>通过开展“积分制”评比活动，带动村民，其中脱贫人口3805人、未消除风险监测对象45人及其他低收入人口，主动参与产业发展、改善环境卫生。</v>
          </cell>
          <cell r="P269" t="str">
            <v>开展乡村治理示范创建“积分制”带动人数≥3850人</v>
          </cell>
          <cell r="Q269" t="str">
            <v>项目验收合格率100%</v>
          </cell>
          <cell r="R269" t="str">
            <v>乡村治理示范创建“积分制”项目完成及时完工率100%</v>
          </cell>
          <cell r="S269" t="str">
            <v>乡风文明积分兑换≤300元/户</v>
          </cell>
          <cell r="T269" t="str">
            <v>无</v>
          </cell>
          <cell r="U269" t="str">
            <v>受益脱贫人口、监测对象人数≥3850人</v>
          </cell>
          <cell r="V269" t="str">
            <v>项目可持续效益≥1年</v>
          </cell>
          <cell r="W269" t="str">
            <v>受益群众满意度≥95%</v>
          </cell>
          <cell r="X269" t="str">
            <v>巫溪县乡村振兴局</v>
          </cell>
          <cell r="Y269" t="str">
            <v>巫溪县峰灵镇人民政府</v>
          </cell>
          <cell r="Z269">
            <v>2024</v>
          </cell>
          <cell r="AA269" t="str">
            <v>是</v>
          </cell>
          <cell r="AB269">
            <v>202401</v>
          </cell>
          <cell r="AC269">
            <v>202412</v>
          </cell>
          <cell r="AD269">
            <v>38</v>
          </cell>
          <cell r="AE269">
            <v>38</v>
          </cell>
          <cell r="AF269">
            <v>38</v>
          </cell>
        </row>
        <row r="269">
          <cell r="AM269">
            <v>3850</v>
          </cell>
          <cell r="AN269">
            <v>3850</v>
          </cell>
          <cell r="AO269" t="str">
            <v>否</v>
          </cell>
          <cell r="AP269" t="str">
            <v>否</v>
          </cell>
          <cell r="AQ269" t="str">
            <v>否</v>
          </cell>
          <cell r="AR269" t="str">
            <v>是</v>
          </cell>
          <cell r="AS269" t="str">
            <v>是</v>
          </cell>
          <cell r="AT269" t="str">
            <v>否</v>
          </cell>
          <cell r="AU269" t="str">
            <v>否</v>
          </cell>
          <cell r="AV269" t="str">
            <v>否</v>
          </cell>
          <cell r="AW269" t="str">
            <v>否</v>
          </cell>
          <cell r="AX269" t="str">
            <v>吴松</v>
          </cell>
          <cell r="AY269">
            <v>18315015559</v>
          </cell>
        </row>
        <row r="269">
          <cell r="BD269">
            <v>0</v>
          </cell>
        </row>
        <row r="269">
          <cell r="BL269">
            <v>38</v>
          </cell>
          <cell r="BM269">
            <v>38</v>
          </cell>
          <cell r="BN269">
            <v>38</v>
          </cell>
          <cell r="BO269">
            <v>0</v>
          </cell>
        </row>
        <row r="270">
          <cell r="F270" t="str">
            <v>巫溪县蒲莲镇2024年乡村治理示范创建文明积分兑换项目</v>
          </cell>
          <cell r="G270" t="str">
            <v>乡村治理和精神文明建设</v>
          </cell>
          <cell r="H270" t="str">
            <v>乡村治理</v>
          </cell>
          <cell r="I270" t="str">
            <v>推进“积分制”“清单式”等管理方式</v>
          </cell>
          <cell r="J270" t="str">
            <v>开展乡村治理示范创建，推行“积分制”及农村精神文明建设，支持和带动村民，其中巩固脱贫人口3134人、未消除风险监测对象24人提升自身发展动力，创造干净整洁、卫生健康的人居环境。</v>
          </cell>
          <cell r="K270" t="str">
            <v>新建</v>
          </cell>
          <cell r="L270" t="str">
            <v>巫溪县蒲莲镇</v>
          </cell>
          <cell r="M270" t="str">
            <v>通过开展“积分制”评比活动，带动村民，其中脱贫人口3134人、未消除风险监测对象24人及其他低收入人口，主动参与产业发展、改善环境卫生。</v>
          </cell>
          <cell r="N270"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772余户巩固脱贫户、监测对象35户提升自身发展动力，创造干净整洁、卫生健康的人居环境。</v>
          </cell>
          <cell r="O270" t="str">
            <v>通过开展“积分制”评比活动，带动村民，其中脱贫人口3134人、未消除风险监测对象24人及其他低收入人口，主动参与产业发展、改善环境卫生。</v>
          </cell>
          <cell r="P270" t="str">
            <v>开展乡村治理示范创建“积分制”带动人数≥3158人</v>
          </cell>
          <cell r="Q270" t="str">
            <v>项目验收合格率100%</v>
          </cell>
          <cell r="R270" t="str">
            <v>乡村治理示范创建“积分制”项目完成及时完工率100%</v>
          </cell>
          <cell r="S270" t="str">
            <v>乡风文明积分兑换≤300元/户</v>
          </cell>
          <cell r="T270" t="str">
            <v>无</v>
          </cell>
          <cell r="U270" t="str">
            <v>受益脱贫人口、监测对象人数≥3158人</v>
          </cell>
          <cell r="V270" t="str">
            <v>项目可持续效益≥1年</v>
          </cell>
          <cell r="W270" t="str">
            <v>受益群众满意度≥95%</v>
          </cell>
          <cell r="X270" t="str">
            <v>巫溪县乡村振兴局</v>
          </cell>
          <cell r="Y270" t="str">
            <v>巫溪县蒲莲镇人民政府</v>
          </cell>
          <cell r="Z270">
            <v>2024</v>
          </cell>
          <cell r="AA270" t="str">
            <v>是</v>
          </cell>
          <cell r="AB270">
            <v>202401</v>
          </cell>
          <cell r="AC270">
            <v>202412</v>
          </cell>
          <cell r="AD270">
            <v>33</v>
          </cell>
          <cell r="AE270">
            <v>33</v>
          </cell>
          <cell r="AF270">
            <v>33</v>
          </cell>
        </row>
        <row r="270">
          <cell r="AM270">
            <v>3158</v>
          </cell>
          <cell r="AN270">
            <v>3158</v>
          </cell>
          <cell r="AO270" t="str">
            <v>否</v>
          </cell>
          <cell r="AP270" t="str">
            <v>否</v>
          </cell>
          <cell r="AQ270" t="str">
            <v>否</v>
          </cell>
          <cell r="AR270" t="str">
            <v>是</v>
          </cell>
          <cell r="AS270" t="str">
            <v>是</v>
          </cell>
          <cell r="AT270" t="str">
            <v>否</v>
          </cell>
          <cell r="AU270" t="str">
            <v>否</v>
          </cell>
          <cell r="AV270" t="str">
            <v>否</v>
          </cell>
          <cell r="AW270" t="str">
            <v>否</v>
          </cell>
          <cell r="AX270" t="str">
            <v>但研</v>
          </cell>
          <cell r="AY270">
            <v>15823710996</v>
          </cell>
        </row>
        <row r="270">
          <cell r="BD270">
            <v>0</v>
          </cell>
        </row>
        <row r="270">
          <cell r="BL270">
            <v>33</v>
          </cell>
          <cell r="BM270">
            <v>33</v>
          </cell>
          <cell r="BN270">
            <v>33</v>
          </cell>
          <cell r="BO270">
            <v>0</v>
          </cell>
        </row>
        <row r="271">
          <cell r="F271" t="str">
            <v>巫溪县文峰镇2024年乡村治理示范创建文明积分兑换项目</v>
          </cell>
          <cell r="G271" t="str">
            <v>乡村治理和精神文明建设</v>
          </cell>
          <cell r="H271" t="str">
            <v>乡村治理</v>
          </cell>
          <cell r="I271" t="str">
            <v>推进“积分制”“清单式”等管理方式</v>
          </cell>
          <cell r="J271" t="str">
            <v>开展乡村治理示范创建，推行“积分制”及农村精神文明建设，支持和带动村民，其中巩固脱贫人口7291人、未消除风险监测对象17人提升自身发展动力，创造干净整洁、卫生健康的人居环境。</v>
          </cell>
          <cell r="K271" t="str">
            <v>新建</v>
          </cell>
          <cell r="L271" t="str">
            <v>巫溪县文峰镇</v>
          </cell>
          <cell r="M271" t="str">
            <v>通过开展“积分制”评比活动，带动村民，其中脱贫人口7291人、未消除风险监测对象17人及其他低收入人口，主动参与产业发展、改善环境卫生。</v>
          </cell>
          <cell r="N271" t="str">
            <v>5人参与前期项目确定会议、决议，5人参与入库项目的选择，3人参与项目实施过程中施工质量和资金使用的监督；参与项目实施过程中施工质量和资金使用的监督，通过开展“积分制”评比活动，带动村民，其中巩固脱贫人口7291人、未消除风险监测对象17人及其他低收入人口，主动参与产业发展、改善环境卫生。</v>
          </cell>
          <cell r="O271" t="str">
            <v>通过开展“积分制”评比活动，带动村民，其中脱贫人口7291人、未消除风险监测对象17人及其他低收入人口，主动参与产业发展、改善环境卫生。</v>
          </cell>
          <cell r="P271" t="str">
            <v>开展乡村治理示范创建“积分制”带动人数≥7308人</v>
          </cell>
          <cell r="Q271" t="str">
            <v>项目验收合格率100%</v>
          </cell>
          <cell r="R271" t="str">
            <v>乡村治理示范创建“积分制”项目完成及时完工率100%</v>
          </cell>
          <cell r="S271" t="str">
            <v>乡风文明积分兑换≤300元/户</v>
          </cell>
          <cell r="T271" t="str">
            <v>无</v>
          </cell>
          <cell r="U271" t="str">
            <v>受益脱贫人口、监测对象人数≥7308人</v>
          </cell>
          <cell r="V271" t="str">
            <v>项目可持续效益≥1年</v>
          </cell>
          <cell r="W271" t="str">
            <v>受益群众满意度≥95%</v>
          </cell>
          <cell r="X271" t="str">
            <v>巫溪县乡村振兴局</v>
          </cell>
          <cell r="Y271" t="str">
            <v>巫溪县文峰镇人民政府</v>
          </cell>
          <cell r="Z271">
            <v>2024</v>
          </cell>
          <cell r="AA271" t="str">
            <v>是</v>
          </cell>
          <cell r="AB271">
            <v>202401</v>
          </cell>
          <cell r="AC271">
            <v>202412</v>
          </cell>
          <cell r="AD271">
            <v>65</v>
          </cell>
          <cell r="AE271">
            <v>65</v>
          </cell>
          <cell r="AF271">
            <v>65</v>
          </cell>
        </row>
        <row r="271">
          <cell r="AM271">
            <v>7308</v>
          </cell>
          <cell r="AN271">
            <v>7308</v>
          </cell>
          <cell r="AO271" t="str">
            <v>否</v>
          </cell>
          <cell r="AP271" t="str">
            <v>否</v>
          </cell>
          <cell r="AQ271" t="str">
            <v>否</v>
          </cell>
          <cell r="AR271" t="str">
            <v>是</v>
          </cell>
          <cell r="AS271" t="str">
            <v>是</v>
          </cell>
          <cell r="AT271" t="str">
            <v>否</v>
          </cell>
          <cell r="AU271" t="str">
            <v>否</v>
          </cell>
          <cell r="AV271" t="str">
            <v>否</v>
          </cell>
          <cell r="AW271" t="str">
            <v>否</v>
          </cell>
          <cell r="AX271" t="str">
            <v>陈茂林</v>
          </cell>
          <cell r="AY271">
            <v>15084310372</v>
          </cell>
        </row>
        <row r="271">
          <cell r="BD271">
            <v>0</v>
          </cell>
        </row>
        <row r="271">
          <cell r="BL271">
            <v>65</v>
          </cell>
          <cell r="BM271">
            <v>65</v>
          </cell>
          <cell r="BN271">
            <v>65</v>
          </cell>
          <cell r="BO271">
            <v>0</v>
          </cell>
        </row>
        <row r="272">
          <cell r="F272" t="str">
            <v>巫溪县塘坊镇2024年乡村治理示范创建文明积分兑换项目</v>
          </cell>
          <cell r="G272" t="str">
            <v>乡村治理和精神文明建设</v>
          </cell>
          <cell r="H272" t="str">
            <v>乡村治理</v>
          </cell>
          <cell r="I272" t="str">
            <v>推进“积分制”“清单式”等管理方式</v>
          </cell>
          <cell r="J272" t="str">
            <v>开展乡村治理示范创建，推行“积分制”及农村精神文明建设，支持和带动村民，其中巩固脱贫人口3976人、未消除风险监测对象2人提升自身发展动力，创造干净整洁、卫生健康的人居环境。</v>
          </cell>
          <cell r="K272" t="str">
            <v>新建</v>
          </cell>
          <cell r="L272" t="str">
            <v>巫溪县塘坊镇</v>
          </cell>
          <cell r="M272" t="str">
            <v>通过开展“积分制”评比活动，带动村民，其中脱贫人口3976人、未消除风险监测对象2人及其他低收入人口，主动参与产业发展、改善环境卫生。</v>
          </cell>
          <cell r="N272"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1136余户巩固脱贫户、监测对象59户提升自身发展动力，创造干净整洁、卫生健康的人居环境。</v>
          </cell>
          <cell r="O272" t="str">
            <v>通过开展“积分制”评比活动，带动村民，其中脱贫人口3976人、未消除风险监测对象2人及其他低收入人口，主动参与产业发展、改善环境卫生。</v>
          </cell>
          <cell r="P272" t="str">
            <v>开展乡村治理示范创建“积分制”带动人数≥3978人</v>
          </cell>
          <cell r="Q272" t="str">
            <v>项目验收合格率100%</v>
          </cell>
          <cell r="R272" t="str">
            <v>乡村治理示范创建“积分制”项目完成及时完工率100%</v>
          </cell>
          <cell r="S272" t="str">
            <v>乡风文明积分兑换≤300元/户</v>
          </cell>
          <cell r="T272" t="str">
            <v>无</v>
          </cell>
          <cell r="U272" t="str">
            <v>受益脱贫人口、监测对象人数≥3978人</v>
          </cell>
          <cell r="V272" t="str">
            <v>项目可持续效益≥1年</v>
          </cell>
          <cell r="W272" t="str">
            <v>受益群众满意度≥95%</v>
          </cell>
          <cell r="X272" t="str">
            <v>巫溪县乡村振兴局</v>
          </cell>
          <cell r="Y272" t="str">
            <v>巫溪县塘坊镇人民政府</v>
          </cell>
          <cell r="Z272">
            <v>2024</v>
          </cell>
          <cell r="AA272" t="str">
            <v>是</v>
          </cell>
          <cell r="AB272">
            <v>202401</v>
          </cell>
          <cell r="AC272">
            <v>202412</v>
          </cell>
          <cell r="AD272">
            <v>48</v>
          </cell>
          <cell r="AE272">
            <v>48</v>
          </cell>
          <cell r="AF272">
            <v>48</v>
          </cell>
        </row>
        <row r="272">
          <cell r="AM272">
            <v>3978</v>
          </cell>
          <cell r="AN272">
            <v>3978</v>
          </cell>
          <cell r="AO272" t="str">
            <v>否</v>
          </cell>
          <cell r="AP272" t="str">
            <v>否</v>
          </cell>
          <cell r="AQ272" t="str">
            <v>否</v>
          </cell>
          <cell r="AR272" t="str">
            <v>是</v>
          </cell>
          <cell r="AS272" t="str">
            <v>是</v>
          </cell>
          <cell r="AT272" t="str">
            <v>否</v>
          </cell>
          <cell r="AU272" t="str">
            <v>否</v>
          </cell>
          <cell r="AV272" t="str">
            <v>否</v>
          </cell>
          <cell r="AW272" t="str">
            <v>否</v>
          </cell>
          <cell r="AX272" t="str">
            <v>廖闲林</v>
          </cell>
          <cell r="AY272">
            <v>15922968670</v>
          </cell>
        </row>
        <row r="272">
          <cell r="BD272">
            <v>0</v>
          </cell>
        </row>
        <row r="272">
          <cell r="BL272">
            <v>48</v>
          </cell>
          <cell r="BM272">
            <v>48</v>
          </cell>
          <cell r="BN272">
            <v>48</v>
          </cell>
          <cell r="BO272">
            <v>0</v>
          </cell>
        </row>
        <row r="273">
          <cell r="F273" t="str">
            <v>巫溪县朝阳镇2024年乡村治理示范创建文明积分兑换项目</v>
          </cell>
          <cell r="G273" t="str">
            <v>乡村治理和精神文明建设</v>
          </cell>
          <cell r="H273" t="str">
            <v>乡村治理</v>
          </cell>
          <cell r="I273" t="str">
            <v>推进“积分制”“清单式”等管理方式</v>
          </cell>
          <cell r="J273" t="str">
            <v>开展乡村治理示范创建，推行“积分制”及农村精神文明建设，支持和带动村民，其中巩固脱贫人口2762人、未消除风险监测对象8人提升自身发展动力，创造干净整洁、卫生健康的人居环境。</v>
          </cell>
          <cell r="K273" t="str">
            <v>新建</v>
          </cell>
          <cell r="L273" t="str">
            <v>巫溪县朝阳镇</v>
          </cell>
          <cell r="M273" t="str">
            <v>通过开展“积分制”评比活动，带动村民，其中脱贫人口2762人、未消除风险监测对象8人及其他低收入人口，主动参与产业发展、改善环境卫生。</v>
          </cell>
          <cell r="N273" t="str">
            <v>10人参与前期项目确定会议、决议，3人参与入库项目的选择，3人参与项目实施过程中施工质量和资金使用的监督；参与项目实施过程中施工质量和资金使用的监督，通过实施乡村治理示范创建，推行“积分制”及农村精神文明建设，可带动779余户巩固脱贫户、监测对象16户提升自身发展动力，创造干净整洁、卫生健康的人居环境。</v>
          </cell>
          <cell r="O273" t="str">
            <v>通过开展“积分制”评比活动，带动村民，其中脱贫人口2762人、未消除风险监测对象8人及其他低收入人口，主动参与产业发展、改善环境卫生。</v>
          </cell>
          <cell r="P273" t="str">
            <v>开展乡村治理示范创建“积分制”带动人数≥2770人</v>
          </cell>
          <cell r="Q273" t="str">
            <v>项目验收合格率100%</v>
          </cell>
          <cell r="R273" t="str">
            <v>乡村治理示范创建“积分制”项目完成及时完工率100%</v>
          </cell>
          <cell r="S273" t="str">
            <v>乡风文明积分兑换≤300元/户</v>
          </cell>
          <cell r="T273" t="str">
            <v>无</v>
          </cell>
          <cell r="U273" t="str">
            <v>受益脱贫人口、监测对象人数≥2770人</v>
          </cell>
          <cell r="V273" t="str">
            <v>项目可持续效益≥1年</v>
          </cell>
          <cell r="W273" t="str">
            <v>受益群众满意度≥95%</v>
          </cell>
          <cell r="X273" t="str">
            <v>巫溪县乡村振兴局</v>
          </cell>
          <cell r="Y273" t="str">
            <v>巫溪县朝阳镇人民政府</v>
          </cell>
          <cell r="Z273">
            <v>2024</v>
          </cell>
          <cell r="AA273" t="str">
            <v>是</v>
          </cell>
          <cell r="AB273">
            <v>202401</v>
          </cell>
          <cell r="AC273">
            <v>202412</v>
          </cell>
          <cell r="AD273">
            <v>40</v>
          </cell>
          <cell r="AE273">
            <v>40</v>
          </cell>
          <cell r="AF273">
            <v>40</v>
          </cell>
        </row>
        <row r="273">
          <cell r="AM273">
            <v>2770</v>
          </cell>
          <cell r="AN273">
            <v>2770</v>
          </cell>
          <cell r="AO273" t="str">
            <v>否</v>
          </cell>
          <cell r="AP273" t="str">
            <v>否</v>
          </cell>
          <cell r="AQ273" t="str">
            <v>否</v>
          </cell>
          <cell r="AR273" t="str">
            <v>是</v>
          </cell>
          <cell r="AS273" t="str">
            <v>是</v>
          </cell>
          <cell r="AT273" t="str">
            <v>否</v>
          </cell>
          <cell r="AU273" t="str">
            <v>否</v>
          </cell>
          <cell r="AV273" t="str">
            <v>否</v>
          </cell>
          <cell r="AW273" t="str">
            <v>否</v>
          </cell>
          <cell r="AX273" t="str">
            <v>赵银河</v>
          </cell>
          <cell r="AY273">
            <v>15823807292</v>
          </cell>
        </row>
        <row r="273">
          <cell r="BD273">
            <v>0</v>
          </cell>
        </row>
        <row r="273">
          <cell r="BL273">
            <v>40</v>
          </cell>
          <cell r="BM273">
            <v>40</v>
          </cell>
          <cell r="BN273">
            <v>40</v>
          </cell>
          <cell r="BO273">
            <v>0</v>
          </cell>
        </row>
        <row r="274">
          <cell r="F274" t="str">
            <v>巫溪县徐家镇2024年乡村治理示范创建文明积分兑换项目</v>
          </cell>
          <cell r="G274" t="str">
            <v>乡村治理和精神文明建设</v>
          </cell>
          <cell r="H274" t="str">
            <v>乡村治理</v>
          </cell>
          <cell r="I274" t="str">
            <v>推进“积分制”“清单式”等管理方式</v>
          </cell>
          <cell r="J274" t="str">
            <v>开展乡村治理示范创建，推行“积分制”及农村精神文明建设，支持和带动村民，其中巩固脱贫人口2877人、未消除风险监测对象40人提升自身发展动力，创造干净整洁、卫生健康的人居环境。</v>
          </cell>
          <cell r="K274" t="str">
            <v>新建</v>
          </cell>
          <cell r="L274" t="str">
            <v>巫溪县徐家镇</v>
          </cell>
          <cell r="M274" t="str">
            <v>通过开展“积分制”评比活动，带动村民，其中脱贫人口2877人、未消除风险监测对象40人及其他低收入人口，主动参与产业发展、改善环境卫生。</v>
          </cell>
          <cell r="N274"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792余户巩固脱贫户、监测对象87户提升自身发展动力，创造干净整洁、卫生健康的人居环境。</v>
          </cell>
          <cell r="O274" t="str">
            <v>通过开展“积分制”评比活动，带动村民，其中脱贫人口2877人、未消除风险监测对象40人及其他低收入人口，主动参与产业发展、改善环境卫生。</v>
          </cell>
          <cell r="P274" t="str">
            <v>开展乡村治理示范创建“积分制”带动人数≥2917人</v>
          </cell>
          <cell r="Q274" t="str">
            <v>项目验收合格率100%</v>
          </cell>
          <cell r="R274" t="str">
            <v>乡村治理示范创建“积分制”项目完成及时完工率100%</v>
          </cell>
          <cell r="S274" t="str">
            <v>乡风文明积分兑换≤300元/户</v>
          </cell>
          <cell r="T274" t="str">
            <v>无</v>
          </cell>
          <cell r="U274" t="str">
            <v>受益脱贫人口、监测对象人数≥2917人</v>
          </cell>
          <cell r="V274" t="str">
            <v>项目可持续效益≥1年</v>
          </cell>
          <cell r="W274" t="str">
            <v>受益群众满意度≥95%</v>
          </cell>
          <cell r="X274" t="str">
            <v>巫溪县乡村振兴局</v>
          </cell>
          <cell r="Y274" t="str">
            <v>巫溪县徐家镇人民政府</v>
          </cell>
          <cell r="Z274">
            <v>2024</v>
          </cell>
          <cell r="AA274" t="str">
            <v>是</v>
          </cell>
          <cell r="AB274">
            <v>202401</v>
          </cell>
          <cell r="AC274">
            <v>202412</v>
          </cell>
          <cell r="AD274">
            <v>55</v>
          </cell>
          <cell r="AE274">
            <v>55</v>
          </cell>
          <cell r="AF274">
            <v>55</v>
          </cell>
        </row>
        <row r="274">
          <cell r="AM274">
            <v>2917</v>
          </cell>
          <cell r="AN274">
            <v>2917</v>
          </cell>
          <cell r="AO274" t="str">
            <v>否</v>
          </cell>
          <cell r="AP274" t="str">
            <v>否</v>
          </cell>
          <cell r="AQ274" t="str">
            <v>否</v>
          </cell>
          <cell r="AR274" t="str">
            <v>是</v>
          </cell>
          <cell r="AS274" t="str">
            <v>是</v>
          </cell>
          <cell r="AT274" t="str">
            <v>否</v>
          </cell>
          <cell r="AU274" t="str">
            <v>否</v>
          </cell>
          <cell r="AV274" t="str">
            <v>否</v>
          </cell>
          <cell r="AW274" t="str">
            <v>否</v>
          </cell>
          <cell r="AX274" t="str">
            <v>杜双双</v>
          </cell>
          <cell r="AY274">
            <v>15223663980</v>
          </cell>
        </row>
        <row r="274">
          <cell r="BD274">
            <v>0</v>
          </cell>
        </row>
        <row r="274">
          <cell r="BL274">
            <v>55</v>
          </cell>
          <cell r="BM274">
            <v>55</v>
          </cell>
          <cell r="BN274">
            <v>55</v>
          </cell>
          <cell r="BO274">
            <v>0</v>
          </cell>
        </row>
        <row r="275">
          <cell r="F275" t="str">
            <v>巫溪县白鹿镇2024年乡村治理示范创建文明积分兑换项目</v>
          </cell>
          <cell r="G275" t="str">
            <v>乡村治理和精神文明建设</v>
          </cell>
          <cell r="H275" t="str">
            <v>乡村治理</v>
          </cell>
          <cell r="I275" t="str">
            <v>推进“积分制”“清单式”等管理方式</v>
          </cell>
          <cell r="J275" t="str">
            <v>开展乡村治理示范创建，推行“积分制”及农村精神文明建设，支持和带动村民，其中巩固脱贫人口3700人、未消除风险监测对象10人提升自身发展动力，创造干净整洁、卫生健康的人居环境。</v>
          </cell>
          <cell r="K275" t="str">
            <v>新建</v>
          </cell>
          <cell r="L275" t="str">
            <v>巫溪县白鹿镇</v>
          </cell>
          <cell r="M275" t="str">
            <v>通过开展“积分制”评比活动，带动村民，其中脱贫人口3700人、未消除风险监测对象10人及其他低收入人口，主动参与产业发展、改善环境卫生。</v>
          </cell>
          <cell r="N275" t="str">
            <v>10人参与前期项目确定会议、决议，5人参与入库项目的选择，12人参与项目实施过程中施工质量和资金使用的监督；通过实施乡村治理示范创建，推行“积分制”及农村精神文明建设，可带动1162余户巩固脱贫户、监测对象138户提升自身发展动力，创造干净整洁、卫生健康的人居环境。</v>
          </cell>
          <cell r="O275" t="str">
            <v>通过开展“积分制”评比活动，带动村民，其中脱贫人口3700人、未消除风险监测对象10人及其他低收入人口，主动参与产业发展、改善环境卫生。</v>
          </cell>
          <cell r="P275" t="str">
            <v>开展乡村治理示范创建“积分制”带动人数≥3710人</v>
          </cell>
          <cell r="Q275" t="str">
            <v>项目验收合格率100%</v>
          </cell>
          <cell r="R275" t="str">
            <v>乡村治理示范创建“积分制”项目完成及时完工率100%</v>
          </cell>
          <cell r="S275" t="str">
            <v>乡风文明积分兑换≤300元/户</v>
          </cell>
          <cell r="T275" t="str">
            <v>无</v>
          </cell>
          <cell r="U275" t="str">
            <v>受益脱贫人口、监测对象人数≥3710人</v>
          </cell>
          <cell r="V275" t="str">
            <v>项目可持续效益≥1年</v>
          </cell>
          <cell r="W275" t="str">
            <v>受益群众满意度≥95%</v>
          </cell>
          <cell r="X275" t="str">
            <v>巫溪县乡村振兴局</v>
          </cell>
          <cell r="Y275" t="str">
            <v>巫溪县白鹿镇人民政府</v>
          </cell>
          <cell r="Z275">
            <v>2024</v>
          </cell>
          <cell r="AA275" t="str">
            <v>是</v>
          </cell>
          <cell r="AB275">
            <v>202401</v>
          </cell>
          <cell r="AC275">
            <v>202412</v>
          </cell>
          <cell r="AD275">
            <v>45</v>
          </cell>
          <cell r="AE275">
            <v>45</v>
          </cell>
          <cell r="AF275">
            <v>45</v>
          </cell>
        </row>
        <row r="275">
          <cell r="AM275">
            <v>3710</v>
          </cell>
          <cell r="AN275">
            <v>3710</v>
          </cell>
          <cell r="AO275" t="str">
            <v>否</v>
          </cell>
          <cell r="AP275" t="str">
            <v>否</v>
          </cell>
          <cell r="AQ275" t="str">
            <v>否</v>
          </cell>
          <cell r="AR275" t="str">
            <v>是</v>
          </cell>
          <cell r="AS275" t="str">
            <v>是</v>
          </cell>
          <cell r="AT275" t="str">
            <v>否</v>
          </cell>
          <cell r="AU275" t="str">
            <v>否</v>
          </cell>
          <cell r="AV275" t="str">
            <v>否</v>
          </cell>
          <cell r="AW275" t="str">
            <v>否</v>
          </cell>
          <cell r="AX275" t="str">
            <v>刘勇</v>
          </cell>
          <cell r="AY275">
            <v>13527346598</v>
          </cell>
        </row>
        <row r="275">
          <cell r="BD275">
            <v>0</v>
          </cell>
        </row>
        <row r="275">
          <cell r="BL275">
            <v>45</v>
          </cell>
          <cell r="BM275">
            <v>45</v>
          </cell>
          <cell r="BN275">
            <v>45</v>
          </cell>
          <cell r="BO275">
            <v>0</v>
          </cell>
        </row>
        <row r="276">
          <cell r="F276" t="str">
            <v>巫溪县乌龙乡2024年乡村治理示范创建文明积分兑换项目</v>
          </cell>
          <cell r="G276" t="str">
            <v>乡村治理和精神文明建设</v>
          </cell>
          <cell r="H276" t="str">
            <v>乡村治理</v>
          </cell>
          <cell r="I276" t="str">
            <v>推进“积分制”“清单式”等管理方式</v>
          </cell>
          <cell r="J276" t="str">
            <v>开展乡村治理示范创建，推行“积分制”及农村精神文明建设，支持和带动村民，其中巩固脱贫人口1876人、未消除风险监测对象27人提升自身发展动力，创造干净整洁、卫生健康的人居环境。</v>
          </cell>
          <cell r="K276" t="str">
            <v>新建</v>
          </cell>
          <cell r="L276" t="str">
            <v>巫溪县乌龙乡</v>
          </cell>
          <cell r="M276" t="str">
            <v>通过开展“积分制”评比活动，带动村民，其中脱贫人口1876人、未消除风险监测对象27人及其他低收入人口，主动参与产业发展、改善环境卫生。</v>
          </cell>
          <cell r="N276"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560余户巩固脱贫户、监测对象40户提升自身发展动力，创造干净整洁、卫生健康的人居环境。</v>
          </cell>
          <cell r="O276" t="str">
            <v>通过开展“积分制”评比活动，带动村民，其中脱贫人口1876人、未消除风险监测对象27人及其他低收入人口，主动参与产业发展、改善环境卫生。</v>
          </cell>
          <cell r="P276" t="str">
            <v>开展乡村治理示范创建“积分制”带动人数≥1903人</v>
          </cell>
          <cell r="Q276" t="str">
            <v>项目验收合格率100%</v>
          </cell>
          <cell r="R276" t="str">
            <v>乡村治理示范创建“积分制”项目完成及时完工率100%</v>
          </cell>
          <cell r="S276" t="str">
            <v>乡风文明积分兑换≤300元/户</v>
          </cell>
          <cell r="T276" t="str">
            <v>无</v>
          </cell>
          <cell r="U276" t="str">
            <v>受益脱贫人口、监测对象人数≥1903人</v>
          </cell>
          <cell r="V276" t="str">
            <v>项目可持续效益≥1年</v>
          </cell>
          <cell r="W276" t="str">
            <v>受益群众满意度≥95%</v>
          </cell>
          <cell r="X276" t="str">
            <v>巫溪县乡村振兴局</v>
          </cell>
          <cell r="Y276" t="str">
            <v>巫溪县乌龙乡人民政府</v>
          </cell>
          <cell r="Z276">
            <v>2024</v>
          </cell>
          <cell r="AA276" t="str">
            <v>是</v>
          </cell>
          <cell r="AB276">
            <v>202401</v>
          </cell>
          <cell r="AC276">
            <v>202412</v>
          </cell>
          <cell r="AD276">
            <v>18</v>
          </cell>
          <cell r="AE276">
            <v>18</v>
          </cell>
          <cell r="AF276">
            <v>18</v>
          </cell>
        </row>
        <row r="276">
          <cell r="AM276">
            <v>1903</v>
          </cell>
          <cell r="AN276">
            <v>1903</v>
          </cell>
          <cell r="AO276" t="str">
            <v>否</v>
          </cell>
          <cell r="AP276" t="str">
            <v>否</v>
          </cell>
          <cell r="AQ276" t="str">
            <v>否</v>
          </cell>
          <cell r="AR276" t="str">
            <v>是</v>
          </cell>
          <cell r="AS276" t="str">
            <v>是</v>
          </cell>
          <cell r="AT276" t="str">
            <v>否</v>
          </cell>
          <cell r="AU276" t="str">
            <v>否</v>
          </cell>
          <cell r="AV276" t="str">
            <v>否</v>
          </cell>
          <cell r="AW276" t="str">
            <v>否</v>
          </cell>
          <cell r="AX276" t="str">
            <v>牟小华</v>
          </cell>
          <cell r="AY276">
            <v>18716716777</v>
          </cell>
        </row>
        <row r="276">
          <cell r="BD276">
            <v>0</v>
          </cell>
        </row>
        <row r="276">
          <cell r="BL276">
            <v>18</v>
          </cell>
          <cell r="BM276">
            <v>18</v>
          </cell>
          <cell r="BN276">
            <v>18</v>
          </cell>
          <cell r="BO276">
            <v>0</v>
          </cell>
        </row>
        <row r="277">
          <cell r="F277" t="str">
            <v>巫溪县鱼鳞乡2024年乡村治理示范创建文明积分兑换项目</v>
          </cell>
          <cell r="G277" t="str">
            <v>乡村治理和精神文明建设</v>
          </cell>
          <cell r="H277" t="str">
            <v>乡村治理</v>
          </cell>
          <cell r="I277" t="str">
            <v>推进“积分制”“清单式”等管理方式</v>
          </cell>
          <cell r="J277" t="str">
            <v>开展乡村治理示范创建，推行“积分制”及农村精神文明建设，支持和带动村民，其中巩固脱贫人口1725人、未消除风险监测对象31人提升自身发展动力，创造干净整洁、卫生健康的人居环境。</v>
          </cell>
          <cell r="K277" t="str">
            <v>新建</v>
          </cell>
          <cell r="L277" t="str">
            <v>巫溪县鱼鳞乡</v>
          </cell>
          <cell r="M277" t="str">
            <v>通过开展“积分制”评比活动，带动村民，其中脱贫人口1725人、未消除风险监测对象31人及其他低收入人口，主动参与产业发展、改善环境卫生。</v>
          </cell>
          <cell r="N277"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476余户巩固脱贫户、监测对象36户提升自身发展动力，创造干净整洁、卫生健康的人居环境。</v>
          </cell>
          <cell r="O277" t="str">
            <v>通过开展“积分制”评比活动，带动村民，其中脱贫人口1725人、未消除风险监测对象31人及其他低收入人口，主动参与产业发展、改善环境卫生。</v>
          </cell>
          <cell r="P277" t="str">
            <v>开展乡村治理示范创建“积分制”带动人数≥1756人</v>
          </cell>
          <cell r="Q277" t="str">
            <v>项目验收合格率100%</v>
          </cell>
          <cell r="R277" t="str">
            <v>乡村治理示范创建“积分制”项目完成及时完工率100%</v>
          </cell>
          <cell r="S277" t="str">
            <v>乡风文明积分兑换≤300元/户</v>
          </cell>
          <cell r="T277" t="str">
            <v>无</v>
          </cell>
          <cell r="U277" t="str">
            <v>受益脱贫人口、监测对象人数≥1756人</v>
          </cell>
          <cell r="V277" t="str">
            <v>项目可持续效益≥1年</v>
          </cell>
          <cell r="W277" t="str">
            <v>受益群众满意度≥95%</v>
          </cell>
          <cell r="X277" t="str">
            <v>巫溪县乡村振兴局</v>
          </cell>
          <cell r="Y277" t="str">
            <v>巫溪县鱼鳞乡人民政府</v>
          </cell>
          <cell r="Z277">
            <v>2024</v>
          </cell>
          <cell r="AA277" t="str">
            <v>是</v>
          </cell>
          <cell r="AB277">
            <v>202401</v>
          </cell>
          <cell r="AC277">
            <v>202412</v>
          </cell>
          <cell r="AD277">
            <v>16</v>
          </cell>
          <cell r="AE277">
            <v>16</v>
          </cell>
          <cell r="AF277">
            <v>16</v>
          </cell>
        </row>
        <row r="277">
          <cell r="AM277">
            <v>1756</v>
          </cell>
          <cell r="AN277">
            <v>1756</v>
          </cell>
          <cell r="AO277" t="str">
            <v>否</v>
          </cell>
          <cell r="AP277" t="str">
            <v>否</v>
          </cell>
          <cell r="AQ277" t="str">
            <v>否</v>
          </cell>
          <cell r="AR277" t="str">
            <v>是</v>
          </cell>
          <cell r="AS277" t="str">
            <v>是</v>
          </cell>
          <cell r="AT277" t="str">
            <v>否</v>
          </cell>
          <cell r="AU277" t="str">
            <v>否</v>
          </cell>
          <cell r="AV277" t="str">
            <v>否</v>
          </cell>
          <cell r="AW277" t="str">
            <v>否</v>
          </cell>
          <cell r="AX277" t="str">
            <v>薛华</v>
          </cell>
          <cell r="AY277">
            <v>19923792688</v>
          </cell>
        </row>
        <row r="277">
          <cell r="BD277">
            <v>0</v>
          </cell>
        </row>
        <row r="277">
          <cell r="BL277">
            <v>16</v>
          </cell>
          <cell r="BM277">
            <v>16</v>
          </cell>
          <cell r="BN277">
            <v>16</v>
          </cell>
          <cell r="BO277">
            <v>0</v>
          </cell>
        </row>
        <row r="278">
          <cell r="F278" t="str">
            <v>巫溪县红池坝镇2024年乡村治理示范创建文明积分兑换项目</v>
          </cell>
          <cell r="G278" t="str">
            <v>乡村治理和精神文明建设</v>
          </cell>
          <cell r="H278" t="str">
            <v>乡村治理</v>
          </cell>
          <cell r="I278" t="str">
            <v>推进“积分制”“清单式”等管理方式</v>
          </cell>
          <cell r="J278" t="str">
            <v>开展乡村治理示范创建，推行“积分制”及农村精神文明建设，支持和带动村民，其中巩固脱贫人口5020人、未消除风险监测对象17人提升自身发展动力，创造干净整洁、卫生健康的人居环境。</v>
          </cell>
          <cell r="K278" t="str">
            <v>新建</v>
          </cell>
          <cell r="L278" t="str">
            <v>巫溪县红池坝镇</v>
          </cell>
          <cell r="M278" t="str">
            <v>通过开展“积分制”评比活动，带动村民，其中巩固脱贫人口5020人、未消除风险监测对象17人及其他低收入人口，主动参与产业发展、改善环境卫生。</v>
          </cell>
          <cell r="N278"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1337余户巩固脱贫户、监测对象38户提升自身发展动力，创造干净整洁、卫生健康的人居环境。</v>
          </cell>
          <cell r="O278" t="str">
            <v>通过开展“积分制”评比活动，带动村民，其中巩固脱贫人口5020人、未消除风险监测对象17人及其他低收入人口，主动参与产业发展、改善环境卫生。</v>
          </cell>
          <cell r="P278" t="str">
            <v>开展乡村治理示范创建“积分制”带动人数≥5037人</v>
          </cell>
          <cell r="Q278" t="str">
            <v>项目验收合格率100%</v>
          </cell>
          <cell r="R278" t="str">
            <v>乡村治理示范创建“积分制”项目完成及时完工率100%</v>
          </cell>
          <cell r="S278" t="str">
            <v>乡风文明积分兑换≤300元/户</v>
          </cell>
          <cell r="T278" t="str">
            <v>无</v>
          </cell>
          <cell r="U278" t="str">
            <v>受益脱贫人口、监测对象人数≥5037人</v>
          </cell>
          <cell r="V278" t="str">
            <v>项目可持续效益≥1年</v>
          </cell>
          <cell r="W278" t="str">
            <v>受益群众满意度≥95%</v>
          </cell>
          <cell r="X278" t="str">
            <v>巫溪县乡村振兴局</v>
          </cell>
          <cell r="Y278" t="str">
            <v>巫溪县红池坝镇人民政府</v>
          </cell>
          <cell r="Z278">
            <v>2024</v>
          </cell>
          <cell r="AA278" t="str">
            <v>是</v>
          </cell>
          <cell r="AB278">
            <v>202401</v>
          </cell>
          <cell r="AC278">
            <v>202412</v>
          </cell>
          <cell r="AD278">
            <v>60</v>
          </cell>
          <cell r="AE278">
            <v>60</v>
          </cell>
          <cell r="AF278">
            <v>60</v>
          </cell>
        </row>
        <row r="278">
          <cell r="AM278">
            <v>5037</v>
          </cell>
          <cell r="AN278">
            <v>5037</v>
          </cell>
          <cell r="AO278" t="str">
            <v>否</v>
          </cell>
          <cell r="AP278" t="str">
            <v>否</v>
          </cell>
          <cell r="AQ278" t="str">
            <v>否</v>
          </cell>
          <cell r="AR278" t="str">
            <v>是</v>
          </cell>
          <cell r="AS278" t="str">
            <v>是</v>
          </cell>
          <cell r="AT278" t="str">
            <v>否</v>
          </cell>
          <cell r="AU278" t="str">
            <v>否</v>
          </cell>
          <cell r="AV278" t="str">
            <v>否</v>
          </cell>
          <cell r="AW278" t="str">
            <v>否</v>
          </cell>
          <cell r="AX278" t="str">
            <v>刘铁城</v>
          </cell>
          <cell r="AY278">
            <v>13996633070</v>
          </cell>
        </row>
        <row r="278">
          <cell r="BD278">
            <v>0</v>
          </cell>
        </row>
        <row r="278">
          <cell r="BL278">
            <v>60</v>
          </cell>
          <cell r="BM278">
            <v>60</v>
          </cell>
          <cell r="BN278">
            <v>60</v>
          </cell>
          <cell r="BO278">
            <v>0</v>
          </cell>
        </row>
        <row r="279">
          <cell r="F279" t="str">
            <v>巫溪县尖山镇2024年乡村治理示范创建文明积分兑换项目</v>
          </cell>
          <cell r="G279" t="str">
            <v>乡村治理和精神文明建设</v>
          </cell>
          <cell r="H279" t="str">
            <v>乡村治理</v>
          </cell>
          <cell r="I279" t="str">
            <v>推进“积分制”“清单式”等管理方式</v>
          </cell>
          <cell r="J279" t="str">
            <v>开展乡村治理示范创建，推行“积分制”及农村精神文明建设，支持和带动村民，其中巩固脱贫人口4135人、未消除风险监测对象14人提升自身发展动力，创造干净整洁、卫生健康的人居环境。</v>
          </cell>
          <cell r="K279" t="str">
            <v>新建</v>
          </cell>
          <cell r="L279" t="str">
            <v>巫溪县尖山镇</v>
          </cell>
          <cell r="M279" t="str">
            <v>通过开展“积分制”评比活动，带动村民，其中脱贫人口4135人、未消除风险监测对象14人及其他低收入人口，主动参与产业发展、改善环境卫生。</v>
          </cell>
          <cell r="N279"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1149余户巩固脱贫户、监测对象45户提升自身发展动力，创造干净整洁、卫生健康的人居环境。</v>
          </cell>
          <cell r="O279" t="str">
            <v>通过开展“积分制”评比活动，带动村民，其中脱贫人口4135人、未消除风险监测对象14人及其他低收入人口，主动参与产业发展、改善环境卫生。</v>
          </cell>
          <cell r="P279" t="str">
            <v>开展乡村治理示范创建“积分制”带动人数≥4149人</v>
          </cell>
          <cell r="Q279" t="str">
            <v>项目验收合格率100%</v>
          </cell>
          <cell r="R279" t="str">
            <v>乡村治理示范创建“积分制”项目完成及时完工率100%</v>
          </cell>
          <cell r="S279" t="str">
            <v>乡风文明积分兑换≤300元/户</v>
          </cell>
          <cell r="T279" t="str">
            <v>无</v>
          </cell>
          <cell r="U279" t="str">
            <v>受益脱贫人口、监测对象人数≥4149人</v>
          </cell>
          <cell r="V279" t="str">
            <v>项目可持续效益≥1年</v>
          </cell>
          <cell r="W279" t="str">
            <v>受益群众满意度≥95%</v>
          </cell>
          <cell r="X279" t="str">
            <v>巫溪县乡村振兴局</v>
          </cell>
          <cell r="Y279" t="str">
            <v>巫溪县尖山镇人民政府</v>
          </cell>
          <cell r="Z279">
            <v>2024</v>
          </cell>
          <cell r="AA279" t="str">
            <v>是</v>
          </cell>
          <cell r="AB279">
            <v>202401</v>
          </cell>
          <cell r="AC279">
            <v>202412</v>
          </cell>
          <cell r="AD279">
            <v>55</v>
          </cell>
          <cell r="AE279">
            <v>55</v>
          </cell>
          <cell r="AF279">
            <v>55</v>
          </cell>
        </row>
        <row r="279">
          <cell r="AM279">
            <v>4149</v>
          </cell>
          <cell r="AN279">
            <v>4149</v>
          </cell>
          <cell r="AO279" t="str">
            <v>否</v>
          </cell>
          <cell r="AP279" t="str">
            <v>否</v>
          </cell>
          <cell r="AQ279" t="str">
            <v>否</v>
          </cell>
          <cell r="AR279" t="str">
            <v>是</v>
          </cell>
          <cell r="AS279" t="str">
            <v>是</v>
          </cell>
          <cell r="AT279" t="str">
            <v>否</v>
          </cell>
          <cell r="AU279" t="str">
            <v>否</v>
          </cell>
          <cell r="AV279" t="str">
            <v>否</v>
          </cell>
          <cell r="AW279" t="str">
            <v>否</v>
          </cell>
          <cell r="AX279" t="str">
            <v>胡泽洪</v>
          </cell>
          <cell r="AY279">
            <v>15223720118</v>
          </cell>
        </row>
        <row r="279">
          <cell r="BD279">
            <v>0</v>
          </cell>
        </row>
        <row r="279">
          <cell r="BL279">
            <v>55</v>
          </cell>
          <cell r="BM279">
            <v>55</v>
          </cell>
          <cell r="BN279">
            <v>55</v>
          </cell>
          <cell r="BO279">
            <v>0</v>
          </cell>
        </row>
        <row r="280">
          <cell r="F280" t="str">
            <v>巫溪县田坝镇2024年乡村治理示范创建文明积分兑换项目</v>
          </cell>
          <cell r="G280" t="str">
            <v>乡村治理和精神文明建设</v>
          </cell>
          <cell r="H280" t="str">
            <v>乡村治理</v>
          </cell>
          <cell r="I280" t="str">
            <v>推进“积分制”“清单式”等管理方式</v>
          </cell>
          <cell r="J280" t="str">
            <v>开展乡村治理示范创建，推行“积分制”及农村精神文明建设，支持和带动村民，其中巩固脱贫人口2794人、未消除风险监测对象58人提升自身发展动力，创造干净整洁、卫生健康的人居环境。</v>
          </cell>
          <cell r="K280" t="str">
            <v>新建</v>
          </cell>
          <cell r="L280" t="str">
            <v>巫溪县田坝镇</v>
          </cell>
          <cell r="M280" t="str">
            <v>通过开展“积分制”评比活动，带动村民，其中脱贫人口2794人、未消除风险监测对象58人及其他低收入人口，主动参与产业发展、改善环境卫生。</v>
          </cell>
          <cell r="N280"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825余户巩固脱贫户、监测对象70户提升自身发展动力，创造干净整洁、卫生健康的人居环境。</v>
          </cell>
          <cell r="O280" t="str">
            <v>通过开展“积分制”评比活动，带动村民，其中脱贫人口2794人、未消除风险监测对象58人及其他低收入人口，主动参与产业发展、改善环境卫生。</v>
          </cell>
          <cell r="P280" t="str">
            <v>开展乡村治理示范创建“积分制”带动人数≥2852人</v>
          </cell>
          <cell r="Q280" t="str">
            <v>项目验收合格率100%</v>
          </cell>
          <cell r="R280" t="str">
            <v>乡村治理示范创建“积分制”项目完成及时完工率100%</v>
          </cell>
          <cell r="S280" t="str">
            <v>乡风文明积分兑换≤300元/户</v>
          </cell>
          <cell r="T280" t="str">
            <v>无</v>
          </cell>
          <cell r="U280" t="str">
            <v>受益脱贫人口、监测对象人数≥2852人</v>
          </cell>
          <cell r="V280" t="str">
            <v>项目可持续效益≥1年</v>
          </cell>
          <cell r="W280" t="str">
            <v>受益群众满意度≥95%</v>
          </cell>
          <cell r="X280" t="str">
            <v>巫溪县乡村振兴局</v>
          </cell>
          <cell r="Y280" t="str">
            <v>巫溪县田坝镇人民政府</v>
          </cell>
          <cell r="Z280">
            <v>2024</v>
          </cell>
          <cell r="AA280" t="str">
            <v>是</v>
          </cell>
          <cell r="AB280">
            <v>202401</v>
          </cell>
          <cell r="AC280">
            <v>202412</v>
          </cell>
          <cell r="AD280">
            <v>41</v>
          </cell>
          <cell r="AE280">
            <v>41</v>
          </cell>
          <cell r="AF280">
            <v>41</v>
          </cell>
        </row>
        <row r="280">
          <cell r="AM280">
            <v>2852</v>
          </cell>
          <cell r="AN280">
            <v>2852</v>
          </cell>
          <cell r="AO280" t="str">
            <v>否</v>
          </cell>
          <cell r="AP280" t="str">
            <v>否</v>
          </cell>
          <cell r="AQ280" t="str">
            <v>否</v>
          </cell>
          <cell r="AR280" t="str">
            <v>是</v>
          </cell>
          <cell r="AS280" t="str">
            <v>是</v>
          </cell>
          <cell r="AT280" t="str">
            <v>否</v>
          </cell>
          <cell r="AU280" t="str">
            <v>否</v>
          </cell>
          <cell r="AV280" t="str">
            <v>否</v>
          </cell>
          <cell r="AW280" t="str">
            <v>否</v>
          </cell>
          <cell r="AX280" t="str">
            <v>谭仁斌</v>
          </cell>
          <cell r="AY280">
            <v>13627649933</v>
          </cell>
        </row>
        <row r="280">
          <cell r="BD280">
            <v>0</v>
          </cell>
        </row>
        <row r="280">
          <cell r="BL280">
            <v>41</v>
          </cell>
          <cell r="BM280">
            <v>41</v>
          </cell>
          <cell r="BN280">
            <v>41</v>
          </cell>
          <cell r="BO280">
            <v>0</v>
          </cell>
        </row>
        <row r="281">
          <cell r="F281" t="str">
            <v>巫溪县花台乡2024年乡村治理示范创建文明积分兑换项目</v>
          </cell>
          <cell r="G281" t="str">
            <v>乡村治理和精神文明建设</v>
          </cell>
          <cell r="H281" t="str">
            <v>乡村治理</v>
          </cell>
          <cell r="I281" t="str">
            <v>推进“积分制”“清单式”等管理方式</v>
          </cell>
          <cell r="J281" t="str">
            <v>开展乡村治理示范创建，推行“积分制”及农村精神文明建设，支持和带动村民，其中巩固脱贫人口1380人、未消除风险监测对象2人提升自身发展动力，创造干净整洁、卫生健康的人居环境。</v>
          </cell>
          <cell r="K281" t="str">
            <v>新建</v>
          </cell>
          <cell r="L281" t="str">
            <v>巫溪县花台乡</v>
          </cell>
          <cell r="M281" t="str">
            <v>通过开展“积分制”评比活动，带动村民，其中脱贫人口1380人、未消除风险监测对象2人及其他低收入人口，主动参与产业发展、改善环境卫生。</v>
          </cell>
          <cell r="N281"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365余户巩固脱贫户、监测对象10户提升自身发展动力，创造干净整洁、卫生健康的人居环境。</v>
          </cell>
          <cell r="O281" t="str">
            <v>通过开展“积分制”评比活动，带动村民，其中脱贫人口1380人、未消除风险监测对象2人及其他低收入人口，主动参与产业发展、改善环境卫生。</v>
          </cell>
          <cell r="P281" t="str">
            <v>开展乡村治理示范创建“积分制”带动人数≥1382人</v>
          </cell>
          <cell r="Q281" t="str">
            <v>项目验收合格率100%</v>
          </cell>
          <cell r="R281" t="str">
            <v>乡村治理示范创建“积分制”项目完成及时完工率100%</v>
          </cell>
          <cell r="S281" t="str">
            <v>乡风文明积分兑换≤300元/户</v>
          </cell>
          <cell r="T281" t="str">
            <v>无</v>
          </cell>
          <cell r="U281" t="str">
            <v>受益脱贫人口、监测对象人数≥1382人</v>
          </cell>
          <cell r="V281" t="str">
            <v>项目可持续效益≥1年</v>
          </cell>
          <cell r="W281" t="str">
            <v>受益群众满意度≥95%</v>
          </cell>
          <cell r="X281" t="str">
            <v>巫溪县乡村振兴局</v>
          </cell>
          <cell r="Y281" t="str">
            <v>巫溪县花台乡人民政府</v>
          </cell>
          <cell r="Z281">
            <v>2024</v>
          </cell>
          <cell r="AA281" t="str">
            <v>是</v>
          </cell>
          <cell r="AB281">
            <v>202401</v>
          </cell>
          <cell r="AC281">
            <v>202412</v>
          </cell>
          <cell r="AD281">
            <v>13</v>
          </cell>
          <cell r="AE281">
            <v>13</v>
          </cell>
          <cell r="AF281">
            <v>13</v>
          </cell>
        </row>
        <row r="281">
          <cell r="AM281">
            <v>1382</v>
          </cell>
          <cell r="AN281">
            <v>1382</v>
          </cell>
          <cell r="AO281" t="str">
            <v>否</v>
          </cell>
          <cell r="AP281" t="str">
            <v>否</v>
          </cell>
          <cell r="AQ281" t="str">
            <v>否</v>
          </cell>
          <cell r="AR281" t="str">
            <v>是</v>
          </cell>
          <cell r="AS281" t="str">
            <v>是</v>
          </cell>
          <cell r="AT281" t="str">
            <v>否</v>
          </cell>
          <cell r="AU281" t="str">
            <v>否</v>
          </cell>
          <cell r="AV281" t="str">
            <v>否</v>
          </cell>
          <cell r="AW281" t="str">
            <v>否</v>
          </cell>
          <cell r="AX281" t="str">
            <v>李模</v>
          </cell>
          <cell r="AY281">
            <v>15023802911</v>
          </cell>
        </row>
        <row r="281">
          <cell r="BD281">
            <v>0</v>
          </cell>
        </row>
        <row r="281">
          <cell r="BL281">
            <v>13</v>
          </cell>
          <cell r="BM281">
            <v>13</v>
          </cell>
          <cell r="BN281">
            <v>13</v>
          </cell>
          <cell r="BO281">
            <v>0</v>
          </cell>
        </row>
        <row r="282">
          <cell r="F282" t="str">
            <v>巫溪县双阳乡2024年乡村治理示范创建文明积分兑换项目</v>
          </cell>
          <cell r="G282" t="str">
            <v>乡村治理和精神文明建设</v>
          </cell>
          <cell r="H282" t="str">
            <v>乡村治理</v>
          </cell>
          <cell r="I282" t="str">
            <v>推进“积分制”“清单式”等管理方式</v>
          </cell>
          <cell r="J282" t="str">
            <v>开展乡村治理示范创建，推行“积分制”及农村精神文明建设，支持和带动村民，其中巩固脱贫人口964人、未消除风险监测对象5人提升自身发展动力，创造干净整洁、卫生健康的人居环境。</v>
          </cell>
          <cell r="K282" t="str">
            <v>新建</v>
          </cell>
          <cell r="L282" t="str">
            <v>巫溪县双阳乡</v>
          </cell>
          <cell r="M282" t="str">
            <v>通过开展“积分制”评比活动，带动村民，其中脱贫人口964人、未消除风险监测对象5人及其他低收入人口，主动参与产业发展、改善环境卫生。</v>
          </cell>
          <cell r="N282"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311余户巩固脱贫户、监测对象6户提升自身发展动力，创造干净整洁、卫生健康的人居环境。</v>
          </cell>
          <cell r="O282" t="str">
            <v>通过开展“积分制”评比活动，带动村民，其中脱贫人口964人、未消除风险监测对象5人及其他低收入人口，主动参与产业发展、改善环境卫生。</v>
          </cell>
          <cell r="P282" t="str">
            <v>开展乡村治理示范创建“积分制”带动人数≥969人</v>
          </cell>
          <cell r="Q282" t="str">
            <v>项目验收合格率100%</v>
          </cell>
          <cell r="R282" t="str">
            <v>乡村治理示范创建“积分制”项目完成及时完工率100%</v>
          </cell>
          <cell r="S282" t="str">
            <v>乡风文明积分兑换≤300元/户</v>
          </cell>
          <cell r="T282" t="str">
            <v>无</v>
          </cell>
          <cell r="U282" t="str">
            <v>受益脱贫人口、监测对象人数≥969人</v>
          </cell>
          <cell r="V282" t="str">
            <v>项目可持续效益≥1年</v>
          </cell>
          <cell r="W282" t="str">
            <v>受益群众满意度≥95%</v>
          </cell>
          <cell r="X282" t="str">
            <v>巫溪县乡村振兴局</v>
          </cell>
          <cell r="Y282" t="str">
            <v>巫溪县双阳乡人民政府</v>
          </cell>
          <cell r="Z282">
            <v>2024</v>
          </cell>
          <cell r="AA282" t="str">
            <v>是</v>
          </cell>
          <cell r="AB282">
            <v>202401</v>
          </cell>
          <cell r="AC282">
            <v>202412</v>
          </cell>
          <cell r="AD282">
            <v>6</v>
          </cell>
          <cell r="AE282">
            <v>6</v>
          </cell>
          <cell r="AF282">
            <v>6</v>
          </cell>
        </row>
        <row r="282">
          <cell r="AM282">
            <v>969</v>
          </cell>
          <cell r="AN282">
            <v>969</v>
          </cell>
          <cell r="AO282" t="str">
            <v>否</v>
          </cell>
          <cell r="AP282" t="str">
            <v>否</v>
          </cell>
          <cell r="AQ282" t="str">
            <v>否</v>
          </cell>
          <cell r="AR282" t="str">
            <v>是</v>
          </cell>
          <cell r="AS282" t="str">
            <v>是</v>
          </cell>
          <cell r="AT282" t="str">
            <v>否</v>
          </cell>
          <cell r="AU282" t="str">
            <v>否</v>
          </cell>
          <cell r="AV282" t="str">
            <v>否</v>
          </cell>
          <cell r="AW282" t="str">
            <v>否</v>
          </cell>
          <cell r="AX282" t="str">
            <v>邓钊平</v>
          </cell>
          <cell r="AY282">
            <v>13594843039</v>
          </cell>
        </row>
        <row r="282">
          <cell r="BD282">
            <v>0</v>
          </cell>
        </row>
        <row r="282">
          <cell r="BL282">
            <v>6</v>
          </cell>
          <cell r="BM282">
            <v>6</v>
          </cell>
          <cell r="BN282">
            <v>6</v>
          </cell>
          <cell r="BO282">
            <v>0</v>
          </cell>
        </row>
        <row r="283">
          <cell r="F283" t="str">
            <v>巫溪县兰英乡2024年乡村治理示范创建文明积分兑换项目</v>
          </cell>
          <cell r="G283" t="str">
            <v>乡村治理和精神文明建设</v>
          </cell>
          <cell r="H283" t="str">
            <v>乡村治理</v>
          </cell>
          <cell r="I283" t="str">
            <v>推进“积分制”“清单式”等管理方式</v>
          </cell>
          <cell r="J283" t="str">
            <v>开展乡村治理示范创建，推行“积分制”及农村精神文明建设，支持和带动村民，其中巩固脱贫人口941人、未消除风险监测对象13人提升自身发展动力，创造干净整洁、卫生健康的人居环境。</v>
          </cell>
          <cell r="K283" t="str">
            <v>新建</v>
          </cell>
          <cell r="L283" t="str">
            <v>巫溪县兰英乡</v>
          </cell>
          <cell r="M283" t="str">
            <v>通过开展“积分制”评比活动，带动村民，其中脱贫人口941人、未消除风险监测对象13人及其他低收入人口，主动参与产业发展、改善环境卫生。</v>
          </cell>
          <cell r="N283"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272余户巩固脱贫户、监测对象14户提升自身发展动力，创造干净整洁、卫生健康的人居环境。</v>
          </cell>
          <cell r="O283" t="str">
            <v>通过开展“积分制”评比活动，带动村民，其中脱贫人口941人、未消除风险监测对象13人及其他低收入人口，主动参与产业发展、改善环境卫生。</v>
          </cell>
          <cell r="P283" t="str">
            <v>开展乡村治理示范创建“积分制”带动人数≥954人</v>
          </cell>
          <cell r="Q283" t="str">
            <v>项目验收合格率100%</v>
          </cell>
          <cell r="R283" t="str">
            <v>乡村治理示范创建“积分制”项目完成及时完工率100%</v>
          </cell>
          <cell r="S283" t="str">
            <v>乡风文明积分兑换≤300元/户</v>
          </cell>
          <cell r="T283" t="str">
            <v>无</v>
          </cell>
          <cell r="U283" t="str">
            <v>受益脱贫人口、监测对象人数≥954人</v>
          </cell>
          <cell r="V283" t="str">
            <v>项目可持续效益≥1年</v>
          </cell>
          <cell r="W283" t="str">
            <v>受益群众满意度≥95%</v>
          </cell>
          <cell r="X283" t="str">
            <v>巫溪县乡村振兴局</v>
          </cell>
          <cell r="Y283" t="str">
            <v>巫溪县兰英乡人民政府</v>
          </cell>
          <cell r="Z283">
            <v>2024</v>
          </cell>
          <cell r="AA283" t="str">
            <v>是</v>
          </cell>
          <cell r="AB283">
            <v>202401</v>
          </cell>
          <cell r="AC283">
            <v>202412</v>
          </cell>
          <cell r="AD283">
            <v>8</v>
          </cell>
          <cell r="AE283">
            <v>8</v>
          </cell>
          <cell r="AF283">
            <v>8</v>
          </cell>
        </row>
        <row r="283">
          <cell r="AM283">
            <v>954</v>
          </cell>
          <cell r="AN283">
            <v>954</v>
          </cell>
          <cell r="AO283" t="str">
            <v>否</v>
          </cell>
          <cell r="AP283" t="str">
            <v>否</v>
          </cell>
          <cell r="AQ283" t="str">
            <v>否</v>
          </cell>
          <cell r="AR283" t="str">
            <v>是</v>
          </cell>
          <cell r="AS283" t="str">
            <v>是</v>
          </cell>
          <cell r="AT283" t="str">
            <v>否</v>
          </cell>
          <cell r="AU283" t="str">
            <v>否</v>
          </cell>
          <cell r="AV283" t="str">
            <v>否</v>
          </cell>
          <cell r="AW283" t="str">
            <v>否</v>
          </cell>
          <cell r="AX283" t="str">
            <v>杨兵</v>
          </cell>
          <cell r="AY283">
            <v>13996647737</v>
          </cell>
        </row>
        <row r="283">
          <cell r="BD283">
            <v>0</v>
          </cell>
        </row>
        <row r="283">
          <cell r="BL283">
            <v>8</v>
          </cell>
          <cell r="BM283">
            <v>8</v>
          </cell>
          <cell r="BN283">
            <v>8</v>
          </cell>
          <cell r="BO283">
            <v>0</v>
          </cell>
        </row>
        <row r="284">
          <cell r="F284" t="str">
            <v>巫溪县下堡镇2024年乡村治理示范创建文明积分兑换项目</v>
          </cell>
          <cell r="G284" t="str">
            <v>乡村治理和精神文明建设</v>
          </cell>
          <cell r="H284" t="str">
            <v>乡村治理</v>
          </cell>
          <cell r="I284" t="str">
            <v>推进“积分制”“清单式”等管理方式</v>
          </cell>
          <cell r="J284" t="str">
            <v>开展乡村治理示范创建，推行“积分制”及农村精神文明建设，支持和带动村民，其中巩固脱贫人口3157人、未消除风险监测对象4人提升自身发展动力，创造干净整洁、卫生健康的人居环境。</v>
          </cell>
          <cell r="K284" t="str">
            <v>新建</v>
          </cell>
          <cell r="L284" t="str">
            <v>巫溪县下堡镇</v>
          </cell>
          <cell r="M284" t="str">
            <v>通过开展“积分制”评比活动，带动村民，其中脱贫人口3157人、未消除风险监测对象4人及其他低收入人口，主动参与产业发展、改善环境卫生。</v>
          </cell>
          <cell r="N284"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860余户巩固脱贫户、监测对象20户提升自身发展动力，创造干净整洁、卫生健康的人居环境。</v>
          </cell>
          <cell r="O284" t="str">
            <v>通过开展“积分制”评比活动，带动村民，其中脱贫人口3157人、未消除风险监测对象4人及其他低收入人口，主动参与产业发展、改善环境卫生。</v>
          </cell>
          <cell r="P284" t="str">
            <v>开展乡村治理示范创建“积分制”带动人数≥3161人</v>
          </cell>
          <cell r="Q284" t="str">
            <v>项目验收合格率100%</v>
          </cell>
          <cell r="R284" t="str">
            <v>乡村治理示范创建“积分制”项目完成及时完工率100%</v>
          </cell>
          <cell r="S284" t="str">
            <v>乡风文明积分兑换≤300元/户</v>
          </cell>
          <cell r="T284" t="str">
            <v>无</v>
          </cell>
          <cell r="U284" t="str">
            <v>受益脱贫人口、监测对象人数≥3161人</v>
          </cell>
          <cell r="V284" t="str">
            <v>项目可持续效益≥1年</v>
          </cell>
          <cell r="W284" t="str">
            <v>受益群众满意度≥95%</v>
          </cell>
          <cell r="X284" t="str">
            <v>巫溪县乡村振兴局</v>
          </cell>
          <cell r="Y284" t="str">
            <v>巫溪县下堡镇人民政府</v>
          </cell>
          <cell r="Z284">
            <v>2024</v>
          </cell>
          <cell r="AA284" t="str">
            <v>是</v>
          </cell>
          <cell r="AB284">
            <v>202401</v>
          </cell>
          <cell r="AC284">
            <v>202412</v>
          </cell>
          <cell r="AD284">
            <v>32</v>
          </cell>
          <cell r="AE284">
            <v>32</v>
          </cell>
          <cell r="AF284">
            <v>32</v>
          </cell>
        </row>
        <row r="284">
          <cell r="AM284">
            <v>3161</v>
          </cell>
          <cell r="AN284">
            <v>3161</v>
          </cell>
          <cell r="AO284" t="str">
            <v>否</v>
          </cell>
          <cell r="AP284" t="str">
            <v>否</v>
          </cell>
          <cell r="AQ284" t="str">
            <v>否</v>
          </cell>
          <cell r="AR284" t="str">
            <v>是</v>
          </cell>
          <cell r="AS284" t="str">
            <v>是</v>
          </cell>
          <cell r="AT284" t="str">
            <v>否</v>
          </cell>
          <cell r="AU284" t="str">
            <v>否</v>
          </cell>
          <cell r="AV284" t="str">
            <v>否</v>
          </cell>
          <cell r="AW284" t="str">
            <v>否</v>
          </cell>
          <cell r="AX284" t="str">
            <v>颜从藩</v>
          </cell>
          <cell r="AY284">
            <v>19922055015</v>
          </cell>
        </row>
        <row r="284">
          <cell r="BD284">
            <v>0</v>
          </cell>
        </row>
        <row r="284">
          <cell r="BL284">
            <v>32</v>
          </cell>
          <cell r="BM284">
            <v>32</v>
          </cell>
          <cell r="BN284">
            <v>32</v>
          </cell>
          <cell r="BO284">
            <v>0</v>
          </cell>
        </row>
        <row r="285">
          <cell r="F285" t="str">
            <v>巫溪县天元乡2024年乡村治理示范创建文明积分兑换项目</v>
          </cell>
          <cell r="G285" t="str">
            <v>乡村治理和精神文明建设</v>
          </cell>
          <cell r="H285" t="str">
            <v>乡村治理</v>
          </cell>
          <cell r="I285" t="str">
            <v>推进“积分制”“清单式”等管理方式</v>
          </cell>
          <cell r="J285" t="str">
            <v>开展乡村治理示范创建，推行“积分制”及农村精神文明建设，支持和带动村民，其中巩固脱贫人口2524人、未消除风险监测对象36人提升自身发展动力，创造干净整洁、卫生健康的人居环境。</v>
          </cell>
          <cell r="K285" t="str">
            <v>新建</v>
          </cell>
          <cell r="L285" t="str">
            <v>巫溪县天元乡</v>
          </cell>
          <cell r="M285" t="str">
            <v>通过开展“积分制”评比活动，带动村民，其中脱贫人口2524人、未消除风险监测对象36人及其他低收入人口，主动参与产业发展、改善环境卫生。</v>
          </cell>
          <cell r="N285"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735余户巩固脱贫户、监测对象23户提升自身发展动力，创造干净整洁、卫生健康的人居环境。</v>
          </cell>
          <cell r="O285" t="str">
            <v>通过开展“积分制”评比活动，带动村民，其中脱贫人口2524人、未消除风险监测对象36人及其他低收入人口，主动参与产业发展、改善环境卫生。</v>
          </cell>
          <cell r="P285" t="str">
            <v>开展乡村治理示范创建“积分制”带动人数≥2560人</v>
          </cell>
          <cell r="Q285" t="str">
            <v>项目验收合格率100%</v>
          </cell>
          <cell r="R285" t="str">
            <v>乡村治理示范创建“积分制”项目完成及时完工率100%</v>
          </cell>
          <cell r="S285" t="str">
            <v>乡风文明积分兑换≤300元/户</v>
          </cell>
          <cell r="T285" t="str">
            <v>无</v>
          </cell>
          <cell r="U285" t="str">
            <v>受益脱贫人口、监测对象人数≥2560人</v>
          </cell>
          <cell r="V285" t="str">
            <v>项目可持续效益≥1年</v>
          </cell>
          <cell r="W285" t="str">
            <v>受益群众满意度≥95%</v>
          </cell>
          <cell r="X285" t="str">
            <v>巫溪县乡村振兴局</v>
          </cell>
          <cell r="Y285" t="str">
            <v>巫溪县天元乡人民政府</v>
          </cell>
          <cell r="Z285">
            <v>2024</v>
          </cell>
          <cell r="AA285" t="str">
            <v>是</v>
          </cell>
          <cell r="AB285">
            <v>202401</v>
          </cell>
          <cell r="AC285">
            <v>202412</v>
          </cell>
          <cell r="AD285">
            <v>22</v>
          </cell>
          <cell r="AE285">
            <v>22</v>
          </cell>
          <cell r="AF285">
            <v>22</v>
          </cell>
        </row>
        <row r="285">
          <cell r="AM285">
            <v>2560</v>
          </cell>
          <cell r="AN285">
            <v>2560</v>
          </cell>
          <cell r="AO285" t="str">
            <v>否</v>
          </cell>
          <cell r="AP285" t="str">
            <v>否</v>
          </cell>
          <cell r="AQ285" t="str">
            <v>否</v>
          </cell>
          <cell r="AR285" t="str">
            <v>是</v>
          </cell>
          <cell r="AS285" t="str">
            <v>是</v>
          </cell>
          <cell r="AT285" t="str">
            <v>否</v>
          </cell>
          <cell r="AU285" t="str">
            <v>否</v>
          </cell>
          <cell r="AV285" t="str">
            <v>否</v>
          </cell>
          <cell r="AW285" t="str">
            <v>否</v>
          </cell>
          <cell r="AX285" t="str">
            <v>王海洋</v>
          </cell>
          <cell r="AY285">
            <v>17783659968</v>
          </cell>
        </row>
        <row r="285">
          <cell r="BD285">
            <v>0</v>
          </cell>
        </row>
        <row r="285">
          <cell r="BL285">
            <v>22</v>
          </cell>
          <cell r="BM285">
            <v>22</v>
          </cell>
          <cell r="BN285">
            <v>22</v>
          </cell>
          <cell r="BO285">
            <v>0</v>
          </cell>
        </row>
        <row r="286">
          <cell r="F286" t="str">
            <v>巫溪县中梁乡2024年乡村治理示范创建文明积分兑换项目</v>
          </cell>
          <cell r="G286" t="str">
            <v>乡村治理和精神文明建设</v>
          </cell>
          <cell r="H286" t="str">
            <v>乡村治理</v>
          </cell>
          <cell r="I286" t="str">
            <v>推进“积分制”“清单式”等管理方式</v>
          </cell>
          <cell r="J286" t="str">
            <v>开展乡村治理示范创建，推行“积分制”及农村精神文明建设，支持和带动村民，其中巩固脱贫人口1463人、未消除风险监测对象23人提升自身发展动力，创造干净整洁、卫生健康的人居环境。</v>
          </cell>
          <cell r="K286" t="str">
            <v>新建</v>
          </cell>
          <cell r="L286" t="str">
            <v>巫溪县中梁乡</v>
          </cell>
          <cell r="M286" t="str">
            <v>通过开展“积分制”评比活动，带动村民，其中脱贫人口1463人、未消除风险监测对象23人及其他低收入人口，主动参与产业发展、改善环境卫生。</v>
          </cell>
          <cell r="N286" t="str">
            <v>5人参与前期项目确定会议、决议，5人参与入库项目的选择，3人参与项目实施过程中施工质量和资金使用的监督；参与项目实施过程中施工质量和资金使用的监督，通过实施乡村治理示范创建，推行“积分制”及农村精神文明建设，可带动385余户巩固脱贫户、监测对象31户提升自身发展动力，创造干净整洁、卫生健康的人居环境。</v>
          </cell>
          <cell r="O286" t="str">
            <v>通过开展“积分制”评比活动，带动村民，其中脱贫人口1463人、未消除风险监测对象23人及其他低收入人口，主动参与产业发展、改善环境卫生。</v>
          </cell>
          <cell r="P286" t="str">
            <v>开展乡村治理示范创建“积分制”带动人数≥1486人</v>
          </cell>
          <cell r="Q286" t="str">
            <v>项目验收合格率100%</v>
          </cell>
          <cell r="R286" t="str">
            <v>乡村治理示范创建“积分制”项目完成及时完工率100%</v>
          </cell>
          <cell r="S286" t="str">
            <v>乡风文明积分兑换≤300元/户</v>
          </cell>
          <cell r="T286" t="str">
            <v>无</v>
          </cell>
          <cell r="U286" t="str">
            <v>受益脱贫人口、监测对象人数≥1486人</v>
          </cell>
          <cell r="V286" t="str">
            <v>项目可持续效益≥1年</v>
          </cell>
          <cell r="W286" t="str">
            <v>受益群众满意度≥95%</v>
          </cell>
          <cell r="X286" t="str">
            <v>巫溪县乡村振兴局</v>
          </cell>
          <cell r="Y286" t="str">
            <v>巫溪县中梁乡人民政府</v>
          </cell>
          <cell r="Z286">
            <v>2024</v>
          </cell>
          <cell r="AA286" t="str">
            <v>是</v>
          </cell>
          <cell r="AB286">
            <v>202401</v>
          </cell>
          <cell r="AC286">
            <v>202412</v>
          </cell>
          <cell r="AD286">
            <v>12</v>
          </cell>
          <cell r="AE286">
            <v>12</v>
          </cell>
          <cell r="AF286">
            <v>12</v>
          </cell>
        </row>
        <row r="286">
          <cell r="AM286">
            <v>1486</v>
          </cell>
          <cell r="AN286">
            <v>1486</v>
          </cell>
          <cell r="AO286" t="str">
            <v>否</v>
          </cell>
          <cell r="AP286" t="str">
            <v>否</v>
          </cell>
          <cell r="AQ286" t="str">
            <v>否</v>
          </cell>
          <cell r="AR286" t="str">
            <v>是</v>
          </cell>
          <cell r="AS286" t="str">
            <v>是</v>
          </cell>
          <cell r="AT286" t="str">
            <v>否</v>
          </cell>
          <cell r="AU286" t="str">
            <v>否</v>
          </cell>
          <cell r="AV286" t="str">
            <v>否</v>
          </cell>
          <cell r="AW286" t="str">
            <v>否</v>
          </cell>
          <cell r="AX286" t="str">
            <v>黄晓俊</v>
          </cell>
          <cell r="AY286">
            <v>13896279350</v>
          </cell>
        </row>
        <row r="286">
          <cell r="BD286">
            <v>0</v>
          </cell>
        </row>
        <row r="286">
          <cell r="BL286">
            <v>12</v>
          </cell>
          <cell r="BM286">
            <v>12</v>
          </cell>
          <cell r="BN286">
            <v>12</v>
          </cell>
          <cell r="BO286">
            <v>0</v>
          </cell>
        </row>
        <row r="287">
          <cell r="F287" t="str">
            <v>巫溪县土城镇2024年乡村治理示范创建文明积分兑换项目</v>
          </cell>
          <cell r="G287" t="str">
            <v>乡村治理和精神文明建设</v>
          </cell>
          <cell r="H287" t="str">
            <v>乡村治理</v>
          </cell>
          <cell r="I287" t="str">
            <v>推进“积分制”“清单式”等管理方式</v>
          </cell>
          <cell r="J287" t="str">
            <v>开展乡村治理示范创建，推行“积分制”及农村精神文明建设，支持和带动村民，其中巩固脱贫人口2955人、未消除风险监测对象27人提升自身发展动力，创造干净整洁、卫生健康的人居环境。</v>
          </cell>
          <cell r="K287" t="str">
            <v>新建</v>
          </cell>
          <cell r="L287" t="str">
            <v>巫溪县土城镇</v>
          </cell>
          <cell r="M287" t="str">
            <v>通过开展“积分制”评比活动，带动村民，其中脱贫人口2955人、未消除风险监测对象27人及其他低收入人口，主动参与产业发展、改善环境卫生。</v>
          </cell>
          <cell r="N287" t="str">
            <v>8人参与前期项目确定会议、决议，5人参与入库项目的选择，5人参与项目实施过程中施工质量和资金使用的监督，通过实施乡村治理示范创建，推行“积分制”及农村精神文明建设，可带动798余户巩固脱贫户、监测对象30户提升自身发展动力，创造干净整洁、卫生健康的人居环境。</v>
          </cell>
          <cell r="O287" t="str">
            <v>通过开展“积分制”评比活动，带动村民，其中脱贫人口2955人、未消除风险监测对象27人及其他低收入人口，主动参与产业发展、改善环境卫生。</v>
          </cell>
          <cell r="P287" t="str">
            <v>开展乡村治理示范创建“积分制”带动人数≥2982人</v>
          </cell>
          <cell r="Q287" t="str">
            <v>项目验收合格率100%</v>
          </cell>
          <cell r="R287" t="str">
            <v>乡村治理示范创建“积分制”项目完成及时完工率100%</v>
          </cell>
          <cell r="S287" t="str">
            <v>乡风文明积分兑换≤300元/户</v>
          </cell>
          <cell r="T287" t="str">
            <v>无</v>
          </cell>
          <cell r="U287" t="str">
            <v>受益脱贫人口、监测对象人数≥2982人</v>
          </cell>
          <cell r="V287" t="str">
            <v>项目可持续效益≥1年</v>
          </cell>
          <cell r="W287" t="str">
            <v>受益群众满意度≥95%</v>
          </cell>
          <cell r="X287" t="str">
            <v>巫溪县乡村振兴局</v>
          </cell>
          <cell r="Y287" t="str">
            <v>巫溪县土城镇人民政府</v>
          </cell>
          <cell r="Z287" t="str">
            <v>2024</v>
          </cell>
          <cell r="AA287" t="str">
            <v>是</v>
          </cell>
          <cell r="AB287">
            <v>202401</v>
          </cell>
          <cell r="AC287">
            <v>202412</v>
          </cell>
          <cell r="AD287">
            <v>23</v>
          </cell>
          <cell r="AE287">
            <v>23</v>
          </cell>
          <cell r="AF287">
            <v>23</v>
          </cell>
        </row>
        <row r="287">
          <cell r="AM287">
            <v>2982</v>
          </cell>
          <cell r="AN287">
            <v>2982</v>
          </cell>
          <cell r="AO287" t="str">
            <v>否</v>
          </cell>
          <cell r="AP287" t="str">
            <v>否</v>
          </cell>
          <cell r="AQ287" t="str">
            <v>否</v>
          </cell>
          <cell r="AR287" t="str">
            <v>是</v>
          </cell>
          <cell r="AS287" t="str">
            <v>是</v>
          </cell>
          <cell r="AT287" t="str">
            <v>否</v>
          </cell>
          <cell r="AU287" t="str">
            <v>否</v>
          </cell>
          <cell r="AV287" t="str">
            <v>否</v>
          </cell>
          <cell r="AW287" t="str">
            <v>否</v>
          </cell>
          <cell r="AX287" t="str">
            <v>廖贤春</v>
          </cell>
          <cell r="AY287" t="str">
            <v>13996639812</v>
          </cell>
        </row>
        <row r="287">
          <cell r="BD287">
            <v>0</v>
          </cell>
        </row>
        <row r="287">
          <cell r="BL287">
            <v>23</v>
          </cell>
          <cell r="BM287">
            <v>23</v>
          </cell>
          <cell r="BN287">
            <v>23</v>
          </cell>
          <cell r="BO287">
            <v>0</v>
          </cell>
        </row>
        <row r="288">
          <cell r="F288" t="str">
            <v>巫溪县“十三五”期间易地搬迁融资贷款2024年度贴息补助项目</v>
          </cell>
          <cell r="G288" t="str">
            <v>易地搬迁后扶</v>
          </cell>
          <cell r="H288" t="str">
            <v>易地搬迁后扶</v>
          </cell>
          <cell r="I288" t="str">
            <v>易地扶贫搬迁贷款债券贴息补助</v>
          </cell>
          <cell r="J288" t="str">
            <v>“十三五”易地搬迁2772万元融资贷款贴息</v>
          </cell>
          <cell r="K288" t="str">
            <v>续建</v>
          </cell>
          <cell r="L288" t="str">
            <v>巫溪县</v>
          </cell>
          <cell r="M288" t="str">
            <v>通过“十三五”易地搬迁融资贷款，改善6840户23881人脱贫户住房条件，对十三五期间易地搬迁融资贷款贴息，降低住房改善及配套设施成本；同时通过配套基础设施建设，改善55个集中安置点的生产生活条件。</v>
          </cell>
          <cell r="N288" t="str">
            <v>8人参与前期项目确定会议、决议，5人参与入库项目选择，2人参与项目实施过程中监督。通过对“十三五”易地搬迁2772万元融资贷款贴息，可保障十三五期间6840户23881人脱贫户住房安全，通过配套基础设施建设，改善55个集中安置点的生产生活条件。</v>
          </cell>
          <cell r="O288" t="str">
            <v>通过对“十三五”易地搬迁2772万元融资贷款贴息，可保障十三五期间6840户23881人脱贫户住房安全，通过配套基础设施建设，改善55个集中安置点的生产生活条件。</v>
          </cell>
          <cell r="P288" t="str">
            <v>易地搬迁融资贷款贴息额67657.8万元</v>
          </cell>
          <cell r="Q288" t="str">
            <v>贷款贴息利率≤4.9%</v>
          </cell>
          <cell r="R288" t="str">
            <v>融资贷款及时发放率100%</v>
          </cell>
          <cell r="S288" t="str">
            <v>贴息693万元/季度</v>
          </cell>
          <cell r="T288" t="str">
            <v>无</v>
          </cell>
          <cell r="U288" t="str">
            <v>受益脱贫人口数≥23881人</v>
          </cell>
          <cell r="V288" t="str">
            <v>项目可持续效益≥1年</v>
          </cell>
          <cell r="W288" t="str">
            <v>受益群众满意度≥95%</v>
          </cell>
          <cell r="X288" t="str">
            <v>巫溪县国有资产监督管理中心</v>
          </cell>
          <cell r="Y288" t="str">
            <v>巫溪县信德资产运营有限责任公司</v>
          </cell>
          <cell r="Z288">
            <v>2024</v>
          </cell>
          <cell r="AA288" t="str">
            <v>是</v>
          </cell>
          <cell r="AB288">
            <v>202401</v>
          </cell>
          <cell r="AC288">
            <v>202412</v>
          </cell>
          <cell r="AD288">
            <v>2772</v>
          </cell>
          <cell r="AE288">
            <v>2772</v>
          </cell>
          <cell r="AF288">
            <v>2772</v>
          </cell>
        </row>
        <row r="288">
          <cell r="AM288">
            <v>23881</v>
          </cell>
          <cell r="AN288">
            <v>23881</v>
          </cell>
          <cell r="AO288" t="str">
            <v>否</v>
          </cell>
          <cell r="AP288" t="str">
            <v>否</v>
          </cell>
          <cell r="AQ288" t="str">
            <v>否</v>
          </cell>
          <cell r="AR288" t="str">
            <v>是</v>
          </cell>
          <cell r="AS288" t="str">
            <v>是</v>
          </cell>
          <cell r="AT288" t="str">
            <v>否</v>
          </cell>
          <cell r="AU288" t="str">
            <v>否</v>
          </cell>
          <cell r="AV288" t="str">
            <v>否</v>
          </cell>
          <cell r="AW288" t="str">
            <v>否</v>
          </cell>
          <cell r="AX288" t="str">
            <v>李世荣</v>
          </cell>
          <cell r="AY288">
            <v>17709448087</v>
          </cell>
        </row>
        <row r="288">
          <cell r="BD288">
            <v>2772</v>
          </cell>
          <cell r="BE288">
            <v>2772</v>
          </cell>
        </row>
        <row r="288">
          <cell r="BL288">
            <v>2772</v>
          </cell>
          <cell r="BM288">
            <v>2772</v>
          </cell>
          <cell r="BN288">
            <v>2772</v>
          </cell>
          <cell r="BO288">
            <v>0</v>
          </cell>
        </row>
        <row r="289">
          <cell r="F289" t="str">
            <v>巫溪县2024年度项目管理费</v>
          </cell>
          <cell r="G289" t="str">
            <v>项目管理费</v>
          </cell>
          <cell r="H289" t="str">
            <v>项目管理费</v>
          </cell>
          <cell r="I289" t="str">
            <v>项目管理费</v>
          </cell>
          <cell r="J289" t="str">
            <v>开展衔接资金审计调查1次，组织开展衔接资金及涉农整合资金项目管理使用培训2期200人次，开展衔接资金过程跟踪检查核查1次，2023-2024年衔接资金约300余个项目验收、结算审核费用。</v>
          </cell>
          <cell r="K289" t="str">
            <v>新建</v>
          </cell>
          <cell r="L289" t="str">
            <v>巫溪县</v>
          </cell>
          <cell r="M289" t="str">
            <v>通过开展衔接资金审计调查1次，组织开展衔接资金及涉农整合资金项目管理使用培训2期200人次，开展衔接资金过程跟踪检查核查1次，2023-2024年衔接资金约300余个项目验收、结算审核，推进项目前期，规范项目资金管理，保障巩固脱贫攻坚项目顺利推进。</v>
          </cell>
          <cell r="N289" t="str">
            <v>13人参与前期项目确定会议、决议，7人参与入库项目选择，5人参与项目实施过程中监督。通过开展衔接资金审计调查1次，组织开展衔接资金及涉农整合资金项目管理使用培训2期200人次，开展衔接资金过程跟踪检查核查1次，2023-2024年衔接资金约300余个项目验收、结算审核，推进项目前期，规范项目资金管理，保障巩固脱贫攻坚项目顺利推进。</v>
          </cell>
          <cell r="O289" t="str">
            <v>通过开展衔接资金审计调查1次，组织开展衔接资金及涉农整合资金项目管理使用培训2期200人次，开展衔接资金过程跟踪检查核查1次，2023-2024年衔接资金约300余个项目验收、结算审核，推进项目前期，规范项目资金管理，保障巩固脱贫攻坚项目顺利推进。</v>
          </cell>
          <cell r="P289" t="str">
            <v>安排年度项目管理费300万元</v>
          </cell>
          <cell r="Q289" t="str">
            <v>项目验收合格率100%</v>
          </cell>
          <cell r="R289" t="str">
            <v>补贴资金在规定时间内支付到位率100%</v>
          </cell>
          <cell r="S289" t="str">
            <v>年度使用项目管理费300万元</v>
          </cell>
          <cell r="T289" t="str">
            <v>无</v>
          </cell>
          <cell r="U289" t="str">
            <v>受益脱贫人口数≥1000人</v>
          </cell>
          <cell r="V289" t="str">
            <v>项目可持续效益≥1年</v>
          </cell>
          <cell r="W289" t="str">
            <v>服务对象满意度≥90%</v>
          </cell>
          <cell r="X289" t="str">
            <v>巫溪县乡村振兴局</v>
          </cell>
          <cell r="Y289" t="str">
            <v>巫溪县乡村振兴局</v>
          </cell>
          <cell r="Z289" t="str">
            <v>2024</v>
          </cell>
          <cell r="AA289" t="str">
            <v>是</v>
          </cell>
          <cell r="AB289">
            <v>202401</v>
          </cell>
          <cell r="AC289">
            <v>202412</v>
          </cell>
          <cell r="AD289">
            <v>200</v>
          </cell>
          <cell r="AE289">
            <v>200</v>
          </cell>
          <cell r="AF289">
            <v>200</v>
          </cell>
        </row>
        <row r="289">
          <cell r="AM289">
            <v>3000</v>
          </cell>
          <cell r="AN289">
            <v>1000</v>
          </cell>
          <cell r="AO289" t="str">
            <v>否</v>
          </cell>
          <cell r="AP289" t="str">
            <v>否</v>
          </cell>
          <cell r="AQ289" t="str">
            <v>否</v>
          </cell>
          <cell r="AR289" t="str">
            <v>是</v>
          </cell>
          <cell r="AS289" t="str">
            <v>是</v>
          </cell>
          <cell r="AT289" t="str">
            <v>否</v>
          </cell>
          <cell r="AU289" t="str">
            <v>否</v>
          </cell>
          <cell r="AV289" t="str">
            <v>否</v>
          </cell>
          <cell r="AW289" t="str">
            <v>否</v>
          </cell>
          <cell r="AX289" t="str">
            <v>周燕</v>
          </cell>
          <cell r="AY289">
            <v>13996676222</v>
          </cell>
        </row>
        <row r="289">
          <cell r="BD289">
            <v>0</v>
          </cell>
        </row>
        <row r="289">
          <cell r="BL289">
            <v>200</v>
          </cell>
          <cell r="BM289">
            <v>200</v>
          </cell>
          <cell r="BN289">
            <v>200</v>
          </cell>
          <cell r="BO289">
            <v>0</v>
          </cell>
        </row>
        <row r="290">
          <cell r="F290" t="str">
            <v>巫溪县2024年菱角镇石安村集中居住点生活污水治理项目</v>
          </cell>
          <cell r="G290" t="str">
            <v>乡村建设行动</v>
          </cell>
          <cell r="H290" t="str">
            <v>人居环境整治</v>
          </cell>
          <cell r="I290" t="str">
            <v>农村污水治理</v>
          </cell>
          <cell r="J290" t="str">
            <v>新建一体化污水处理站1座，规模25m³/d,配套管网及尾水资源化还田利用管网系统，新建三格式化粪池1座及配套管网。</v>
          </cell>
          <cell r="K290" t="str">
            <v>新建</v>
          </cell>
          <cell r="L290" t="str">
            <v>巫溪县</v>
          </cell>
          <cell r="M290" t="str">
            <v>通过新建三格式联户化粪池和户用化粪池200个及污水收集管网建设；新建垃圾收集点20个和清理陈旧垃圾500方。项目实施后可提升500人其中脱贫人口200人的生产生活条件，项目实施过程中可解决20人临时务工，人均务工增收1000元以上。</v>
          </cell>
          <cell r="N290" t="str">
            <v>20人参与项目规划入库，后期项目实施及资金监管。通过新建三格式联户化粪池和户用化粪池200个及污水收集管网建设；新建垃圾收集点20个和清理陈旧垃圾500方。项目实施后可提升500人其中脱贫人口200人的生产生活条件，项目实施过程中可解决20人临时务工，人均务工增收1000元以上。</v>
          </cell>
          <cell r="O290" t="str">
            <v>通过新建三格式联户化粪池和户用化粪池200个及污水收集管网建设；新建垃圾收集点20个和清理陈旧垃圾500方。项目实施后可提升500人其中脱贫人口200人的生产生活条件，项目实施过程中可解决20人临时务工，人均务工增收1000元以上。</v>
          </cell>
          <cell r="P290" t="str">
            <v>新建三格式联户化粪池和户用化粪池200个及污水收集管网建设；新建垃圾收集点20个和清理陈旧垃圾500方。</v>
          </cell>
          <cell r="Q290" t="str">
            <v>项目验收合格率100%</v>
          </cell>
          <cell r="R290" t="str">
            <v>项目完成及时率100%</v>
          </cell>
          <cell r="S290" t="str">
            <v>新建三格式联户化粪池和户用化粪池2500元/个；新建垃圾收集点10万元/个；清理陈旧垃圾2000元/方</v>
          </cell>
          <cell r="T290" t="str">
            <v>带动务工人员增加收入≥1000元</v>
          </cell>
          <cell r="U290" t="str">
            <v>受益脱贫人口数≥200人</v>
          </cell>
          <cell r="V290" t="str">
            <v>项目可持续年限≥1年</v>
          </cell>
          <cell r="W290" t="str">
            <v>受益群众满意度≥95%</v>
          </cell>
          <cell r="X290" t="str">
            <v>巫溪县生态环境局</v>
          </cell>
          <cell r="Y290" t="str">
            <v>巫溪县菱角镇人民政府</v>
          </cell>
          <cell r="Z290">
            <v>2024</v>
          </cell>
          <cell r="AA290" t="str">
            <v>是</v>
          </cell>
          <cell r="AB290">
            <v>202401</v>
          </cell>
          <cell r="AC290">
            <v>202412</v>
          </cell>
          <cell r="AD290">
            <v>350</v>
          </cell>
          <cell r="AE290">
            <v>350</v>
          </cell>
        </row>
        <row r="290">
          <cell r="AG290">
            <v>350</v>
          </cell>
        </row>
        <row r="290">
          <cell r="AM290">
            <v>500</v>
          </cell>
          <cell r="AN290">
            <v>200</v>
          </cell>
          <cell r="AO290" t="str">
            <v>否</v>
          </cell>
          <cell r="AP290" t="str">
            <v>否</v>
          </cell>
          <cell r="AQ290" t="str">
            <v>否</v>
          </cell>
          <cell r="AR290" t="str">
            <v>是</v>
          </cell>
          <cell r="AS290" t="str">
            <v>否</v>
          </cell>
          <cell r="AT290" t="str">
            <v>否</v>
          </cell>
          <cell r="AU290" t="str">
            <v>否</v>
          </cell>
          <cell r="AV290" t="str">
            <v>否</v>
          </cell>
          <cell r="AW290" t="str">
            <v>否</v>
          </cell>
          <cell r="AX290" t="str">
            <v>杨永凤</v>
          </cell>
          <cell r="AY290">
            <v>15826491516</v>
          </cell>
        </row>
        <row r="290">
          <cell r="BD290">
            <v>0</v>
          </cell>
        </row>
        <row r="290">
          <cell r="BL290">
            <v>350</v>
          </cell>
          <cell r="BM290">
            <v>350</v>
          </cell>
          <cell r="BN290">
            <v>0</v>
          </cell>
          <cell r="BO290">
            <v>350</v>
          </cell>
        </row>
        <row r="291">
          <cell r="F291" t="str">
            <v>巫溪县2024年预警信息发布平台升级及山地气候特色农业产业示范园建设</v>
          </cell>
          <cell r="G291" t="str">
            <v>产业发展</v>
          </cell>
          <cell r="H291" t="str">
            <v>产业服务支撑项目</v>
          </cell>
          <cell r="I291" t="str">
            <v>智慧农业</v>
          </cell>
          <cell r="J291" t="str">
            <v>预警信息发布平台提档升级，在城厢镇新建1套X波段雷达监测系统。建立10000亩晚脆李、1200亩烤烟等特色农业气象大数据和特色农业产业气象灾害监测预警体系和风险智慧调控体系等。</v>
          </cell>
          <cell r="K291" t="str">
            <v>新建</v>
          </cell>
          <cell r="L291" t="str">
            <v>巫溪县</v>
          </cell>
          <cell r="M291" t="str">
            <v>通过新建预警信息发布平台提档升级，在城厢镇新建1套X波段雷达监测系统。建立10000亩晚脆李、1200亩烤烟等特色农业气象大数据和特色农业产业气象灾害监测预警体系和风险智慧调控体系等。项目实施可提升巫溪县防灾减灾综合实力。 提升全县农业生产气象服务“能力，构建精准高效气象服务体系。 显著提升20000人其中脱贫人口100人农业生产能力，做到数据精准，生产高效。</v>
          </cell>
          <cell r="N291" t="str">
            <v>5人参与前期项目确定会议、决议，3人参与入库项目的选择，2人参与项目实施过程中资金使用监督。通过新建预警信息发布平台提档升级，在城厢镇新建1套X波段雷达监测系统。建立10000亩晚脆李、1200亩烤烟等特色农业气象大数据和特色农业产业气象灾害监测预警体系和风险智慧调控体系等。项目实施可提升巫溪县防灾减灾综合实力。 提升全县农业生产气象服务“能力，构建精准高效气象服务体系。 显著提升20000人其中脱贫人口100人农业生产能力，做到数据精准，生产高效。</v>
          </cell>
          <cell r="O291" t="str">
            <v>通过新建预警信息发布平台提档升级，在城厢镇新建1套X波段雷达监测系统。建立10000亩晚脆李、1200亩烤烟等特色农业气象大数据和特色农业产业气象灾害监测预警体系和风险智慧调控体系等。项目实施可提升巫溪县防灾减灾综合实力。 提升全县农业生产气象服务“能力，构建精准高效气象服务体系。 显著提升20000人其中脱贫人口100人农业生产能力，做到数据精准，生产高效。</v>
          </cell>
          <cell r="P291" t="str">
            <v>1.完成预警信息发布平台提档升级。
2.在城厢镇新建1套X波段雷达监测系统。
3.建立10000亩晚脆李、1200亩烤烟气象大数据、农业产业气象灾害监测预警体系、风险智慧调控体系1套。</v>
          </cell>
          <cell r="Q291" t="str">
            <v>项目验收合格率100%</v>
          </cell>
          <cell r="R291" t="str">
            <v>项目完成及时率100%</v>
          </cell>
          <cell r="S291" t="str">
            <v>预警信息发布平台提档升级200万；X波段雷达监测系统100万元/套</v>
          </cell>
          <cell r="T291" t="str">
            <v>无</v>
          </cell>
          <cell r="U291" t="str">
            <v>受益脱贫人口数≥100人</v>
          </cell>
          <cell r="V291" t="str">
            <v>项目可持续年限≥1年</v>
          </cell>
          <cell r="W291" t="str">
            <v>受益群众满意度≥95%</v>
          </cell>
          <cell r="X291" t="str">
            <v>巫溪县气象局</v>
          </cell>
          <cell r="Y291" t="str">
            <v>巫溪县气象局</v>
          </cell>
          <cell r="Z291">
            <v>2024</v>
          </cell>
          <cell r="AA291" t="str">
            <v>是</v>
          </cell>
          <cell r="AB291" t="str">
            <v>202401</v>
          </cell>
          <cell r="AC291" t="str">
            <v>202412</v>
          </cell>
          <cell r="AD291">
            <v>300</v>
          </cell>
          <cell r="AE291">
            <v>300</v>
          </cell>
          <cell r="AF291">
            <v>300</v>
          </cell>
        </row>
        <row r="291">
          <cell r="AM291">
            <v>20000</v>
          </cell>
          <cell r="AN291">
            <v>100</v>
          </cell>
          <cell r="AO291" t="str">
            <v>否</v>
          </cell>
          <cell r="AP291" t="str">
            <v>否</v>
          </cell>
          <cell r="AQ291" t="str">
            <v>否</v>
          </cell>
          <cell r="AR291" t="str">
            <v>是</v>
          </cell>
          <cell r="AS291" t="str">
            <v>否</v>
          </cell>
          <cell r="AT291" t="str">
            <v>否</v>
          </cell>
          <cell r="AU291" t="str">
            <v>否</v>
          </cell>
          <cell r="AV291" t="str">
            <v>否</v>
          </cell>
          <cell r="AW291" t="str">
            <v>否</v>
          </cell>
          <cell r="AX291" t="str">
            <v>李富荣</v>
          </cell>
          <cell r="AY291" t="str">
            <v>15178903976</v>
          </cell>
        </row>
        <row r="291">
          <cell r="BD291">
            <v>250</v>
          </cell>
          <cell r="BE291">
            <v>250</v>
          </cell>
        </row>
        <row r="291">
          <cell r="BL291">
            <v>300</v>
          </cell>
          <cell r="BM291">
            <v>300</v>
          </cell>
          <cell r="BN291">
            <v>300</v>
          </cell>
          <cell r="BO291">
            <v>0</v>
          </cell>
        </row>
        <row r="292">
          <cell r="F292" t="str">
            <v>巫溪县2024年乌龙乡银洞连接桥梁建设项目</v>
          </cell>
          <cell r="G292" t="str">
            <v>乡村建设行动</v>
          </cell>
          <cell r="H292" t="str">
            <v>农村基础设施（含产业配套基础设施）</v>
          </cell>
          <cell r="I292" t="str">
            <v>农村道路建设（通村路、通户路、小型桥梁等）</v>
          </cell>
          <cell r="J292" t="str">
            <v>新建1座宽8米、主跨40米车行桥，新建连接道路80米。</v>
          </cell>
          <cell r="K292" t="str">
            <v>新建</v>
          </cell>
          <cell r="L292" t="str">
            <v>巫溪县乌龙乡银洞社区</v>
          </cell>
          <cell r="M292" t="str">
            <v>通过新建1座宽8米、主跨40米车行桥，新建连接道路80米。项目建成后，可改善1500余人，其中：脱贫人口（含监测对象）703人交通出行条件</v>
          </cell>
          <cell r="N292" t="str">
            <v>6人参与前期项目确定会议、决议，5人参与入库项目的选择，群众参与项目的实施与监督，通过新建1座宽8米、主跨40米车行桥，新建连接道路80米。项目建成后，可改善1500余人，其中：脱贫人口（含监测对象）703人交通出行条件</v>
          </cell>
          <cell r="O292" t="str">
            <v>通过新建1座宽8米、主跨40米车行桥，新建连接道路80米。项目建成后，可改善1500余人，其中：脱贫人口（含监测对象）703人交通出行条件</v>
          </cell>
          <cell r="P292" t="str">
            <v>车行桥8米，连接道路80米</v>
          </cell>
          <cell r="Q292" t="str">
            <v>项目验收合格率100%</v>
          </cell>
          <cell r="R292" t="str">
            <v>项目（工程）完成及时率100%</v>
          </cell>
          <cell r="S292" t="str">
            <v>桥梁340万元/座，道路50万元/公里</v>
          </cell>
          <cell r="T292" t="str">
            <v>无</v>
          </cell>
          <cell r="U292" t="str">
            <v>受益脱贫人口数≥703人</v>
          </cell>
          <cell r="V292" t="str">
            <v>工程设计使用年限≥20年</v>
          </cell>
          <cell r="W292" t="str">
            <v>受益群众满意度≥95%</v>
          </cell>
          <cell r="X292" t="str">
            <v>巫溪县交通局</v>
          </cell>
          <cell r="Y292" t="str">
            <v>巫溪县乌龙乡人民政府</v>
          </cell>
          <cell r="Z292">
            <v>2024</v>
          </cell>
          <cell r="AA292" t="str">
            <v>是</v>
          </cell>
          <cell r="AB292">
            <v>202401</v>
          </cell>
          <cell r="AC292">
            <v>202412</v>
          </cell>
          <cell r="AD292">
            <v>400</v>
          </cell>
          <cell r="AE292">
            <v>400</v>
          </cell>
          <cell r="AF292">
            <v>400</v>
          </cell>
        </row>
        <row r="292">
          <cell r="AM292">
            <v>1500</v>
          </cell>
          <cell r="AN292">
            <v>703</v>
          </cell>
          <cell r="AO292" t="str">
            <v>否</v>
          </cell>
          <cell r="AP292" t="str">
            <v>否</v>
          </cell>
          <cell r="AQ292" t="str">
            <v>否</v>
          </cell>
          <cell r="AR292" t="str">
            <v>是</v>
          </cell>
          <cell r="AS292" t="str">
            <v>否</v>
          </cell>
          <cell r="AT292" t="str">
            <v>否</v>
          </cell>
          <cell r="AU292" t="str">
            <v>否</v>
          </cell>
          <cell r="AV292" t="str">
            <v>否</v>
          </cell>
          <cell r="AW292" t="str">
            <v>否</v>
          </cell>
          <cell r="AX292" t="str">
            <v>王均</v>
          </cell>
          <cell r="AY292">
            <v>15223409961</v>
          </cell>
        </row>
        <row r="292">
          <cell r="BD292">
            <v>350</v>
          </cell>
          <cell r="BE292">
            <v>350</v>
          </cell>
        </row>
        <row r="292">
          <cell r="BL292">
            <v>400</v>
          </cell>
          <cell r="BM292">
            <v>400</v>
          </cell>
          <cell r="BN292">
            <v>400</v>
          </cell>
          <cell r="BO292">
            <v>0</v>
          </cell>
        </row>
        <row r="293">
          <cell r="F293" t="str">
            <v>巫溪县2024年巫溪烤鱼工劳务品牌建设项目</v>
          </cell>
          <cell r="G293" t="str">
            <v>就业项目</v>
          </cell>
          <cell r="H293" t="str">
            <v>就业</v>
          </cell>
          <cell r="I293" t="str">
            <v>特色手工基地建设技能培训</v>
          </cell>
          <cell r="J293" t="str">
            <v>巫溪烤鱼工技能和管理人员培训300人次；巫溪烤鱼工品牌认证300人等。</v>
          </cell>
          <cell r="K293" t="str">
            <v>新建</v>
          </cell>
          <cell r="L293" t="str">
            <v>巫溪县</v>
          </cell>
          <cell r="M293" t="str">
            <v>通过实施巫溪烤鱼工劳务品牌建设，制定巫溪烤鱼工星级标准，撰写巫溪烤鱼工教材1套，印制教材300套，开展技能和管理人员培训300人次，开展巫溪烤鱼工品牌认证300人，建设巫溪烤鱼工劳务品牌信息平台等，项目建成后可吸纳群众就近就业100人，其中脱贫户和监测户50人，户均年增收3000元以上。</v>
          </cell>
          <cell r="N293" t="str">
            <v>13人参与前期项目确定会议、决议，13人参与入库项目选择，3人参与项目实施过程中监督。通过实施巫溪烤鱼工劳务品牌建设，制定巫溪烤鱼工星级标准，撰写巫溪烤鱼工教材1套，印制教材300套，开展技能和管理人员培训300人次，开展巫溪烤鱼工品牌认证300人，建设巫溪烤鱼工劳务品牌信息平台等，项目建成后可吸纳群众就近就业100人，其中脱贫户和监测户50人，户均年增收3000元以上。</v>
          </cell>
          <cell r="O293" t="str">
            <v>通过实施巫溪烤鱼工劳务品牌建设，制定巫溪烤鱼工星级标准，撰写巫溪烤鱼工教材1套，印制教材300套，开展技能和管理人员培训300人次，开展巫溪烤鱼工品牌认证300人，建设巫溪烤鱼工劳务品牌信息平台等，项目建成后可吸纳群众就近就业100人，其中脱贫户和监测户50人，户均年增收3000元以上。</v>
          </cell>
          <cell r="P293" t="str">
            <v>制定巫溪烤鱼工星级标准，撰写巫溪烤鱼工教材标本1套，印制教材300套，技能和管理人员培训5期300人次，   品牌认证300人，开发小程序1个，开发就业网站1个，打造一只6人师资队伍。</v>
          </cell>
          <cell r="Q293" t="str">
            <v>项目验收合格率100%</v>
          </cell>
          <cell r="R293" t="str">
            <v>项目完成及时率100%</v>
          </cell>
          <cell r="S293" t="str">
            <v>巫溪烤鱼工标准建设 5万元/个；，撰写巫溪烤鱼工教材标本12.9万元/套，巫溪烤鱼工教材70元/套；技能和管理人员培训12万元/期；巫溪烤鱼工品牌认证300元/人；信息平台10万元/个。</v>
          </cell>
          <cell r="T293" t="str">
            <v>脱贫人口或监测对象获得年务工收入≧3000元</v>
          </cell>
          <cell r="U293" t="str">
            <v>农民就近务工人次≧100人</v>
          </cell>
          <cell r="V293" t="str">
            <v>项目可持续年限≥5年</v>
          </cell>
          <cell r="W293" t="str">
            <v>受益群众满意度≥95%</v>
          </cell>
          <cell r="X293" t="str">
            <v>巫溪县乡村振兴局</v>
          </cell>
          <cell r="Y293" t="str">
            <v>巫溪县乡村振兴服务中心</v>
          </cell>
          <cell r="Z293">
            <v>2024</v>
          </cell>
          <cell r="AA293" t="str">
            <v>是</v>
          </cell>
          <cell r="AB293">
            <v>45292</v>
          </cell>
          <cell r="AC293">
            <v>45627</v>
          </cell>
          <cell r="AD293">
            <v>100</v>
          </cell>
          <cell r="AE293">
            <v>100</v>
          </cell>
          <cell r="AF293">
            <v>100</v>
          </cell>
          <cell r="AG293">
            <v>0</v>
          </cell>
        </row>
        <row r="293">
          <cell r="AK293">
            <v>0</v>
          </cell>
          <cell r="AL293">
            <v>0</v>
          </cell>
          <cell r="AM293">
            <v>350</v>
          </cell>
          <cell r="AN293">
            <v>240</v>
          </cell>
          <cell r="AO293" t="str">
            <v>否</v>
          </cell>
          <cell r="AP293" t="str">
            <v>否</v>
          </cell>
          <cell r="AQ293" t="str">
            <v>否</v>
          </cell>
          <cell r="AR293" t="str">
            <v>是</v>
          </cell>
          <cell r="AS293" t="str">
            <v>否</v>
          </cell>
          <cell r="AT293" t="str">
            <v>否</v>
          </cell>
          <cell r="AU293" t="str">
            <v>否</v>
          </cell>
          <cell r="AV293" t="str">
            <v>否</v>
          </cell>
          <cell r="AW293" t="str">
            <v>否</v>
          </cell>
          <cell r="AX293" t="str">
            <v>刘琦</v>
          </cell>
          <cell r="AY293">
            <v>15870569957</v>
          </cell>
        </row>
        <row r="293">
          <cell r="BD293">
            <v>0</v>
          </cell>
        </row>
        <row r="293">
          <cell r="BL293">
            <v>100</v>
          </cell>
          <cell r="BM293">
            <v>100</v>
          </cell>
          <cell r="BN293">
            <v>100</v>
          </cell>
          <cell r="BO293">
            <v>0</v>
          </cell>
        </row>
        <row r="294">
          <cell r="AD294">
            <v>7254</v>
          </cell>
          <cell r="AE294">
            <v>6456</v>
          </cell>
          <cell r="AF294">
            <v>4270</v>
          </cell>
          <cell r="AG294">
            <v>2186</v>
          </cell>
          <cell r="AH294">
            <v>0</v>
          </cell>
          <cell r="AI294">
            <v>0</v>
          </cell>
          <cell r="AJ294">
            <v>15638</v>
          </cell>
          <cell r="AK294">
            <v>1454</v>
          </cell>
          <cell r="AL294">
            <v>0</v>
          </cell>
          <cell r="AM294">
            <v>108740</v>
          </cell>
          <cell r="AN294">
            <v>6890</v>
          </cell>
          <cell r="AO294">
            <v>0</v>
          </cell>
          <cell r="AP294">
            <v>0</v>
          </cell>
          <cell r="AQ294">
            <v>0</v>
          </cell>
          <cell r="AR294">
            <v>0</v>
          </cell>
          <cell r="AS294">
            <v>0</v>
          </cell>
          <cell r="AT294">
            <v>0</v>
          </cell>
          <cell r="AU294">
            <v>0</v>
          </cell>
          <cell r="AV294">
            <v>72764836926</v>
          </cell>
          <cell r="AW294">
            <v>0</v>
          </cell>
          <cell r="AX294">
            <v>0</v>
          </cell>
          <cell r="AY294">
            <v>62778952185</v>
          </cell>
          <cell r="AZ294">
            <v>0</v>
          </cell>
          <cell r="BA294">
            <v>0</v>
          </cell>
          <cell r="BB294">
            <v>0</v>
          </cell>
          <cell r="BC294">
            <v>0</v>
          </cell>
          <cell r="BD294">
            <v>2670</v>
          </cell>
          <cell r="BE294">
            <v>2670</v>
          </cell>
          <cell r="BF294">
            <v>0</v>
          </cell>
          <cell r="BG294">
            <v>0</v>
          </cell>
          <cell r="BH294">
            <v>0</v>
          </cell>
          <cell r="BI294">
            <v>0</v>
          </cell>
          <cell r="BJ294">
            <v>0</v>
          </cell>
          <cell r="BK294">
            <v>0</v>
          </cell>
          <cell r="BL294" t="str">
            <v/>
          </cell>
          <cell r="BM294" t="str">
            <v/>
          </cell>
          <cell r="BN294" t="str">
            <v/>
          </cell>
          <cell r="BO294" t="str">
            <v/>
          </cell>
        </row>
        <row r="295">
          <cell r="F295" t="str">
            <v>巫溪县2024年水毁道路灾后重建项目</v>
          </cell>
          <cell r="G295" t="str">
            <v>乡村建设行动</v>
          </cell>
          <cell r="H295" t="str">
            <v>农村基础设施（含产业配套基础设施）</v>
          </cell>
          <cell r="I295" t="str">
            <v>农村道路建设（通村路、通户路、小型桥梁等）</v>
          </cell>
          <cell r="J295" t="str">
            <v>农村水毁道路整治400公里。</v>
          </cell>
          <cell r="K295" t="str">
            <v>改扩建</v>
          </cell>
          <cell r="L295" t="str">
            <v>巫溪县</v>
          </cell>
          <cell r="M295" t="str">
            <v>通过农村水毁道路整治400公里，项目建成后，降低农村公路水毁损失100万元以上；预计可改善2000户8000余人，其中脱贫户600余户1800余人安全出行。</v>
          </cell>
          <cell r="N295" t="str">
            <v>11人参与项目规划入库，3人后期项目实施及资金监管。项目建成后，降低农村公路水毁损失100万元以上；最低预计可改善2000户8000余人，其中脱贫户600余户1800余人安全出行。</v>
          </cell>
          <cell r="O295" t="str">
            <v>通过农村水毁道路整治400公里，项目建成后，降低农村公路水毁损失100万元以上；预计可改善2000户8000余人，其中脱贫户600余户1800余人安全出行。</v>
          </cell>
          <cell r="P295" t="str">
            <v>水毁道路整治400公里</v>
          </cell>
          <cell r="Q295" t="str">
            <v>项目验收合格率100%</v>
          </cell>
          <cell r="R295" t="str">
            <v>项目完工及时率100%</v>
          </cell>
          <cell r="S295" t="str">
            <v>水毁道路整治3.75万元/公里</v>
          </cell>
          <cell r="T295" t="str">
            <v>无</v>
          </cell>
          <cell r="U295" t="str">
            <v>受益脱贫人口数≥1800人</v>
          </cell>
          <cell r="V295" t="str">
            <v>项目可持续年限≥1年</v>
          </cell>
          <cell r="W295" t="str">
            <v>受益群众满意度≥95%</v>
          </cell>
          <cell r="X295" t="str">
            <v>巫溪县财政局</v>
          </cell>
          <cell r="Y295" t="str">
            <v>巫溪县财政局</v>
          </cell>
          <cell r="Z295">
            <v>2024</v>
          </cell>
          <cell r="AA295" t="str">
            <v>是</v>
          </cell>
          <cell r="AB295">
            <v>202401</v>
          </cell>
          <cell r="AC295">
            <v>202412</v>
          </cell>
          <cell r="AD295">
            <v>2000</v>
          </cell>
          <cell r="AE295">
            <v>2000</v>
          </cell>
          <cell r="AF295">
            <v>2000</v>
          </cell>
        </row>
        <row r="295">
          <cell r="AM295">
            <v>8000</v>
          </cell>
          <cell r="AN295">
            <v>1800</v>
          </cell>
          <cell r="AO295" t="str">
            <v>否</v>
          </cell>
          <cell r="AP295" t="str">
            <v>否</v>
          </cell>
          <cell r="AQ295" t="str">
            <v>否</v>
          </cell>
          <cell r="AR295" t="str">
            <v>是</v>
          </cell>
          <cell r="AS295" t="str">
            <v>是</v>
          </cell>
          <cell r="AT295" t="str">
            <v>否</v>
          </cell>
          <cell r="AU295" t="str">
            <v>否</v>
          </cell>
          <cell r="AV295" t="str">
            <v>否</v>
          </cell>
          <cell r="AW295" t="str">
            <v>否</v>
          </cell>
          <cell r="AX295" t="str">
            <v>周燕</v>
          </cell>
          <cell r="AY295">
            <v>13996676222</v>
          </cell>
        </row>
        <row r="295">
          <cell r="BD295">
            <v>2000</v>
          </cell>
          <cell r="BE295">
            <v>2000</v>
          </cell>
        </row>
        <row r="295">
          <cell r="BL295">
            <v>2000</v>
          </cell>
          <cell r="BM295">
            <v>2000</v>
          </cell>
          <cell r="BN295">
            <v>2000</v>
          </cell>
          <cell r="BO295">
            <v>0</v>
          </cell>
        </row>
        <row r="296">
          <cell r="F296" t="str">
            <v>巫溪县2024年安全饮水救灾项目</v>
          </cell>
          <cell r="G296" t="str">
            <v>乡村建设行动</v>
          </cell>
          <cell r="H296" t="str">
            <v>农村基础设施（含产业配套基础设施）</v>
          </cell>
          <cell r="I296" t="str">
            <v>农村供水保障设施建设</v>
          </cell>
          <cell r="J296" t="str">
            <v>农村安全饮水灾后管道维护50公里及水池整修2000方以上。</v>
          </cell>
          <cell r="K296" t="str">
            <v>改扩建</v>
          </cell>
          <cell r="L296" t="str">
            <v>巫溪县</v>
          </cell>
          <cell r="M296" t="str">
            <v>通过及时修复农村安全饮水灾后管道维护50公里及水池整修2000方，预计保障10万群众，其中脱贫人口5000人以上农村饮水安全。</v>
          </cell>
          <cell r="N296" t="str">
            <v>10人参与项目规划入库，3人后期项目实施及资金监管。通过及时修复农村安全饮水灾后管道维护50公里及水池整修2000方，预计保障10万群众，其中脱贫人口5000人以上农村饮水安全。</v>
          </cell>
          <cell r="O296" t="str">
            <v>通过及时修复农村安全饮水灾后管道维护50公里及水池整修2000方，预计保障10万群众，其中脱贫人口5000人以上农村饮水安全。</v>
          </cell>
          <cell r="P296" t="str">
            <v>饮水管道维护50公里及水池整治2000方以上</v>
          </cell>
          <cell r="Q296" t="str">
            <v>项目验收合格率100%</v>
          </cell>
          <cell r="R296" t="str">
            <v>项目完工及时率100%</v>
          </cell>
          <cell r="S296" t="str">
            <v>饮水管道维护18万元/公里，水池500元/m³</v>
          </cell>
          <cell r="T296" t="str">
            <v>无</v>
          </cell>
          <cell r="U296" t="str">
            <v>受益脱贫人口数≥5000人</v>
          </cell>
          <cell r="V296" t="str">
            <v>项目可持续年限≥1年</v>
          </cell>
          <cell r="W296" t="str">
            <v>受益群众满意度≥95%</v>
          </cell>
          <cell r="X296" t="str">
            <v>巫溪县财政局</v>
          </cell>
          <cell r="Y296" t="str">
            <v>巫溪县财政局</v>
          </cell>
          <cell r="Z296">
            <v>2024</v>
          </cell>
          <cell r="AA296" t="str">
            <v>是</v>
          </cell>
          <cell r="AB296">
            <v>202401</v>
          </cell>
          <cell r="AC296">
            <v>202412</v>
          </cell>
          <cell r="AD296">
            <v>1000</v>
          </cell>
          <cell r="AE296">
            <v>1000</v>
          </cell>
          <cell r="AF296">
            <v>1000</v>
          </cell>
        </row>
        <row r="296">
          <cell r="AM296">
            <v>100000</v>
          </cell>
          <cell r="AN296">
            <v>5000</v>
          </cell>
          <cell r="AO296" t="str">
            <v>否</v>
          </cell>
          <cell r="AP296" t="str">
            <v>否</v>
          </cell>
          <cell r="AQ296" t="str">
            <v>否</v>
          </cell>
          <cell r="AR296" t="str">
            <v>是</v>
          </cell>
          <cell r="AS296" t="str">
            <v>是</v>
          </cell>
          <cell r="AT296" t="str">
            <v>否</v>
          </cell>
          <cell r="AU296" t="str">
            <v>否</v>
          </cell>
          <cell r="AV296" t="str">
            <v>否</v>
          </cell>
          <cell r="AW296" t="str">
            <v>否</v>
          </cell>
          <cell r="AX296" t="str">
            <v>周燕</v>
          </cell>
          <cell r="AY296">
            <v>13996676222</v>
          </cell>
        </row>
        <row r="296">
          <cell r="BD296">
            <v>0</v>
          </cell>
        </row>
        <row r="296">
          <cell r="BL296">
            <v>1000</v>
          </cell>
          <cell r="BM296">
            <v>1000</v>
          </cell>
          <cell r="BN296">
            <v>1000</v>
          </cell>
          <cell r="BO296">
            <v>0</v>
          </cell>
        </row>
        <row r="297">
          <cell r="F297" t="str">
            <v>巫溪县通城镇2023-2024年农村人居环境整治项目</v>
          </cell>
          <cell r="G297" t="str">
            <v>乡村建设行动</v>
          </cell>
          <cell r="H297" t="str">
            <v>农村基础设施（含产业配套基础设施）</v>
          </cell>
          <cell r="I297" t="str">
            <v>农村道路建设（通村路、通户路、小型桥梁等）</v>
          </cell>
          <cell r="J297" t="str">
            <v>完成农村人居环境整治98户，包括新建鸡圈、柴棚，整治微田园、边沟整治等。</v>
          </cell>
          <cell r="K297" t="str">
            <v>新建</v>
          </cell>
          <cell r="L297" t="str">
            <v>巫溪县通城镇青梅村</v>
          </cell>
          <cell r="M297" t="str">
            <v>通过建设道路2351米，项目建成后，可减少食品加工产业发展运输成本，提高增产效益，直接受益人口25户90人（其中脱贫人口3户10人）。</v>
          </cell>
          <cell r="N297" t="str">
            <v>6人参与前期项目确定会议、决议，10人参与入库项目的选择，5人参与项目实施过程中施工质量和资金使用的监督；通过实施该项目，可减少食品加工产业发展运输成本，提高增产效益，受益人口25户90人（其中脱贫人口3户10人）。</v>
          </cell>
          <cell r="O297" t="str">
            <v>通过建设道路2351米，项目建成后，可减少食品加工产业发展运输成本，提高增产效益，直接受益人口25户90人（其中脱贫人口3户10人）。</v>
          </cell>
          <cell r="P297" t="str">
            <v>新建道路2.351公里</v>
          </cell>
          <cell r="Q297" t="str">
            <v>项目验收合格率100%</v>
          </cell>
          <cell r="R297" t="str">
            <v>项目完成及时率100%</v>
          </cell>
          <cell r="S297" t="str">
            <v>补助标准115万元/公里</v>
          </cell>
          <cell r="T297" t="str">
            <v>无</v>
          </cell>
          <cell r="U297" t="str">
            <v>受益脱贫人口数≥10人</v>
          </cell>
          <cell r="V297" t="str">
            <v>工程设计使用年限5年以上</v>
          </cell>
          <cell r="W297" t="str">
            <v>受益群众满意度≥95%</v>
          </cell>
          <cell r="X297" t="str">
            <v>巫溪县乡村振兴局</v>
          </cell>
          <cell r="Y297" t="str">
            <v>巫溪县通城镇人民政府</v>
          </cell>
          <cell r="Z297">
            <v>2024</v>
          </cell>
          <cell r="AA297" t="str">
            <v>是</v>
          </cell>
          <cell r="AB297">
            <v>202401</v>
          </cell>
          <cell r="AC297">
            <v>202412</v>
          </cell>
          <cell r="AD297">
            <v>270</v>
          </cell>
          <cell r="AE297">
            <v>270</v>
          </cell>
          <cell r="AF297">
            <v>270</v>
          </cell>
        </row>
        <row r="297">
          <cell r="AM297">
            <v>90</v>
          </cell>
          <cell r="AN297">
            <v>10</v>
          </cell>
          <cell r="AO297" t="str">
            <v>否</v>
          </cell>
          <cell r="AP297" t="str">
            <v>否</v>
          </cell>
          <cell r="AQ297" t="str">
            <v>否</v>
          </cell>
          <cell r="AR297" t="str">
            <v>是</v>
          </cell>
          <cell r="AS297" t="str">
            <v>否</v>
          </cell>
          <cell r="AT297" t="str">
            <v>否</v>
          </cell>
          <cell r="AU297" t="str">
            <v>否</v>
          </cell>
          <cell r="AV297" t="str">
            <v>否</v>
          </cell>
          <cell r="AW297" t="str">
            <v>否</v>
          </cell>
          <cell r="AX297" t="str">
            <v>向易航</v>
          </cell>
          <cell r="AY297">
            <v>15902364396</v>
          </cell>
        </row>
        <row r="297">
          <cell r="BD297">
            <v>170</v>
          </cell>
          <cell r="BE297">
            <v>170</v>
          </cell>
        </row>
        <row r="297">
          <cell r="BL297">
            <v>270</v>
          </cell>
          <cell r="BM297">
            <v>270</v>
          </cell>
          <cell r="BN297">
            <v>0</v>
          </cell>
          <cell r="BO297">
            <v>0</v>
          </cell>
        </row>
        <row r="298">
          <cell r="F298" t="str">
            <v>巫溪县通城镇2024年乡村治理示范项目</v>
          </cell>
          <cell r="G298" t="str">
            <v>乡村建设行动</v>
          </cell>
          <cell r="H298" t="str">
            <v>人居环境整治</v>
          </cell>
          <cell r="I298" t="str">
            <v>村容村貌提升</v>
          </cell>
          <cell r="J298" t="str">
            <v>龙池、长桂等村乡村治理试点，包括：人居环境综合整治、微田园、入户路及社会治理试点等。</v>
          </cell>
          <cell r="K298" t="str">
            <v>新建</v>
          </cell>
          <cell r="L298" t="str">
            <v>巫溪县通城镇</v>
          </cell>
          <cell r="M298" t="str">
            <v>通过实施280户人居环境综合整治，建成后可改善650人，其中脱贫人口50人居住条件，提高生活品质。</v>
          </cell>
          <cell r="N298" t="str">
            <v>23人参与前期项目确定会议、决议，23人参与入库项目的选择，6人参与项目实施过程中施工质量和资金使用的监督，过实施280户人居环境综合整治，建成后可改善650人，其中脱贫人口50人居住条件，提高生活品质。</v>
          </cell>
          <cell r="O298" t="str">
            <v>通过实施280户人居环境综合整治，建成后可改善650人，其中脱贫人口50人居住条件，提高生活品质。</v>
          </cell>
          <cell r="P298" t="str">
            <v>人居环境综合整治280户</v>
          </cell>
          <cell r="Q298" t="str">
            <v>项目验收合格率100%</v>
          </cell>
          <cell r="R298" t="str">
            <v>项目完成及时率100%</v>
          </cell>
          <cell r="S298" t="str">
            <v>平均补助标准3.6万元/户</v>
          </cell>
          <cell r="T298" t="str">
            <v>无</v>
          </cell>
          <cell r="U298" t="str">
            <v>受益脱贫人口数≥80人</v>
          </cell>
          <cell r="V298" t="str">
            <v>项目可持续年限≥3年</v>
          </cell>
          <cell r="W298" t="str">
            <v>受益群众满意度≥95%</v>
          </cell>
          <cell r="X298" t="str">
            <v>巫溪县乡村振兴局</v>
          </cell>
          <cell r="Y298" t="str">
            <v>巫溪县通城镇人民政府</v>
          </cell>
          <cell r="Z298">
            <v>2024</v>
          </cell>
          <cell r="AA298" t="str">
            <v>是 </v>
          </cell>
          <cell r="AB298">
            <v>202401</v>
          </cell>
          <cell r="AC298">
            <v>202412</v>
          </cell>
          <cell r="AD298">
            <v>1000</v>
          </cell>
          <cell r="AE298">
            <v>1000</v>
          </cell>
          <cell r="AF298">
            <v>1000</v>
          </cell>
        </row>
        <row r="298">
          <cell r="AM298">
            <v>650</v>
          </cell>
          <cell r="AN298">
            <v>80</v>
          </cell>
          <cell r="AO298" t="str">
            <v>否</v>
          </cell>
          <cell r="AP298" t="str">
            <v>否</v>
          </cell>
          <cell r="AQ298" t="str">
            <v>否</v>
          </cell>
          <cell r="AR298" t="str">
            <v>是</v>
          </cell>
          <cell r="AS298" t="str">
            <v>否</v>
          </cell>
          <cell r="AT298" t="str">
            <v>否</v>
          </cell>
          <cell r="AU298" t="str">
            <v>否</v>
          </cell>
          <cell r="AV298" t="str">
            <v>否</v>
          </cell>
          <cell r="AW298" t="str">
            <v>否</v>
          </cell>
          <cell r="AX298" t="str">
            <v>张丕建</v>
          </cell>
          <cell r="AY298">
            <v>18883235345</v>
          </cell>
        </row>
        <row r="298">
          <cell r="BD298">
            <v>0</v>
          </cell>
        </row>
        <row r="298">
          <cell r="BL298">
            <v>1000</v>
          </cell>
          <cell r="BM298">
            <v>1000</v>
          </cell>
          <cell r="BN298">
            <v>1000</v>
          </cell>
          <cell r="BO298">
            <v>0</v>
          </cell>
        </row>
        <row r="299">
          <cell r="F299" t="str">
            <v>巫溪县2023-2024年通组公路建设工程（第一批）蒲莲镇兴鹿村、莲花村公路</v>
          </cell>
          <cell r="G299" t="str">
            <v>乡村建设行动</v>
          </cell>
          <cell r="H299" t="str">
            <v>农村基础设施（含产业配套基础设施）</v>
          </cell>
          <cell r="I299" t="str">
            <v>农村道路建设（通村路、通户路、小型桥梁等）</v>
          </cell>
          <cell r="J299" t="str">
            <v>改建公路里程11.344公里，路基宽度6米。</v>
          </cell>
          <cell r="K299" t="str">
            <v>改扩建</v>
          </cell>
          <cell r="L299" t="str">
            <v>巫溪县蒲莲镇兴鹿村、莲花村</v>
          </cell>
          <cell r="M299" t="str">
            <v>通过改建公路11.344公里，项目实施可解决458人出行难，其中脱贫人口52人出行问题。</v>
          </cell>
          <cell r="N299" t="str">
            <v>12人参与前期项目确定会议、决议，15人参与入库项目的选择，10人参与项目实施过程中施工质量和资金使用的监督；通过改建公路11.344公里，项目实施可解决458人出行难，其中脱贫人口52人出行问题。</v>
          </cell>
          <cell r="O299" t="str">
            <v>通过改建公路11.344公里，项目实施可解决458人出行难，其中脱贫人口52人出行问题。</v>
          </cell>
          <cell r="P299" t="str">
            <v>改建公路里程数量11.344公里</v>
          </cell>
          <cell r="Q299" t="str">
            <v>项目验收合格率100%</v>
          </cell>
          <cell r="R299" t="str">
            <v>项目完成及时率100%</v>
          </cell>
          <cell r="S299" t="str">
            <v>公路改建约154.9万元/公里</v>
          </cell>
          <cell r="T299" t="str">
            <v>无</v>
          </cell>
          <cell r="U299" t="str">
            <v>受益脱贫人口数≥52人</v>
          </cell>
          <cell r="V299" t="str">
            <v>工程设计使用年限≥5年</v>
          </cell>
          <cell r="W299" t="str">
            <v>受益群众满意度≥95%</v>
          </cell>
          <cell r="X299" t="str">
            <v>巫溪县交通局</v>
          </cell>
          <cell r="Y299" t="str">
            <v>巫溪县蒲莲镇人民政府</v>
          </cell>
          <cell r="Z299">
            <v>2024</v>
          </cell>
          <cell r="AA299" t="str">
            <v>是</v>
          </cell>
          <cell r="AB299">
            <v>202401</v>
          </cell>
          <cell r="AC299">
            <v>202412</v>
          </cell>
          <cell r="AD299">
            <v>1753</v>
          </cell>
          <cell r="AE299">
            <v>1300</v>
          </cell>
        </row>
        <row r="299">
          <cell r="AG299">
            <v>1300</v>
          </cell>
          <cell r="AH299">
            <v>0</v>
          </cell>
        </row>
        <row r="299">
          <cell r="AJ299">
            <v>458</v>
          </cell>
          <cell r="AK299">
            <v>52</v>
          </cell>
          <cell r="AL299" t="str">
            <v>否</v>
          </cell>
          <cell r="AM299" t="str">
            <v>否</v>
          </cell>
          <cell r="AN299" t="str">
            <v>否</v>
          </cell>
          <cell r="AO299" t="str">
            <v>是</v>
          </cell>
          <cell r="AP299" t="str">
            <v>否</v>
          </cell>
          <cell r="AQ299" t="str">
            <v>否</v>
          </cell>
          <cell r="AR299" t="str">
            <v>否</v>
          </cell>
          <cell r="AS299" t="str">
            <v>否</v>
          </cell>
          <cell r="AT299" t="str">
            <v>否</v>
          </cell>
          <cell r="AU299" t="str">
            <v>赵进</v>
          </cell>
          <cell r="AV299">
            <v>13594059670</v>
          </cell>
        </row>
        <row r="299">
          <cell r="BD299">
            <v>500</v>
          </cell>
          <cell r="BE299">
            <v>500</v>
          </cell>
        </row>
        <row r="299">
          <cell r="BL299">
            <v>1753</v>
          </cell>
          <cell r="BM299">
            <v>1300</v>
          </cell>
          <cell r="BN299">
            <v>0</v>
          </cell>
          <cell r="BO299">
            <v>1300</v>
          </cell>
        </row>
        <row r="300">
          <cell r="F300" t="str">
            <v>巫溪县上磺桥重建工程</v>
          </cell>
          <cell r="G300" t="str">
            <v>乡村建设行动</v>
          </cell>
          <cell r="H300" t="str">
            <v>农村基础设施（含产业配套基础设施）</v>
          </cell>
          <cell r="I300" t="str">
            <v>农村道路建设（通村路、通户路、小型桥梁等）</v>
          </cell>
          <cell r="J300" t="str">
            <v>新建桥梁一座，主桥均采用斜交钢筋混凝土刚构现浇板框架梁，单孔跨径13.24米，板高采用0.8米。</v>
          </cell>
          <cell r="K300" t="str">
            <v>新建</v>
          </cell>
          <cell r="L300" t="str">
            <v>上磺镇上磺村</v>
          </cell>
          <cell r="M300" t="str">
            <v>解决群众出行不畅、生产生活水平得到提高</v>
          </cell>
          <cell r="N300" t="str">
            <v>12人参与前期项目确定会议、决议，15人参与入库项目的选择，10人参与项目实施过程中施工质量和资金使用的监督；通过改善交通条件，方便群众生活出行并降低农产品运输成本。</v>
          </cell>
          <cell r="O300" t="str">
            <v>通过新建桥梁一座，可改善5100人，其中脱贫人口350人出行问题。</v>
          </cell>
          <cell r="P300" t="str">
            <v>新建桥梁一座，主桥均采用斜交钢筋混凝土刚构现浇板框架梁，单孔跨径13.24米，板高采用0.8米。</v>
          </cell>
          <cell r="Q300" t="str">
            <v>项目验收合格率100 %</v>
          </cell>
          <cell r="R300" t="str">
            <v>项目完成及时率100%</v>
          </cell>
          <cell r="S300" t="str">
            <v>补助标准350万元/座</v>
          </cell>
          <cell r="T300" t="str">
            <v>方便群众出行</v>
          </cell>
          <cell r="U300" t="str">
            <v>解决群众出行不畅、生产生活水平得到提高</v>
          </cell>
          <cell r="V300" t="str">
            <v>工程设计使用年限≥30年</v>
          </cell>
          <cell r="W300" t="str">
            <v>受益巩固人口满意度≥95%</v>
          </cell>
          <cell r="X300" t="str">
            <v>巫溪县交通局</v>
          </cell>
          <cell r="Y300" t="str">
            <v>巫溪县上磺镇人民政府</v>
          </cell>
          <cell r="Z300">
            <v>2024</v>
          </cell>
          <cell r="AA300" t="str">
            <v>是</v>
          </cell>
          <cell r="AB300">
            <v>202401</v>
          </cell>
          <cell r="AC300">
            <v>202412</v>
          </cell>
          <cell r="AD300">
            <v>306</v>
          </cell>
          <cell r="AE300">
            <v>150</v>
          </cell>
        </row>
        <row r="300">
          <cell r="AG300">
            <v>150</v>
          </cell>
          <cell r="AH300">
            <v>0</v>
          </cell>
        </row>
        <row r="300">
          <cell r="AJ300">
            <v>5100</v>
          </cell>
          <cell r="AK300">
            <v>350</v>
          </cell>
          <cell r="AL300" t="str">
            <v>否</v>
          </cell>
          <cell r="AM300" t="str">
            <v>否</v>
          </cell>
          <cell r="AN300" t="str">
            <v>否</v>
          </cell>
          <cell r="AO300" t="str">
            <v>是</v>
          </cell>
          <cell r="AP300" t="str">
            <v>否</v>
          </cell>
          <cell r="AQ300" t="str">
            <v>否</v>
          </cell>
          <cell r="AR300" t="str">
            <v>否</v>
          </cell>
          <cell r="AS300" t="str">
            <v>否</v>
          </cell>
          <cell r="AT300" t="str">
            <v>否</v>
          </cell>
          <cell r="AU300" t="str">
            <v>黄兵</v>
          </cell>
          <cell r="AV300">
            <v>17782206015</v>
          </cell>
        </row>
        <row r="300">
          <cell r="BA300" t="str">
            <v>2023年已安排整合资金150万元</v>
          </cell>
        </row>
        <row r="300">
          <cell r="BL300">
            <v>306</v>
          </cell>
          <cell r="BM300">
            <v>150</v>
          </cell>
          <cell r="BN300">
            <v>0</v>
          </cell>
          <cell r="BO300">
            <v>150</v>
          </cell>
        </row>
        <row r="301">
          <cell r="F301" t="str">
            <v>菱角镇夏家垭口至四坪村公路治理项目</v>
          </cell>
          <cell r="G301" t="str">
            <v>乡村建设行动</v>
          </cell>
          <cell r="H301" t="str">
            <v>农村基础设施（含产业配套基础设施）</v>
          </cell>
          <cell r="I301" t="str">
            <v>农村道路建设（通村路、通户路、小型桥梁等）</v>
          </cell>
          <cell r="J301" t="str">
            <v>清理塌方3000方，砌筑挡墙5000方、浆砌片石1000方、边沟500米，宽6.5米路面硬化200米。</v>
          </cell>
          <cell r="K301" t="str">
            <v>改建</v>
          </cell>
          <cell r="L301" t="str">
            <v>菱角镇四坪村</v>
          </cell>
          <cell r="M301" t="str">
            <v>项目实施可解决6000人出行难，其中脱贫人口125人出行问题。</v>
          </cell>
          <cell r="N301" t="str">
            <v>12人参与前期项目确定会议、决议，15人参与入库项目的选择，10人参与项目实施过程中施工质量和资金使用的监督；通过改善交通条件，方便群众生活出行并降低农产品运输成本。</v>
          </cell>
          <cell r="O301" t="str">
            <v>通过菱角镇夏家垭口至四坪村公路治理项目的实施，可解决6000人出行难，其中脱贫人口125人出行问题。</v>
          </cell>
          <cell r="P301" t="str">
            <v>清理塌方3000方，砌筑挡墙5000方、浆砌片石1000方、边沟500米，宽6.5米路面硬化200米。</v>
          </cell>
          <cell r="Q301" t="str">
            <v>项目验收合格率100%</v>
          </cell>
          <cell r="R301" t="str">
            <v>项目完成及时率100%</v>
          </cell>
          <cell r="S301" t="str">
            <v>道路补助标准60万元/公里</v>
          </cell>
          <cell r="T301" t="str">
            <v>方便群众出行</v>
          </cell>
          <cell r="U301" t="str">
            <v>受益脱贫人口数≥125人</v>
          </cell>
          <cell r="V301" t="str">
            <v>工程设计使用年限≥8年</v>
          </cell>
          <cell r="W301" t="str">
            <v>受益脱贫人口满意度≥90%</v>
          </cell>
          <cell r="X301" t="str">
            <v>巫溪县交通局</v>
          </cell>
          <cell r="Y301" t="str">
            <v>巫溪县菱角镇人民政府</v>
          </cell>
          <cell r="Z301">
            <v>2024</v>
          </cell>
          <cell r="AA301" t="str">
            <v>是</v>
          </cell>
          <cell r="AB301">
            <v>202401</v>
          </cell>
          <cell r="AC301">
            <v>202412</v>
          </cell>
          <cell r="AD301">
            <v>390</v>
          </cell>
          <cell r="AE301">
            <v>312</v>
          </cell>
        </row>
        <row r="301">
          <cell r="AG301">
            <v>312</v>
          </cell>
          <cell r="AH301">
            <v>0</v>
          </cell>
        </row>
        <row r="301">
          <cell r="AJ301">
            <v>6000</v>
          </cell>
          <cell r="AK301">
            <v>125</v>
          </cell>
          <cell r="AL301" t="str">
            <v>否</v>
          </cell>
          <cell r="AM301" t="str">
            <v>否</v>
          </cell>
          <cell r="AN301" t="str">
            <v>是</v>
          </cell>
          <cell r="AO301" t="str">
            <v>否</v>
          </cell>
          <cell r="AP301" t="str">
            <v>否</v>
          </cell>
          <cell r="AQ301" t="str">
            <v>否</v>
          </cell>
          <cell r="AR301" t="str">
            <v>无</v>
          </cell>
          <cell r="AS301" t="str">
            <v>否</v>
          </cell>
          <cell r="AT301" t="str">
            <v>无</v>
          </cell>
          <cell r="AU301" t="str">
            <v>侯彬</v>
          </cell>
          <cell r="AV301">
            <v>13594700005</v>
          </cell>
        </row>
        <row r="301">
          <cell r="BA301" t="str">
            <v>新增</v>
          </cell>
        </row>
        <row r="301">
          <cell r="BL301" t="str">
            <v/>
          </cell>
          <cell r="BM301" t="str">
            <v/>
          </cell>
          <cell r="BN301" t="str">
            <v/>
          </cell>
          <cell r="BO301" t="str">
            <v/>
          </cell>
        </row>
        <row r="302">
          <cell r="F302" t="str">
            <v>文峰镇三星村白果树至利民村牯牛坪、文峰镇松涛村鞍子山至彭咏梧烈士纪念馆公路升级改造工程</v>
          </cell>
          <cell r="G302" t="str">
            <v>乡村建设行动</v>
          </cell>
          <cell r="H302" t="str">
            <v>农村基础设施（含产业配套基础设施）</v>
          </cell>
          <cell r="I302" t="str">
            <v>农村道路建设（通村路、通户路、小型桥梁等）</v>
          </cell>
          <cell r="J302" t="str">
            <v>改扩建公路路基11.304公里，路基宽度6.5米。</v>
          </cell>
          <cell r="K302" t="str">
            <v>改扩建</v>
          </cell>
          <cell r="L302" t="str">
            <v>三星村、利民村</v>
          </cell>
          <cell r="M302" t="str">
            <v>项目实施可改善2250人，其中脱贫人口520人出行问题。</v>
          </cell>
          <cell r="N302" t="str">
            <v>群众代表参与入库项目的选择，参与项目实施过程和资金使用的监督</v>
          </cell>
          <cell r="O302" t="str">
            <v>完成改扩建公路9公里宽度6.5米</v>
          </cell>
          <cell r="P302" t="str">
            <v>9公里6.5米宽</v>
          </cell>
          <cell r="Q302" t="str">
            <v>合格标准</v>
          </cell>
          <cell r="R302" t="str">
            <v>项目（工程）完成及时率100</v>
          </cell>
          <cell r="S302" t="str">
            <v>路基工程补助标准25万元/公里</v>
          </cell>
          <cell r="T302" t="str">
            <v>带动增加脱贫户收入100元/户</v>
          </cell>
          <cell r="U302" t="str">
            <v>项目实施可改善2250人，其中脱贫人口520人出行问题。</v>
          </cell>
          <cell r="V302" t="str">
            <v>工程设计使用年限≥6年</v>
          </cell>
          <cell r="W302" t="str">
            <v>受益脱贫人口满意度≥90%</v>
          </cell>
          <cell r="X302" t="str">
            <v>巫溪县交通局</v>
          </cell>
          <cell r="Y302" t="str">
            <v>巫溪县文峰镇人民政府</v>
          </cell>
          <cell r="Z302">
            <v>2024</v>
          </cell>
          <cell r="AA302" t="str">
            <v>是</v>
          </cell>
          <cell r="AB302">
            <v>202401</v>
          </cell>
          <cell r="AC302">
            <v>202412</v>
          </cell>
          <cell r="AD302">
            <v>273</v>
          </cell>
          <cell r="AE302">
            <v>217</v>
          </cell>
        </row>
        <row r="302">
          <cell r="AG302">
            <v>217</v>
          </cell>
          <cell r="AH302">
            <v>0</v>
          </cell>
        </row>
        <row r="302">
          <cell r="AJ302">
            <v>2250</v>
          </cell>
          <cell r="AK302">
            <v>520</v>
          </cell>
          <cell r="AL302" t="str">
            <v>否</v>
          </cell>
          <cell r="AM302" t="str">
            <v>否</v>
          </cell>
          <cell r="AN302" t="str">
            <v>否</v>
          </cell>
          <cell r="AO302" t="str">
            <v>否</v>
          </cell>
          <cell r="AP302" t="str">
            <v>否</v>
          </cell>
          <cell r="AQ302" t="str">
            <v>否</v>
          </cell>
          <cell r="AR302" t="str">
            <v>无</v>
          </cell>
          <cell r="AS302" t="str">
            <v>否</v>
          </cell>
          <cell r="AT302" t="str">
            <v>无</v>
          </cell>
          <cell r="AU302" t="str">
            <v>肖清和</v>
          </cell>
          <cell r="AV302">
            <v>13896935618</v>
          </cell>
        </row>
        <row r="302">
          <cell r="BA302" t="str">
            <v>新增</v>
          </cell>
        </row>
        <row r="302">
          <cell r="BL302" t="str">
            <v/>
          </cell>
          <cell r="BM302" t="str">
            <v/>
          </cell>
          <cell r="BN302" t="str">
            <v/>
          </cell>
          <cell r="BO302" t="str">
            <v/>
          </cell>
        </row>
        <row r="303">
          <cell r="F303" t="str">
            <v>文峰镇松涛村牯牛坪至汪家大桥、文峰镇松涛村牯牛坪至奉节界公路升级改造工程</v>
          </cell>
          <cell r="G303" t="str">
            <v>乡村建设行动</v>
          </cell>
          <cell r="H303" t="str">
            <v>农村基础设施（含产业配套基础设施）</v>
          </cell>
          <cell r="I303" t="str">
            <v>农村道路建设（通村路、通户路、小型桥梁等）</v>
          </cell>
          <cell r="J303" t="str">
            <v>改扩建公路路基10.668公里，路基宽度6.5米。</v>
          </cell>
          <cell r="K303" t="str">
            <v>改扩建</v>
          </cell>
          <cell r="L303" t="str">
            <v>农庆村、松涛村</v>
          </cell>
          <cell r="M303" t="str">
            <v>项目实施可改善1830人，其中脱贫人口407人出行问题。</v>
          </cell>
          <cell r="N303" t="str">
            <v>群众代表参与入库项目的选择，参与项目实施过程和资金使用的监督</v>
          </cell>
          <cell r="O303" t="str">
            <v>完成改扩建公路13公里宽度6.5米</v>
          </cell>
          <cell r="P303" t="str">
            <v>13公里6.5米宽</v>
          </cell>
          <cell r="Q303" t="str">
            <v>合格标准</v>
          </cell>
          <cell r="R303" t="str">
            <v>项目（工程）完成及时率100</v>
          </cell>
          <cell r="S303" t="str">
            <v>路基工程补助标准25万元/公里</v>
          </cell>
          <cell r="T303" t="str">
            <v>带动增加脱贫户收入100元/户</v>
          </cell>
          <cell r="U303" t="str">
            <v>项目实施可改善1830人，其中脱贫人口407人出行问题。</v>
          </cell>
          <cell r="V303" t="str">
            <v>工程设计使用年限≥6年</v>
          </cell>
          <cell r="W303" t="str">
            <v>受益脱贫人口满意度≥90%</v>
          </cell>
          <cell r="X303" t="str">
            <v>巫溪县交通局</v>
          </cell>
          <cell r="Y303" t="str">
            <v>巫溪县文峰镇人民政府</v>
          </cell>
          <cell r="Z303">
            <v>2024</v>
          </cell>
          <cell r="AA303" t="str">
            <v>是</v>
          </cell>
          <cell r="AB303">
            <v>202401</v>
          </cell>
          <cell r="AC303">
            <v>202412</v>
          </cell>
          <cell r="AD303">
            <v>262</v>
          </cell>
          <cell r="AE303">
            <v>207</v>
          </cell>
        </row>
        <row r="303">
          <cell r="AG303">
            <v>207</v>
          </cell>
          <cell r="AH303">
            <v>0</v>
          </cell>
        </row>
        <row r="303">
          <cell r="AJ303">
            <v>1830</v>
          </cell>
          <cell r="AK303">
            <v>407</v>
          </cell>
          <cell r="AL303" t="str">
            <v>否</v>
          </cell>
          <cell r="AM303" t="str">
            <v>否</v>
          </cell>
          <cell r="AN303" t="str">
            <v>否</v>
          </cell>
          <cell r="AO303" t="str">
            <v>否</v>
          </cell>
          <cell r="AP303" t="str">
            <v>否</v>
          </cell>
          <cell r="AQ303" t="str">
            <v>否</v>
          </cell>
          <cell r="AR303" t="str">
            <v>无</v>
          </cell>
          <cell r="AS303" t="str">
            <v>否</v>
          </cell>
          <cell r="AT303" t="str">
            <v>无</v>
          </cell>
          <cell r="AU303" t="str">
            <v>肖清和</v>
          </cell>
          <cell r="AV303">
            <v>13896935618</v>
          </cell>
        </row>
        <row r="303">
          <cell r="BA303" t="str">
            <v>新增</v>
          </cell>
        </row>
        <row r="303">
          <cell r="BL303" t="str">
            <v/>
          </cell>
          <cell r="BM303" t="str">
            <v/>
          </cell>
          <cell r="BN303" t="str">
            <v/>
          </cell>
          <cell r="BO303" t="str">
            <v/>
          </cell>
        </row>
        <row r="304">
          <cell r="AD304">
            <v>7000</v>
          </cell>
          <cell r="AE304">
            <v>7000</v>
          </cell>
          <cell r="AF304">
            <v>7000</v>
          </cell>
          <cell r="AG304">
            <v>0</v>
          </cell>
          <cell r="AH304">
            <v>0</v>
          </cell>
          <cell r="AI304">
            <v>0</v>
          </cell>
          <cell r="AJ304">
            <v>0</v>
          </cell>
          <cell r="AK304">
            <v>7000</v>
          </cell>
          <cell r="AL304">
            <v>-3000</v>
          </cell>
          <cell r="AM304">
            <v>70500</v>
          </cell>
          <cell r="AN304">
            <v>3700</v>
          </cell>
          <cell r="AO304">
            <v>0</v>
          </cell>
          <cell r="AP304">
            <v>0</v>
          </cell>
          <cell r="AQ304">
            <v>0</v>
          </cell>
          <cell r="AR304">
            <v>0</v>
          </cell>
          <cell r="AS304">
            <v>0</v>
          </cell>
          <cell r="AT304">
            <v>0</v>
          </cell>
          <cell r="AU304">
            <v>0</v>
          </cell>
          <cell r="AV304">
            <v>0</v>
          </cell>
          <cell r="AW304">
            <v>0</v>
          </cell>
          <cell r="AX304">
            <v>0</v>
          </cell>
          <cell r="AY304">
            <v>68704853519</v>
          </cell>
          <cell r="AZ304">
            <v>0</v>
          </cell>
          <cell r="BA304">
            <v>0</v>
          </cell>
          <cell r="BB304">
            <v>0</v>
          </cell>
          <cell r="BC304">
            <v>0</v>
          </cell>
          <cell r="BD304">
            <v>3500</v>
          </cell>
          <cell r="BE304">
            <v>3500</v>
          </cell>
          <cell r="BF304">
            <v>0</v>
          </cell>
          <cell r="BG304">
            <v>0</v>
          </cell>
          <cell r="BH304">
            <v>0</v>
          </cell>
          <cell r="BI304">
            <v>0</v>
          </cell>
          <cell r="BJ304">
            <v>0</v>
          </cell>
          <cell r="BK304">
            <v>0</v>
          </cell>
          <cell r="BL304" t="str">
            <v/>
          </cell>
          <cell r="BM304" t="str">
            <v/>
          </cell>
          <cell r="BN304" t="str">
            <v/>
          </cell>
          <cell r="BO304" t="str">
            <v/>
          </cell>
        </row>
        <row r="305">
          <cell r="F305" t="str">
            <v>巫溪县2024年通城镇农村水网试点项目</v>
          </cell>
          <cell r="G305" t="str">
            <v>乡村建设行动</v>
          </cell>
          <cell r="H305" t="str">
            <v>农村基础设施（含产业配套基础设施）</v>
          </cell>
          <cell r="I305" t="str">
            <v>农村供水保障设施建设</v>
          </cell>
          <cell r="J305" t="str">
            <v>项目由水源工程、供水工程和灌溉工程三部分组成。水源工程：新建2座山坪塘及整治1座山坪塘。供水工程：新建取水坝1座，引水隧洞1.77km，新建水厂（3000m3/d）,管道33.52km。灌溉工程：南北干管及14条支管，总长44.91km。</v>
          </cell>
          <cell r="K305" t="str">
            <v>改扩建</v>
          </cell>
          <cell r="L305" t="str">
            <v>巫溪县通城镇</v>
          </cell>
          <cell r="M305" t="str">
            <v>通过新建2座山坪塘及整治1座山坪塘，新建取水坝1座，引水隧洞1.77km，新建水厂（3000m3/d）,管道33.52km，灌溉管道44.91km，可改善通城镇全镇饮水问题，项目实施过程中可提供30人临时务工，人均务工增收1000元以上。</v>
          </cell>
          <cell r="N305" t="str">
            <v>10人参与前期项目确定会议、决议，5人参与入库项目的选择，3人参与项目实施过程中施工质量和资金使用的监督。通过新建2座山坪塘及整治1座山坪塘，新建取水坝1座，引水隧洞1.77km，新建水厂（3000m3/d）,管道33.52km，灌溉管道44.91km，可改善通城镇全镇饮水问题，项目实施过程中可提供30人临时务工，人均务工增收1000元以上。</v>
          </cell>
          <cell r="O305" t="str">
            <v>通过新建2座山坪塘及整治1座山坪塘，新建取水坝1座，引水隧洞1.77km，新建水厂（3000m3/d）,管道33.52km，灌溉管道44.91km，可改善通城镇全镇饮水问题，项目实施过程中可提供30人临时务工，人均务工增收1000元以上。</v>
          </cell>
          <cell r="P305" t="str">
            <v>新建2座山坪塘及整治1座山坪塘，新建取水坝1座，引水隧洞1.77km，新建水厂（3000m3/d）,管道33.52km，灌溉管道44.91km</v>
          </cell>
          <cell r="Q305" t="str">
            <v>项目验收合格率100%</v>
          </cell>
          <cell r="R305" t="str">
            <v>项目完成及时率100%</v>
          </cell>
          <cell r="S305" t="str">
            <v>山坪塘整修500元/f立方米；水厂1500元/立方米；灌溉管道10万元/公里，饮水管道6万元/公里</v>
          </cell>
          <cell r="T305" t="str">
            <v>务工增收≥100元</v>
          </cell>
          <cell r="U305" t="str">
            <v>受益脱贫人口数≥300人</v>
          </cell>
          <cell r="V305" t="str">
            <v>项目设计使用年限≥3年</v>
          </cell>
          <cell r="W305" t="str">
            <v>受益群众满意度≥95%</v>
          </cell>
          <cell r="X305" t="str">
            <v>巫溪县水利局</v>
          </cell>
          <cell r="Y305" t="str">
            <v>巫溪县宁之源建设开发（集团）有限公司</v>
          </cell>
          <cell r="Z305">
            <v>2024</v>
          </cell>
          <cell r="AA305" t="str">
            <v>是</v>
          </cell>
          <cell r="AB305" t="str">
            <v>202401</v>
          </cell>
          <cell r="AC305">
            <v>202512</v>
          </cell>
          <cell r="AD305">
            <v>1500</v>
          </cell>
          <cell r="AE305">
            <v>1500</v>
          </cell>
          <cell r="AF305">
            <v>1500</v>
          </cell>
        </row>
        <row r="305">
          <cell r="AM305">
            <v>20000</v>
          </cell>
          <cell r="AN305">
            <v>300</v>
          </cell>
          <cell r="AO305" t="str">
            <v>否</v>
          </cell>
          <cell r="AP305" t="str">
            <v>否</v>
          </cell>
          <cell r="AQ305" t="str">
            <v>是 </v>
          </cell>
          <cell r="AR305" t="str">
            <v>否</v>
          </cell>
          <cell r="AS305" t="str">
            <v>是 </v>
          </cell>
          <cell r="AT305" t="str">
            <v>否</v>
          </cell>
          <cell r="AU305" t="str">
            <v>否</v>
          </cell>
          <cell r="AV305" t="str">
            <v>否</v>
          </cell>
          <cell r="AW305" t="str">
            <v>否</v>
          </cell>
          <cell r="AX305" t="str">
            <v>贺学玲</v>
          </cell>
          <cell r="AY305">
            <v>18108367958</v>
          </cell>
        </row>
        <row r="305">
          <cell r="BD305">
            <v>500</v>
          </cell>
          <cell r="BE305">
            <v>500</v>
          </cell>
        </row>
        <row r="305">
          <cell r="BL305">
            <v>1500</v>
          </cell>
          <cell r="BM305">
            <v>1500</v>
          </cell>
          <cell r="BN305">
            <v>1500</v>
          </cell>
          <cell r="BO305">
            <v>0</v>
          </cell>
        </row>
        <row r="306">
          <cell r="F306" t="str">
            <v>巫溪县2024年冷链物流中心基础设施建设项目</v>
          </cell>
          <cell r="G306" t="str">
            <v>产业发展</v>
          </cell>
          <cell r="H306" t="str">
            <v>加工流通项目</v>
          </cell>
          <cell r="I306" t="str">
            <v>农产品仓储保鲜冷链基础设施建设</v>
          </cell>
          <cell r="J306" t="str">
            <v>主要建设内容包含土石方场坪工程约57亩。冻库、管理中心、冷链物流中心基础施工，完成建设面积约6000平方米。</v>
          </cell>
          <cell r="K306" t="str">
            <v>新建</v>
          </cell>
          <cell r="L306" t="str">
            <v>巫溪县柏杨街道丰益社区4组、宁河街道白鹅社区5组</v>
          </cell>
          <cell r="M306" t="str">
            <v>通过建设6000平方米冷链物流中心，项目实施后可提高本地农产品产地仓储冷藏保鲜能力，项目实施后可提供40人临时就业，增加务工收入2000元以上</v>
          </cell>
          <cell r="N306" t="str">
            <v>10人参与前期项目确定会议、决议，5人参与入库项目的选择，5人参与项目实施过程中施工质量和资金使用的监督，通过建设6000平方米冷链物流中心，项目实施后可提高本地农产品产地仓储冷藏保鲜能力，项目实施后可提供40人临时就业，增加务工收入2000元以上</v>
          </cell>
          <cell r="O306" t="str">
            <v>通过建设6000平方米冷链物流中心，项目实施后可提高本地农产品产地仓储冷藏保鲜能力，项目实施后可提供40人临时就业，增加务工收入2000元以上</v>
          </cell>
          <cell r="P306" t="str">
            <v>建设冷链物流中心6000平方米</v>
          </cell>
          <cell r="Q306" t="str">
            <v>项目验收合格率100%</v>
          </cell>
          <cell r="R306" t="str">
            <v>项目完成及时率100%</v>
          </cell>
          <cell r="S306" t="str">
            <v>冷链物流中心建设8300元/平方米</v>
          </cell>
          <cell r="T306" t="str">
            <v>带动务工人员增加收入≥2000元</v>
          </cell>
          <cell r="U306" t="str">
            <v>受益脱贫人口数≥200人</v>
          </cell>
          <cell r="V306" t="str">
            <v>项目可持续年限≥1年</v>
          </cell>
          <cell r="W306" t="str">
            <v>受益群众满意度≥95%</v>
          </cell>
          <cell r="X306" t="str">
            <v>巫溪县农业农村委员会</v>
          </cell>
          <cell r="Y306" t="str">
            <v>巫溪县薯光农业科技开发有限公司</v>
          </cell>
          <cell r="Z306">
            <v>2024</v>
          </cell>
          <cell r="AA306" t="str">
            <v>是</v>
          </cell>
          <cell r="AB306">
            <v>202401</v>
          </cell>
          <cell r="AC306">
            <v>202512</v>
          </cell>
          <cell r="AD306">
            <v>2000</v>
          </cell>
          <cell r="AE306">
            <v>2000</v>
          </cell>
          <cell r="AF306">
            <v>2000</v>
          </cell>
        </row>
        <row r="306">
          <cell r="AK306">
            <v>3000</v>
          </cell>
          <cell r="AL306">
            <v>-3000</v>
          </cell>
          <cell r="AM306">
            <v>20000</v>
          </cell>
          <cell r="AN306">
            <v>200</v>
          </cell>
          <cell r="AO306" t="str">
            <v>否</v>
          </cell>
          <cell r="AP306" t="str">
            <v>否</v>
          </cell>
          <cell r="AQ306" t="str">
            <v>否</v>
          </cell>
          <cell r="AR306" t="str">
            <v>是</v>
          </cell>
          <cell r="AS306" t="str">
            <v>否</v>
          </cell>
          <cell r="AT306" t="str">
            <v>否</v>
          </cell>
          <cell r="AU306" t="str">
            <v>否</v>
          </cell>
          <cell r="AV306" t="str">
            <v>否</v>
          </cell>
          <cell r="AW306" t="str">
            <v>否</v>
          </cell>
          <cell r="AX306" t="str">
            <v>蔡宇</v>
          </cell>
          <cell r="AY306">
            <v>13668448288</v>
          </cell>
        </row>
        <row r="306">
          <cell r="BD306">
            <v>1000</v>
          </cell>
          <cell r="BE306">
            <v>1000</v>
          </cell>
        </row>
        <row r="306">
          <cell r="BL306">
            <v>4000</v>
          </cell>
          <cell r="BM306">
            <v>2000</v>
          </cell>
          <cell r="BN306">
            <v>2000</v>
          </cell>
          <cell r="BO306">
            <v>0</v>
          </cell>
        </row>
        <row r="307">
          <cell r="F307" t="str">
            <v>巫溪县2024年农产品（预制菜）加工产业园区及配套基础设施工程</v>
          </cell>
          <cell r="G307" t="str">
            <v>产业发展</v>
          </cell>
          <cell r="H307" t="str">
            <v>配套设施项目</v>
          </cell>
          <cell r="I307" t="str">
            <v>产业园（区）</v>
          </cell>
          <cell r="J307" t="str">
            <v>总占地约65亩，建设以烤鱼为龙头休闲食品、中药材加工产业园的西部小镇之都，总建筑面积约2万平方米。</v>
          </cell>
          <cell r="K307" t="str">
            <v>新建</v>
          </cell>
          <cell r="L307" t="str">
            <v>巫溪县凤凰镇</v>
          </cell>
          <cell r="M307" t="str">
            <v>通过厂房建设2万平方米，厂房建设期用工人数约300人次，建设完成后出租给预制菜、中药材加工等企业，带动周边就业约200人。</v>
          </cell>
          <cell r="N307" t="str">
            <v>10人参与前期项目确定会议、决议，5人参与入库项目的选择，3人参与项目实施过程中施工质量和资金使用的监督，厂房建设期用工人数约300人次，建设完成后出租给预制菜、中药材加工等企业，带动周边就业约200人，。</v>
          </cell>
          <cell r="O307" t="str">
            <v>通过厂房建设2万平方米，厂房建设期用工人数约300人次，建设完成后出租给预制菜、中药材加工等企业，带动周边就业约200人。</v>
          </cell>
          <cell r="P307" t="str">
            <v>完成建设厂房建设2万平方米</v>
          </cell>
          <cell r="Q307" t="str">
            <v>项目验收合格率为100%</v>
          </cell>
          <cell r="R307" t="str">
            <v>项目完工及时率为100%</v>
          </cell>
          <cell r="S307" t="str">
            <v>厂房建设2000元/平方米</v>
          </cell>
          <cell r="T307" t="str">
            <v>建成后带来租金收益500万元/年</v>
          </cell>
          <cell r="U307" t="str">
            <v>带动就业人数≥200人</v>
          </cell>
          <cell r="V307" t="str">
            <v>项目可持续≥15年</v>
          </cell>
          <cell r="W307" t="str">
            <v>受益群众满意度≥95%</v>
          </cell>
          <cell r="X307" t="str">
            <v>巫溪县国有资产监督管理中心</v>
          </cell>
          <cell r="Y307" t="str">
            <v>巫溪县工业发展（集团）有限公司</v>
          </cell>
          <cell r="Z307">
            <v>2024</v>
          </cell>
          <cell r="AA307" t="str">
            <v>是</v>
          </cell>
          <cell r="AB307">
            <v>202401</v>
          </cell>
          <cell r="AC307">
            <v>202512</v>
          </cell>
          <cell r="AD307">
            <v>1500</v>
          </cell>
          <cell r="AE307">
            <v>1500</v>
          </cell>
          <cell r="AF307">
            <v>1500</v>
          </cell>
        </row>
        <row r="307">
          <cell r="AK307">
            <v>2000</v>
          </cell>
        </row>
        <row r="307">
          <cell r="AM307">
            <v>500</v>
          </cell>
          <cell r="AN307">
            <v>200</v>
          </cell>
          <cell r="AO307" t="str">
            <v>否</v>
          </cell>
          <cell r="AP307" t="str">
            <v>否</v>
          </cell>
          <cell r="AQ307" t="str">
            <v>否</v>
          </cell>
          <cell r="AR307" t="str">
            <v>是</v>
          </cell>
          <cell r="AS307" t="str">
            <v>否</v>
          </cell>
          <cell r="AT307" t="str">
            <v>否</v>
          </cell>
          <cell r="AU307" t="str">
            <v>否</v>
          </cell>
          <cell r="AV307" t="str">
            <v>否</v>
          </cell>
          <cell r="AW307" t="str">
            <v>否</v>
          </cell>
          <cell r="AX307" t="str">
            <v>彭逢之</v>
          </cell>
          <cell r="AY307">
            <v>18725726056</v>
          </cell>
        </row>
        <row r="307">
          <cell r="BD307">
            <v>1000</v>
          </cell>
          <cell r="BE307">
            <v>1000</v>
          </cell>
        </row>
        <row r="307">
          <cell r="BL307">
            <v>2000</v>
          </cell>
          <cell r="BM307">
            <v>1500</v>
          </cell>
          <cell r="BN307">
            <v>1500</v>
          </cell>
          <cell r="BO307">
            <v>0</v>
          </cell>
        </row>
        <row r="308">
          <cell r="F308" t="str">
            <v>巫溪县2024年乡村旅游综合服务示范点建设</v>
          </cell>
          <cell r="G308" t="str">
            <v>产业发展</v>
          </cell>
          <cell r="H308" t="str">
            <v>生产项目</v>
          </cell>
          <cell r="I308" t="str">
            <v>休闲农业与乡村旅游</v>
          </cell>
          <cell r="J308" t="str">
            <v>①对文峰镇（思源村、红池坝社区），上磺镇羊桥村，城厢镇酒泉村，兰英乡高洞村，大宁河妙峡沿线村落，花台乡至云台峰沿线村落，白鹿镇（中坝村、下坝村等），宁厂镇（盐泉社区、衡家涧社区），菱角镇、塘坊镇梓树村、大河乡民主村等村镇的村落人居环境、院落、基础设施、污水处理、供水改建、村容村貌建设等综合服务设施升级改造。②新建全域旅游基础设施厕所13个，包括红池坝片区4个（春申湾1个、扎鹿盘1个、场部外1个、春申湖1个）、思源村（胡家垭）1个、兰英乡（兰英村）3个、妙峡2个（八龙村1个、港口1个）、云台峰（接待中心）1个、宁厂古镇（衡家涧社区）1个及相关基础设施建设。</v>
          </cell>
          <cell r="K308" t="str">
            <v>新建</v>
          </cell>
          <cell r="L308" t="str">
            <v>巫溪县文峰镇、上磺镇、城厢镇、兰英乡、花台乡、通城镇，白鹿镇、宁厂镇、菱角镇</v>
          </cell>
          <cell r="M308" t="str">
            <v>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13个；项目实施后可改善30000人其中脱贫人口3000人的生产生活条件，项目实施过程中可提供15人临时务工，增加务工收入2000元以上。</v>
          </cell>
          <cell r="N308" t="str">
            <v>10人参与前期项目确定会议、决议，5人参与入库项目的选择，3人参与项目实施过程中施工质量和资金使用的监督，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13个；项目实施后可改善30000人其中脱贫人口3000人的生产生活条件，项目实施过程中可提供15人临时务工，增加务工收入2000元以上。</v>
          </cell>
          <cell r="O308" t="str">
            <v>通过对文峰镇（思源村、红池坝社区），上磺镇羊桥村，城厢镇酒泉村，兰英乡高洞村，大宁河妙峡沿线村落，花台乡至云台峰沿线村落，白鹿镇（中坝村、下坝村等），宁厂镇（盐泉社区、衡家涧社区），菱角乡等村镇的村落人居环境、院落、基础设施、污水处理、供水改建、村容村貌建设等综合服务设施升级改造；新建全域旅游基础设施厕所13个；项目实施后可改善30000人其中脱贫人口3000人的生产生活条件，项目实施过程中可提供15人临时务工，增加务工收入2000元以上。</v>
          </cell>
          <cell r="P308" t="str">
            <v>人居环境整治点12个，新建旅游厕所13个</v>
          </cell>
          <cell r="Q308" t="str">
            <v>项目验收合格率100%</v>
          </cell>
          <cell r="R308" t="str">
            <v>工程完成及时率100%</v>
          </cell>
          <cell r="S308" t="str">
            <v>厕所30万元/个；人居环境整治220万元/个</v>
          </cell>
          <cell r="T308" t="str">
            <v>增加务工收入2000元以上</v>
          </cell>
          <cell r="U308" t="str">
            <v>受益脱贫户人口数≥3000人</v>
          </cell>
          <cell r="V308" t="str">
            <v>项目可持续≥1年</v>
          </cell>
          <cell r="W308" t="str">
            <v>受益群众满意度≥95%</v>
          </cell>
          <cell r="X308" t="str">
            <v>巫溪县文化和旅游发展委员会</v>
          </cell>
          <cell r="Y308" t="str">
            <v>巫溪县盛景旅游（集团）公司</v>
          </cell>
          <cell r="Z308">
            <v>2024</v>
          </cell>
          <cell r="AA308" t="str">
            <v>是</v>
          </cell>
          <cell r="AB308">
            <v>202401</v>
          </cell>
          <cell r="AC308">
            <v>202512</v>
          </cell>
          <cell r="AD308">
            <v>2000</v>
          </cell>
          <cell r="AE308">
            <v>2000</v>
          </cell>
          <cell r="AF308">
            <v>2000</v>
          </cell>
        </row>
        <row r="308">
          <cell r="AK308">
            <v>2000</v>
          </cell>
        </row>
        <row r="308">
          <cell r="AM308">
            <v>30000</v>
          </cell>
          <cell r="AN308">
            <v>3000</v>
          </cell>
          <cell r="AO308" t="str">
            <v>否</v>
          </cell>
          <cell r="AP308" t="str">
            <v>否</v>
          </cell>
          <cell r="AQ308" t="str">
            <v>否</v>
          </cell>
          <cell r="AR308" t="str">
            <v>是</v>
          </cell>
          <cell r="AS308" t="str">
            <v>否</v>
          </cell>
          <cell r="AT308" t="str">
            <v>否</v>
          </cell>
          <cell r="AU308" t="str">
            <v>否</v>
          </cell>
          <cell r="AV308" t="str">
            <v>否</v>
          </cell>
          <cell r="AW308" t="str">
            <v>否</v>
          </cell>
          <cell r="AX308" t="str">
            <v>夏大伟</v>
          </cell>
          <cell r="AY308">
            <v>18202311217</v>
          </cell>
        </row>
        <row r="308">
          <cell r="BD308">
            <v>1000</v>
          </cell>
          <cell r="BE308">
            <v>1000</v>
          </cell>
        </row>
        <row r="308">
          <cell r="BL308">
            <v>2000</v>
          </cell>
          <cell r="BM308">
            <v>2000</v>
          </cell>
          <cell r="BN308">
            <v>2000</v>
          </cell>
          <cell r="BO308">
            <v>0</v>
          </cell>
        </row>
        <row r="309">
          <cell r="AD309">
            <v>22594</v>
          </cell>
          <cell r="AE309">
            <v>22594</v>
          </cell>
          <cell r="AF309">
            <v>14945</v>
          </cell>
          <cell r="AG309">
            <v>7649</v>
          </cell>
          <cell r="AH309">
            <v>400</v>
          </cell>
          <cell r="AI309">
            <v>2410</v>
          </cell>
          <cell r="AJ309">
            <v>907</v>
          </cell>
          <cell r="AK309">
            <v>400</v>
          </cell>
          <cell r="AL309" t="e">
            <v>#REF!</v>
          </cell>
          <cell r="AM309">
            <v>75685</v>
          </cell>
          <cell r="AN309">
            <v>8363</v>
          </cell>
          <cell r="AO309">
            <v>400</v>
          </cell>
          <cell r="AP309">
            <v>400</v>
          </cell>
          <cell r="AQ309">
            <v>400</v>
          </cell>
          <cell r="AR309">
            <v>400</v>
          </cell>
          <cell r="AS309">
            <v>400</v>
          </cell>
          <cell r="AT309">
            <v>400</v>
          </cell>
          <cell r="AU309">
            <v>34862467644</v>
          </cell>
          <cell r="AV309">
            <v>400</v>
          </cell>
          <cell r="AW309">
            <v>400</v>
          </cell>
          <cell r="AX309">
            <v>400</v>
          </cell>
          <cell r="AY309">
            <v>1398408539082</v>
          </cell>
          <cell r="AZ309">
            <v>400</v>
          </cell>
          <cell r="BA309">
            <v>400</v>
          </cell>
          <cell r="BB309">
            <v>400</v>
          </cell>
          <cell r="BC309">
            <v>400</v>
          </cell>
          <cell r="BD309">
            <v>14564</v>
          </cell>
          <cell r="BE309">
            <v>14577</v>
          </cell>
          <cell r="BF309">
            <v>0</v>
          </cell>
          <cell r="BG309">
            <v>0</v>
          </cell>
          <cell r="BH309">
            <v>0</v>
          </cell>
          <cell r="BI309">
            <v>0</v>
          </cell>
          <cell r="BJ309">
            <v>0</v>
          </cell>
          <cell r="BK309">
            <v>0</v>
          </cell>
          <cell r="BL309" t="str">
            <v/>
          </cell>
          <cell r="BM309" t="str">
            <v/>
          </cell>
          <cell r="BN309" t="str">
            <v/>
          </cell>
          <cell r="BO309" t="str">
            <v/>
          </cell>
        </row>
        <row r="310">
          <cell r="AD310">
            <v>3143</v>
          </cell>
          <cell r="AE310">
            <v>3143</v>
          </cell>
          <cell r="AF310">
            <v>2321</v>
          </cell>
          <cell r="AG310">
            <v>822</v>
          </cell>
          <cell r="AH310">
            <v>0</v>
          </cell>
          <cell r="AI310">
            <v>60</v>
          </cell>
          <cell r="AJ310">
            <v>10</v>
          </cell>
          <cell r="AK310">
            <v>0</v>
          </cell>
          <cell r="AL310" t="e">
            <v>#REF!</v>
          </cell>
          <cell r="AM310">
            <v>3655</v>
          </cell>
          <cell r="AN310">
            <v>937</v>
          </cell>
          <cell r="AO310">
            <v>0</v>
          </cell>
          <cell r="AP310">
            <v>0</v>
          </cell>
          <cell r="AQ310">
            <v>0</v>
          </cell>
          <cell r="AR310">
            <v>0</v>
          </cell>
          <cell r="AS310">
            <v>0</v>
          </cell>
          <cell r="AT310">
            <v>0</v>
          </cell>
          <cell r="AU310">
            <v>18883507771</v>
          </cell>
          <cell r="AV310">
            <v>0</v>
          </cell>
          <cell r="AW310">
            <v>0</v>
          </cell>
          <cell r="AX310">
            <v>0</v>
          </cell>
          <cell r="AY310">
            <v>288192940655</v>
          </cell>
          <cell r="AZ310">
            <v>0</v>
          </cell>
          <cell r="BA310">
            <v>0</v>
          </cell>
          <cell r="BB310">
            <v>0</v>
          </cell>
          <cell r="BC310">
            <v>0</v>
          </cell>
          <cell r="BD310">
            <v>2860</v>
          </cell>
          <cell r="BE310">
            <v>2873</v>
          </cell>
          <cell r="BF310">
            <v>0</v>
          </cell>
          <cell r="BG310">
            <v>0</v>
          </cell>
          <cell r="BH310">
            <v>0</v>
          </cell>
          <cell r="BI310">
            <v>0</v>
          </cell>
          <cell r="BJ310">
            <v>0</v>
          </cell>
          <cell r="BK310">
            <v>0</v>
          </cell>
          <cell r="BL310" t="str">
            <v/>
          </cell>
          <cell r="BM310" t="str">
            <v/>
          </cell>
          <cell r="BN310" t="str">
            <v/>
          </cell>
          <cell r="BO310" t="str">
            <v/>
          </cell>
        </row>
        <row r="311">
          <cell r="F311" t="str">
            <v>巫溪县红池坝镇2024年茶叶产业发展项目</v>
          </cell>
          <cell r="G311" t="str">
            <v>产业发展</v>
          </cell>
          <cell r="H311" t="str">
            <v>加工流通项目</v>
          </cell>
          <cell r="I311" t="str">
            <v>产地初加工和精深加工</v>
          </cell>
          <cell r="J311" t="str">
            <v>1500亩产业园基地建设（密植移栽与品种改良、施肥、除草、修剪等）；茶园村集体茶厂（新茗茶业）扩建生产车间800㎡；新增蒸汽杀青设备、微波杀青设备、鲜叶萎凋设备、烘干设备、连接输送装置1套。</v>
          </cell>
          <cell r="K311" t="str">
            <v>改扩建</v>
          </cell>
          <cell r="L311" t="str">
            <v>巫溪县红池坝镇</v>
          </cell>
          <cell r="M311" t="str">
            <v>通过1500亩茶叶产业园基地建设，茶园村集体茶厂（新茗茶业）扩建生产车间800㎡，新增蒸汽杀青设备、微波杀青设备、鲜叶萎凋设备、烘干设备、连接输送装置1套。项目建成投产后，可带动红池坝镇3000人其中脱贫人口800人1500亩茶叶产业发展，带动户均茶叶茶叶增收2000元以上。</v>
          </cell>
          <cell r="N311" t="str">
            <v>5人参与前期项目确定会议、决议，5人参与入库项目的选择，3人参与项目实施过程中施工质量和资金使用的监督；通过1500亩茶叶产业园基地建设，茶园村集体茶厂（新茗茶业）扩建生产车间800㎡，新增蒸汽杀青设备、微波杀青设备、鲜叶萎凋设备、烘干设备、连接输送装置1套。项目建成投产后，可带动红池坝镇3000人其中脱贫人口800人1500亩茶叶产业发展，带动户均茶叶茶叶增收2000元以上。</v>
          </cell>
          <cell r="O311" t="str">
            <v>通过1500亩茶叶产业园基地建设，茶园村集体茶厂（新茗茶业）扩建生产车间800㎡，新增蒸汽杀青设备、微波杀青设备、鲜叶萎凋设备、烘干设备、连接输送装置1套。项目建成投产后，可带动红池坝镇3000人其中脱贫人口800人1500亩茶叶产业发展，带动户均茶叶茶叶增收2000元以上。</v>
          </cell>
          <cell r="P311" t="str">
            <v>茶叶产业园基地建设1500亩，茶园村集体茶厂（新茗茶业）扩建生产车间800㎡，新增蒸汽杀青设备、微波杀青设备、鲜叶萎凋设备、烘干设备、连接输送装置1套。</v>
          </cell>
          <cell r="Q311" t="str">
            <v>项目（工程）验收合格率100%</v>
          </cell>
          <cell r="R311" t="str">
            <v>项目完工及时率100%，补助资金发放及时率100%</v>
          </cell>
          <cell r="S311" t="str">
            <v>茶叶基地建设1500元/亩。           扩建生产车间800㎡*2000元/㎡
蒸汽杀青机2台*20万元/台=40万元、微波杀青设备2台*10万元/台=20万元、鲜叶萎凋机15台*12000元/台=18万元、烘干面积30㎡烘干机1台10万元、连接输送装置根据安装生产线确定，预估10万元。  </v>
          </cell>
          <cell r="T311" t="str">
            <v>特色产业带动脱贫农户增加收入≥2000元</v>
          </cell>
          <cell r="U311" t="str">
            <v>受益脱贫人口数≥800人</v>
          </cell>
          <cell r="V311" t="str">
            <v>项目可持续年限≥2年</v>
          </cell>
          <cell r="W311" t="str">
            <v>受益群众满意度≥95%</v>
          </cell>
          <cell r="X311" t="str">
            <v>巫溪县农业农村委员会</v>
          </cell>
          <cell r="Y311" t="str">
            <v>巫溪县红池坝镇人民政府</v>
          </cell>
          <cell r="Z311">
            <v>2024</v>
          </cell>
          <cell r="AA311" t="str">
            <v>是</v>
          </cell>
          <cell r="AB311">
            <v>202401</v>
          </cell>
          <cell r="AC311">
            <v>202412</v>
          </cell>
          <cell r="AD311">
            <v>200</v>
          </cell>
          <cell r="AE311">
            <v>200</v>
          </cell>
        </row>
        <row r="311">
          <cell r="AG311">
            <v>200</v>
          </cell>
        </row>
        <row r="311">
          <cell r="AL311" t="e">
            <v>#REF!</v>
          </cell>
          <cell r="AM311">
            <v>3000</v>
          </cell>
          <cell r="AN311">
            <v>800</v>
          </cell>
          <cell r="AO311" t="str">
            <v>否</v>
          </cell>
          <cell r="AP311" t="str">
            <v>否</v>
          </cell>
          <cell r="AQ311" t="str">
            <v>否</v>
          </cell>
          <cell r="AR311" t="str">
            <v>是</v>
          </cell>
          <cell r="AS311" t="str">
            <v>否</v>
          </cell>
          <cell r="AT311" t="str">
            <v>否</v>
          </cell>
          <cell r="AU311" t="str">
            <v>否</v>
          </cell>
          <cell r="AV311" t="str">
            <v>是</v>
          </cell>
          <cell r="AW311" t="str">
            <v>按照巫溪县农业农村委文件执行</v>
          </cell>
          <cell r="AX311" t="str">
            <v>张锡定</v>
          </cell>
          <cell r="AY311">
            <v>15730595678</v>
          </cell>
        </row>
        <row r="311">
          <cell r="BD311">
            <v>200</v>
          </cell>
          <cell r="BE311">
            <v>200</v>
          </cell>
        </row>
        <row r="311">
          <cell r="BL311">
            <v>200</v>
          </cell>
          <cell r="BM311">
            <v>200</v>
          </cell>
          <cell r="BN311">
            <v>0</v>
          </cell>
          <cell r="BO311">
            <v>200</v>
          </cell>
        </row>
        <row r="312">
          <cell r="F312" t="str">
            <v>巫溪县通城镇龙池村老鹰茶电商销售中心项目</v>
          </cell>
          <cell r="G312" t="str">
            <v>产业发展</v>
          </cell>
          <cell r="H312" t="str">
            <v>加工流通项目</v>
          </cell>
          <cell r="I312" t="str">
            <v>品牌打造和展销平台</v>
          </cell>
          <cell r="J312" t="str">
            <v>财政资金作为村集体入股资金，建设老鹰茶电商销售中心，室内面积120平方米，其中：销售展厅1个，品鉴室2个等配套设施。</v>
          </cell>
          <cell r="K312" t="str">
            <v>新建</v>
          </cell>
          <cell r="L312" t="str">
            <v>巫溪县通城镇龙池村</v>
          </cell>
          <cell r="M312" t="str">
            <v>通过建设老鹰茶电商销售中心120平方米，可推广提高本镇老鹰茶产业销量，同时带动产业经济发展，增加村集体经济收入不低于5000元及带动临时务工人员不低于2人，受益户不低于100人，其中脱贫户10人。</v>
          </cell>
          <cell r="N312" t="str">
            <v>5人参与前期项目确定会议、决议，5人参与入库项目的选择，3人参与项目实施过程中施工质量和资金使用的监督；通过入股资金，建设老鹰茶电商销售中心120平方米，实施项目可推广提高本镇老鹰茶产业销量，同时带动产业经济发展，增加村集体经济收入不低于5000元及带动临时务工人员不低于2人，受益户不低于100人，其中脱贫户10人。</v>
          </cell>
          <cell r="O312" t="str">
            <v>通过入股资金，建设老鹰茶电商销售中心120平方米，实施项目可推广提高本镇老鹰茶产业销量，同时带动产业经济发展，增加村集体经济收入不低于5000元及带动临时务工人员不低于2人，受益户不低于100人，其中脱贫户10人。</v>
          </cell>
          <cell r="P312" t="str">
            <v>老鹰茶电商销售中心120平方米</v>
          </cell>
          <cell r="Q312" t="str">
            <v>项目验收合格率100%</v>
          </cell>
          <cell r="R312" t="str">
            <v>项目完成及时率100%</v>
          </cell>
          <cell r="S312" t="str">
            <v>电商销售中心5500元/平方米</v>
          </cell>
          <cell r="T312" t="str">
            <v>特色产业带动脱贫农户增加收入≥2000元</v>
          </cell>
          <cell r="U312" t="str">
            <v>受益脱贫人口数≥10人</v>
          </cell>
          <cell r="V312" t="str">
            <v>工程设计使用年限5年以上</v>
          </cell>
          <cell r="W312" t="str">
            <v>受益群众满意度≥95%</v>
          </cell>
          <cell r="X312" t="str">
            <v>巫溪县农业农村委员会</v>
          </cell>
          <cell r="Y312" t="str">
            <v>巫溪县通城镇人民政府</v>
          </cell>
          <cell r="Z312">
            <v>2024</v>
          </cell>
          <cell r="AA312" t="str">
            <v>是 </v>
          </cell>
          <cell r="AB312">
            <v>202401</v>
          </cell>
          <cell r="AC312">
            <v>202412</v>
          </cell>
          <cell r="AD312">
            <v>70</v>
          </cell>
          <cell r="AE312">
            <v>70</v>
          </cell>
        </row>
        <row r="312">
          <cell r="AG312">
            <v>70</v>
          </cell>
        </row>
        <row r="312">
          <cell r="AL312" t="e">
            <v>#REF!</v>
          </cell>
          <cell r="AM312">
            <v>100</v>
          </cell>
          <cell r="AN312">
            <v>10</v>
          </cell>
          <cell r="AO312" t="str">
            <v>否</v>
          </cell>
          <cell r="AP312" t="str">
            <v>否</v>
          </cell>
          <cell r="AQ312" t="str">
            <v>否</v>
          </cell>
          <cell r="AR312" t="str">
            <v>是</v>
          </cell>
          <cell r="AS312" t="str">
            <v>是</v>
          </cell>
          <cell r="AT312" t="str">
            <v>否</v>
          </cell>
          <cell r="AU312" t="str">
            <v>否</v>
          </cell>
          <cell r="AV312" t="str">
            <v>是 </v>
          </cell>
          <cell r="AW312" t="str">
            <v>年增加村集体经济收入5000元以上</v>
          </cell>
          <cell r="AX312" t="str">
            <v>张丕建</v>
          </cell>
          <cell r="AY312">
            <v>18883235345</v>
          </cell>
        </row>
        <row r="312">
          <cell r="BL312">
            <v>70</v>
          </cell>
          <cell r="BM312">
            <v>70</v>
          </cell>
          <cell r="BN312">
            <v>70</v>
          </cell>
          <cell r="BO312">
            <v>0</v>
          </cell>
        </row>
        <row r="313">
          <cell r="F313" t="str">
            <v>巫溪县天星乡2024年茶园基地及茶叶精加工项目</v>
          </cell>
          <cell r="G313" t="str">
            <v>产业发展</v>
          </cell>
          <cell r="H313" t="str">
            <v>生产项目</v>
          </cell>
          <cell r="I313" t="str">
            <v>种植业基地</v>
          </cell>
          <cell r="J313" t="str">
            <v>新建400平方米茶叶加工房及茶叶精加工生产线一条，整治茶园60亩，管护茶园178亩（含整治的60亩），品牌及销售渠道建设。培育老鹰茶60000株。</v>
          </cell>
          <cell r="K313" t="str">
            <v>新建</v>
          </cell>
          <cell r="L313" t="str">
            <v>巫溪县天星乡生基村、江池村</v>
          </cell>
          <cell r="M313" t="str">
            <v>通过新建400平方米茶叶加工房及茶叶精加工生产线一条，整治茶园60亩，管护茶园178亩，项目实施后可实现年产茶叶800余斤，销售额约40万元，带动农户50余人参与务工，人均增收2000元，带动村集体经济收入增长约15万元。</v>
          </cell>
          <cell r="N313" t="str">
            <v>前期45人参与讨论决策，通过新建400平方米茶叶加工房及茶叶精加工生产线一条，整治茶园60亩，管护茶园178亩，项目实施后可实现年产茶叶800余斤，销售额约40万元，带动农户50余人参与务工，人均增收2000元，带动村集体经济收入增长约15万元。</v>
          </cell>
          <cell r="O313" t="str">
            <v>通过新建400平方米茶叶加工房及茶叶精加工生产线一条，整治茶园60亩，管护茶园178亩，项目实施后可实现年产茶叶800余斤，销售额约40万元，带动农户50余人参与务工，人均增收2000元，带动村集体经济收入增长约15万元。</v>
          </cell>
          <cell r="P313" t="str">
            <v>建设400平方米茶叶加工房，茶叶精加工生产线1条，整治茶园60亩，管护茶园178亩。</v>
          </cell>
          <cell r="Q313" t="str">
            <v>项目验收合格率≥100%</v>
          </cell>
          <cell r="R313" t="str">
            <v>项目（工程）完成及时率100%</v>
          </cell>
          <cell r="S313" t="str">
            <v>整治茶园60亩，每亩6250元；管护茶叶178亩，每亩1000元。新建400平方米加工房，每平方1200元。茶叶精加工生产线设施设备一套35万。品牌及销售渠道建设20万元。</v>
          </cell>
          <cell r="T313" t="str">
            <v>项目建设中吸纳务工40余人，带动人均增收3000元。项目完工后，带动务工50余人，人均增收2000元；带动村集体经济收入增长约15万元。</v>
          </cell>
          <cell r="U313" t="str">
            <v>带动老百姓就近务工人数≥50人</v>
          </cell>
          <cell r="V313" t="str">
            <v>项目可持续年限≥1年</v>
          </cell>
          <cell r="W313" t="str">
            <v>受益群众满意度≥95%</v>
          </cell>
          <cell r="X313" t="str">
            <v>巫溪县农业农村委员会</v>
          </cell>
          <cell r="Y313" t="str">
            <v>巫溪县天星乡人民政府</v>
          </cell>
          <cell r="Z313">
            <v>2024</v>
          </cell>
          <cell r="AA313" t="str">
            <v>是</v>
          </cell>
          <cell r="AB313">
            <v>202401</v>
          </cell>
          <cell r="AC313">
            <v>202412</v>
          </cell>
          <cell r="AD313">
            <v>210</v>
          </cell>
          <cell r="AE313">
            <v>210</v>
          </cell>
          <cell r="AF313">
            <v>210</v>
          </cell>
        </row>
        <row r="313">
          <cell r="AL313">
            <v>0</v>
          </cell>
          <cell r="AM313">
            <v>350</v>
          </cell>
          <cell r="AN313">
            <v>75</v>
          </cell>
          <cell r="AO313" t="str">
            <v>否</v>
          </cell>
          <cell r="AP313" t="str">
            <v>否</v>
          </cell>
          <cell r="AQ313" t="str">
            <v>否</v>
          </cell>
          <cell r="AR313" t="str">
            <v>是</v>
          </cell>
          <cell r="AS313" t="str">
            <v>否</v>
          </cell>
          <cell r="AT313" t="str">
            <v>否</v>
          </cell>
          <cell r="AU313" t="str">
            <v>否</v>
          </cell>
          <cell r="AV313" t="str">
            <v>是</v>
          </cell>
          <cell r="AW313" t="str">
            <v>严格依照巫溪县村集体经济收入使用管理相关办法分配使用</v>
          </cell>
          <cell r="AX313" t="str">
            <v>刘海军</v>
          </cell>
          <cell r="AY313">
            <v>15826470946</v>
          </cell>
        </row>
        <row r="313">
          <cell r="BD313">
            <v>210</v>
          </cell>
          <cell r="BE313">
            <v>210</v>
          </cell>
        </row>
        <row r="313">
          <cell r="BL313">
            <v>210</v>
          </cell>
          <cell r="BM313">
            <v>210</v>
          </cell>
          <cell r="BN313">
            <v>210</v>
          </cell>
          <cell r="BO313">
            <v>0</v>
          </cell>
        </row>
        <row r="314">
          <cell r="F314" t="str">
            <v>巫溪县蒲莲镇2024年老鹰茶全产业链发展项目</v>
          </cell>
          <cell r="G314" t="str">
            <v>产业发展</v>
          </cell>
          <cell r="H314" t="str">
            <v>生产项目</v>
          </cell>
          <cell r="I314" t="str">
            <v>种植业基地</v>
          </cell>
          <cell r="J314" t="str">
            <v>建设300亩老鹰茶种植示范基地，主要包括标准厂房2100平方米建设，仪器设备采购，林地清理、整地、栽植、抚育管理和病虫害防治等，采取集体经济加庭院经济模式。</v>
          </cell>
          <cell r="K314" t="str">
            <v>新建</v>
          </cell>
          <cell r="L314" t="str">
            <v>巫溪县蒲莲镇桐元村、莲花村、桐元社区、兴鹿村</v>
          </cell>
          <cell r="M314" t="str">
            <v>通过建设300亩老鹰茶种植示范基地，主要包括标准厂房2100平方米建设，仪器设备采购，林地清理、整地、栽植、抚育管理和病虫害防治等，采取集体经济加庭院经济模式。项目实施可带动3个村集体和周边1897户5138人持续增收致富，不断夯实“中国老鹰茶名镇”建设基础。为脱贫户提供就业岗位300个，增加工资性收入 10000 元/人/年。增加辖区内种植老鹰茶的脱贫户（监测户）以及村民经营性收入 3000 元/人/年</v>
          </cell>
          <cell r="N314" t="str">
            <v>5人参与前期项目确定会议、决议，5人参与入库项目的选择，3人参与项目实施过程中施工质量和资金使用的监督；通过建设300亩老鹰茶种植示范基地，主要包括标准厂房2100平方米建设，仪器设备采购，林地清理、整地、栽植、抚育管理和病虫害防治等，采取集体经济加庭院经济模式。项目实施可带动3个村集体和周边1897户5138人持续增收致富，不断夯实“中国老鹰茶名镇”建设基础。为脱贫户提供就业岗位300个，增加工资性收入 10000 元/人/年。增加辖区内种植老鹰茶的脱贫户（监测户）以及村民经营性收入 3000 元/人/年</v>
          </cell>
          <cell r="O314" t="str">
            <v>通过建设300亩老鹰茶种植示范基地，主要包括标准厂房2100平方米建设，仪器设备采购，林地清理、整地、栽植、抚育管理和病虫害防治等，采取集体经济加庭院经济模式。项目实施可带动3个村集体和周边1897户5138人持续增收致富，不断夯实“中国老鹰茶名镇”建设基础。为脱贫户提供就业岗位300个，增加工资性收入 10000 元/人/年。增加辖区内种植老鹰茶的脱贫户（监测户）以及村民经营性收入 3000 元/人/年</v>
          </cell>
          <cell r="P314" t="str">
            <v>老鹰茶种植示范基地300亩</v>
          </cell>
          <cell r="Q314" t="str">
            <v>成活率≥85%，项目验收合格率≥90%</v>
          </cell>
          <cell r="R314" t="str">
            <v>项目完成及时率100%</v>
          </cell>
          <cell r="S314" t="str">
            <v>苗木单价≤5元/株，人行便道≤120元/米</v>
          </cell>
          <cell r="T314" t="str">
            <v>就近就业人员务工收入≥20万元。</v>
          </cell>
          <cell r="U314" t="str">
            <v>受益脱贫人口和监测对象人数≥10人。</v>
          </cell>
          <cell r="V314" t="str">
            <v>项目可持续年限≥2年</v>
          </cell>
          <cell r="W314" t="str">
            <v>受益群众满意度≥95%</v>
          </cell>
          <cell r="X314" t="str">
            <v>巫溪县林业局</v>
          </cell>
          <cell r="Y314" t="str">
            <v>巫溪县蒲莲镇人民政府</v>
          </cell>
          <cell r="Z314">
            <v>2024</v>
          </cell>
          <cell r="AA314" t="str">
            <v>是</v>
          </cell>
          <cell r="AB314">
            <v>202401</v>
          </cell>
          <cell r="AC314">
            <v>202412</v>
          </cell>
          <cell r="AD314">
            <v>1500</v>
          </cell>
          <cell r="AE314">
            <v>1500</v>
          </cell>
          <cell r="AF314">
            <v>1500</v>
          </cell>
        </row>
        <row r="314">
          <cell r="AM314">
            <v>60</v>
          </cell>
          <cell r="AN314">
            <v>10</v>
          </cell>
          <cell r="AO314" t="str">
            <v>否</v>
          </cell>
          <cell r="AP314" t="str">
            <v>否</v>
          </cell>
          <cell r="AQ314" t="str">
            <v>否</v>
          </cell>
          <cell r="AR314" t="str">
            <v>是</v>
          </cell>
          <cell r="AS314" t="str">
            <v>否</v>
          </cell>
          <cell r="AT314" t="str">
            <v>否</v>
          </cell>
          <cell r="AU314" t="str">
            <v>否</v>
          </cell>
          <cell r="AV314" t="str">
            <v>否</v>
          </cell>
          <cell r="AW314" t="str">
            <v>否</v>
          </cell>
          <cell r="AX314" t="str">
            <v>陈组泽</v>
          </cell>
          <cell r="AY314">
            <v>18883507771</v>
          </cell>
          <cell r="AZ314" t="str">
            <v>原上报225+126，修改为2000</v>
          </cell>
          <cell r="BA314" t="str">
            <v>修改项目名称</v>
          </cell>
        </row>
        <row r="314">
          <cell r="BD314">
            <v>1500</v>
          </cell>
          <cell r="BE314">
            <v>1500</v>
          </cell>
        </row>
        <row r="314">
          <cell r="BL314">
            <v>1500</v>
          </cell>
          <cell r="BM314">
            <v>1500</v>
          </cell>
          <cell r="BN314">
            <v>1500</v>
          </cell>
          <cell r="BO314">
            <v>0</v>
          </cell>
        </row>
        <row r="315">
          <cell r="F315" t="str">
            <v>巫溪县2024年老鹰茶种苗基地建设项目</v>
          </cell>
          <cell r="G315" t="str">
            <v>产业发展</v>
          </cell>
          <cell r="H315" t="str">
            <v>生产项目</v>
          </cell>
          <cell r="I315" t="str">
            <v>种植业基地</v>
          </cell>
          <cell r="J315" t="str">
            <v>新建老鹰茶种苗基地60亩（含土地整治、道路、水池沟渠、大棚等建设）。</v>
          </cell>
          <cell r="K315" t="str">
            <v>新建</v>
          </cell>
          <cell r="L315" t="str">
            <v>巫溪县蒲莲镇等乡镇</v>
          </cell>
          <cell r="M315" t="str">
            <v>通过新建老鹰茶种苗基地60亩（含土地整治、道路、水池沟渠、大棚等建设），项目建成后受益人口≥20人，其中脱贫人口和监测对象人数≥5人，项目建设期能增加就近就业人员务工≥1000人次，劳务总收入≥15万元以上</v>
          </cell>
          <cell r="N315" t="str">
            <v>5人参与前期项目确定会议、决议，5人参与入库项目的选择，3人参与项目实施过程中施工质量和资金使用的监督；参与项目实施过程中施工质量和资金使用的监督；项目建设有助于全县老鹰茶种苗品质保证和老鹰茶产业发展，项目建成后受益人口≥20人，其中脱贫人口和监测对象人数≥5人，项目建设期能增加就近就业人员务工≥1000人次，劳务总收入≥15万元以上。</v>
          </cell>
          <cell r="O315" t="str">
            <v>通过新建老鹰茶种苗基地60亩（含土地整治、道路、水池沟渠、大棚等建设），项目建成后受益人口≥20人，其中脱贫人口和监测对象人数≥5人，项目建设期能增加就近就业人员务工≥1000人次，劳务总收入≥15万元以上。</v>
          </cell>
          <cell r="P315" t="str">
            <v>种苗基地面积≥60亩</v>
          </cell>
          <cell r="Q315" t="str">
            <v>项目验收合格率≥90%</v>
          </cell>
          <cell r="R315" t="str">
            <v>项目完成及时率100%</v>
          </cell>
          <cell r="S315" t="str">
            <v>土地租金≤400元/亩，蓄水池≤400元/立方米</v>
          </cell>
          <cell r="T315" t="str">
            <v>就近就业人员务工收入≥15万元。</v>
          </cell>
          <cell r="U315" t="str">
            <v>受益脱贫人口和监测对象人数≥5人。</v>
          </cell>
          <cell r="V315" t="str">
            <v>项目可持续年限≥2年</v>
          </cell>
          <cell r="W315" t="str">
            <v>受益群众满意度≥95%</v>
          </cell>
          <cell r="X315" t="str">
            <v>巫溪县林业局</v>
          </cell>
          <cell r="Y315" t="str">
            <v>重庆巫溪林业开发有限公司</v>
          </cell>
          <cell r="Z315">
            <v>2024</v>
          </cell>
          <cell r="AA315" t="str">
            <v>是</v>
          </cell>
          <cell r="AB315">
            <v>202401</v>
          </cell>
          <cell r="AC315">
            <v>202512</v>
          </cell>
          <cell r="AD315">
            <v>150</v>
          </cell>
          <cell r="AE315">
            <v>150</v>
          </cell>
          <cell r="AF315">
            <v>150</v>
          </cell>
        </row>
        <row r="315">
          <cell r="AM315">
            <v>20</v>
          </cell>
          <cell r="AN315">
            <v>5</v>
          </cell>
          <cell r="AO315" t="str">
            <v>否</v>
          </cell>
          <cell r="AP315" t="str">
            <v>否</v>
          </cell>
          <cell r="AQ315" t="str">
            <v>否</v>
          </cell>
          <cell r="AR315" t="str">
            <v>是</v>
          </cell>
          <cell r="AS315" t="str">
            <v>否</v>
          </cell>
          <cell r="AT315" t="str">
            <v>否</v>
          </cell>
          <cell r="AU315" t="str">
            <v>否</v>
          </cell>
          <cell r="AV315" t="str">
            <v>否</v>
          </cell>
          <cell r="AW315" t="str">
            <v>否</v>
          </cell>
          <cell r="AX315" t="str">
            <v>杨清平</v>
          </cell>
          <cell r="AY315">
            <v>19923235511</v>
          </cell>
        </row>
        <row r="315">
          <cell r="BD315">
            <v>150</v>
          </cell>
          <cell r="BE315">
            <v>150</v>
          </cell>
        </row>
        <row r="315">
          <cell r="BL315">
            <v>150</v>
          </cell>
          <cell r="BM315">
            <v>150</v>
          </cell>
          <cell r="BN315">
            <v>150</v>
          </cell>
          <cell r="BO315">
            <v>0</v>
          </cell>
        </row>
        <row r="316">
          <cell r="F316" t="str">
            <v>巫溪县蒲莲镇2024年老鹰茶抚育项目</v>
          </cell>
          <cell r="G316" t="str">
            <v>产业发展</v>
          </cell>
          <cell r="H316" t="str">
            <v>生产项目</v>
          </cell>
          <cell r="I316" t="str">
            <v>种植业基地</v>
          </cell>
          <cell r="J316" t="str">
            <v>抚育管护在地老鹰茶180000株</v>
          </cell>
          <cell r="K316" t="str">
            <v>新建</v>
          </cell>
          <cell r="L316" t="str">
            <v>巫溪县蒲莲镇</v>
          </cell>
          <cell r="M316" t="str">
            <v>项目建设有助于实现老鹰茶基地建设成效，项目达产后受益人口≥426人，其中脱贫人口和监测对象人数≥78人，项目建设期能增加就近就业人员务工≥2000人次，劳务总收入≥30万元以上。</v>
          </cell>
          <cell r="N316" t="str">
            <v>5人参与前期项目确定会议、决议，5人参与入库项目的选择，3人参与项目实施过程中施工质量和资金使用的监督；参与项目实施过程中施工质量和资金使用的监督；通过老鹰茶产业的发展，项目建设有助于实现老鹰茶基地建设成效，项目达产后受益人口≥426人，其中脱贫人口和监测对象人数≥78人，项目建设期能增加就近就业人员务工≥2000人次，劳务总收入≥30万元以上。</v>
          </cell>
          <cell r="O316" t="str">
            <v>项目建设有助于实现老鹰茶基地建设成效，项目达产后受益人口≥426人，其中脱贫人口和监测对象人数≥78人，项目建设期能增加就近就业人员务工≥2000人次，劳务总收入≥30万元以上。</v>
          </cell>
          <cell r="P316" t="str">
            <v>抚育株数≥180000株</v>
          </cell>
          <cell r="Q316" t="str">
            <v>项目验收合格率≥90%</v>
          </cell>
          <cell r="R316" t="str">
            <v>项目完成及时率100%</v>
          </cell>
          <cell r="S316" t="str">
            <v>抚育≤7元/株。</v>
          </cell>
          <cell r="T316" t="str">
            <v>就近就业人员务工收入≥30万元。</v>
          </cell>
          <cell r="U316" t="str">
            <v>受益脱贫人口和监测对象人数≥10人。</v>
          </cell>
          <cell r="V316" t="str">
            <v>项目可持续年限≥2年</v>
          </cell>
          <cell r="W316" t="str">
            <v>受益群众满意度≥95%</v>
          </cell>
          <cell r="X316" t="str">
            <v>巫溪县林业局</v>
          </cell>
          <cell r="Y316" t="str">
            <v>巫溪县蒲莲镇人民政府</v>
          </cell>
          <cell r="Z316">
            <v>2024</v>
          </cell>
          <cell r="AA316" t="str">
            <v>是</v>
          </cell>
          <cell r="AB316">
            <v>202401</v>
          </cell>
          <cell r="AC316">
            <v>202412</v>
          </cell>
          <cell r="AD316">
            <v>100</v>
          </cell>
          <cell r="AE316">
            <v>100</v>
          </cell>
          <cell r="AF316">
            <v>100</v>
          </cell>
        </row>
        <row r="316">
          <cell r="AI316">
            <v>60</v>
          </cell>
          <cell r="AJ316">
            <v>10</v>
          </cell>
          <cell r="AK316" t="str">
            <v>否</v>
          </cell>
          <cell r="AL316" t="str">
            <v>否</v>
          </cell>
          <cell r="AM316" t="str">
            <v>否</v>
          </cell>
          <cell r="AN316" t="str">
            <v>是</v>
          </cell>
          <cell r="AO316" t="str">
            <v>是</v>
          </cell>
          <cell r="AP316" t="str">
            <v>否</v>
          </cell>
          <cell r="AQ316" t="str">
            <v>否</v>
          </cell>
          <cell r="AR316" t="str">
            <v>否</v>
          </cell>
          <cell r="AS316" t="str">
            <v>否</v>
          </cell>
          <cell r="AT316" t="str">
            <v>陈组泽</v>
          </cell>
          <cell r="AU316">
            <v>18883507771</v>
          </cell>
        </row>
        <row r="316">
          <cell r="BL316">
            <v>100</v>
          </cell>
          <cell r="BM316">
            <v>100</v>
          </cell>
          <cell r="BN316">
            <v>100</v>
          </cell>
          <cell r="BO316">
            <v>0</v>
          </cell>
        </row>
        <row r="317">
          <cell r="F317" t="str">
            <v>巫溪县通城镇2024年老鹰茶抚育项目</v>
          </cell>
          <cell r="G317" t="str">
            <v>产业发展</v>
          </cell>
          <cell r="H317" t="str">
            <v>生产项目</v>
          </cell>
          <cell r="I317" t="str">
            <v>种植业基地</v>
          </cell>
          <cell r="J317" t="str">
            <v>抚育管护在地老鹰茶18900株</v>
          </cell>
          <cell r="K317" t="str">
            <v>新建</v>
          </cell>
          <cell r="L317" t="str">
            <v>巫溪县通城镇</v>
          </cell>
          <cell r="M317" t="str">
            <v>通过抚育管护在地老鹰茶18900株，项目建成后，可确保老鹰茶基地建设成效，项目达产后受益人口≥30人，其中脱贫人口和监测对象人数≥10人，项目建设期能增加就近就业人员务工≥200人次，劳务总收入≥3万元以上。</v>
          </cell>
          <cell r="N317" t="str">
            <v>5人参与前期项目确定会议、决议，5人参与入库项目的选择，3人参与项目实施过程中施工质量和资金使用的监督；参与项目实施过程中施工质量和资金使用的监督；项目建设可以确保老鹰茶基地建设成效，项目达产后受益人口≥30人，其中脱贫人口和监测对象人数≥10人，项目建设期能增加就近就业人员务工≥200人次，劳务总收入≥3万元以上。</v>
          </cell>
          <cell r="O317" t="str">
            <v>通过抚育管护在地老鹰茶18900株，项目建成后，可确保老鹰茶基地建设成效，项目达产后受益人口≥30人，其中脱贫人口和监测对象人数≥10人，项目建设期能增加就近就业人员务工≥200人次，劳务总收入≥3万元以上。</v>
          </cell>
          <cell r="P317" t="str">
            <v>抚育株数≥18900株</v>
          </cell>
          <cell r="Q317" t="str">
            <v>项目验收合格率≥90%</v>
          </cell>
          <cell r="R317" t="str">
            <v>项目完成及时率100%</v>
          </cell>
          <cell r="S317" t="str">
            <v>抚育≤7元/株</v>
          </cell>
          <cell r="T317" t="str">
            <v>就近就业人员务工收入≥3万元。</v>
          </cell>
          <cell r="U317" t="str">
            <v>受益脱贫人口和监测对象人数≥3人</v>
          </cell>
          <cell r="V317" t="str">
            <v>项目可持续年限≥2年</v>
          </cell>
          <cell r="W317" t="str">
            <v>受益群众满意度≥95%</v>
          </cell>
          <cell r="X317" t="str">
            <v>巫溪县林业局</v>
          </cell>
          <cell r="Y317" t="str">
            <v>巫溪县通城镇人民政府</v>
          </cell>
          <cell r="Z317">
            <v>2024</v>
          </cell>
          <cell r="AA317" t="str">
            <v>是</v>
          </cell>
          <cell r="AB317">
            <v>202401</v>
          </cell>
          <cell r="AC317">
            <v>202412</v>
          </cell>
          <cell r="AD317">
            <v>13</v>
          </cell>
          <cell r="AE317">
            <v>13</v>
          </cell>
          <cell r="AF317">
            <v>13</v>
          </cell>
        </row>
        <row r="317">
          <cell r="AM317">
            <v>10</v>
          </cell>
          <cell r="AN317">
            <v>3</v>
          </cell>
          <cell r="AO317" t="str">
            <v>否</v>
          </cell>
          <cell r="AP317" t="str">
            <v>否</v>
          </cell>
          <cell r="AQ317" t="str">
            <v>否</v>
          </cell>
          <cell r="AR317" t="str">
            <v>是</v>
          </cell>
          <cell r="AS317" t="str">
            <v>是</v>
          </cell>
          <cell r="AT317" t="str">
            <v>否</v>
          </cell>
          <cell r="AU317" t="str">
            <v>否</v>
          </cell>
          <cell r="AV317" t="str">
            <v>否</v>
          </cell>
          <cell r="AW317" t="str">
            <v>否</v>
          </cell>
          <cell r="AX317" t="str">
            <v>冉国权</v>
          </cell>
          <cell r="AY317">
            <v>13996612039</v>
          </cell>
        </row>
        <row r="317">
          <cell r="BE317">
            <v>13</v>
          </cell>
        </row>
        <row r="317">
          <cell r="BL317">
            <v>13</v>
          </cell>
          <cell r="BM317">
            <v>13</v>
          </cell>
          <cell r="BN317">
            <v>13</v>
          </cell>
          <cell r="BO317">
            <v>0</v>
          </cell>
        </row>
        <row r="318">
          <cell r="F318" t="str">
            <v>巫溪县大河乡2024年老鹰茶培育项目</v>
          </cell>
          <cell r="G318" t="str">
            <v>产业发展</v>
          </cell>
          <cell r="H318" t="str">
            <v>生产项目</v>
          </cell>
          <cell r="I318" t="str">
            <v>种植业基地</v>
          </cell>
          <cell r="J318" t="str">
            <v>培育老鹰茶60000株</v>
          </cell>
          <cell r="K318" t="str">
            <v>新建</v>
          </cell>
          <cell r="L318" t="str">
            <v>巫溪县大河乡</v>
          </cell>
          <cell r="M318" t="str">
            <v>通过培育老鹰茶60000株，项目达产后受益人口≥10人，其中脱贫人口和监测对象人数≥3人，项目建设期能增加就近就业人员务工≥1200人次，劳务总收入≥18万元以上。</v>
          </cell>
          <cell r="N318"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18" t="str">
            <v>通过培育老鹰茶60000株，项目达产后受益人口≥10人，其中脱贫人口和监测对象人数≥3人，项目建设期能增加就近就业人员务工≥1200人次，劳务总收入≥18万元以上。</v>
          </cell>
          <cell r="P318" t="str">
            <v>培育株数≥60000株</v>
          </cell>
          <cell r="Q318" t="str">
            <v>成活率≥85%，项目验收合格率≥90%</v>
          </cell>
          <cell r="R318" t="str">
            <v>项目完成及时率100%</v>
          </cell>
          <cell r="S318" t="str">
            <v>种苗单价≤5元/株</v>
          </cell>
          <cell r="T318" t="str">
            <v>就近就业人员务工收入≥18万元。</v>
          </cell>
          <cell r="U318" t="str">
            <v>受益脱贫人口和监测对象人数≥3人。</v>
          </cell>
          <cell r="V318" t="str">
            <v>项目可持续年限≥2年</v>
          </cell>
          <cell r="W318" t="str">
            <v>受益群众满意度≥95%</v>
          </cell>
          <cell r="X318" t="str">
            <v>巫溪县林业局</v>
          </cell>
          <cell r="Y318" t="str">
            <v>巫溪县大河乡人民政府</v>
          </cell>
          <cell r="Z318">
            <v>2024</v>
          </cell>
          <cell r="AA318" t="str">
            <v>是</v>
          </cell>
          <cell r="AB318">
            <v>202401</v>
          </cell>
          <cell r="AC318">
            <v>202412</v>
          </cell>
          <cell r="AD318">
            <v>60</v>
          </cell>
          <cell r="AE318">
            <v>60</v>
          </cell>
          <cell r="AF318">
            <v>60</v>
          </cell>
        </row>
        <row r="318">
          <cell r="AM318">
            <v>10</v>
          </cell>
          <cell r="AN318">
            <v>3</v>
          </cell>
          <cell r="AO318" t="str">
            <v>否</v>
          </cell>
          <cell r="AP318" t="str">
            <v>否</v>
          </cell>
          <cell r="AQ318" t="str">
            <v>否</v>
          </cell>
          <cell r="AR318" t="str">
            <v>是</v>
          </cell>
          <cell r="AS318" t="str">
            <v>否</v>
          </cell>
          <cell r="AT318" t="str">
            <v>否</v>
          </cell>
          <cell r="AU318" t="str">
            <v>否</v>
          </cell>
          <cell r="AV318" t="str">
            <v>否</v>
          </cell>
          <cell r="AW318" t="str">
            <v>否</v>
          </cell>
          <cell r="AX318" t="str">
            <v>张明勇</v>
          </cell>
          <cell r="AY318">
            <v>15178931544</v>
          </cell>
        </row>
        <row r="318">
          <cell r="BD318">
            <v>60</v>
          </cell>
          <cell r="BE318">
            <v>60</v>
          </cell>
        </row>
        <row r="318">
          <cell r="BL318">
            <v>60</v>
          </cell>
          <cell r="BM318">
            <v>60</v>
          </cell>
          <cell r="BN318">
            <v>60</v>
          </cell>
          <cell r="BO318">
            <v>0</v>
          </cell>
        </row>
        <row r="319">
          <cell r="F319" t="str">
            <v>巫溪县峰灵镇2024年老鹰茶培育项目</v>
          </cell>
          <cell r="G319" t="str">
            <v>产业发展</v>
          </cell>
          <cell r="H319" t="str">
            <v>生产项目</v>
          </cell>
          <cell r="I319" t="str">
            <v>种植业基地</v>
          </cell>
          <cell r="J319" t="str">
            <v>培育老鹰茶36000株，抚育管护在地老鹰茶18000株。</v>
          </cell>
          <cell r="K319" t="str">
            <v>新建</v>
          </cell>
          <cell r="L319" t="str">
            <v>巫溪县峰灵镇</v>
          </cell>
          <cell r="M319" t="str">
            <v>通过育老鹰茶36000株，抚育管护在地老鹰茶18000株。项目达产后受益人口≥80人，其中脱贫人口和监测对象人数≥15人，项目建设期能增加就近就业人员务工≥1000人次，劳务总收入≥15万元以上。</v>
          </cell>
          <cell r="N319"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19" t="str">
            <v>通过育老鹰茶36000株，抚育管护在地老鹰茶18000株。项目达产后受益人口≥80人，其中脱贫人口和监测对象人数≥15人，项目建设期能增加就近就业人员务工≥1000人次，劳务总收入≥15万元以上。</v>
          </cell>
          <cell r="P319" t="str">
            <v>培育株数≥36000株，抚育管护≥18000株。</v>
          </cell>
          <cell r="Q319" t="str">
            <v>成活率≥85%，项目验收合格率≥90%</v>
          </cell>
          <cell r="R319" t="str">
            <v>项目完成及时率100%</v>
          </cell>
          <cell r="S319" t="str">
            <v>种苗单价≤5元/株，抚育≤7元/株。</v>
          </cell>
          <cell r="T319" t="str">
            <v>就近就业人员务工收入≥15万元。</v>
          </cell>
          <cell r="U319" t="str">
            <v>受益脱贫人口和监测对象人数≥3人。</v>
          </cell>
          <cell r="V319" t="str">
            <v>项目可持续年限≥2年</v>
          </cell>
          <cell r="W319" t="str">
            <v>受益群众满意度≥95%</v>
          </cell>
          <cell r="X319" t="str">
            <v>巫溪县林业局</v>
          </cell>
          <cell r="Y319" t="str">
            <v>巫溪县峰灵镇人民政府</v>
          </cell>
          <cell r="Z319">
            <v>2024</v>
          </cell>
          <cell r="AA319" t="str">
            <v>是</v>
          </cell>
          <cell r="AB319">
            <v>202401</v>
          </cell>
          <cell r="AC319">
            <v>202412</v>
          </cell>
          <cell r="AD319">
            <v>48</v>
          </cell>
          <cell r="AE319">
            <v>48</v>
          </cell>
          <cell r="AF319">
            <v>48</v>
          </cell>
        </row>
        <row r="319">
          <cell r="AM319">
            <v>10</v>
          </cell>
          <cell r="AN319">
            <v>3</v>
          </cell>
          <cell r="AO319" t="str">
            <v>否</v>
          </cell>
          <cell r="AP319" t="str">
            <v>否</v>
          </cell>
          <cell r="AQ319" t="str">
            <v>否</v>
          </cell>
          <cell r="AR319" t="str">
            <v>是</v>
          </cell>
          <cell r="AS319" t="str">
            <v>否</v>
          </cell>
          <cell r="AT319" t="str">
            <v>否</v>
          </cell>
          <cell r="AU319" t="str">
            <v>否</v>
          </cell>
          <cell r="AV319" t="str">
            <v>否</v>
          </cell>
          <cell r="AW319" t="str">
            <v>否</v>
          </cell>
          <cell r="AX319" t="str">
            <v>陈美琳</v>
          </cell>
          <cell r="AY319">
            <v>18723590779</v>
          </cell>
        </row>
        <row r="319">
          <cell r="BD319">
            <v>48</v>
          </cell>
          <cell r="BE319">
            <v>48</v>
          </cell>
        </row>
        <row r="319">
          <cell r="BL319">
            <v>48</v>
          </cell>
          <cell r="BM319">
            <v>48</v>
          </cell>
          <cell r="BN319">
            <v>48</v>
          </cell>
          <cell r="BO319">
            <v>0</v>
          </cell>
        </row>
        <row r="320">
          <cell r="F320" t="str">
            <v>巫溪县凤凰镇2024年老鹰茶培育项目</v>
          </cell>
          <cell r="G320" t="str">
            <v>产业发展</v>
          </cell>
          <cell r="H320" t="str">
            <v>生产项目</v>
          </cell>
          <cell r="I320" t="str">
            <v>种植业基地</v>
          </cell>
          <cell r="J320" t="str">
            <v>培育老鹰茶60000株</v>
          </cell>
          <cell r="K320" t="str">
            <v>新建</v>
          </cell>
          <cell r="L320" t="str">
            <v>巫溪县凤凰镇</v>
          </cell>
          <cell r="M320" t="str">
            <v>通过培育老鹰茶60000株，项目达产后受益人口≥60人，其中脱贫人口和监测对象人数≥10人，项目建设期能增加就近就业人员务工≥1200人次，劳务总收入≥18万元以上。</v>
          </cell>
          <cell r="N320"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0" t="str">
            <v>通过培育老鹰茶60000株，项目达产后受益人口≥60人，其中脱贫人口和监测对象人数≥10人，项目建设期能增加就近就业人员务工≥1200人次，劳务总收入≥18万元以上。</v>
          </cell>
          <cell r="P320" t="str">
            <v>培育株数≥60000株</v>
          </cell>
          <cell r="Q320" t="str">
            <v>成活率≥85%，项目验收合格率≥90%</v>
          </cell>
          <cell r="R320" t="str">
            <v>项目完成及时率100%</v>
          </cell>
          <cell r="S320" t="str">
            <v>种苗单价≤5元/株</v>
          </cell>
          <cell r="T320" t="str">
            <v>就近就业人员务工收入≥18万元。</v>
          </cell>
          <cell r="U320" t="str">
            <v>受益脱贫人口和监测对象人数≥3人。</v>
          </cell>
          <cell r="V320" t="str">
            <v>项目可持续年限≥2年</v>
          </cell>
          <cell r="W320" t="str">
            <v>受益群众满意度≥95%</v>
          </cell>
          <cell r="X320" t="str">
            <v>巫溪县林业局</v>
          </cell>
          <cell r="Y320" t="str">
            <v>巫溪县凤凰镇人民政府</v>
          </cell>
          <cell r="Z320">
            <v>2024</v>
          </cell>
          <cell r="AA320" t="str">
            <v>是</v>
          </cell>
          <cell r="AB320">
            <v>202401</v>
          </cell>
          <cell r="AC320">
            <v>202412</v>
          </cell>
          <cell r="AD320">
            <v>60</v>
          </cell>
          <cell r="AE320">
            <v>60</v>
          </cell>
          <cell r="AF320">
            <v>60</v>
          </cell>
        </row>
        <row r="320">
          <cell r="AM320">
            <v>10</v>
          </cell>
          <cell r="AN320">
            <v>3</v>
          </cell>
          <cell r="AO320" t="str">
            <v>否</v>
          </cell>
          <cell r="AP320" t="str">
            <v>否</v>
          </cell>
          <cell r="AQ320" t="str">
            <v>否</v>
          </cell>
          <cell r="AR320" t="str">
            <v>是</v>
          </cell>
          <cell r="AS320" t="str">
            <v>否</v>
          </cell>
          <cell r="AT320" t="str">
            <v>否</v>
          </cell>
          <cell r="AU320" t="str">
            <v>否</v>
          </cell>
          <cell r="AV320" t="str">
            <v>否</v>
          </cell>
          <cell r="AW320" t="str">
            <v>否</v>
          </cell>
          <cell r="AX320" t="str">
            <v>傅明名</v>
          </cell>
          <cell r="AY320">
            <v>13896560731</v>
          </cell>
        </row>
        <row r="320">
          <cell r="BD320">
            <v>60</v>
          </cell>
          <cell r="BE320">
            <v>60</v>
          </cell>
        </row>
        <row r="320">
          <cell r="BL320">
            <v>60</v>
          </cell>
          <cell r="BM320">
            <v>60</v>
          </cell>
          <cell r="BN320">
            <v>60</v>
          </cell>
          <cell r="BO320">
            <v>0</v>
          </cell>
        </row>
        <row r="321">
          <cell r="F321" t="str">
            <v>巫溪县古路镇2024年老鹰茶培育项目</v>
          </cell>
          <cell r="G321" t="str">
            <v>产业发展</v>
          </cell>
          <cell r="H321" t="str">
            <v>生产项目</v>
          </cell>
          <cell r="I321" t="str">
            <v>种植业基地</v>
          </cell>
          <cell r="J321" t="str">
            <v>培育老鹰茶48000株，抚育管护在地老鹰茶26400株</v>
          </cell>
          <cell r="K321" t="str">
            <v>新建</v>
          </cell>
          <cell r="L321" t="str">
            <v>巫溪县古路镇</v>
          </cell>
          <cell r="M321" t="str">
            <v>通过培育老鹰茶48000株，抚育管护在地老鹰茶26400株，项目达产后受益人口≥15人，其中脱贫人口和监测对象人数≥3人，项目建设期能增加就近就业人员务工≥1300人次，劳务总收入≥20万元以上。</v>
          </cell>
          <cell r="N321"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1" t="str">
            <v>通过培育老鹰茶48000株，抚育管护在地老鹰茶26400株，项目达产后受益人口≥15人，其中脱贫人口和监测对象人数≥3人，项目建设期能增加就近就业人员务工≥1300人次，劳务总收入≥20万元以上。</v>
          </cell>
          <cell r="P321" t="str">
            <v>培育株数≥48000株，抚育管护≥26400株</v>
          </cell>
          <cell r="Q321" t="str">
            <v>成活率≥85%，项目验收合格率≥90%</v>
          </cell>
          <cell r="R321" t="str">
            <v>项目完成及时率100%</v>
          </cell>
          <cell r="S321" t="str">
            <v>种苗单价≤5元/株，抚育≤7元/株。</v>
          </cell>
          <cell r="T321" t="str">
            <v>就近就业人员务工收入≥20万元。</v>
          </cell>
          <cell r="U321" t="str">
            <v>受益脱贫人口和监测对象人数≥3人</v>
          </cell>
          <cell r="V321" t="str">
            <v>项目可持续年限≥2年</v>
          </cell>
          <cell r="W321" t="str">
            <v>受益群众满意度≥95%</v>
          </cell>
          <cell r="X321" t="str">
            <v>巫溪县林业局</v>
          </cell>
          <cell r="Y321" t="str">
            <v>巫溪县古路镇人民政府</v>
          </cell>
          <cell r="Z321">
            <v>2024</v>
          </cell>
          <cell r="AA321" t="str">
            <v>是</v>
          </cell>
          <cell r="AB321">
            <v>202401</v>
          </cell>
          <cell r="AC321">
            <v>202412</v>
          </cell>
          <cell r="AD321">
            <v>66</v>
          </cell>
          <cell r="AE321">
            <v>66</v>
          </cell>
          <cell r="AF321">
            <v>66</v>
          </cell>
        </row>
        <row r="321">
          <cell r="AM321">
            <v>15</v>
          </cell>
          <cell r="AN321">
            <v>3</v>
          </cell>
          <cell r="AO321" t="str">
            <v>否</v>
          </cell>
          <cell r="AP321" t="str">
            <v>否</v>
          </cell>
          <cell r="AQ321" t="str">
            <v>否</v>
          </cell>
          <cell r="AR321" t="str">
            <v>是</v>
          </cell>
          <cell r="AS321" t="str">
            <v>否</v>
          </cell>
          <cell r="AT321" t="str">
            <v>否</v>
          </cell>
          <cell r="AU321" t="str">
            <v>否</v>
          </cell>
          <cell r="AV321" t="str">
            <v>否</v>
          </cell>
          <cell r="AW321" t="str">
            <v>否</v>
          </cell>
          <cell r="AX321" t="str">
            <v>胡江</v>
          </cell>
          <cell r="AY321">
            <v>13996631540</v>
          </cell>
        </row>
        <row r="321">
          <cell r="BD321">
            <v>66</v>
          </cell>
          <cell r="BE321">
            <v>66</v>
          </cell>
        </row>
        <row r="321">
          <cell r="BL321">
            <v>66</v>
          </cell>
          <cell r="BM321">
            <v>66</v>
          </cell>
          <cell r="BN321">
            <v>66</v>
          </cell>
          <cell r="BO321">
            <v>0</v>
          </cell>
        </row>
        <row r="322">
          <cell r="F322" t="str">
            <v>巫溪县尖山镇2024年老鹰茶培育项目</v>
          </cell>
          <cell r="G322" t="str">
            <v>产业发展</v>
          </cell>
          <cell r="H322" t="str">
            <v>生产项目</v>
          </cell>
          <cell r="I322" t="str">
            <v>种植业基地</v>
          </cell>
          <cell r="J322" t="str">
            <v>培育老鹰茶48000株</v>
          </cell>
          <cell r="K322" t="str">
            <v>新建</v>
          </cell>
          <cell r="L322" t="str">
            <v>巫溪县尖山镇</v>
          </cell>
          <cell r="M322" t="str">
            <v>通过培育老鹰茶48000株，项目达产后受益人口≥60人，其中脱贫人口和监测对象人数≥10人，项目建设期能增加就近就业人员务工≥1000人次，劳务总收入≥15万元以上。</v>
          </cell>
          <cell r="N322"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2" t="str">
            <v>通过培育老鹰茶48000株，项目达产后受益人口≥60人，其中脱贫人口和监测对象人数≥10人，项目建设期能增加就近就业人员务工≥1000人次，劳务总收入≥15万元以上。</v>
          </cell>
          <cell r="P322" t="str">
            <v>培育株数≥48000株</v>
          </cell>
          <cell r="Q322" t="str">
            <v>项目验收合格率≥90%</v>
          </cell>
          <cell r="R322" t="str">
            <v>项目完成及时率100%</v>
          </cell>
          <cell r="S322" t="str">
            <v>种苗单价≤5元/株</v>
          </cell>
          <cell r="T322" t="str">
            <v>就近就业人员务工收入≥15万元。</v>
          </cell>
          <cell r="U322" t="str">
            <v>受益脱贫人口和监测对象人数≥3人。</v>
          </cell>
          <cell r="V322" t="str">
            <v>项目可持续年限≥2年</v>
          </cell>
          <cell r="W322" t="str">
            <v>受益群众满意度≥95%</v>
          </cell>
          <cell r="X322" t="str">
            <v>巫溪县林业局</v>
          </cell>
          <cell r="Y322" t="str">
            <v>巫溪县尖山镇人民政府</v>
          </cell>
          <cell r="Z322">
            <v>2024</v>
          </cell>
          <cell r="AA322" t="str">
            <v>是</v>
          </cell>
          <cell r="AB322">
            <v>202401</v>
          </cell>
          <cell r="AC322">
            <v>202412</v>
          </cell>
          <cell r="AD322">
            <v>48</v>
          </cell>
          <cell r="AE322">
            <v>48</v>
          </cell>
          <cell r="AF322">
            <v>48</v>
          </cell>
        </row>
        <row r="322">
          <cell r="AM322">
            <v>10</v>
          </cell>
          <cell r="AN322">
            <v>3</v>
          </cell>
          <cell r="AO322" t="str">
            <v>否</v>
          </cell>
          <cell r="AP322" t="str">
            <v>否</v>
          </cell>
          <cell r="AQ322" t="str">
            <v>否</v>
          </cell>
          <cell r="AR322" t="str">
            <v>是</v>
          </cell>
          <cell r="AS322" t="str">
            <v>否</v>
          </cell>
          <cell r="AT322" t="str">
            <v>否</v>
          </cell>
          <cell r="AU322" t="str">
            <v>否</v>
          </cell>
          <cell r="AV322" t="str">
            <v>否</v>
          </cell>
          <cell r="AW322" t="str">
            <v>否</v>
          </cell>
          <cell r="AX322" t="str">
            <v>李美述</v>
          </cell>
          <cell r="AY322">
            <v>13657634008</v>
          </cell>
        </row>
        <row r="322">
          <cell r="BD322">
            <v>48</v>
          </cell>
          <cell r="BE322">
            <v>48</v>
          </cell>
        </row>
        <row r="322">
          <cell r="BL322">
            <v>48</v>
          </cell>
          <cell r="BM322">
            <v>48</v>
          </cell>
          <cell r="BN322">
            <v>48</v>
          </cell>
          <cell r="BO322">
            <v>0</v>
          </cell>
        </row>
        <row r="323">
          <cell r="F323" t="str">
            <v>巫溪县徐家镇2024年老鹰茶培育项目</v>
          </cell>
          <cell r="G323" t="str">
            <v>产业发展</v>
          </cell>
          <cell r="H323" t="str">
            <v>生产项目</v>
          </cell>
          <cell r="I323" t="str">
            <v>种植业基地</v>
          </cell>
          <cell r="J323" t="str">
            <v>培育老鹰茶66000株</v>
          </cell>
          <cell r="K323" t="str">
            <v>新建</v>
          </cell>
          <cell r="L323" t="str">
            <v>巫溪县徐家镇</v>
          </cell>
          <cell r="M323" t="str">
            <v>通过培育老鹰茶66000株，项目达产后受益人口≥80人，其中脱贫人口和监测对象人数≥10人，项目建设期能增加就近就业人员务工≥1300人次，劳务总收入≥20万元以上。</v>
          </cell>
          <cell r="N323"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3" t="str">
            <v>通过培育老鹰茶66000株，项目达产后受益人口≥80人，其中脱贫人口和监测对象人数≥10人，项目建设期能增加就近就业人员务工≥1300人次，劳务总收入≥20万元以上。</v>
          </cell>
          <cell r="P323" t="str">
            <v>培育株数≥66000株</v>
          </cell>
          <cell r="Q323" t="str">
            <v>成活率≥85%，项目验收合格率≥90%</v>
          </cell>
          <cell r="R323" t="str">
            <v>项目完成及时率100%</v>
          </cell>
          <cell r="S323" t="str">
            <v>种苗单价≤5元/株</v>
          </cell>
          <cell r="T323" t="str">
            <v>就近就业人员务工收入≥20万元。</v>
          </cell>
          <cell r="U323" t="str">
            <v>受益脱贫人口和监测对象人数≥3人。</v>
          </cell>
          <cell r="V323" t="str">
            <v>项目可持续年限≥2年</v>
          </cell>
          <cell r="W323" t="str">
            <v>受益群众满意度≥95%</v>
          </cell>
          <cell r="X323" t="str">
            <v>巫溪县林业局</v>
          </cell>
          <cell r="Y323" t="str">
            <v>巫溪县徐家镇人民政府</v>
          </cell>
          <cell r="Z323">
            <v>2024</v>
          </cell>
          <cell r="AA323" t="str">
            <v>是</v>
          </cell>
          <cell r="AB323">
            <v>202401</v>
          </cell>
          <cell r="AC323">
            <v>202412</v>
          </cell>
          <cell r="AD323">
            <v>66</v>
          </cell>
          <cell r="AE323">
            <v>66</v>
          </cell>
          <cell r="AF323">
            <v>66</v>
          </cell>
        </row>
        <row r="323">
          <cell r="AM323">
            <v>10</v>
          </cell>
          <cell r="AN323">
            <v>3</v>
          </cell>
          <cell r="AO323" t="str">
            <v>否</v>
          </cell>
          <cell r="AP323" t="str">
            <v>否</v>
          </cell>
          <cell r="AQ323" t="str">
            <v>否</v>
          </cell>
          <cell r="AR323" t="str">
            <v>是</v>
          </cell>
          <cell r="AS323" t="str">
            <v>否</v>
          </cell>
          <cell r="AT323" t="str">
            <v>否</v>
          </cell>
          <cell r="AU323" t="str">
            <v>否</v>
          </cell>
          <cell r="AV323" t="str">
            <v>否</v>
          </cell>
          <cell r="AW323" t="str">
            <v>否</v>
          </cell>
          <cell r="AX323" t="str">
            <v>杜双双</v>
          </cell>
          <cell r="AY323">
            <v>15223663980</v>
          </cell>
        </row>
        <row r="323">
          <cell r="BD323">
            <v>66</v>
          </cell>
          <cell r="BE323">
            <v>66</v>
          </cell>
        </row>
        <row r="323">
          <cell r="BL323">
            <v>66</v>
          </cell>
          <cell r="BM323">
            <v>66</v>
          </cell>
          <cell r="BN323">
            <v>66</v>
          </cell>
          <cell r="BO323">
            <v>0</v>
          </cell>
        </row>
        <row r="324">
          <cell r="F324" t="str">
            <v>巫溪县鱼鳞乡2024年老鹰茶培育项目</v>
          </cell>
          <cell r="G324" t="str">
            <v>产业发展</v>
          </cell>
          <cell r="H324" t="str">
            <v>生产项目</v>
          </cell>
          <cell r="I324" t="str">
            <v>种植业基地</v>
          </cell>
          <cell r="J324" t="str">
            <v>培育老鹰茶60000株</v>
          </cell>
          <cell r="K324" t="str">
            <v>新建</v>
          </cell>
          <cell r="L324" t="str">
            <v>巫溪县鱼鳞乡</v>
          </cell>
          <cell r="M324" t="str">
            <v>通过培育老鹰茶60000株，项目达产后受益人口≥80人，其中脱贫人口和监测对象人数≥10人，项目建设期能增加就近就业人员务工≥1200人次，劳务总收入≥18万元以上。</v>
          </cell>
          <cell r="N324"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4" t="str">
            <v>通过培育老鹰茶60000株，项目达产后受益人口≥80人，其中脱贫人口和监测对象人数≥10人，项目建设期能增加就近就业人员务工≥1200人次，劳务总收入≥18万元以上。</v>
          </cell>
          <cell r="P324" t="str">
            <v>培育株数≥60000株</v>
          </cell>
          <cell r="Q324" t="str">
            <v>成活率≥85%，项目验收合格率≥90%</v>
          </cell>
          <cell r="R324" t="str">
            <v>项目完成及时率100%</v>
          </cell>
          <cell r="S324" t="str">
            <v>种苗单价≤5元/株</v>
          </cell>
          <cell r="T324" t="str">
            <v>就近就业人员务工收入≥18万元。</v>
          </cell>
          <cell r="U324" t="str">
            <v>受益脱贫人口和监测对象人数≥3人。</v>
          </cell>
          <cell r="V324" t="str">
            <v>项目可持续年限≥2年</v>
          </cell>
          <cell r="W324" t="str">
            <v>受益群众满意度≥95%</v>
          </cell>
          <cell r="X324" t="str">
            <v>巫溪县林业局</v>
          </cell>
          <cell r="Y324" t="str">
            <v>巫溪县鱼鳞乡人民政府</v>
          </cell>
          <cell r="Z324">
            <v>2024</v>
          </cell>
          <cell r="AA324" t="str">
            <v>是</v>
          </cell>
          <cell r="AB324">
            <v>202401</v>
          </cell>
          <cell r="AC324">
            <v>202412</v>
          </cell>
          <cell r="AD324">
            <v>60</v>
          </cell>
          <cell r="AE324">
            <v>60</v>
          </cell>
        </row>
        <row r="324">
          <cell r="AG324">
            <v>60</v>
          </cell>
        </row>
        <row r="324">
          <cell r="AM324">
            <v>10</v>
          </cell>
          <cell r="AN324">
            <v>3</v>
          </cell>
          <cell r="AO324" t="str">
            <v>否</v>
          </cell>
          <cell r="AP324" t="str">
            <v>否</v>
          </cell>
          <cell r="AQ324" t="str">
            <v>否</v>
          </cell>
          <cell r="AR324" t="str">
            <v>是</v>
          </cell>
          <cell r="AS324" t="str">
            <v>否</v>
          </cell>
          <cell r="AT324" t="str">
            <v>否</v>
          </cell>
          <cell r="AU324" t="str">
            <v>否</v>
          </cell>
          <cell r="AV324" t="str">
            <v>否</v>
          </cell>
          <cell r="AW324" t="str">
            <v>否</v>
          </cell>
          <cell r="AX324" t="str">
            <v>薛华</v>
          </cell>
          <cell r="AY324">
            <v>15084326248</v>
          </cell>
        </row>
        <row r="324">
          <cell r="BD324">
            <v>60</v>
          </cell>
          <cell r="BE324">
            <v>60</v>
          </cell>
        </row>
        <row r="324">
          <cell r="BL324">
            <v>60</v>
          </cell>
          <cell r="BM324">
            <v>60</v>
          </cell>
          <cell r="BN324">
            <v>60</v>
          </cell>
          <cell r="BO324">
            <v>0</v>
          </cell>
        </row>
        <row r="325">
          <cell r="F325" t="str">
            <v>巫溪县城厢镇2024年老鹰茶培育项目</v>
          </cell>
          <cell r="G325" t="str">
            <v>产业发展</v>
          </cell>
          <cell r="H325" t="str">
            <v>生产项目</v>
          </cell>
          <cell r="I325" t="str">
            <v>种植业基地</v>
          </cell>
          <cell r="J325" t="str">
            <v>培育老鹰茶42000株，抚育管护36000株</v>
          </cell>
          <cell r="K325" t="str">
            <v>新建</v>
          </cell>
          <cell r="L325" t="str">
            <v>巫溪县城厢镇</v>
          </cell>
          <cell r="M325" t="str">
            <v>通过培育老鹰茶42000株，抚育管护36000株，项目达产后受益人口≥100人，其中脱贫人口和监测对象人数≥20人，项目建设期能增加就近就业人员务工≥1300人次，劳务总收入≥20万元以上。</v>
          </cell>
          <cell r="N325"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5" t="str">
            <v>通过培育老鹰茶42000株，抚育管护36000株，项目达产后受益人口≥100人，其中脱贫人口和监测对象人数≥20人，项目建设期能增加就近就业人员务工≥1300人次，劳务总收入≥20万元以上。</v>
          </cell>
          <cell r="P325" t="str">
            <v>培育株数≥42000株，抚育管护≥36000株</v>
          </cell>
          <cell r="Q325" t="str">
            <v>成活率≥85%，项目验收合格率≥90%</v>
          </cell>
          <cell r="R325" t="str">
            <v>项目完成及时率100%</v>
          </cell>
          <cell r="S325" t="str">
            <v>种苗单价≤5元/株，抚育≤7元/株。</v>
          </cell>
          <cell r="T325" t="str">
            <v>就近就业人员务工收入≥24万元。</v>
          </cell>
          <cell r="U325" t="str">
            <v>受益脱贫人口和监测对象人数≥3人。</v>
          </cell>
          <cell r="V325" t="str">
            <v>项目可持续年限≥2年</v>
          </cell>
          <cell r="W325" t="str">
            <v>受益群众满意度≥95%</v>
          </cell>
          <cell r="X325" t="str">
            <v>巫溪县林业局</v>
          </cell>
          <cell r="Y325" t="str">
            <v>巫溪县城厢镇人民政府</v>
          </cell>
          <cell r="Z325">
            <v>2024</v>
          </cell>
          <cell r="AA325" t="str">
            <v>是</v>
          </cell>
          <cell r="AB325">
            <v>202401</v>
          </cell>
          <cell r="AC325">
            <v>202412</v>
          </cell>
          <cell r="AD325">
            <v>67</v>
          </cell>
          <cell r="AE325">
            <v>67</v>
          </cell>
        </row>
        <row r="325">
          <cell r="AG325">
            <v>67</v>
          </cell>
        </row>
        <row r="325">
          <cell r="AM325">
            <v>10</v>
          </cell>
          <cell r="AN325">
            <v>3</v>
          </cell>
          <cell r="AO325" t="str">
            <v>否</v>
          </cell>
          <cell r="AP325" t="str">
            <v>否</v>
          </cell>
          <cell r="AQ325" t="str">
            <v>否</v>
          </cell>
          <cell r="AR325" t="str">
            <v>是</v>
          </cell>
          <cell r="AS325" t="str">
            <v>否</v>
          </cell>
          <cell r="AT325" t="str">
            <v>否</v>
          </cell>
          <cell r="AU325" t="str">
            <v>否</v>
          </cell>
          <cell r="AV325" t="str">
            <v>否</v>
          </cell>
          <cell r="AW325" t="str">
            <v>否</v>
          </cell>
          <cell r="AX325" t="str">
            <v>肖玲</v>
          </cell>
          <cell r="AY325">
            <v>13983553616</v>
          </cell>
        </row>
        <row r="325">
          <cell r="BD325">
            <v>67</v>
          </cell>
          <cell r="BE325">
            <v>67</v>
          </cell>
        </row>
        <row r="325">
          <cell r="BL325">
            <v>67</v>
          </cell>
          <cell r="BM325">
            <v>67</v>
          </cell>
          <cell r="BN325">
            <v>67</v>
          </cell>
          <cell r="BO325">
            <v>0</v>
          </cell>
        </row>
        <row r="326">
          <cell r="F326" t="str">
            <v>巫溪县乌龙乡2024年老鹰茶培育项目</v>
          </cell>
          <cell r="G326" t="str">
            <v>产业发展</v>
          </cell>
          <cell r="H326" t="str">
            <v>生产项目</v>
          </cell>
          <cell r="I326" t="str">
            <v>种植业基地</v>
          </cell>
          <cell r="J326" t="str">
            <v>培育老鹰茶60000株</v>
          </cell>
          <cell r="K326" t="str">
            <v>新建</v>
          </cell>
          <cell r="L326" t="str">
            <v>巫溪县乌龙乡</v>
          </cell>
          <cell r="M326" t="str">
            <v>通过培育老鹰茶60000株，项目达产后受益人口≥80人，其中脱贫人口和监测对象人数≥10人，项目建设期能增加就近就业人员务工≥1200人次，劳务总收入≥18万元以上。</v>
          </cell>
          <cell r="N326"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6" t="str">
            <v>通过培育老鹰茶60000株，项目达产后受益人口≥80人，其中脱贫人口和监测对象人数≥10人，项目建设期能增加就近就业人员务工≥1200人次，劳务总收入≥18万元以上。</v>
          </cell>
          <cell r="P326" t="str">
            <v>培育株数≥60000株</v>
          </cell>
          <cell r="Q326" t="str">
            <v>项成活率≥85%，目验收合格率≥90%</v>
          </cell>
          <cell r="R326" t="str">
            <v>项目完成及时率100%</v>
          </cell>
          <cell r="S326" t="str">
            <v>种苗单价≤5元/株</v>
          </cell>
          <cell r="T326" t="str">
            <v>就近就业人员务工收入≥18万元。</v>
          </cell>
          <cell r="U326" t="str">
            <v>受益脱贫人口和监测对象人数≥3人。</v>
          </cell>
          <cell r="V326" t="str">
            <v>项目可持续年限≥2年</v>
          </cell>
          <cell r="W326" t="str">
            <v>受益群众满意度≥95%</v>
          </cell>
          <cell r="X326" t="str">
            <v>巫溪县林业局</v>
          </cell>
          <cell r="Y326" t="str">
            <v>巫溪县乌龙乡人民政府</v>
          </cell>
          <cell r="Z326">
            <v>2024</v>
          </cell>
          <cell r="AA326" t="str">
            <v>是</v>
          </cell>
          <cell r="AB326">
            <v>202401</v>
          </cell>
          <cell r="AC326">
            <v>202412</v>
          </cell>
          <cell r="AD326">
            <v>60</v>
          </cell>
          <cell r="AE326">
            <v>60</v>
          </cell>
        </row>
        <row r="326">
          <cell r="AG326">
            <v>60</v>
          </cell>
        </row>
        <row r="326">
          <cell r="AM326">
            <v>10</v>
          </cell>
          <cell r="AN326">
            <v>3</v>
          </cell>
          <cell r="AO326" t="str">
            <v>否</v>
          </cell>
          <cell r="AP326" t="str">
            <v>否</v>
          </cell>
          <cell r="AQ326" t="str">
            <v>否</v>
          </cell>
          <cell r="AR326" t="str">
            <v>是</v>
          </cell>
          <cell r="AS326" t="str">
            <v>否</v>
          </cell>
          <cell r="AT326" t="str">
            <v>否</v>
          </cell>
          <cell r="AU326" t="str">
            <v>否</v>
          </cell>
          <cell r="AV326" t="str">
            <v>否</v>
          </cell>
          <cell r="AW326" t="str">
            <v>否</v>
          </cell>
          <cell r="AX326" t="str">
            <v>牟小华</v>
          </cell>
          <cell r="AY326">
            <v>18716716777</v>
          </cell>
        </row>
        <row r="326">
          <cell r="BD326">
            <v>60</v>
          </cell>
          <cell r="BE326">
            <v>60</v>
          </cell>
        </row>
        <row r="326">
          <cell r="BL326">
            <v>60</v>
          </cell>
          <cell r="BM326">
            <v>60</v>
          </cell>
          <cell r="BN326">
            <v>60</v>
          </cell>
          <cell r="BO326">
            <v>0</v>
          </cell>
        </row>
        <row r="327">
          <cell r="F327" t="str">
            <v>巫溪县田坝镇2024年老鹰茶培育项目</v>
          </cell>
          <cell r="G327" t="str">
            <v>产业发展</v>
          </cell>
          <cell r="H327" t="str">
            <v>生产项目</v>
          </cell>
          <cell r="I327" t="str">
            <v>种植业基地</v>
          </cell>
          <cell r="J327" t="str">
            <v>培育老鹰茶30000株</v>
          </cell>
          <cell r="K327" t="str">
            <v>新建</v>
          </cell>
          <cell r="L327" t="str">
            <v>巫溪县田坝镇</v>
          </cell>
          <cell r="M327" t="str">
            <v>通过培育老鹰茶30000株，项目达产后受益人口≥50人，其中脱贫人口和监测对象人数≥5人，项目建设期能增加就近就业人员务工≥600人次，劳务总收入≥9万元以上。</v>
          </cell>
          <cell r="N327"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7" t="str">
            <v>通过培育老鹰茶30000株，项目达产后受益人口≥50人，其中脱贫人口和监测对象人数≥5人，项目建设期能增加就近就业人员务工≥600人次，劳务总收入≥9万元以上。</v>
          </cell>
          <cell r="P327" t="str">
            <v>培育株数≥30000株</v>
          </cell>
          <cell r="Q327" t="str">
            <v>成活率≥85%，项目验收合格率≥90%</v>
          </cell>
          <cell r="R327" t="str">
            <v>项目完成及时率100%</v>
          </cell>
          <cell r="S327" t="str">
            <v>种苗单价≤5元/株</v>
          </cell>
          <cell r="T327" t="str">
            <v>就近就业人员务工收入≥9万元。</v>
          </cell>
          <cell r="U327" t="str">
            <v>受益脱贫人口和监测对象人数≥2人。</v>
          </cell>
          <cell r="V327" t="str">
            <v>项目可持续年限≥2年</v>
          </cell>
          <cell r="W327" t="str">
            <v>受益群众满意度≥95%</v>
          </cell>
          <cell r="X327" t="str">
            <v>巫溪县林业局</v>
          </cell>
          <cell r="Y327" t="str">
            <v>巫溪县田坝镇人民政府</v>
          </cell>
          <cell r="Z327">
            <v>2024</v>
          </cell>
          <cell r="AA327" t="str">
            <v>是</v>
          </cell>
          <cell r="AB327">
            <v>202401</v>
          </cell>
          <cell r="AC327">
            <v>202412</v>
          </cell>
          <cell r="AD327">
            <v>30</v>
          </cell>
          <cell r="AE327">
            <v>30</v>
          </cell>
        </row>
        <row r="327">
          <cell r="AG327">
            <v>30</v>
          </cell>
        </row>
        <row r="327">
          <cell r="AM327">
            <v>5</v>
          </cell>
          <cell r="AN327">
            <v>2</v>
          </cell>
          <cell r="AO327" t="str">
            <v>否</v>
          </cell>
          <cell r="AP327" t="str">
            <v>否</v>
          </cell>
          <cell r="AQ327" t="str">
            <v>否</v>
          </cell>
          <cell r="AR327" t="str">
            <v>是</v>
          </cell>
          <cell r="AS327" t="str">
            <v>否</v>
          </cell>
          <cell r="AT327" t="str">
            <v>否</v>
          </cell>
          <cell r="AU327" t="str">
            <v>否</v>
          </cell>
          <cell r="AV327" t="str">
            <v>否</v>
          </cell>
          <cell r="AW327" t="str">
            <v>否</v>
          </cell>
          <cell r="AX327" t="str">
            <v>张华</v>
          </cell>
          <cell r="AY327">
            <v>13896271326</v>
          </cell>
        </row>
        <row r="327">
          <cell r="BD327">
            <v>30</v>
          </cell>
          <cell r="BE327">
            <v>30</v>
          </cell>
        </row>
        <row r="327">
          <cell r="BL327">
            <v>30</v>
          </cell>
          <cell r="BM327">
            <v>30</v>
          </cell>
          <cell r="BN327">
            <v>30</v>
          </cell>
          <cell r="BO327">
            <v>0</v>
          </cell>
        </row>
        <row r="328">
          <cell r="F328" t="str">
            <v>巫溪县上磺镇2024年老鹰茶培育项目</v>
          </cell>
          <cell r="G328" t="str">
            <v>产业发展</v>
          </cell>
          <cell r="H328" t="str">
            <v>生产项目</v>
          </cell>
          <cell r="I328" t="str">
            <v>种植业基地</v>
          </cell>
          <cell r="J328" t="str">
            <v>培育老鹰茶30000株，抚育管护在地老鹰茶7500株。</v>
          </cell>
          <cell r="K328" t="str">
            <v>新建</v>
          </cell>
          <cell r="L328" t="str">
            <v>巫溪县上磺镇</v>
          </cell>
          <cell r="M328" t="str">
            <v>通过培育老鹰茶30000株，抚育管护在地老鹰茶7500株，项目达产后受益人口≥50人，其中脱贫人口和监测对象人数≥10人，项目建设期能增加就近就业人员务工≥700人次，劳务总收入≥10万元以上。</v>
          </cell>
          <cell r="N328" t="str">
            <v>5人参与前期项目确定会议、决议，5人参与入库项目的选择，3人参与项目实施过程中施工质量和资金使用的监督；参与项目实施过程中施工质量和资金使用的监督；通过老鹰茶产业的发展，增加老鹰茶农户销售收入。</v>
          </cell>
          <cell r="O328" t="str">
            <v>通过培育老鹰茶30000株，抚育管护在地老鹰茶7500株，项目达产后受益人口≥50人，其中脱贫人口和监测对象人数≥10人，项目建设期能增加就近就业人员务工≥700人次，劳务总收入≥10万元以上。</v>
          </cell>
          <cell r="P328" t="str">
            <v>培育株数≥30000株，抚育管护≥7500株。</v>
          </cell>
          <cell r="Q328" t="str">
            <v>成活率≥85%，项目验收合格率≥90%</v>
          </cell>
          <cell r="R328" t="str">
            <v>项目完成及时率100%</v>
          </cell>
          <cell r="S328" t="str">
            <v>种苗单价≤5元/株，抚育≤7元/株。</v>
          </cell>
          <cell r="T328" t="str">
            <v>就近就业人员务工收入≥10.0万元。</v>
          </cell>
          <cell r="U328" t="str">
            <v>受益脱贫人口和监测对象人数≥2人。</v>
          </cell>
          <cell r="V328" t="str">
            <v>项目可持续年限≥2年</v>
          </cell>
          <cell r="W328" t="str">
            <v>受益群众满意度≥95%</v>
          </cell>
          <cell r="X328" t="str">
            <v>巫溪县林业局</v>
          </cell>
          <cell r="Y328" t="str">
            <v>巫溪县上磺镇人民政府</v>
          </cell>
          <cell r="Z328">
            <v>2024</v>
          </cell>
          <cell r="AA328" t="str">
            <v>是</v>
          </cell>
          <cell r="AB328">
            <v>202401</v>
          </cell>
          <cell r="AC328">
            <v>202412</v>
          </cell>
          <cell r="AD328">
            <v>35</v>
          </cell>
          <cell r="AE328">
            <v>35</v>
          </cell>
        </row>
        <row r="328">
          <cell r="AG328">
            <v>35</v>
          </cell>
        </row>
        <row r="328">
          <cell r="AM328">
            <v>5</v>
          </cell>
          <cell r="AN328">
            <v>2</v>
          </cell>
          <cell r="AO328" t="str">
            <v>否</v>
          </cell>
          <cell r="AP328" t="str">
            <v>否</v>
          </cell>
          <cell r="AQ328" t="str">
            <v>否</v>
          </cell>
          <cell r="AR328" t="str">
            <v>是</v>
          </cell>
          <cell r="AS328" t="str">
            <v>否</v>
          </cell>
          <cell r="AT328" t="str">
            <v>否</v>
          </cell>
          <cell r="AU328" t="str">
            <v>否</v>
          </cell>
          <cell r="AV328" t="str">
            <v>否</v>
          </cell>
          <cell r="AW328" t="str">
            <v>否</v>
          </cell>
          <cell r="AX328" t="str">
            <v>陈懿</v>
          </cell>
          <cell r="AY328">
            <v>13594802796</v>
          </cell>
        </row>
        <row r="328">
          <cell r="BD328">
            <v>35</v>
          </cell>
          <cell r="BE328">
            <v>35</v>
          </cell>
        </row>
        <row r="328">
          <cell r="BL328">
            <v>35</v>
          </cell>
          <cell r="BM328">
            <v>35</v>
          </cell>
          <cell r="BN328">
            <v>35</v>
          </cell>
          <cell r="BO328">
            <v>0</v>
          </cell>
        </row>
        <row r="329">
          <cell r="F329" t="str">
            <v>巫溪县长桂乡2024年老鹰茶种苗基地建设项目</v>
          </cell>
          <cell r="G329" t="str">
            <v>产业发展</v>
          </cell>
          <cell r="H329" t="str">
            <v>生产项目</v>
          </cell>
          <cell r="I329" t="str">
            <v>种植业基地</v>
          </cell>
          <cell r="J329" t="str">
            <v>新建老鹰茶种苗基地20亩（含土地整治、道路、水池沟渠、大棚等建设）。</v>
          </cell>
          <cell r="K329" t="str">
            <v>新建</v>
          </cell>
          <cell r="L329" t="str">
            <v>巫溪县长桂乡</v>
          </cell>
          <cell r="M329" t="str">
            <v>通过新建老鹰茶种苗基地20亩，项目建成后受益人口≥10人，其中脱贫人口和监测对象人数≥3人，项目建设期能增加就近就业人员务工≥660人次，劳务总收入≥10万元以上。</v>
          </cell>
          <cell r="N329" t="str">
            <v>10人参与前期项目确定会议、决议，参与入库项目的选择，参与项目实施过程中施工质量和资金使用的监督；通过老鹰茶产业的发展，增加老鹰茶农户销售收入。</v>
          </cell>
          <cell r="O329" t="str">
            <v>通过新建老鹰茶种苗基地20亩，项目建成后受益人口≥10人，其中脱贫人口和监测对象人数≥3人，项目建设期能增加就近就业人员务工≥660人次，劳务总收入≥10万元以上。</v>
          </cell>
          <cell r="P329" t="str">
            <v>种苗基地面积≥20亩</v>
          </cell>
          <cell r="Q329" t="str">
            <v>项目验收合格率≥90%</v>
          </cell>
          <cell r="R329" t="str">
            <v>项目完成及时率100%</v>
          </cell>
          <cell r="S329" t="str">
            <v>土地租金≤800元/亩，蓄水池≤400元/立方米,大棚建设成本按实际造价核定。</v>
          </cell>
          <cell r="T329" t="str">
            <v>就近就业人员务工收入≥10万元。</v>
          </cell>
          <cell r="U329" t="str">
            <v>受益脱贫人口和监测对象人数≥3人。</v>
          </cell>
          <cell r="V329" t="str">
            <v>项目可持续年限≥2年</v>
          </cell>
          <cell r="W329" t="str">
            <v>受益群众满意度≥95%</v>
          </cell>
          <cell r="X329" t="str">
            <v>巫溪县林业局</v>
          </cell>
          <cell r="Y329" t="str">
            <v>巫溪县长桂乡人民政府</v>
          </cell>
          <cell r="Z329">
            <v>2024</v>
          </cell>
          <cell r="AA329" t="str">
            <v>是</v>
          </cell>
          <cell r="AB329">
            <v>202401</v>
          </cell>
          <cell r="AC329">
            <v>202412</v>
          </cell>
          <cell r="AD329">
            <v>300</v>
          </cell>
          <cell r="AE329">
            <v>300</v>
          </cell>
        </row>
        <row r="329">
          <cell r="AG329">
            <v>300</v>
          </cell>
        </row>
        <row r="329">
          <cell r="AM329">
            <v>10</v>
          </cell>
          <cell r="AN329">
            <v>3</v>
          </cell>
          <cell r="AO329" t="str">
            <v>否</v>
          </cell>
          <cell r="AP329" t="str">
            <v>否</v>
          </cell>
          <cell r="AQ329" t="str">
            <v>否</v>
          </cell>
          <cell r="AR329" t="str">
            <v>是</v>
          </cell>
          <cell r="AS329" t="str">
            <v>否</v>
          </cell>
          <cell r="AT329" t="str">
            <v>否</v>
          </cell>
          <cell r="AU329" t="str">
            <v>否</v>
          </cell>
          <cell r="AV329" t="str">
            <v>是</v>
          </cell>
          <cell r="AW329" t="str">
            <v>财政资金入股到企业，按出资比例进行分红</v>
          </cell>
          <cell r="AX329" t="str">
            <v>陈东</v>
          </cell>
          <cell r="AY329">
            <v>18996600020</v>
          </cell>
        </row>
        <row r="329">
          <cell r="BD329">
            <v>200</v>
          </cell>
          <cell r="BE329">
            <v>200</v>
          </cell>
        </row>
        <row r="329">
          <cell r="BL329">
            <v>300</v>
          </cell>
          <cell r="BM329">
            <v>300</v>
          </cell>
          <cell r="BN329">
            <v>300</v>
          </cell>
          <cell r="BO329">
            <v>0</v>
          </cell>
        </row>
        <row r="330">
          <cell r="AD330">
            <v>2260</v>
          </cell>
          <cell r="AE330">
            <v>2260</v>
          </cell>
          <cell r="AF330">
            <v>1410</v>
          </cell>
          <cell r="AG330">
            <v>850</v>
          </cell>
          <cell r="AH330">
            <v>0</v>
          </cell>
          <cell r="AI330">
            <v>0</v>
          </cell>
          <cell r="AJ330">
            <v>0</v>
          </cell>
          <cell r="AK330">
            <v>0</v>
          </cell>
          <cell r="AL330" t="e">
            <v>#REF!</v>
          </cell>
          <cell r="AM330">
            <v>1015</v>
          </cell>
          <cell r="AN330">
            <v>356</v>
          </cell>
          <cell r="AO330">
            <v>0</v>
          </cell>
          <cell r="AP330">
            <v>0</v>
          </cell>
          <cell r="AQ330">
            <v>0</v>
          </cell>
          <cell r="AR330">
            <v>0</v>
          </cell>
          <cell r="AS330">
            <v>0</v>
          </cell>
          <cell r="AT330">
            <v>0</v>
          </cell>
          <cell r="AU330">
            <v>0</v>
          </cell>
          <cell r="AV330">
            <v>0</v>
          </cell>
          <cell r="AW330">
            <v>0</v>
          </cell>
          <cell r="AX330">
            <v>0</v>
          </cell>
          <cell r="AY330">
            <v>103942684752</v>
          </cell>
          <cell r="AZ330">
            <v>0</v>
          </cell>
          <cell r="BA330">
            <v>0</v>
          </cell>
          <cell r="BB330">
            <v>0</v>
          </cell>
          <cell r="BC330">
            <v>0</v>
          </cell>
          <cell r="BD330">
            <v>1460</v>
          </cell>
          <cell r="BE330">
            <v>1460</v>
          </cell>
          <cell r="BF330">
            <v>0</v>
          </cell>
          <cell r="BG330">
            <v>0</v>
          </cell>
          <cell r="BH330">
            <v>0</v>
          </cell>
          <cell r="BI330">
            <v>0</v>
          </cell>
          <cell r="BJ330">
            <v>0</v>
          </cell>
          <cell r="BK330">
            <v>0</v>
          </cell>
          <cell r="BL330" t="str">
            <v/>
          </cell>
          <cell r="BM330" t="str">
            <v/>
          </cell>
          <cell r="BN330" t="str">
            <v/>
          </cell>
          <cell r="BO330" t="str">
            <v/>
          </cell>
        </row>
        <row r="331">
          <cell r="F331" t="str">
            <v>巫溪县土城镇2024年渔业产业配套基础设施项目</v>
          </cell>
          <cell r="G331" t="str">
            <v>产业发展</v>
          </cell>
          <cell r="H331" t="str">
            <v>生产项目</v>
          </cell>
          <cell r="I331" t="str">
            <v>水产养殖业发展</v>
          </cell>
          <cell r="J331" t="str">
            <v>平阳村：新建河提700米，新建并硬化道路800米（其中6米宽有700米，4.5米宽有100米），新建引水渠1500米，（其中宽2米深1米的有1300米长；宽1米，深1米有200米长）。土城社区：新建并硬化公路长350米，宽6米；新建引水渠1000米，宽2米，深1.5米；新建取水拦坝50米长。</v>
          </cell>
          <cell r="K331" t="str">
            <v>新建</v>
          </cell>
          <cell r="L331" t="str">
            <v>巫溪县土城镇平阳村、土城社区</v>
          </cell>
          <cell r="M331" t="str">
            <v>通过新建河提700米，新建并硬化道路1150米，引水渠2500米，新建取水拦坝50米，助力发展冷水鱼养殖，改善基础设施建设，可受益10人（其中脱贫人口5人），户均增收500元以上。</v>
          </cell>
          <cell r="N331" t="str">
            <v>10人参与入库项目的选择，5人参与项目实施过程中施工质量和资金使用的监督；通过新建河提700米，新建并硬化道路1150米，引水渠2500米，新建取水拦坝50米，助力发展冷水鱼养殖，改善基础设施建设，可受益10人（其中脱贫人口5人），户均增收500元以上。</v>
          </cell>
          <cell r="O331" t="str">
            <v>通过新建河提700米，新建并硬化道路1150米，引水渠2500米，新建取水拦坝50米，助力发展冷水鱼养殖，改善基础设施建设，可受益10人（其中脱贫人口5人），户均增收500元以上。</v>
          </cell>
          <cell r="P331" t="str">
            <v>
新建河提700米，新建并硬化道路1150米，引水渠2500米，新建取水拦坝50米
</v>
          </cell>
          <cell r="Q331" t="str">
            <v>项目验收合格率100%</v>
          </cell>
          <cell r="R331" t="str">
            <v>项目完工及时率100%</v>
          </cell>
          <cell r="S331" t="str">
            <v>新建河提2000元/米，新建并硬化道路80万元/公里，引水渠800元/米，新建取水拦坝1200元/米</v>
          </cell>
          <cell r="T331" t="str">
            <v>特色产业带动增加脱贫人口户均收入≥500元</v>
          </cell>
          <cell r="U331" t="str">
            <v>受益脱贫人口数≥5人</v>
          </cell>
          <cell r="V331" t="str">
            <v>项目可持续年限≥5年</v>
          </cell>
          <cell r="W331" t="str">
            <v>受益脱贫人口满意度≥90%</v>
          </cell>
          <cell r="X331" t="str">
            <v>巫溪县农业农村委员会</v>
          </cell>
          <cell r="Y331" t="str">
            <v>巫溪县土城镇人民政府</v>
          </cell>
          <cell r="Z331">
            <v>2024</v>
          </cell>
          <cell r="AA331" t="str">
            <v>是</v>
          </cell>
          <cell r="AB331">
            <v>2024.1</v>
          </cell>
          <cell r="AC331">
            <v>2024.12</v>
          </cell>
          <cell r="AD331">
            <v>500</v>
          </cell>
          <cell r="AE331">
            <v>500</v>
          </cell>
          <cell r="AF331">
            <v>500</v>
          </cell>
        </row>
        <row r="331">
          <cell r="AM331">
            <v>10</v>
          </cell>
          <cell r="AN331">
            <v>5</v>
          </cell>
          <cell r="AO331" t="str">
            <v>否</v>
          </cell>
          <cell r="AP331" t="str">
            <v>否</v>
          </cell>
          <cell r="AQ331" t="str">
            <v>否</v>
          </cell>
          <cell r="AR331" t="str">
            <v>是</v>
          </cell>
          <cell r="AS331" t="str">
            <v>是</v>
          </cell>
          <cell r="AT331" t="str">
            <v>否</v>
          </cell>
          <cell r="AU331" t="str">
            <v>无</v>
          </cell>
          <cell r="AV331" t="str">
            <v>否</v>
          </cell>
          <cell r="AW331" t="str">
            <v>无</v>
          </cell>
          <cell r="AX331" t="str">
            <v>冉龙滨</v>
          </cell>
          <cell r="AY331">
            <v>15202380275</v>
          </cell>
        </row>
        <row r="331">
          <cell r="BD331">
            <v>300</v>
          </cell>
          <cell r="BE331">
            <v>300</v>
          </cell>
        </row>
        <row r="331">
          <cell r="BL331">
            <v>500</v>
          </cell>
          <cell r="BM331">
            <v>500</v>
          </cell>
          <cell r="BN331">
            <v>500</v>
          </cell>
          <cell r="BO331">
            <v>0</v>
          </cell>
        </row>
        <row r="332">
          <cell r="F332" t="str">
            <v>巫溪县2024年上鹿村高位池养殖基地建设项目</v>
          </cell>
          <cell r="G332" t="str">
            <v>产业发展</v>
          </cell>
          <cell r="H332" t="str">
            <v>生产项目</v>
          </cell>
          <cell r="I332" t="str">
            <v>养殖业基地</v>
          </cell>
          <cell r="J332" t="str">
            <v>建设20套高位鱼池（含场坪、蓄水池、尾水处理、进排水、充氧、库房等设施设备，鱼苗及饲料）。</v>
          </cell>
          <cell r="K332" t="str">
            <v>新建</v>
          </cell>
          <cell r="L332" t="str">
            <v>巫溪县田坝镇上鹿村</v>
          </cell>
          <cell r="M332" t="str">
            <v>通过建设20套高位鱼池，项目建成后，可实施年产值15万元以上，村集体收入可增加2万元以上，解决2人以上就业（务工），人均务工年增收2000元以上。</v>
          </cell>
          <cell r="N332" t="str">
            <v>5名群众参与项目入库、产业项目管理和资金监管。通过建设20套高位鱼池，项目建成后，年产值15万元，村集体收入可增加2万元以上，解决2人以上就业（务工），人均务工年增收2000元以上。</v>
          </cell>
          <cell r="O332" t="str">
            <v>通过建设20套高位鱼池，项目建成后，年产值15万元，村集体收入可增加2万元以上，解决2人以上就业（务工），人均务工年增收2000元以上。</v>
          </cell>
          <cell r="P332" t="str">
            <v>建设高位鱼池数量20口。</v>
          </cell>
          <cell r="Q332" t="str">
            <v>项目验收合格率100%</v>
          </cell>
          <cell r="R332" t="str">
            <v>项目完工及时率100%</v>
          </cell>
          <cell r="S332" t="str">
            <v>高位鱼池4万元/套</v>
          </cell>
          <cell r="T332" t="str">
            <v>村集体经济收入可增加2万元以上</v>
          </cell>
          <cell r="U332" t="str">
            <v>受益脱贫人口数≥45人</v>
          </cell>
          <cell r="V332" t="str">
            <v>项目可持续年限≥1年</v>
          </cell>
          <cell r="W332" t="str">
            <v>受益群众满意度≥95%</v>
          </cell>
          <cell r="X332" t="str">
            <v>巫溪县农业农村委员会</v>
          </cell>
          <cell r="Y332" t="str">
            <v>巫溪县田坝镇人民政府</v>
          </cell>
          <cell r="Z332">
            <v>2024</v>
          </cell>
          <cell r="AA332" t="str">
            <v>是</v>
          </cell>
          <cell r="AB332">
            <v>202401</v>
          </cell>
          <cell r="AC332">
            <v>202412</v>
          </cell>
          <cell r="AD332">
            <v>80</v>
          </cell>
          <cell r="AE332">
            <v>80</v>
          </cell>
          <cell r="AF332">
            <v>80</v>
          </cell>
        </row>
        <row r="332">
          <cell r="AL332">
            <v>0</v>
          </cell>
          <cell r="AM332">
            <v>135</v>
          </cell>
          <cell r="AN332">
            <v>45</v>
          </cell>
          <cell r="AO332" t="str">
            <v>否</v>
          </cell>
          <cell r="AP332" t="str">
            <v>否</v>
          </cell>
          <cell r="AQ332" t="str">
            <v>否</v>
          </cell>
          <cell r="AR332" t="str">
            <v>是</v>
          </cell>
          <cell r="AS332" t="str">
            <v>否</v>
          </cell>
          <cell r="AT332" t="str">
            <v>否</v>
          </cell>
          <cell r="AU332" t="str">
            <v>否</v>
          </cell>
          <cell r="AV332" t="str">
            <v>是</v>
          </cell>
          <cell r="AW332" t="str">
            <v>村集体经济收入可增加2万元以上</v>
          </cell>
          <cell r="AX332" t="str">
            <v>谭仁斌</v>
          </cell>
          <cell r="AY332">
            <v>13627649933</v>
          </cell>
        </row>
        <row r="332">
          <cell r="BD332">
            <v>80</v>
          </cell>
          <cell r="BE332">
            <v>80</v>
          </cell>
        </row>
        <row r="332">
          <cell r="BL332">
            <v>80</v>
          </cell>
          <cell r="BM332">
            <v>80</v>
          </cell>
          <cell r="BN332">
            <v>80</v>
          </cell>
          <cell r="BO332">
            <v>0</v>
          </cell>
        </row>
        <row r="333">
          <cell r="F333" t="str">
            <v>巫溪县2024年乌龙乡大溪村高位池养殖基地建设项目</v>
          </cell>
          <cell r="G333" t="str">
            <v>产业发展</v>
          </cell>
          <cell r="H333" t="str">
            <v>生产项目</v>
          </cell>
          <cell r="I333" t="str">
            <v>养殖业基地</v>
          </cell>
          <cell r="J333" t="str">
            <v>建设40套高位鱼池（含场坪、蓄水池、尾水处理、进排水、充氧、库房等设施设备，鱼苗及饲料）。</v>
          </cell>
          <cell r="K333" t="str">
            <v>新建</v>
          </cell>
          <cell r="L333" t="str">
            <v>巫溪县乌龙乡大溪村</v>
          </cell>
          <cell r="M333" t="str">
            <v>通过建设40套高位鱼池，项目达产达效后，可实现年产值30万元以上，村集体收入可增加4万元以上，带动5人参与务工，人均务工年增收2000元以上，受益农户100人，其中脱贫户10人。</v>
          </cell>
          <cell r="N333" t="str">
            <v>13人参与前期项目确定会议、决议，10人参与入库项目的选择，9人参与项目实施过程中施工质量和资金使用的监督。通过建设40套高位鱼池，项目达产达效后，可实现年产值30万元以上，村集体收入可增加4万元以上，带动5人参与务工，人均务工年增收2000元以上，受益农户100人，其中脱贫户10人。</v>
          </cell>
          <cell r="O333" t="str">
            <v>通过建设40套高位鱼池，项目达产达效后，可实现年产值30万元以上，村集体收入可增加4万元以上，带动5人参与务工，人均务工年增收2000元以上，受益农户100人，其中脱贫户10人。</v>
          </cell>
          <cell r="P333" t="str">
            <v>建设高位鱼池数量40套。</v>
          </cell>
          <cell r="Q333" t="str">
            <v>项目（工程）验收合格率100%</v>
          </cell>
          <cell r="R333" t="str">
            <v>项目完工及时率100%</v>
          </cell>
          <cell r="S333" t="str">
            <v>高位鱼池3.5万元/套</v>
          </cell>
          <cell r="T333" t="str">
            <v>特色产业带动增加村集体收入（总收入）≥4万元</v>
          </cell>
          <cell r="U333" t="str">
            <v>受益脱贫人口数≥10人</v>
          </cell>
          <cell r="V333" t="str">
            <v>项目可持续年限≥1年</v>
          </cell>
          <cell r="W333" t="str">
            <v>受益群众满意度≥95%</v>
          </cell>
          <cell r="X333" t="str">
            <v>巫溪县农业农村委员会</v>
          </cell>
          <cell r="Y333" t="str">
            <v>巫溪县乌龙乡人民政府</v>
          </cell>
          <cell r="Z333">
            <v>2024</v>
          </cell>
          <cell r="AA333" t="str">
            <v>是</v>
          </cell>
          <cell r="AB333">
            <v>202401</v>
          </cell>
          <cell r="AC333">
            <v>202412</v>
          </cell>
          <cell r="AD333">
            <v>130</v>
          </cell>
          <cell r="AE333">
            <v>130</v>
          </cell>
          <cell r="AF333">
            <v>130</v>
          </cell>
        </row>
        <row r="333">
          <cell r="AL333">
            <v>0</v>
          </cell>
          <cell r="AM333">
            <v>100</v>
          </cell>
          <cell r="AN333">
            <v>10</v>
          </cell>
          <cell r="AO333" t="str">
            <v>否</v>
          </cell>
          <cell r="AP333" t="str">
            <v>否</v>
          </cell>
          <cell r="AQ333" t="str">
            <v>否</v>
          </cell>
          <cell r="AR333" t="str">
            <v>是</v>
          </cell>
          <cell r="AS333" t="str">
            <v>是</v>
          </cell>
          <cell r="AT333" t="str">
            <v>否</v>
          </cell>
          <cell r="AU333" t="str">
            <v>否</v>
          </cell>
          <cell r="AV333" t="str">
            <v>否</v>
          </cell>
          <cell r="AW333" t="str">
            <v>否</v>
          </cell>
          <cell r="AX333" t="str">
            <v>牟小华</v>
          </cell>
          <cell r="AY333">
            <v>18716716777</v>
          </cell>
        </row>
        <row r="333">
          <cell r="BD333">
            <v>130</v>
          </cell>
          <cell r="BE333">
            <v>130</v>
          </cell>
        </row>
        <row r="333">
          <cell r="BL333">
            <v>130</v>
          </cell>
          <cell r="BM333">
            <v>130</v>
          </cell>
          <cell r="BN333">
            <v>130</v>
          </cell>
          <cell r="BO333">
            <v>0</v>
          </cell>
        </row>
        <row r="334">
          <cell r="F334" t="str">
            <v>巫溪县下堡镇2024年高位池养殖建设项目</v>
          </cell>
          <cell r="G334" t="str">
            <v>产业发展</v>
          </cell>
          <cell r="H334" t="str">
            <v>生产项目</v>
          </cell>
          <cell r="I334" t="str">
            <v>养殖业基地</v>
          </cell>
          <cell r="J334" t="str">
            <v>1.鱼池18000立方米，主沟80米，支引水沟200米，饮水坝、φ160mm引水管道200米、φ110mm引水管道5000米、仓库560平方米、3.5米生产道路200米；2、建设池塘高位池圈养系统20套；3、尾水处理等辅助设施设备。4、鱼苗及饲料等；</v>
          </cell>
          <cell r="K334" t="str">
            <v>新建</v>
          </cell>
          <cell r="L334" t="str">
            <v>巫溪县下堡镇</v>
          </cell>
          <cell r="M334" t="str">
            <v>通过建设鱼池18000立方米，主沟80米，支引水沟200米，饮水坝、160#引水管道200米、110#引水管道5000米、仓库560平方米、3.5米生产道路200米；池塘高位池圈养系统20桶，尾水处理等辅助设施设备，鱼苗及饲料等；项目建成后可实现年产优质商品鱼100吨以上，可带动农户100人其中脱贫人口50人以上发展养鱼，人均增收500元以上。</v>
          </cell>
          <cell r="N334" t="str">
            <v>40人参与前期项目确定会议、决议，9人参与入库项目的选择，7人参与项目实施过程中施工质量和资金使用的监督,通过建设鱼池18000立方米，主沟80米，支引水沟200米，饮水坝、160#引水管道200米、110#引水管道5000米、仓库560平方米、3.5米生产道路200米；池塘高位池圈养系统20桶，尾水处理等辅助设施设备，鱼苗及饲料等；项目建成后可实现年产优质商品鱼100吨以上，可带动农户100人其中脱贫人口50人以上发展养鱼，人均增收500元以上。</v>
          </cell>
          <cell r="O334" t="str">
            <v>通过建设鱼池18000立方米，主沟80米，支引水沟200米，饮水坝、160#引水管道200米、110#引水管道5000米、仓库560平方米、3.5米生产道路200米；池塘高位池圈养系统20桶，尾水处理等辅助设施设备，鱼苗及饲料等；项目建成后可实现年产优质商品鱼100吨以上，可带动农户100人其中脱贫人口50人以上发展养鱼，人均增收500元以上。</v>
          </cell>
          <cell r="P334" t="str">
            <v>1、鱼池18000立方米，主沟80米，支引水沟200米，饮水坝、160#引水管道200米、110#引水管道5000米、生产用房及仓库560平方米、3.5米生产道路200米；2、建设池塘高位池圈养系统20套；3、尾水处理等辅助设施设备。4、鱼苗及饲料等；5、技术支撑</v>
          </cell>
          <cell r="Q334" t="str">
            <v>项目验收合格率100%</v>
          </cell>
          <cell r="R334" t="str">
            <v>项目完工及时率100%</v>
          </cell>
          <cell r="S334" t="str">
            <v>1、鱼池700元/立方米，主沟300元/米，支排水沟200元/米，110#管道80元/米；生产用房及库房1000元/平方米，生产便道400元/米，池塘高位池3.5万元/套，尾水处理等辅助设施设备45万元/套等</v>
          </cell>
          <cell r="T334" t="str">
            <v>特色产业带动脱贫农户增加收入≥500元</v>
          </cell>
          <cell r="U334" t="str">
            <v>受益脱贫人口数≥50人</v>
          </cell>
          <cell r="V334" t="str">
            <v>项目可持续年限≥1年</v>
          </cell>
          <cell r="W334" t="str">
            <v>受益群众满意度≥95%</v>
          </cell>
          <cell r="X334" t="str">
            <v>巫溪县农业农村委员会</v>
          </cell>
          <cell r="Y334" t="str">
            <v>巫溪县下堡镇人民政府</v>
          </cell>
          <cell r="Z334">
            <v>2024</v>
          </cell>
          <cell r="AA334" t="str">
            <v>是</v>
          </cell>
          <cell r="AB334">
            <v>202401</v>
          </cell>
          <cell r="AC334">
            <v>202412</v>
          </cell>
          <cell r="AD334">
            <v>400</v>
          </cell>
          <cell r="AE334">
            <v>400</v>
          </cell>
        </row>
        <row r="334">
          <cell r="AG334">
            <v>400</v>
          </cell>
        </row>
        <row r="334">
          <cell r="AL334" t="e">
            <v>#REF!</v>
          </cell>
          <cell r="AM334">
            <v>100</v>
          </cell>
          <cell r="AN334">
            <v>50</v>
          </cell>
          <cell r="AO334" t="str">
            <v>否</v>
          </cell>
          <cell r="AP334" t="str">
            <v>否</v>
          </cell>
          <cell r="AQ334" t="str">
            <v>否</v>
          </cell>
          <cell r="AR334" t="str">
            <v>是</v>
          </cell>
          <cell r="AS334" t="str">
            <v>是</v>
          </cell>
          <cell r="AT334" t="str">
            <v>否</v>
          </cell>
          <cell r="AU334" t="str">
            <v>否</v>
          </cell>
          <cell r="AV334" t="str">
            <v>是</v>
          </cell>
          <cell r="AW334" t="str">
            <v>村委参与实施，获得养殖收益</v>
          </cell>
          <cell r="AX334" t="str">
            <v>陈洋洲</v>
          </cell>
          <cell r="AY334">
            <v>13618356711</v>
          </cell>
        </row>
        <row r="334">
          <cell r="BL334">
            <v>400</v>
          </cell>
          <cell r="BM334">
            <v>400</v>
          </cell>
          <cell r="BN334">
            <v>0</v>
          </cell>
          <cell r="BO334">
            <v>400</v>
          </cell>
        </row>
        <row r="335">
          <cell r="F335" t="str">
            <v>巫溪县2024年中梁乡中梁水库生态鱼养殖基地建设项目</v>
          </cell>
          <cell r="G335" t="str">
            <v>产业发展</v>
          </cell>
          <cell r="H335" t="str">
            <v>生产项目</v>
          </cell>
          <cell r="I335" t="str">
            <v>养殖业基地</v>
          </cell>
          <cell r="J335" t="str">
            <v>新建起鱼平台500㎡（含网），捕鱼设备1套，下河捕鱼路150m（含外坎和硬化），浮动捕鱼平台200㎡，粗加工设备1套（锯骨机、去中骨机、采肉机等），购买水质检测等配套设施设备。</v>
          </cell>
          <cell r="K335" t="str">
            <v>新建</v>
          </cell>
          <cell r="L335" t="str">
            <v>巫溪县中梁乡双河村、河口村。</v>
          </cell>
          <cell r="M335" t="str">
            <v>通过新建起鱼平台500平方米，建设育苗基地1200平方米，捕鱼设备1套；制氧运输设备1套；投放鱼苗10万尾，购买水质检测等配套设施设备。项目建成后，可实现年产生态鱼25万斤以上，带动双河村、河口村的80户入股股民年收入增加500元以上，其中移民70户，脱贫户10户，同时带动外来钓鱼爱好者前来垂钓，带动库区周边农家乐实现增收。</v>
          </cell>
          <cell r="N335" t="str">
            <v>35人参与项目确定会议、决议，12人参与入库项目的选择，12人参与项目实施过程中施工质量和资金使用的监督；通过新建起鱼平台500平方米，建设育苗基地1200平方米，捕鱼设备1套；制氧运输设备1套；投放鱼苗10万尾，购买水质检测等配套设施设备。项目建成后，可实现年产生态鱼25万斤以上，带动双河村、河口村的80户入股股民年收入增加500元以上，其中移民70户，脱贫户10户，同时带动外来钓鱼爱好者前来垂钓，带动库区周边农家乐实现增收。</v>
          </cell>
          <cell r="O335" t="str">
            <v>通过新建起鱼平台500平方米，建设育苗基地1200平方米，捕鱼设备1套；制氧运输设备1套；投放鱼苗10万尾，购买水质检测等配套设施设备。项目建成后，可实现年产生态鱼25万斤以上，带动双河村、河口村的80户入股股民年收入增加500元以上，其中移民70户，脱贫户10户，同时带动外来钓鱼爱好者前来垂钓，带动库区周边农家乐实现增收。</v>
          </cell>
          <cell r="P335" t="str">
            <v>新建起鱼平台500平方米；建设育苗基地1200平方米；捕鱼设备1套；制氧运输设备1套；投放鱼苗10万尾，购买水质检测等配套设施设备。</v>
          </cell>
          <cell r="Q335" t="str">
            <v>项目验收合格率100%</v>
          </cell>
          <cell r="R335" t="str">
            <v>项目完工及时率100%</v>
          </cell>
          <cell r="S335" t="str">
            <v>起鱼平台2400元/㎡；育苗基地1500元/㎡；捕鱼设备30万元/套；制氧运输设备40万元/套；鱼苗平均20元/尾；水质检测配套设备30万元/套等</v>
          </cell>
          <cell r="T335" t="str">
            <v>特色产业带动脱贫农户增加收入≥500元</v>
          </cell>
          <cell r="U335" t="str">
            <v>受益脱贫人口数≥ 40人</v>
          </cell>
          <cell r="V335" t="str">
            <v>项目可持续效益≥5年</v>
          </cell>
          <cell r="W335" t="str">
            <v>受益群众满意度≥95%</v>
          </cell>
          <cell r="X335" t="str">
            <v>巫溪县农业农村委员会</v>
          </cell>
          <cell r="Y335" t="str">
            <v>巫溪县中梁乡人民政府</v>
          </cell>
          <cell r="Z335">
            <v>2024</v>
          </cell>
          <cell r="AA335" t="str">
            <v>是</v>
          </cell>
          <cell r="AB335">
            <v>202401</v>
          </cell>
          <cell r="AC335">
            <v>202412</v>
          </cell>
          <cell r="AD335">
            <v>200</v>
          </cell>
          <cell r="AE335">
            <v>200</v>
          </cell>
          <cell r="AF335">
            <v>200</v>
          </cell>
        </row>
        <row r="335">
          <cell r="AL335">
            <v>0</v>
          </cell>
          <cell r="AM335">
            <v>130</v>
          </cell>
          <cell r="AN335">
            <v>40</v>
          </cell>
          <cell r="AO335" t="str">
            <v>否</v>
          </cell>
          <cell r="AP335" t="str">
            <v>否</v>
          </cell>
          <cell r="AQ335" t="str">
            <v>否</v>
          </cell>
          <cell r="AR335" t="str">
            <v>是</v>
          </cell>
          <cell r="AS335" t="str">
            <v>是</v>
          </cell>
          <cell r="AT335" t="str">
            <v>否</v>
          </cell>
          <cell r="AU335" t="str">
            <v>否</v>
          </cell>
          <cell r="AV335" t="str">
            <v>否</v>
          </cell>
          <cell r="AW335" t="str">
            <v>否</v>
          </cell>
          <cell r="AX335" t="str">
            <v>黄晓俊</v>
          </cell>
          <cell r="AY335">
            <v>13896279350</v>
          </cell>
        </row>
        <row r="335">
          <cell r="BD335">
            <v>200</v>
          </cell>
          <cell r="BE335">
            <v>200</v>
          </cell>
        </row>
        <row r="335">
          <cell r="BL335">
            <v>200</v>
          </cell>
          <cell r="BM335">
            <v>200</v>
          </cell>
          <cell r="BN335">
            <v>200</v>
          </cell>
          <cell r="BO335">
            <v>0</v>
          </cell>
        </row>
        <row r="336">
          <cell r="F336" t="str">
            <v>巫溪县2024年尖山镇烤鱼预制菜生产加工线项目</v>
          </cell>
          <cell r="G336" t="str">
            <v>产业发展</v>
          </cell>
          <cell r="H336" t="str">
            <v>加工流通项目</v>
          </cell>
          <cell r="I336" t="str">
            <v>产地初加工和精深加工</v>
          </cell>
          <cell r="J336" t="str">
            <v>无菌车间装修3000㎡、化验室设备1套、小型冻库50m³、煮炸双用锅1台、多功能红外烤箱1台、双面真空包装机3台、不锈钢操作台10张、全自动封口机5台、电子秤10台、抽油烟机1台、双层杀菌锅1台、双开传递箱4个、制冷机1台、紫外线杀菌灯30盏、恒温腌制设备1套、双人双吹风淋室2座、全自动气泡清洗机1台。</v>
          </cell>
          <cell r="K336" t="str">
            <v>新建</v>
          </cell>
          <cell r="L336" t="str">
            <v>巫溪县尖山镇大包村</v>
          </cell>
          <cell r="M336" t="str">
            <v>通过烤鱼预制菜生产加工线的建设，可实现烤鱼年产量可达到400吨，年产值可达3000万以上，可解决30人以上人员就近务工，其中脱贫户6人，户均增收30000元。</v>
          </cell>
          <cell r="N336" t="str">
            <v>20人参与前期项目确定会议、决议，7人参与入库项目的选择，5人参与项目实施过程中施工质量和资金使用的监督。通过烤鱼预制菜生产加工线的建设，可实现烤鱼年产量可达到400吨，年产值可达3000万以上，可解决30人以上人员就近务工，其中脱贫户6人，户均增收3000</v>
          </cell>
          <cell r="O336" t="str">
            <v>通过烤鱼预制菜生产加工线的建设，可实现烤鱼年产量可达到400吨，年产值可达3000万以上，可解决30人以上人员就近务工，其中脱贫户6人，户均增收30000元。</v>
          </cell>
          <cell r="P336" t="str">
            <v>无菌车间装修3000㎡、化验室设备1套、小型冻库50m³、煮炸双用锅1台、多功能红外烤箱1台、双面真空包装机3台、不锈钢操作台10张、全自动封口机5台、电子秤10台、抽油烟机1台、双层杀菌锅1台、双开传递箱4个、制冷机1台、紫外线杀菌灯30盏、恒温腌制设备1套、双人双吹风淋室2座、全自动气泡清洗机1台。</v>
          </cell>
          <cell r="Q336" t="str">
            <v>项目验收合格率100%</v>
          </cell>
          <cell r="R336" t="str">
            <v>工程完成及时率100%</v>
          </cell>
          <cell r="S336" t="str">
            <v>无菌车间整修1000元/平方米 ，化验设备6万/套，冻库1600元/立方米，煮炸双用锅3万/台,多功能红外烤箱15万/台 ,双面真空包装机1.8万/台，不锈钢操作台1.5万/台,全自动封口机0.8万/台,电子秤0.1万/台,抽油烟机3万/台,双层杀菌锅3.5万/台,双开传递箱0.42万/台,制冷机20万/台，恒温腌制设备7万/台，全自动气泡清洗机24.77万/台等</v>
          </cell>
          <cell r="T336" t="str">
            <v>特色产业带动脱贫农户增加收入≥30000元</v>
          </cell>
          <cell r="U336" t="str">
            <v>受益脱贫人口数≥6人</v>
          </cell>
          <cell r="V336" t="str">
            <v>项目可持续年限≥1年</v>
          </cell>
          <cell r="W336" t="str">
            <v>受益群众满意度≥95%</v>
          </cell>
          <cell r="X336" t="str">
            <v>巫溪县农业农村委员会</v>
          </cell>
          <cell r="Y336" t="str">
            <v>巫溪县尖山镇人民政府</v>
          </cell>
          <cell r="Z336">
            <v>2024</v>
          </cell>
          <cell r="AA336" t="str">
            <v>是</v>
          </cell>
          <cell r="AB336">
            <v>202401</v>
          </cell>
          <cell r="AC336">
            <v>202412</v>
          </cell>
          <cell r="AD336">
            <v>450</v>
          </cell>
          <cell r="AE336">
            <v>450</v>
          </cell>
        </row>
        <row r="336">
          <cell r="AG336">
            <v>450</v>
          </cell>
        </row>
        <row r="336">
          <cell r="AL336" t="e">
            <v>#REF!</v>
          </cell>
          <cell r="AM336">
            <v>40</v>
          </cell>
          <cell r="AN336">
            <v>6</v>
          </cell>
          <cell r="AO336" t="str">
            <v>否</v>
          </cell>
          <cell r="AP336" t="str">
            <v>否</v>
          </cell>
          <cell r="AQ336" t="str">
            <v>否</v>
          </cell>
          <cell r="AR336" t="str">
            <v>是</v>
          </cell>
          <cell r="AS336" t="str">
            <v>否</v>
          </cell>
          <cell r="AT336" t="str">
            <v>否</v>
          </cell>
          <cell r="AU336" t="str">
            <v>否</v>
          </cell>
          <cell r="AV336" t="str">
            <v>否</v>
          </cell>
          <cell r="AW336" t="str">
            <v>否</v>
          </cell>
          <cell r="AX336" t="str">
            <v>李美述</v>
          </cell>
          <cell r="AY336">
            <v>13657634008</v>
          </cell>
        </row>
        <row r="336">
          <cell r="BD336">
            <v>250</v>
          </cell>
          <cell r="BE336">
            <v>250</v>
          </cell>
        </row>
        <row r="336">
          <cell r="BL336">
            <v>450</v>
          </cell>
          <cell r="BM336">
            <v>450</v>
          </cell>
          <cell r="BN336">
            <v>0</v>
          </cell>
          <cell r="BO336">
            <v>450</v>
          </cell>
        </row>
        <row r="337">
          <cell r="F337" t="str">
            <v>巫溪县2024年烤鱼二三产业发展项目</v>
          </cell>
          <cell r="G337" t="str">
            <v>产业发展</v>
          </cell>
          <cell r="H337" t="str">
            <v>加工流通项目</v>
          </cell>
          <cell r="I337" t="str">
            <v>品牌打造和展销平台</v>
          </cell>
          <cell r="J337" t="str">
            <v>创建巫溪泡菜品牌3个以上，培育20家企业收购农户产品加工泡菜，为巫溪烤鱼提供重要原材料；打造巫溪烤鱼配料预制菜加工。</v>
          </cell>
          <cell r="K337" t="str">
            <v>新建</v>
          </cell>
          <cell r="L337" t="str">
            <v>巫溪县</v>
          </cell>
          <cell r="M337" t="str">
            <v>通过创建巫溪泡菜品牌，培育企业收购农户产品加工泡菜，为巫溪烤鱼提供重要原材料；打造巫溪烤鱼配料预制菜加工，可实现年增收1000万元以上；带动农户500人，其中巩固脱贫户200人年户均增收600元以上。</v>
          </cell>
          <cell r="N337" t="str">
            <v>5人参与前期项目确定会议、决议，3人参与入库项目的选择，2人参与项目实施过程中资金使用监督。通过创建巫溪泡菜品牌，培育企业收购农户产品加工泡菜，为巫溪烤鱼提供重要原材料；打造巫溪烤鱼配料预制菜加工，可实现年增收1000万元以上；带动农户500人，其中巩固脱贫户200人年户均增收600元以上。</v>
          </cell>
          <cell r="O337" t="str">
            <v>通过创建巫溪泡菜品牌，培育企业收购农户产品加工泡菜，为巫溪烤鱼提供重要原材料；打造巫溪烤鱼配料预制菜加工，可实现年增收1000万元以上；带动农户500人，其中巩固脱贫户200人年户均增收600元以上。</v>
          </cell>
          <cell r="P337" t="str">
            <v>参加烤鱼二三产业发展项目500家以上</v>
          </cell>
          <cell r="Q337" t="str">
            <v>项目验收合格率≥100%</v>
          </cell>
          <cell r="R337" t="str">
            <v>补贴资金在规定时间内支付到位率100%</v>
          </cell>
          <cell r="S337" t="str">
            <v>项目建设成本≤1000万元</v>
          </cell>
          <cell r="T337" t="str">
            <v>脱贫户户均经济收入≥2000元</v>
          </cell>
          <cell r="U337" t="str">
            <v>受益脱贫户数≥200人</v>
          </cell>
          <cell r="V337" t="str">
            <v>项目可持续年限≥1年</v>
          </cell>
          <cell r="W337" t="str">
            <v>受益群众满意度≥95%</v>
          </cell>
          <cell r="X337" t="str">
            <v>巫溪县商务委</v>
          </cell>
          <cell r="Y337" t="str">
            <v>巫溪县商务委</v>
          </cell>
          <cell r="Z337">
            <v>2024</v>
          </cell>
          <cell r="AA337" t="str">
            <v>是</v>
          </cell>
          <cell r="AB337">
            <v>202401</v>
          </cell>
          <cell r="AC337">
            <v>202512</v>
          </cell>
          <cell r="AD337">
            <v>500</v>
          </cell>
          <cell r="AE337">
            <v>500</v>
          </cell>
          <cell r="AF337">
            <v>500</v>
          </cell>
        </row>
        <row r="337">
          <cell r="AM337">
            <v>500</v>
          </cell>
          <cell r="AN337">
            <v>200</v>
          </cell>
          <cell r="AO337" t="str">
            <v>否</v>
          </cell>
          <cell r="AP337" t="str">
            <v>否</v>
          </cell>
          <cell r="AQ337" t="str">
            <v>否</v>
          </cell>
          <cell r="AR337" t="str">
            <v>是</v>
          </cell>
          <cell r="AS337" t="str">
            <v>否</v>
          </cell>
          <cell r="AT337" t="str">
            <v>否</v>
          </cell>
          <cell r="AU337" t="str">
            <v>否</v>
          </cell>
          <cell r="AV337" t="str">
            <v>否</v>
          </cell>
          <cell r="AW337" t="str">
            <v>否</v>
          </cell>
          <cell r="AX337" t="str">
            <v>张毅</v>
          </cell>
          <cell r="AY337">
            <v>15223667698</v>
          </cell>
        </row>
        <row r="337">
          <cell r="BD337">
            <v>500</v>
          </cell>
          <cell r="BE337">
            <v>500</v>
          </cell>
        </row>
        <row r="337">
          <cell r="BL337">
            <v>500</v>
          </cell>
          <cell r="BM337">
            <v>500</v>
          </cell>
          <cell r="BN337">
            <v>500</v>
          </cell>
          <cell r="BO337">
            <v>0</v>
          </cell>
        </row>
        <row r="338">
          <cell r="AD338">
            <v>3100</v>
          </cell>
          <cell r="AE338">
            <v>3100</v>
          </cell>
          <cell r="AF338">
            <v>2600</v>
          </cell>
          <cell r="AG338">
            <v>500</v>
          </cell>
          <cell r="AH338">
            <v>0</v>
          </cell>
          <cell r="AI338">
            <v>1950</v>
          </cell>
          <cell r="AJ338">
            <v>497</v>
          </cell>
          <cell r="AK338">
            <v>0</v>
          </cell>
          <cell r="AL338" t="e">
            <v>#REF!</v>
          </cell>
          <cell r="AM338">
            <v>5550</v>
          </cell>
          <cell r="AN338">
            <v>355</v>
          </cell>
          <cell r="AO338">
            <v>0</v>
          </cell>
          <cell r="AP338">
            <v>0</v>
          </cell>
          <cell r="AQ338">
            <v>0</v>
          </cell>
          <cell r="AR338">
            <v>0</v>
          </cell>
          <cell r="AS338">
            <v>0</v>
          </cell>
          <cell r="AT338">
            <v>0</v>
          </cell>
          <cell r="AU338">
            <v>15978959473</v>
          </cell>
          <cell r="AV338">
            <v>0</v>
          </cell>
          <cell r="AW338">
            <v>0</v>
          </cell>
          <cell r="AX338">
            <v>0</v>
          </cell>
          <cell r="AY338">
            <v>68738069725</v>
          </cell>
          <cell r="AZ338">
            <v>0</v>
          </cell>
          <cell r="BA338">
            <v>0</v>
          </cell>
          <cell r="BB338">
            <v>0</v>
          </cell>
          <cell r="BC338">
            <v>0</v>
          </cell>
          <cell r="BD338">
            <v>1600</v>
          </cell>
          <cell r="BE338">
            <v>1600</v>
          </cell>
          <cell r="BF338">
            <v>0</v>
          </cell>
          <cell r="BG338">
            <v>0</v>
          </cell>
          <cell r="BH338">
            <v>0</v>
          </cell>
          <cell r="BI338">
            <v>0</v>
          </cell>
          <cell r="BJ338">
            <v>0</v>
          </cell>
          <cell r="BK338">
            <v>0</v>
          </cell>
          <cell r="BL338" t="str">
            <v/>
          </cell>
          <cell r="BM338" t="str">
            <v/>
          </cell>
          <cell r="BN338" t="str">
            <v/>
          </cell>
          <cell r="BO338" t="str">
            <v/>
          </cell>
        </row>
        <row r="339">
          <cell r="F339" t="str">
            <v>巫溪县2024年仿野生淫羊藿种植基地建设</v>
          </cell>
          <cell r="G339" t="str">
            <v>产业发展</v>
          </cell>
          <cell r="H339" t="str">
            <v>生产项目</v>
          </cell>
          <cell r="I339" t="str">
            <v>种植业基地</v>
          </cell>
          <cell r="J339" t="str">
            <v>建立仿野生淫羊藿种源基地1000亩，购买种苗100万株，有机肥料200吨等。</v>
          </cell>
          <cell r="K339" t="str">
            <v>新建</v>
          </cell>
          <cell r="L339" t="str">
            <v>巫溪县双阳乡、兰英乡等</v>
          </cell>
          <cell r="M339" t="str">
            <v>通过种植淫羊藿1000亩，购买种苗60万株，建设种子种苗繁育基地1个，项目实施后，可带动淫羊藿产业发展1000亩以上，每亩产值可达3000元/年，可提供农户50人其中脱贫人口5人临时性务工，人均务工增收3000元以上。</v>
          </cell>
          <cell r="N339" t="str">
            <v>13人参与前期项目确定会议、决议，13人参与入库项目的选择，3人参与项目实施过程中施工质量和资金使用的监督，通过公司+基地+村集体经济组织+农户等多种多样模式，农户参与种植、通过务工、分红等方式参与产业发展获得收益，建立土地入股分红、订单种植、产地代加工等多种利益链接机制。通过种植淫羊藿1000亩，购买种苗60万株，建设种子种苗繁育基地1个，项目实施后，可带动淫羊藿产业发展1000亩以上，每亩产值可达3000元/年，可提供农户50人其中脱贫人口5人临时性务工，人均务工增收3000元以上。</v>
          </cell>
          <cell r="O339" t="str">
            <v>通过种植淫羊藿1000亩，购买种苗60万株，建设种子种苗繁育基地1个，项目实施后，可带动淫羊藿产业发展1000亩以上，每亩产值可达3000元/年，可提供农户50人其中脱贫人口5人临时性务工，人均务工增收3000元以上。</v>
          </cell>
          <cell r="P339" t="str">
            <v>种植淫羊藿1000亩，购买种苗60万株，种子种苗繁育基地1个</v>
          </cell>
          <cell r="Q339" t="str">
            <v>项目验收合格率100%</v>
          </cell>
          <cell r="R339" t="str">
            <v>项目完工及时率100%，补助资金发放及时率100%</v>
          </cell>
          <cell r="S339" t="str">
            <v>种苗2元/株；种子种苗繁育基地180万元/个</v>
          </cell>
          <cell r="T339" t="str">
            <v>特色产业带动脱贫人口增收3000元以上。</v>
          </cell>
          <cell r="U339" t="str">
            <v>受益脱贫人口数≥5人</v>
          </cell>
          <cell r="V339" t="str">
            <v>项目可持续效益≥5年</v>
          </cell>
          <cell r="W339" t="str">
            <v>受益群众满意度≥95%</v>
          </cell>
          <cell r="X339" t="str">
            <v>巫溪县农业农村委员会</v>
          </cell>
          <cell r="Y339" t="str">
            <v>巫溪县农业农村委员会</v>
          </cell>
          <cell r="Z339">
            <v>20241</v>
          </cell>
          <cell r="AA339" t="str">
            <v>是</v>
          </cell>
          <cell r="AB339">
            <v>202401</v>
          </cell>
          <cell r="AC339">
            <v>202412</v>
          </cell>
          <cell r="AD339">
            <v>200</v>
          </cell>
          <cell r="AE339">
            <v>200</v>
          </cell>
        </row>
        <row r="339">
          <cell r="AG339">
            <v>200</v>
          </cell>
        </row>
        <row r="339">
          <cell r="AL339" t="e">
            <v>#REF!</v>
          </cell>
          <cell r="AM339">
            <v>50</v>
          </cell>
          <cell r="AN339">
            <v>5</v>
          </cell>
          <cell r="AO339" t="str">
            <v>否</v>
          </cell>
          <cell r="AP339" t="str">
            <v>否</v>
          </cell>
          <cell r="AQ339" t="str">
            <v>否</v>
          </cell>
          <cell r="AR339" t="str">
            <v>是</v>
          </cell>
          <cell r="AS339" t="str">
            <v>否</v>
          </cell>
          <cell r="AT339" t="str">
            <v>否</v>
          </cell>
          <cell r="AU339" t="str">
            <v>否</v>
          </cell>
          <cell r="AV339" t="str">
            <v>否</v>
          </cell>
          <cell r="AW339" t="str">
            <v>否</v>
          </cell>
          <cell r="AX339" t="str">
            <v>张德鑫</v>
          </cell>
          <cell r="AY339">
            <v>13658265900</v>
          </cell>
        </row>
        <row r="339">
          <cell r="BD339">
            <v>200</v>
          </cell>
          <cell r="BE339">
            <v>200</v>
          </cell>
        </row>
        <row r="339">
          <cell r="BL339">
            <v>200</v>
          </cell>
          <cell r="BM339">
            <v>200</v>
          </cell>
          <cell r="BN339">
            <v>0</v>
          </cell>
          <cell r="BO339">
            <v>200</v>
          </cell>
        </row>
        <row r="340">
          <cell r="F340" t="str">
            <v>巫溪县2024年金花葵基地建设项目</v>
          </cell>
          <cell r="G340" t="str">
            <v>产业发展</v>
          </cell>
          <cell r="H340" t="str">
            <v>生产项目</v>
          </cell>
          <cell r="I340" t="str">
            <v>种植业基地</v>
          </cell>
          <cell r="J340" t="str">
            <v>新建金花葵种植基地10000亩，建设育苗基地50亩等。</v>
          </cell>
        </row>
        <row r="340">
          <cell r="X340" t="str">
            <v>巫溪县农业农村委员会</v>
          </cell>
          <cell r="Y340" t="str">
            <v>巫溪县尖山镇、朝阳镇人民政府</v>
          </cell>
        </row>
        <row r="340">
          <cell r="AD340">
            <v>850</v>
          </cell>
          <cell r="AE340">
            <v>850</v>
          </cell>
          <cell r="AF340">
            <v>850</v>
          </cell>
        </row>
        <row r="340">
          <cell r="BD340">
            <v>500</v>
          </cell>
          <cell r="BE340">
            <v>500</v>
          </cell>
        </row>
        <row r="340">
          <cell r="BL340">
            <v>850</v>
          </cell>
          <cell r="BM340">
            <v>850</v>
          </cell>
          <cell r="BN340">
            <v>850</v>
          </cell>
          <cell r="BO340">
            <v>0</v>
          </cell>
        </row>
        <row r="341">
          <cell r="F341" t="str">
            <v>巫溪县2024年中药材现代农业产业园区建设项目</v>
          </cell>
          <cell r="G341" t="str">
            <v>产业发展</v>
          </cell>
          <cell r="H341" t="str">
            <v>生产项目</v>
          </cell>
          <cell r="I341" t="str">
            <v>种植业基地</v>
          </cell>
          <cell r="J341" t="str">
            <v>按照小规模大集群、小品种大产业、小区域大品牌的目标，围绕巫溪独活、太白贝母、大宁党参等道地中药材品种，新建种植基地1000亩，培育家庭农场家、专业合作社、企业等经营主体5个以上；支持打造标准化示范基地、仓库、种子繁育基地建设，三峡道地药材试验基地建设，配套完善产地初加工设备、灌溉设施等产业基础设施建设。</v>
          </cell>
          <cell r="K341" t="str">
            <v>新建</v>
          </cell>
          <cell r="L341" t="str">
            <v>巫溪县田坝镇、红池坝镇、天元乡、土城镇、文峰镇、长桂乡等</v>
          </cell>
          <cell r="M341" t="str">
            <v>通过新建种植中药材基地1000亩，培育经营主体5个，打造标准化种植示范基地5个，项目实施后可实现产地初加工能力增加30000吨，仓储能力增加1000吨，带动农户100人其中脱贫人口20人以上务工，人均务工增收3000元以上。</v>
          </cell>
          <cell r="N341" t="str">
            <v>10人参与前期项目确定会议、决议，5人参与入库项目的选择，5人参与项目实施过程中施工质量和资金使用的监督。农户参与种植、通过务工、分红等方式参与产业发展获得收益。通过新建种植中药材基地1000亩，培育经营主体5个，打造标准化种植示范基地5个，项目实施后可实现产地初加工能力增加30000吨，仓储能力增加1000吨，带动农户100人其中脱贫人口20人以上务工，人均务工增收3000元以上。</v>
          </cell>
          <cell r="O341" t="str">
            <v>通过新建种植中药材基地1000亩，培育经营主体5个，打造标准化种植示范基地5个，项目实施后可实现产地初加工能力增加30000吨，仓储能力增加1000吨，带动农户100人其中脱贫人口20人以上务工，人均务工增收3000元以上。</v>
          </cell>
          <cell r="P341" t="str">
            <v>种植中药材基地1000亩，培育经营主体5个，打造标准化种植示范基地5个</v>
          </cell>
          <cell r="Q341" t="str">
            <v>项目验收合格率100%</v>
          </cell>
          <cell r="R341" t="str">
            <v>项目完工及时率100%，补助资金发放及时率100%</v>
          </cell>
          <cell r="S341" t="str">
            <v>新建仓库补助不高于1500元/平方米，加工设备、种子种苗补助不超过实际成本50%。培训总费用不超过总投资5%。</v>
          </cell>
          <cell r="T341" t="str">
            <v>特色产业带动脱贫农户增加收入≥2000元</v>
          </cell>
          <cell r="U341" t="str">
            <v>受益脱贫人口数≥20人</v>
          </cell>
          <cell r="V341" t="str">
            <v>项目可持续效益≥1年</v>
          </cell>
          <cell r="W341" t="str">
            <v>受益群众满意度≥95%</v>
          </cell>
          <cell r="X341" t="str">
            <v>巫溪县农业农村委员会</v>
          </cell>
          <cell r="Y341" t="str">
            <v>巫溪县农业农村委员会</v>
          </cell>
          <cell r="Z341">
            <v>20241</v>
          </cell>
          <cell r="AA341" t="str">
            <v>是</v>
          </cell>
          <cell r="AB341">
            <v>202401</v>
          </cell>
          <cell r="AC341">
            <v>202412</v>
          </cell>
          <cell r="AD341">
            <v>700</v>
          </cell>
          <cell r="AE341">
            <v>700</v>
          </cell>
          <cell r="AF341">
            <v>700</v>
          </cell>
        </row>
        <row r="341">
          <cell r="AL341">
            <v>0</v>
          </cell>
          <cell r="AM341">
            <v>100</v>
          </cell>
          <cell r="AN341">
            <v>20</v>
          </cell>
          <cell r="AO341" t="str">
            <v>否</v>
          </cell>
          <cell r="AP341" t="str">
            <v>否</v>
          </cell>
          <cell r="AQ341" t="str">
            <v>否</v>
          </cell>
          <cell r="AR341" t="str">
            <v>是</v>
          </cell>
          <cell r="AS341" t="str">
            <v>否</v>
          </cell>
          <cell r="AT341" t="str">
            <v>否</v>
          </cell>
          <cell r="AU341" t="str">
            <v>否</v>
          </cell>
          <cell r="AV341" t="str">
            <v>否</v>
          </cell>
          <cell r="AW341" t="str">
            <v>否</v>
          </cell>
          <cell r="AX341" t="str">
            <v>陈永春</v>
          </cell>
          <cell r="AY341">
            <v>13896943996</v>
          </cell>
        </row>
        <row r="341">
          <cell r="BD341">
            <v>500</v>
          </cell>
          <cell r="BE341">
            <v>500</v>
          </cell>
        </row>
        <row r="341">
          <cell r="BL341">
            <v>700</v>
          </cell>
          <cell r="BM341">
            <v>700</v>
          </cell>
          <cell r="BN341">
            <v>700</v>
          </cell>
          <cell r="BO341">
            <v>0</v>
          </cell>
        </row>
        <row r="342">
          <cell r="F342" t="str">
            <v>巫溪县2024年中药材有机农业示范县创建项目</v>
          </cell>
          <cell r="G342" t="str">
            <v>产业发展</v>
          </cell>
          <cell r="H342" t="str">
            <v>生产项目</v>
          </cell>
          <cell r="I342" t="str">
            <v>种植业基地</v>
          </cell>
          <cell r="J342" t="str">
            <v>建立独活标准化种植示范基地，通过推广绿色高产种植技术20000亩，开展土壤、灌溉水、药材产品等质量检测200样次，建立产品溯源管理体系１套。开展有机农产品认定５个。支持有机产品认证、全国种植业“三品一标”基地认定等品牌培育与推介以及农产品质量监测。</v>
          </cell>
          <cell r="K342" t="str">
            <v>新建</v>
          </cell>
          <cell r="L342" t="str">
            <v>巫溪县</v>
          </cell>
          <cell r="M342" t="str">
            <v>通过建立独活标准化种植示范基地20000亩，项目实施可提高我县中药材产业发展质量，项目实施可带动5000人其中脱贫人口200人发展中药材，可提供50人以上临时务工，人均务工增收2000元以上。</v>
          </cell>
          <cell r="N342" t="str">
            <v>20人参与前期项目确定会议、决议，15人参与入库项目的选择，10人参与项目实施过程中施工质量和资金使用的监督，农户参与种植、通过务工等方式参与产业发展获得收益，建立订单种植、产地代加工等多种利益链接机制。通过建立独活标准化种植示范基地20000亩，项目实施可提高我县中药材产业发展质量，项目实施可带动5000人其中脱贫人口200人发展中药材，可提供50人以上临时务工，人均务工增收2000元以上。</v>
          </cell>
          <cell r="O342" t="str">
            <v>通过建立独活标准化种植示范基地20000亩，项目实施可提高我县中药材产业发展质量，项目实施可带动5000人其中脱贫人口200人发展中药材，可提供50人以上临时务工，人均务工增收2000元以上。</v>
          </cell>
          <cell r="P342" t="str">
            <v>独活标准化种植示范基地20000亩</v>
          </cell>
          <cell r="Q342" t="str">
            <v>项目验收合格率100%</v>
          </cell>
          <cell r="R342" t="str">
            <v>项目完工及时率100%，补助资金发放及时率100%</v>
          </cell>
          <cell r="S342" t="str">
            <v>独活种植示范基地175元/亩</v>
          </cell>
          <cell r="T342" t="str">
            <v>特色产业带动脱贫农户增加收入≥2000元</v>
          </cell>
          <cell r="U342" t="str">
            <v>受益脱贫人口数≥200人</v>
          </cell>
          <cell r="V342" t="str">
            <v>项目可持续效益≥5年</v>
          </cell>
          <cell r="W342" t="str">
            <v>受益群众满意度≥95%</v>
          </cell>
          <cell r="X342" t="str">
            <v>巫溪县农业农村委员会</v>
          </cell>
          <cell r="Y342" t="str">
            <v>巫溪县农业农村委员会</v>
          </cell>
          <cell r="Z342">
            <v>20241</v>
          </cell>
          <cell r="AA342" t="str">
            <v>是</v>
          </cell>
          <cell r="AB342">
            <v>202401</v>
          </cell>
          <cell r="AC342">
            <v>202412</v>
          </cell>
          <cell r="AD342">
            <v>350</v>
          </cell>
          <cell r="AE342">
            <v>350</v>
          </cell>
          <cell r="AF342">
            <v>350</v>
          </cell>
        </row>
        <row r="342">
          <cell r="AL342">
            <v>0</v>
          </cell>
          <cell r="AM342">
            <v>5000</v>
          </cell>
          <cell r="AN342">
            <v>200</v>
          </cell>
          <cell r="AO342" t="str">
            <v>否</v>
          </cell>
          <cell r="AP342" t="str">
            <v>否</v>
          </cell>
          <cell r="AQ342" t="str">
            <v>否</v>
          </cell>
          <cell r="AR342" t="str">
            <v>是</v>
          </cell>
          <cell r="AS342" t="str">
            <v>否</v>
          </cell>
          <cell r="AT342" t="str">
            <v>否</v>
          </cell>
          <cell r="AU342" t="str">
            <v>否</v>
          </cell>
          <cell r="AV342" t="str">
            <v>否</v>
          </cell>
          <cell r="AW342" t="str">
            <v>否</v>
          </cell>
          <cell r="AX342" t="str">
            <v>陈永春</v>
          </cell>
          <cell r="AY342">
            <v>13896943996</v>
          </cell>
        </row>
        <row r="342">
          <cell r="BD342">
            <v>0</v>
          </cell>
        </row>
        <row r="342">
          <cell r="BL342">
            <v>350</v>
          </cell>
          <cell r="BM342">
            <v>350</v>
          </cell>
          <cell r="BN342">
            <v>350</v>
          </cell>
          <cell r="BO342">
            <v>0</v>
          </cell>
        </row>
        <row r="343">
          <cell r="F343" t="str">
            <v>巫溪县2024年独活基地科研项目</v>
          </cell>
          <cell r="G343" t="str">
            <v>产业发展</v>
          </cell>
          <cell r="H343" t="str">
            <v>生产项目</v>
          </cell>
          <cell r="I343" t="str">
            <v>种植业基地</v>
          </cell>
          <cell r="J343" t="str">
            <v>建设独活GAP基地100亩，科研示范基地300亩，种质资源库及实验基地150亩，开发大健康产品2款，建立贝母高产种植试验示范基地20亩。</v>
          </cell>
          <cell r="K343" t="str">
            <v>新建</v>
          </cell>
          <cell r="L343" t="str">
            <v>巫溪县长桂乡、塘坊镇等乡镇</v>
          </cell>
          <cell r="M343" t="str">
            <v>通过建设独活GAP基地100亩，科研示范基地300亩，种质资源库及实验基地150亩，开发大健康产品2款，建立贝母高产种植试验示范基地20亩。项目实施后可提升我县中药材的影响力，解决了品种不纯和退化问题，可带动农户开展前端订单种植，项目实施过程中可可提供农户60人其中脱贫人口10人临时性务工，人均务工增收3000元以上。</v>
          </cell>
          <cell r="N343" t="str">
            <v>10人参与前期项目确定会议、决议，8人参与入库项目的选择，5人参与项目实施过程中施工质量和资金使用的监督。通过建设独活GAP基地100亩，科研示范基地300亩，种质资源库及实验基地150亩，开发大健康产品2款，建立贝母高产种植试验示范基地20亩。项目实施后可提升我县中药材的影响力，解决了品种不纯和退化问题，可带动农户开展前端订单种植，项目实施过程中可可提供农户60人其中脱贫人口10人临时性务工，人均务工增收3000元以上。</v>
          </cell>
          <cell r="O343" t="str">
            <v>通过建设独活GAP基地100亩，科研示范基地300亩，种质资源库及实验基地150亩，开发大健康产品2款，建立贝母高产种植试验示范基地20亩。项目实施后可提升我县中药材的影响力，解决了品种不纯和退化问题，可带动农户开展前端订单种植，项目实施过程中可可提供农户60人其中脱贫人口10人临时性务工，人均务工增收3000元以上。</v>
          </cell>
          <cell r="P343" t="str">
            <v>建设独活GAP基地100亩，科研示范基地300亩，种质资源库及实验基地150亩，开发大健康产品2款，建立贝母高产种植试验示范基地20亩</v>
          </cell>
          <cell r="Q343" t="str">
            <v>项目验收合格率100%</v>
          </cell>
          <cell r="R343" t="str">
            <v>项目完工及时率100%，补助资金发放及时率100%</v>
          </cell>
          <cell r="S343" t="str">
            <v>示范基地3000元/亩，开发大健康产品100万元/款，贝母高产种植试验示范基地3000元/亩</v>
          </cell>
          <cell r="T343" t="str">
            <v>中药材价格提升10%以上，大健康产品实现销售收入700万元/年以上</v>
          </cell>
          <cell r="U343" t="str">
            <v>受益脱贫人口数≥100人</v>
          </cell>
          <cell r="V343" t="str">
            <v>项目可持续效益≥5年</v>
          </cell>
          <cell r="W343" t="str">
            <v>受益群众满意度≥95%</v>
          </cell>
          <cell r="X343" t="str">
            <v>巫溪县农业农村委员会</v>
          </cell>
          <cell r="Y343" t="str">
            <v>巫溪县农业农村委员会</v>
          </cell>
          <cell r="Z343">
            <v>20241</v>
          </cell>
          <cell r="AA343" t="str">
            <v>是</v>
          </cell>
          <cell r="AB343">
            <v>202401</v>
          </cell>
          <cell r="AC343">
            <v>202412</v>
          </cell>
          <cell r="AD343">
            <v>300</v>
          </cell>
          <cell r="AE343">
            <v>300</v>
          </cell>
          <cell r="AF343">
            <v>300</v>
          </cell>
        </row>
        <row r="343">
          <cell r="AL343">
            <v>0</v>
          </cell>
          <cell r="AM343">
            <v>300</v>
          </cell>
          <cell r="AN343">
            <v>100</v>
          </cell>
          <cell r="AO343" t="str">
            <v>否</v>
          </cell>
          <cell r="AP343" t="str">
            <v>否</v>
          </cell>
          <cell r="AQ343" t="str">
            <v>否</v>
          </cell>
          <cell r="AR343" t="str">
            <v>是</v>
          </cell>
          <cell r="AS343" t="str">
            <v>否</v>
          </cell>
          <cell r="AT343" t="str">
            <v>否</v>
          </cell>
          <cell r="AU343" t="str">
            <v>否</v>
          </cell>
          <cell r="AV343" t="str">
            <v>否</v>
          </cell>
          <cell r="AW343" t="str">
            <v>否</v>
          </cell>
          <cell r="AX343" t="str">
            <v>张德鑫</v>
          </cell>
          <cell r="AY343">
            <v>13658265900</v>
          </cell>
        </row>
        <row r="343">
          <cell r="BD343">
            <v>0</v>
          </cell>
        </row>
        <row r="343">
          <cell r="BL343">
            <v>300</v>
          </cell>
          <cell r="BM343">
            <v>300</v>
          </cell>
          <cell r="BN343">
            <v>300</v>
          </cell>
          <cell r="BO343">
            <v>0</v>
          </cell>
        </row>
        <row r="344">
          <cell r="F344" t="str">
            <v>巫溪县2024年田坝镇七里坪万亩中药材园区续建项目</v>
          </cell>
          <cell r="G344" t="str">
            <v>产业发展</v>
          </cell>
          <cell r="H344" t="str">
            <v>生产项目</v>
          </cell>
          <cell r="I344" t="str">
            <v>种植业基地</v>
          </cell>
          <cell r="J344" t="str">
            <v>新建中药材种植基地2000亩，厂房1000平方米，配备清洗、烘干设备、包装机等10台套；新建3.5米宽产业路4公里，安装中药材基地远程智能化监控1套。</v>
          </cell>
          <cell r="K344" t="str">
            <v>续建</v>
          </cell>
          <cell r="L344" t="str">
            <v>巫溪县田坝镇</v>
          </cell>
          <cell r="M344" t="str">
            <v>通过新种植中药材2000亩，厂房1000平方米，配备清洗、烘干设备、包装机等10台套；新建3.5米宽产业路4公里，安装中药材基地远程智能化监控1套。项目实施后可增加产值800万元，年烘干能力达500吨。带动农户100人，其中脱贫人口30人，人均增收500元以上。村集体经济组织年增收2万元。</v>
          </cell>
          <cell r="N344" t="str">
            <v>22人参与前期项目确定会议、决议，10人参与入库项目的选择，8人参与项目实施过程中施工质量和资金使用的监督。通过新种植中药材2000亩，厂房1000平方米，配备清洗、烘干设备、包装机等10台套；新建3.5米宽产业路4公里，安装中药材基地远程智能化监控1套。项目实施后可增加产值800万元，年烘干能力达500吨。带动农户100人，其中脱贫人口30人，人均增收500元以上。村集体经济组织年增收2万元。</v>
          </cell>
          <cell r="O344" t="str">
            <v>通过新种植中药材2000亩，厂房1000平方米，配备清洗、烘干设备、包装机等10台套；新建3.5米宽产业路4公里，安装中药材基地远程智能化监控1套。项目实施后可增加产值800万元，年烘干能力达500吨。带动农户100人，其中脱贫人口30人，人均增收500元以上。村集体经济组织年增收2万元。</v>
          </cell>
          <cell r="P344" t="str">
            <v>种植中药材2000亩，厂房1000平方米，配备清洗、烘干设备、包装机等10台套；新建3.5米宽产业路4公里，安装中药材基地远程智能化监控1套。</v>
          </cell>
          <cell r="Q344" t="str">
            <v>项目验收合格率100%</v>
          </cell>
          <cell r="R344" t="str">
            <v>项目完工及时率100%</v>
          </cell>
          <cell r="S344" t="str">
            <v>中药材种植200元/亩。扩建生产车间2000元/㎡；产业路40万元/公里</v>
          </cell>
          <cell r="T344" t="str">
            <v>特色产业带动脱贫农户增加收入≥2000元</v>
          </cell>
          <cell r="U344" t="str">
            <v>受益脱贫人口数≥30人</v>
          </cell>
          <cell r="V344" t="str">
            <v>项目可持续年限≥1年</v>
          </cell>
          <cell r="W344" t="str">
            <v>受益群众满意度≥95%</v>
          </cell>
          <cell r="X344" t="str">
            <v>巫溪县农业农村委员会</v>
          </cell>
          <cell r="Y344" t="str">
            <v>巫溪县田坝镇人民政府</v>
          </cell>
          <cell r="Z344">
            <v>20241</v>
          </cell>
          <cell r="AA344" t="str">
            <v>是</v>
          </cell>
          <cell r="AB344">
            <v>202401</v>
          </cell>
          <cell r="AC344">
            <v>202412</v>
          </cell>
          <cell r="AD344">
            <v>400</v>
          </cell>
          <cell r="AE344">
            <v>400</v>
          </cell>
          <cell r="AF344">
            <v>400</v>
          </cell>
        </row>
        <row r="344">
          <cell r="AL344">
            <v>0</v>
          </cell>
          <cell r="AM344">
            <v>100</v>
          </cell>
          <cell r="AN344">
            <v>30</v>
          </cell>
          <cell r="AO344" t="str">
            <v>否</v>
          </cell>
          <cell r="AP344" t="str">
            <v>否</v>
          </cell>
          <cell r="AQ344" t="str">
            <v>否</v>
          </cell>
          <cell r="AR344" t="str">
            <v>是</v>
          </cell>
          <cell r="AS344" t="str">
            <v>否</v>
          </cell>
          <cell r="AT344" t="str">
            <v>否</v>
          </cell>
          <cell r="AU344" t="str">
            <v>否</v>
          </cell>
          <cell r="AV344" t="str">
            <v>是</v>
          </cell>
          <cell r="AW344" t="str">
            <v>村集体经济组织年增收2万元。</v>
          </cell>
          <cell r="AX344" t="str">
            <v>谭仁斌</v>
          </cell>
          <cell r="AY344">
            <v>13627649933</v>
          </cell>
        </row>
        <row r="344">
          <cell r="BD344">
            <v>400</v>
          </cell>
          <cell r="BE344">
            <v>400</v>
          </cell>
        </row>
        <row r="344">
          <cell r="BL344">
            <v>400</v>
          </cell>
          <cell r="BM344">
            <v>400</v>
          </cell>
          <cell r="BN344">
            <v>400</v>
          </cell>
          <cell r="BO344">
            <v>0</v>
          </cell>
        </row>
        <row r="345">
          <cell r="F345" t="str">
            <v>巫溪县兰英乡西安村2024年市级中药材产业园产业道路建设项目</v>
          </cell>
          <cell r="G345" t="str">
            <v>乡村建设行动</v>
          </cell>
          <cell r="H345" t="str">
            <v>
农村基础设施（含产业配套基础设施）</v>
          </cell>
        </row>
        <row r="345">
          <cell r="J345" t="str">
            <v>新修硬化产业道路3.6公里（宽3.5米），完善挡墙、边沟、涵洞等配套设施。</v>
          </cell>
          <cell r="K345" t="str">
            <v>新建</v>
          </cell>
          <cell r="L345" t="str">
            <v>巫溪县兰英乡西安村</v>
          </cell>
          <cell r="M345" t="str">
            <v>新修硬化产业道路3.6公里（宽3.5米），完善挡墙、边沟、涵洞等配套设施。可改善园区产业道路不足问题，收益农户490户1950人（其中脱贫户138户497人）</v>
          </cell>
          <cell r="N345" t="str">
            <v>45人参与前期项目确定、决议、入库选择，5人参与项目实施过程中质量和资金使用的监督。</v>
          </cell>
          <cell r="O345" t="str">
            <v>新修硬化产业道路3.6公里（宽3.5米），完善挡墙、边沟、涵洞等配套设施。可改善园区内产业道路不足的问题，收益农户490户1950人（其中脱贫户138户497人）</v>
          </cell>
          <cell r="P345" t="str">
            <v>新修硬化产业道路3.6公里</v>
          </cell>
          <cell r="Q345" t="str">
            <v>项目验收合格率100%</v>
          </cell>
          <cell r="R345" t="str">
            <v>项目完成及时率100%</v>
          </cell>
          <cell r="S345" t="str">
            <v>道路改造补助标准80万/公里。</v>
          </cell>
        </row>
        <row r="345">
          <cell r="U345" t="str">
            <v>受益巩固脱贫人数≥497人</v>
          </cell>
          <cell r="V345" t="str">
            <v>工程设计使用年限≥3年</v>
          </cell>
          <cell r="W345" t="str">
            <v>受益脱贫人口满意度≥90%</v>
          </cell>
          <cell r="X345" t="str">
            <v>巫溪县农业农村委员会</v>
          </cell>
          <cell r="Y345" t="str">
            <v>巫溪县兰英乡人民政府</v>
          </cell>
          <cell r="Z345">
            <v>2024</v>
          </cell>
          <cell r="AA345" t="str">
            <v>是</v>
          </cell>
          <cell r="AB345">
            <v>2024.01</v>
          </cell>
          <cell r="AC345">
            <v>2024.12</v>
          </cell>
          <cell r="AD345">
            <v>300</v>
          </cell>
          <cell r="AE345">
            <v>300</v>
          </cell>
        </row>
        <row r="345">
          <cell r="AG345">
            <v>300</v>
          </cell>
        </row>
        <row r="345">
          <cell r="AI345">
            <v>1950</v>
          </cell>
          <cell r="AJ345">
            <v>497</v>
          </cell>
          <cell r="AK345" t="str">
            <v>否</v>
          </cell>
          <cell r="AL345" t="str">
            <v>否</v>
          </cell>
        </row>
        <row r="345">
          <cell r="AN345" t="str">
            <v>是</v>
          </cell>
          <cell r="AO345" t="str">
            <v>否</v>
          </cell>
          <cell r="AP345" t="str">
            <v>否</v>
          </cell>
        </row>
        <row r="345">
          <cell r="AR345" t="str">
            <v>否</v>
          </cell>
        </row>
        <row r="345">
          <cell r="AT345" t="str">
            <v>王定生</v>
          </cell>
          <cell r="AU345">
            <v>15978959473</v>
          </cell>
        </row>
        <row r="345">
          <cell r="BL345">
            <v>300</v>
          </cell>
          <cell r="BM345">
            <v>300</v>
          </cell>
          <cell r="BN345">
            <v>0</v>
          </cell>
          <cell r="BO345">
            <v>300</v>
          </cell>
        </row>
        <row r="346">
          <cell r="AD346">
            <v>3450</v>
          </cell>
          <cell r="AE346">
            <v>3450</v>
          </cell>
          <cell r="AF346">
            <v>2650</v>
          </cell>
          <cell r="AG346">
            <v>800</v>
          </cell>
          <cell r="AH346">
            <v>0</v>
          </cell>
          <cell r="AI346">
            <v>0</v>
          </cell>
          <cell r="AJ346">
            <v>0</v>
          </cell>
          <cell r="AK346">
            <v>0</v>
          </cell>
          <cell r="AL346" t="e">
            <v>#REF!</v>
          </cell>
          <cell r="AM346">
            <v>47000</v>
          </cell>
          <cell r="AN346">
            <v>2940</v>
          </cell>
          <cell r="AO346">
            <v>0</v>
          </cell>
          <cell r="AP346">
            <v>0</v>
          </cell>
          <cell r="AQ346">
            <v>0</v>
          </cell>
          <cell r="AR346">
            <v>0</v>
          </cell>
          <cell r="AS346">
            <v>0</v>
          </cell>
          <cell r="AT346">
            <v>0</v>
          </cell>
          <cell r="AU346">
            <v>0</v>
          </cell>
          <cell r="AV346">
            <v>0</v>
          </cell>
          <cell r="AW346">
            <v>0</v>
          </cell>
          <cell r="AX346">
            <v>0</v>
          </cell>
          <cell r="AY346">
            <v>89787447348</v>
          </cell>
          <cell r="AZ346">
            <v>0</v>
          </cell>
          <cell r="BA346">
            <v>0</v>
          </cell>
          <cell r="BB346">
            <v>0</v>
          </cell>
          <cell r="BC346">
            <v>0</v>
          </cell>
          <cell r="BD346">
            <v>3450</v>
          </cell>
          <cell r="BE346">
            <v>3450</v>
          </cell>
          <cell r="BF346">
            <v>0</v>
          </cell>
          <cell r="BG346">
            <v>0</v>
          </cell>
          <cell r="BH346">
            <v>0</v>
          </cell>
          <cell r="BI346">
            <v>0</v>
          </cell>
          <cell r="BJ346">
            <v>0</v>
          </cell>
          <cell r="BK346">
            <v>0</v>
          </cell>
          <cell r="BL346" t="str">
            <v/>
          </cell>
          <cell r="BM346" t="str">
            <v/>
          </cell>
          <cell r="BN346" t="str">
            <v/>
          </cell>
          <cell r="BO346" t="str">
            <v/>
          </cell>
        </row>
        <row r="347">
          <cell r="F347" t="str">
            <v>巫溪县2024年马铃薯产业园建设项目</v>
          </cell>
          <cell r="G347" t="str">
            <v>产业发展</v>
          </cell>
          <cell r="H347" t="str">
            <v>生产项目</v>
          </cell>
          <cell r="I347" t="str">
            <v>种植业基地</v>
          </cell>
          <cell r="J347" t="str">
            <v>建设商品薯基地20000亩，用于马铃薯晚疫病防控，化肥农药减量增效示范，马铃薯机械化技术推广、科技支撑和试验示范等，包括示范区土地宜机化改造、农机装备能力提升等，马铃薯加工产业链升级、改造、设备购置、相关标准认证等。</v>
          </cell>
          <cell r="K347" t="str">
            <v>新建</v>
          </cell>
          <cell r="L347" t="str">
            <v>巫溪县尖山、朝阳、塘坊、文峰、塘坊等乡镇</v>
          </cell>
          <cell r="M347" t="str">
            <v>通过建设标准化商品薯基地20000亩，带动1000农户，其中脱贫户100人发展马铃薯种植，户均增收500元以上。</v>
          </cell>
          <cell r="N347" t="str">
            <v>5人参与前期项目确定会议、决议，5人参与入库项目的选择，3人参与项目实施过程中施工质量和资金使用的监督；通过建设标准化商品薯基地20000亩，带动1000农户，其中脱贫户100人发展马铃薯种植，户均增收500元以上。</v>
          </cell>
          <cell r="O347" t="str">
            <v>通过建设标准化商品薯基地20000亩，带动1000农户，其中脱贫户100人发展马铃薯种植，提高马铃薯产量，户均增收500元以上。</v>
          </cell>
          <cell r="P347" t="str">
            <v>建设标准化商品薯基地20000亩</v>
          </cell>
          <cell r="Q347" t="str">
            <v>项目验收合格率100%</v>
          </cell>
          <cell r="R347" t="str">
            <v>项目完工及时率100%</v>
          </cell>
          <cell r="S347" t="str">
            <v>马铃薯400元/亩</v>
          </cell>
          <cell r="T347" t="str">
            <v>特色产业带动脱贫农户增加收入≥2000元</v>
          </cell>
          <cell r="U347" t="str">
            <v>受益脱贫人口数≥100人</v>
          </cell>
          <cell r="V347" t="str">
            <v>项目可持续年限≥1年</v>
          </cell>
          <cell r="W347" t="str">
            <v>受益群众满意度≥95%</v>
          </cell>
          <cell r="X347" t="str">
            <v> 巫溪县农业农村委员会</v>
          </cell>
          <cell r="Y347" t="str">
            <v> 巫溪县农业农村委员会</v>
          </cell>
          <cell r="Z347">
            <v>2024</v>
          </cell>
          <cell r="AA347" t="str">
            <v>是</v>
          </cell>
          <cell r="AB347">
            <v>202401</v>
          </cell>
          <cell r="AC347">
            <v>202412</v>
          </cell>
          <cell r="AD347">
            <v>800</v>
          </cell>
          <cell r="AE347">
            <v>800</v>
          </cell>
          <cell r="AF347">
            <v>800</v>
          </cell>
        </row>
        <row r="347">
          <cell r="AL347">
            <v>0</v>
          </cell>
          <cell r="AM347">
            <v>1000</v>
          </cell>
          <cell r="AN347">
            <v>100</v>
          </cell>
          <cell r="AO347" t="str">
            <v>否</v>
          </cell>
          <cell r="AP347" t="str">
            <v>否</v>
          </cell>
          <cell r="AQ347" t="str">
            <v>否</v>
          </cell>
          <cell r="AR347" t="str">
            <v>是</v>
          </cell>
          <cell r="AS347" t="str">
            <v>否</v>
          </cell>
          <cell r="AT347" t="str">
            <v>否</v>
          </cell>
          <cell r="AU347" t="str">
            <v>否</v>
          </cell>
          <cell r="AV347" t="str">
            <v>否</v>
          </cell>
          <cell r="AW347" t="str">
            <v>否</v>
          </cell>
          <cell r="AX347" t="str">
            <v>周克友</v>
          </cell>
          <cell r="AY347">
            <v>15223799812</v>
          </cell>
        </row>
        <row r="347">
          <cell r="BD347">
            <v>800</v>
          </cell>
          <cell r="BE347">
            <v>800</v>
          </cell>
        </row>
        <row r="347">
          <cell r="BL347">
            <v>800</v>
          </cell>
          <cell r="BM347">
            <v>800</v>
          </cell>
          <cell r="BN347">
            <v>800</v>
          </cell>
          <cell r="BO347">
            <v>0</v>
          </cell>
        </row>
        <row r="348">
          <cell r="F348" t="str">
            <v>巫溪县2024年高山蔬菜带产业发展项目</v>
          </cell>
          <cell r="G348" t="str">
            <v>产业发展</v>
          </cell>
          <cell r="H348" t="str">
            <v>生产项目</v>
          </cell>
          <cell r="I348" t="str">
            <v>种植业基地</v>
          </cell>
          <cell r="J348" t="str">
            <v>新建蔬菜大棚50000平方米以上，改建大棚10000平方米，同时完善排水沟、蓄水池、产业路等高山蔬菜带所需的附属设施设备。</v>
          </cell>
          <cell r="K348" t="str">
            <v>新建</v>
          </cell>
          <cell r="L348" t="str">
            <v>巫溪县胜利乡、塘坊镇、文峰镇尖山镇等乡镇</v>
          </cell>
          <cell r="M348" t="str">
            <v>通过新建蔬菜大棚150000平方米以上，改建大棚37000平方米，同时完善排水沟、蓄水池、产业路等高山蔬菜带所需的附属设施设备，项目实施后可以实现年产高山蔬菜1000吨以上，为当地群众提供就业岗位50人，并增加村集体收入50万元以上。受益总人口5000人，其中脱贫人口和监测对象500人.</v>
          </cell>
          <cell r="N348" t="str">
            <v>10人参与前期项目确定会议、决议，5人参与入库项目的选择，3人参与项目实施过程中施工质量和资金使用的监督。通过新建蔬菜大棚150000平方米以上，改建大棚37000平方米，同时完善排水沟、蓄水池、产业路等高山蔬菜带所需的附属设施设备，项目实施后可以实现年产高山蔬菜1000吨以上，为当地群众提供就业岗位50人，并增加村集体收入50万元以上。受益总人口5000人，其中脱贫人口和监测对象500人.</v>
          </cell>
          <cell r="O348" t="str">
            <v>通过新建蔬菜大棚150000平方米以上，改建大棚37000平方米，同时完善排水沟、蓄水池、产业路等高山蔬菜带所需的附属设施设备，项目实施后可以实现年产高山蔬菜1000吨以上，为当地群众提供就业岗位50人，并增加村集体收入50万元以上。受益总人口5000人，其中脱贫人口和监测对象500人.</v>
          </cell>
          <cell r="P348" t="str">
            <v>新建蔬菜大棚130000平方米以上，改建大棚37000平方米</v>
          </cell>
          <cell r="Q348" t="str">
            <v>项目验收合格率100%</v>
          </cell>
          <cell r="R348" t="str">
            <v>项目完工及时率100%</v>
          </cell>
          <cell r="S348" t="str">
            <v>新建蔬菜大棚90元/平方米，改建大棚40元/平方米</v>
          </cell>
          <cell r="T348" t="str">
            <v>特色产业带动脱贫农户增加收入≥500元</v>
          </cell>
          <cell r="U348" t="str">
            <v>受益脱贫人口和监测对象数≥500人</v>
          </cell>
          <cell r="V348" t="str">
            <v>项目可持续年限≥1年</v>
          </cell>
          <cell r="W348" t="str">
            <v>受益群众满意度≥95%</v>
          </cell>
          <cell r="X348" t="str">
            <v> 巫溪县农业农村委员会</v>
          </cell>
          <cell r="Y348" t="str">
            <v>巫溪县胜利乡、塘坊镇、文峰镇尖山镇等乡镇</v>
          </cell>
          <cell r="Z348">
            <v>2024</v>
          </cell>
          <cell r="AA348" t="str">
            <v>是</v>
          </cell>
          <cell r="AB348">
            <v>202401</v>
          </cell>
          <cell r="AC348">
            <v>202412</v>
          </cell>
          <cell r="AD348">
            <v>800</v>
          </cell>
          <cell r="AE348">
            <v>800</v>
          </cell>
          <cell r="AF348">
            <v>800</v>
          </cell>
        </row>
        <row r="348">
          <cell r="AL348">
            <v>0</v>
          </cell>
          <cell r="AM348">
            <v>5000</v>
          </cell>
          <cell r="AN348">
            <v>500</v>
          </cell>
          <cell r="AO348" t="str">
            <v>否</v>
          </cell>
          <cell r="AP348" t="str">
            <v>否</v>
          </cell>
          <cell r="AQ348" t="str">
            <v>否</v>
          </cell>
          <cell r="AR348" t="str">
            <v>是</v>
          </cell>
          <cell r="AS348" t="str">
            <v>否</v>
          </cell>
          <cell r="AT348" t="str">
            <v>否</v>
          </cell>
          <cell r="AU348" t="str">
            <v>否</v>
          </cell>
          <cell r="AV348" t="str">
            <v>是</v>
          </cell>
          <cell r="AW348" t="str">
            <v>增加村集体收入50万元以上</v>
          </cell>
          <cell r="AX348" t="str">
            <v>周克友</v>
          </cell>
          <cell r="AY348">
            <v>15223799812</v>
          </cell>
        </row>
        <row r="348">
          <cell r="BD348">
            <v>800</v>
          </cell>
          <cell r="BE348">
            <v>800</v>
          </cell>
        </row>
        <row r="348">
          <cell r="BL348">
            <v>1500</v>
          </cell>
          <cell r="BM348">
            <v>800</v>
          </cell>
          <cell r="BN348">
            <v>800</v>
          </cell>
          <cell r="BO348">
            <v>0</v>
          </cell>
        </row>
        <row r="349">
          <cell r="F349" t="str">
            <v>巫溪县2024年保供蔬菜建设项目</v>
          </cell>
          <cell r="G349" t="str">
            <v>产业发展</v>
          </cell>
          <cell r="H349" t="str">
            <v>生产项目</v>
          </cell>
          <cell r="I349" t="str">
            <v>种植业基地</v>
          </cell>
          <cell r="J349" t="str">
            <v>新建蔬菜大棚5000平方米、辣椒基地5000亩、甜玉米基地5000亩等基地，同时完善蔬菜基地水、路配套设施及蔬菜加工所需的厂房、设备等。</v>
          </cell>
          <cell r="K349" t="str">
            <v>新建</v>
          </cell>
          <cell r="L349" t="str">
            <v>巫溪县凤凰镇、城厢镇、古路镇、峰灵镇、尖山镇、通城镇等乡镇</v>
          </cell>
          <cell r="M349" t="str">
            <v>通过新建蔬菜大棚75000平方米、辣椒基地5000亩、甜玉米基地5000亩等基地，可以年产蔬菜1000吨以上，保障城镇菜篮子的安全，并增加村集体收入30万元以上。受益总人口10000人，其中脱贫人口和监测对象1000人。</v>
          </cell>
          <cell r="N349" t="str">
            <v>10人参与前期项目确定会议、决议，5人参与入库项目的选择，3人参与项目实施过程中施工质量和资金使用的监督。通过新建蔬菜大棚75000平方米、辣椒基地5000亩、甜玉米基地5000亩等基地，可以年产蔬菜1000吨以上，保障城镇菜篮子的安全，并增加村集体收入30万元以上。受益总人口10000人，其中脱贫人口和监测对象1000人。</v>
          </cell>
          <cell r="O349" t="str">
            <v>通过新建蔬菜大棚75000平方米、辣椒基地5000亩、甜玉米基地5000亩等基地，可以年产蔬菜1000吨以上，保障城镇菜篮子的安全，并增加村集体收入30万元以上。受益总人口10000人，其中脱贫人口和监测对象1000人。</v>
          </cell>
          <cell r="P349" t="str">
            <v>新建蔬菜大棚75000平方米、辣椒基地5000亩、甜玉米基地5000亩等基地</v>
          </cell>
          <cell r="Q349" t="str">
            <v>项目验收合格率100%</v>
          </cell>
          <cell r="R349" t="str">
            <v>项目完工及时率100%</v>
          </cell>
          <cell r="S349" t="str">
            <v>新建蔬菜大棚90元/平方米，辣椒基地和甜玉米基地80元/亩。</v>
          </cell>
          <cell r="T349" t="str">
            <v>特色产业带动脱贫农户增加收入≥500元</v>
          </cell>
          <cell r="U349" t="str">
            <v>受益脱贫人口和监测对象数≥1000人</v>
          </cell>
          <cell r="V349" t="str">
            <v>项目可持续年限≥1年</v>
          </cell>
          <cell r="W349" t="str">
            <v>受益群众满意度≥95%</v>
          </cell>
          <cell r="X349" t="str">
            <v> 巫溪县农业农村委员会</v>
          </cell>
          <cell r="Y349" t="str">
            <v>巫溪县凤凰镇、城厢镇、古路镇、峰灵镇、尖山镇、通城镇等乡镇</v>
          </cell>
          <cell r="Z349">
            <v>2024</v>
          </cell>
          <cell r="AA349" t="str">
            <v>是</v>
          </cell>
          <cell r="AB349">
            <v>202401</v>
          </cell>
          <cell r="AC349">
            <v>202412</v>
          </cell>
          <cell r="AD349">
            <v>500</v>
          </cell>
          <cell r="AE349">
            <v>500</v>
          </cell>
        </row>
        <row r="349">
          <cell r="AG349">
            <v>500</v>
          </cell>
        </row>
        <row r="349">
          <cell r="AL349" t="e">
            <v>#REF!</v>
          </cell>
          <cell r="AM349">
            <v>10000</v>
          </cell>
          <cell r="AN349">
            <v>1000</v>
          </cell>
          <cell r="AO349" t="str">
            <v>否</v>
          </cell>
          <cell r="AP349" t="str">
            <v>否</v>
          </cell>
          <cell r="AQ349" t="str">
            <v>否</v>
          </cell>
          <cell r="AR349" t="str">
            <v>是</v>
          </cell>
          <cell r="AS349" t="str">
            <v>否</v>
          </cell>
          <cell r="AT349" t="str">
            <v>否</v>
          </cell>
          <cell r="AU349" t="str">
            <v>否</v>
          </cell>
          <cell r="AV349" t="str">
            <v>是</v>
          </cell>
          <cell r="AW349" t="str">
            <v>增加村集体收入30万元以上</v>
          </cell>
          <cell r="AX349" t="str">
            <v>周克友</v>
          </cell>
          <cell r="AY349">
            <v>15223799812</v>
          </cell>
        </row>
        <row r="349">
          <cell r="BD349">
            <v>500</v>
          </cell>
          <cell r="BE349">
            <v>500</v>
          </cell>
        </row>
        <row r="349">
          <cell r="BL349">
            <v>1000</v>
          </cell>
          <cell r="BM349">
            <v>500</v>
          </cell>
          <cell r="BN349">
            <v>0</v>
          </cell>
          <cell r="BO349">
            <v>500</v>
          </cell>
        </row>
        <row r="350">
          <cell r="F350" t="str">
            <v>巫溪县2024年薯菜产业经营主体培育项目</v>
          </cell>
          <cell r="G350" t="str">
            <v>产业发展</v>
          </cell>
          <cell r="H350" t="str">
            <v>生产项目</v>
          </cell>
          <cell r="I350" t="str">
            <v>种植业基地</v>
          </cell>
          <cell r="J350" t="str">
            <v>发展薯菜基地10000亩以上，支持培育马铃薯、蔬菜等农作物种植、加工的经营主体20家以上，提升马铃薯、蔬菜等农作物种植及加工能力，新建、整修厂房，购买加工设备以及配套设施设备，支持开展产品销售研发、质量提升、质量检测等方面。</v>
          </cell>
          <cell r="K350" t="str">
            <v>新建</v>
          </cell>
          <cell r="L350" t="str">
            <v>巫溪县</v>
          </cell>
          <cell r="M350" t="str">
            <v>通过发展薯菜基地10000亩以上，项目达效后可初加工农产品200吨，外销产品2000吨，带动农户500户农户增收2000元以上，受益农户1000户，其中脱贫户100户。</v>
          </cell>
          <cell r="N350" t="str">
            <v>10人参与前期项目确定会议、决议，5人参与入库项目的选择，3人参与项目实施过程中施工质量和资金使用的监督，通过发展薯菜基地10000亩以上，项目达效后可初加工农产品200吨，外销产品2000吨，带动农户500户农户增收2000元以上，受益农户1000户，其中脱贫户100户。</v>
          </cell>
          <cell r="O350" t="str">
            <v>通过发展薯菜基地10000亩以上，项目达效后可初加工农产品200吨，外销产品2000吨，带动农户500户农户增收2000元以上，受益农户1000户，其中脱贫户100户。</v>
          </cell>
          <cell r="P350" t="str">
            <v>支持培育马铃薯、蔬菜等农作物种植、加工的经营主体20家以上 10000亩                                                             </v>
          </cell>
          <cell r="Q350" t="str">
            <v>项目验收合格率100%</v>
          </cell>
          <cell r="R350" t="str">
            <v>项目完工及时率100%</v>
          </cell>
          <cell r="S350" t="str">
            <v>薯菜基地1000元/亩</v>
          </cell>
          <cell r="T350" t="str">
            <v>带动务工人员增加收入≥1000元</v>
          </cell>
          <cell r="U350" t="str">
            <v>受益脱贫人数≥100户</v>
          </cell>
          <cell r="V350" t="str">
            <v>项目可持续年限≥1年</v>
          </cell>
          <cell r="W350" t="str">
            <v>受益群众满意度≥95%</v>
          </cell>
          <cell r="X350" t="str">
            <v>巫溪县农业农村委员会</v>
          </cell>
          <cell r="Y350" t="str">
            <v>巫溪县农业农村委员会</v>
          </cell>
          <cell r="Z350">
            <v>2024</v>
          </cell>
          <cell r="AA350" t="str">
            <v>是</v>
          </cell>
          <cell r="AB350">
            <v>202401</v>
          </cell>
          <cell r="AC350">
            <v>202412</v>
          </cell>
          <cell r="AD350">
            <v>400</v>
          </cell>
          <cell r="AE350">
            <v>400</v>
          </cell>
          <cell r="AF350">
            <v>400</v>
          </cell>
        </row>
        <row r="350">
          <cell r="AL350">
            <v>0</v>
          </cell>
          <cell r="AM350">
            <v>500</v>
          </cell>
          <cell r="AN350">
            <v>320</v>
          </cell>
          <cell r="AO350" t="str">
            <v>否</v>
          </cell>
          <cell r="AP350" t="str">
            <v>否</v>
          </cell>
          <cell r="AQ350" t="str">
            <v>否</v>
          </cell>
          <cell r="AR350" t="str">
            <v>是</v>
          </cell>
          <cell r="AS350" t="str">
            <v>否</v>
          </cell>
          <cell r="AT350" t="str">
            <v>否</v>
          </cell>
          <cell r="AU350" t="str">
            <v>否</v>
          </cell>
          <cell r="AV350" t="str">
            <v>否</v>
          </cell>
          <cell r="AW350" t="str">
            <v>否</v>
          </cell>
          <cell r="AX350" t="str">
            <v>周克友</v>
          </cell>
          <cell r="AY350">
            <v>15223799812</v>
          </cell>
        </row>
        <row r="350">
          <cell r="BD350">
            <v>400</v>
          </cell>
          <cell r="BE350">
            <v>400</v>
          </cell>
        </row>
        <row r="350">
          <cell r="BL350">
            <v>800</v>
          </cell>
          <cell r="BM350">
            <v>400</v>
          </cell>
          <cell r="BN350">
            <v>400</v>
          </cell>
          <cell r="BO350">
            <v>0</v>
          </cell>
        </row>
        <row r="351">
          <cell r="F351" t="str">
            <v>巫溪县2024年马铃薯脱毒种薯生产推广项目</v>
          </cell>
          <cell r="G351" t="str">
            <v>产业发展</v>
          </cell>
          <cell r="H351" t="str">
            <v>生产项目</v>
          </cell>
          <cell r="I351" t="str">
            <v>种植业基地</v>
          </cell>
          <cell r="J351" t="str">
            <v>生产马铃薯脱毒试管苗200万株、原原种500万粒，推广马铃薯良种3750吨等。</v>
          </cell>
          <cell r="K351" t="str">
            <v>新建</v>
          </cell>
          <cell r="L351" t="str">
            <v>巫溪县文峰、塘坊等马铃薯主产乡镇。</v>
          </cell>
          <cell r="M351" t="str">
            <v>通过马铃薯脱毒试管苗200万株、原原种500万粒，推广马铃薯良种3500吨等。项目实施可带动3万多户薯农通过种植马铃薯脱毒种薯，户均增收300元以上，受益脱贫人口数1000人</v>
          </cell>
          <cell r="N351" t="str">
            <v>10人参与前期项目确定会议、决议，5人参与入库项目的选择，3人参与项目实施过程中施工质量和资金使用的监督，通过马铃薯脱毒试管苗200万株、原原种500万粒，推广马铃薯良种3500吨等。项目实施可带动3万多户薯农通过种植马铃薯脱毒种薯，户均增收300元以上，受益脱贫人口数1000人</v>
          </cell>
          <cell r="O351" t="str">
            <v>通过马铃薯脱毒试管苗200万株、原原种500万粒，推广马铃薯良种3500吨等。项目实施可带动3万多户薯农通过种植马铃薯脱毒种薯，户均增收300元以上，受益脱贫人口数1000人</v>
          </cell>
          <cell r="P351" t="str">
            <v>生产马铃薯脱毒试管苗200万株、原原种500万粒，推广马铃薯良种3500吨。</v>
          </cell>
          <cell r="Q351" t="str">
            <v>项目验收合格率100%</v>
          </cell>
          <cell r="R351" t="str">
            <v>项目完工及时率100%</v>
          </cell>
          <cell r="S351" t="str">
            <v>马铃薯脱毒试管苗1600元/吨
原原种0.1元/粒</v>
          </cell>
          <cell r="T351" t="str">
            <v>带动马铃薯脱毒种薯种植户户均增收≥300元</v>
          </cell>
          <cell r="U351" t="str">
            <v>受益脱贫人口数≥1000人</v>
          </cell>
          <cell r="V351" t="str">
            <v>项目可持续年限≥1年</v>
          </cell>
          <cell r="W351" t="str">
            <v>受益群众满意度≥95%</v>
          </cell>
          <cell r="X351" t="str">
            <v>巫溪县农业农村委员会</v>
          </cell>
          <cell r="Y351" t="str">
            <v>巫溪县薯光农业科技开发有限公司</v>
          </cell>
          <cell r="Z351">
            <v>2024</v>
          </cell>
          <cell r="AA351" t="str">
            <v>是</v>
          </cell>
          <cell r="AB351">
            <v>202401</v>
          </cell>
          <cell r="AC351">
            <v>202412</v>
          </cell>
          <cell r="AD351">
            <v>650</v>
          </cell>
          <cell r="AE351">
            <v>650</v>
          </cell>
          <cell r="AF351">
            <v>650</v>
          </cell>
        </row>
        <row r="351">
          <cell r="AL351">
            <v>0</v>
          </cell>
          <cell r="AM351">
            <v>30000</v>
          </cell>
          <cell r="AN351">
            <v>1000</v>
          </cell>
          <cell r="AO351" t="str">
            <v>否</v>
          </cell>
          <cell r="AP351" t="str">
            <v>否</v>
          </cell>
          <cell r="AQ351" t="str">
            <v>否</v>
          </cell>
          <cell r="AR351" t="str">
            <v>是</v>
          </cell>
          <cell r="AS351" t="str">
            <v>否</v>
          </cell>
          <cell r="AT351" t="str">
            <v>否</v>
          </cell>
          <cell r="AU351" t="str">
            <v>否</v>
          </cell>
          <cell r="AV351" t="str">
            <v>否</v>
          </cell>
          <cell r="AW351" t="str">
            <v>否</v>
          </cell>
          <cell r="AX351" t="str">
            <v>蔡宇</v>
          </cell>
          <cell r="AY351">
            <v>13668448288</v>
          </cell>
        </row>
        <row r="351">
          <cell r="BD351">
            <v>650</v>
          </cell>
          <cell r="BE351">
            <v>650</v>
          </cell>
        </row>
        <row r="351">
          <cell r="BL351">
            <v>650</v>
          </cell>
          <cell r="BM351">
            <v>650</v>
          </cell>
          <cell r="BN351">
            <v>650</v>
          </cell>
          <cell r="BO351">
            <v>0</v>
          </cell>
        </row>
        <row r="352">
          <cell r="F352" t="str">
            <v>巫溪县2024年马铃薯绿色高产创建项目</v>
          </cell>
          <cell r="G352" t="str">
            <v>产业发展</v>
          </cell>
          <cell r="H352" t="str">
            <v>生产项目</v>
          </cell>
          <cell r="I352" t="str">
            <v>种植业基地</v>
          </cell>
          <cell r="J352" t="str">
            <v>建设马铃薯绿色高产创建核心示范片15000亩。</v>
          </cell>
          <cell r="K352" t="str">
            <v>新建</v>
          </cell>
          <cell r="L352" t="str">
            <v>巫溪县</v>
          </cell>
          <cell r="M352" t="str">
            <v>通过建设马铃薯绿色高产创建核心示范片1.5万亩，科收获马铃薯2万吨以上，开展晚疫病通防统治，配方肥示范、机械化种植，带动马铃薯产业发展，受益500人其中脱贫人口20人</v>
          </cell>
          <cell r="N352" t="str">
            <v>10人参与前期项目确定会议、决议，5人参与入库项目的选择，3人参与项目实施过程中施工质量和资金使用的监督，通过建设马铃薯绿色高产创建核心示范片1.5万亩，科收获马铃薯2万吨以上，开展晚疫病通防统治，配方肥示范、机械化种植，带动马铃薯产业发展，受益500人其中脱贫人口20人</v>
          </cell>
          <cell r="O352" t="str">
            <v>通过建设马铃薯绿色高产创建核心示范片1.5万亩，科收获马铃薯2万吨以上，开展晚疫病通防统治，配方肥示范、机械化种植，带动马铃薯产业发展，受益500人其中脱贫人口20人</v>
          </cell>
          <cell r="P352" t="str">
            <v>建设马铃薯绿色高质高效创建15000亩以上</v>
          </cell>
          <cell r="Q352" t="str">
            <v>项目验收合格率100%</v>
          </cell>
          <cell r="R352" t="str">
            <v>项目完工及时率100%</v>
          </cell>
          <cell r="S352" t="str">
            <v>马铃薯200元/亩</v>
          </cell>
          <cell r="T352" t="str">
            <v>特色产业带动脱贫农户增加收入≥500元</v>
          </cell>
          <cell r="U352" t="str">
            <v>受益脱贫人口数≥20人</v>
          </cell>
          <cell r="V352" t="str">
            <v>项目可持续年限≥1年</v>
          </cell>
          <cell r="W352" t="str">
            <v>受益群众满意度≥95%</v>
          </cell>
          <cell r="X352" t="str">
            <v>巫溪县农业农村委员会</v>
          </cell>
          <cell r="Y352" t="str">
            <v>巫溪县种植业发展服务中心</v>
          </cell>
          <cell r="Z352">
            <v>2024</v>
          </cell>
          <cell r="AA352" t="str">
            <v>是</v>
          </cell>
          <cell r="AB352">
            <v>202401</v>
          </cell>
          <cell r="AC352">
            <v>202412</v>
          </cell>
          <cell r="AD352">
            <v>300</v>
          </cell>
          <cell r="AE352">
            <v>300</v>
          </cell>
          <cell r="AF352">
            <v>0</v>
          </cell>
          <cell r="AG352">
            <v>300</v>
          </cell>
        </row>
        <row r="352">
          <cell r="AL352">
            <v>0</v>
          </cell>
          <cell r="AM352">
            <v>500</v>
          </cell>
          <cell r="AN352">
            <v>20</v>
          </cell>
          <cell r="AO352" t="str">
            <v>否</v>
          </cell>
          <cell r="AP352" t="str">
            <v>否</v>
          </cell>
          <cell r="AQ352" t="str">
            <v>否</v>
          </cell>
          <cell r="AR352" t="str">
            <v>是</v>
          </cell>
          <cell r="AS352" t="str">
            <v>否</v>
          </cell>
          <cell r="AT352" t="str">
            <v>否</v>
          </cell>
          <cell r="AU352" t="str">
            <v>否</v>
          </cell>
          <cell r="AV352" t="str">
            <v>否</v>
          </cell>
          <cell r="AW352" t="str">
            <v>否</v>
          </cell>
          <cell r="AX352" t="str">
            <v>周克友</v>
          </cell>
          <cell r="AY352">
            <v>15223799812</v>
          </cell>
        </row>
        <row r="352">
          <cell r="BD352">
            <v>300</v>
          </cell>
          <cell r="BE352">
            <v>300</v>
          </cell>
        </row>
        <row r="352">
          <cell r="BL352">
            <v>300</v>
          </cell>
          <cell r="BM352">
            <v>300</v>
          </cell>
          <cell r="BN352">
            <v>0</v>
          </cell>
          <cell r="BO352">
            <v>300</v>
          </cell>
        </row>
        <row r="353">
          <cell r="AD353">
            <v>600</v>
          </cell>
          <cell r="AE353">
            <v>600</v>
          </cell>
          <cell r="AF353">
            <v>0</v>
          </cell>
          <cell r="AG353">
            <v>600</v>
          </cell>
          <cell r="AH353">
            <v>400</v>
          </cell>
          <cell r="AI353">
            <v>400</v>
          </cell>
          <cell r="AJ353">
            <v>400</v>
          </cell>
          <cell r="AK353">
            <v>400</v>
          </cell>
          <cell r="AL353">
            <v>400</v>
          </cell>
          <cell r="AM353">
            <v>400</v>
          </cell>
          <cell r="AN353">
            <v>400</v>
          </cell>
          <cell r="AO353">
            <v>400</v>
          </cell>
          <cell r="AP353">
            <v>400</v>
          </cell>
          <cell r="AQ353">
            <v>400</v>
          </cell>
          <cell r="AR353">
            <v>400</v>
          </cell>
          <cell r="AS353">
            <v>400</v>
          </cell>
          <cell r="AT353">
            <v>400</v>
          </cell>
          <cell r="AU353">
            <v>400</v>
          </cell>
          <cell r="AV353">
            <v>400</v>
          </cell>
          <cell r="AW353">
            <v>400</v>
          </cell>
          <cell r="AX353">
            <v>400</v>
          </cell>
          <cell r="AY353">
            <v>400</v>
          </cell>
          <cell r="AZ353">
            <v>400</v>
          </cell>
          <cell r="BA353">
            <v>400</v>
          </cell>
          <cell r="BB353">
            <v>400</v>
          </cell>
          <cell r="BC353">
            <v>400</v>
          </cell>
          <cell r="BD353">
            <v>400</v>
          </cell>
          <cell r="BE353">
            <v>400</v>
          </cell>
          <cell r="BF353">
            <v>0</v>
          </cell>
          <cell r="BG353">
            <v>0</v>
          </cell>
          <cell r="BH353">
            <v>0</v>
          </cell>
          <cell r="BI353">
            <v>0</v>
          </cell>
          <cell r="BJ353">
            <v>0</v>
          </cell>
          <cell r="BK353">
            <v>0</v>
          </cell>
          <cell r="BL353" t="str">
            <v/>
          </cell>
          <cell r="BM353" t="str">
            <v/>
          </cell>
          <cell r="BN353" t="str">
            <v/>
          </cell>
          <cell r="BO353" t="str">
            <v/>
          </cell>
        </row>
        <row r="354">
          <cell r="F354" t="str">
            <v>巫溪县大河乡2024年苦荞全产业链项目</v>
          </cell>
          <cell r="G354" t="str">
            <v>产业发展</v>
          </cell>
          <cell r="H354" t="str">
            <v>生产项目</v>
          </cell>
          <cell r="I354" t="str">
            <v>种植业基地</v>
          </cell>
          <cell r="J354" t="str">
            <v>种植荞麦200亩，加工车间500㎡、苦荞面加工车间350㎡、苦荞茶加工车间350㎡、苦荞酒地下储藏车间500平方米，新建苦荞酒、苦荞面、苦荞茶和饲料生产线各1条。</v>
          </cell>
          <cell r="K354" t="str">
            <v>新建</v>
          </cell>
          <cell r="L354" t="str">
            <v>巫溪县大河乡</v>
          </cell>
          <cell r="M354" t="str">
            <v>通过开展10个小吃加工企业，30个小吃品类，种植荞麦200亩，加工车间500㎡、苦荞面加工车间350㎡、苦荞茶加工车间350㎡、苦荞酒地下储藏车间500平方米，新建苦荞酒、苦荞面、苦荞茶和饲料生产线各1条。项目达产达效后，年产苦荞35吨，苦荞酒10吨，苦荞面条和苦荞茶3吨，带动农户150户560人，其中脱贫户及监测户305人，户均增收1000元以上。</v>
          </cell>
          <cell r="N354" t="str">
            <v>10人参与前期项目确定会议、决议，3人参与入库项目的选择，5人参与项目实施过程中施工质量和资金使用的监督，通过开展10个小吃加工企业，30个小吃品类，种植荞麦200亩，加工车间500㎡、苦荞面加工车间350㎡、苦荞茶加工车间350㎡、苦荞酒地下储藏车间500平方米，新建苦荞酒、苦荞面、苦荞茶和饲料生产线各1条。项目达产达效后，年产苦荞35吨，苦荞酒10吨，苦荞面条和苦荞茶3吨，带动农户150户560人，其中脱贫户及监测户305人，户均增收1000元以上。</v>
          </cell>
          <cell r="O354" t="str">
            <v>通过开展10个小吃加工企业，30个小吃品类，种植荞麦200亩，加工车间500㎡、苦荞面加工车间350㎡、苦荞茶加工车间350㎡、苦荞酒地下储藏车间500平方米，新建苦荞酒、苦荞面、苦荞茶和饲料生产线各1条。项目达产达效后，年产苦荞35吨，苦荞酒10吨，苦荞面条和苦荞茶3吨，带动农户150户560人，其中脱贫户及监测户305人，户均增收1000元以上。</v>
          </cell>
          <cell r="P354" t="str">
            <v>建设苦荞种植基地200亩，新建加工厂房1700平方米；建苦荞酒、苦荞面、苦荞茶和饲料生产线各1条</v>
          </cell>
          <cell r="Q354" t="str">
            <v>项目验收合格率100%</v>
          </cell>
          <cell r="R354" t="str">
            <v>项目完工及时率100%，补助资金发放及时率100%</v>
          </cell>
          <cell r="S354" t="str">
            <v>苦荞种植2000元/亩，加工厂房2000元/平方米；生产线600万元/套</v>
          </cell>
          <cell r="T354" t="str">
            <v>特色产业带动脱贫农户增加收入≥500元</v>
          </cell>
          <cell r="U354" t="str">
            <v>受益脱贫人口数≥ 305人</v>
          </cell>
          <cell r="V354" t="str">
            <v>项目可持续年限≥1年</v>
          </cell>
          <cell r="W354" t="str">
            <v>受益群众满意度≥95%</v>
          </cell>
          <cell r="X354" t="str">
            <v>巫溪县农业农村委员会</v>
          </cell>
          <cell r="Y354" t="str">
            <v>巫溪县大河乡人民政府</v>
          </cell>
          <cell r="Z354">
            <v>2024</v>
          </cell>
          <cell r="AA354" t="str">
            <v>是</v>
          </cell>
          <cell r="AB354">
            <v>202401</v>
          </cell>
          <cell r="AC354">
            <v>202412</v>
          </cell>
          <cell r="AD354">
            <v>400</v>
          </cell>
          <cell r="AE354">
            <v>400</v>
          </cell>
        </row>
        <row r="354">
          <cell r="AG354">
            <v>400</v>
          </cell>
          <cell r="AH354">
            <v>400</v>
          </cell>
          <cell r="AI354">
            <v>400</v>
          </cell>
          <cell r="AJ354">
            <v>400</v>
          </cell>
          <cell r="AK354">
            <v>400</v>
          </cell>
          <cell r="AL354">
            <v>400</v>
          </cell>
          <cell r="AM354">
            <v>400</v>
          </cell>
          <cell r="AN354">
            <v>400</v>
          </cell>
          <cell r="AO354">
            <v>400</v>
          </cell>
          <cell r="AP354">
            <v>400</v>
          </cell>
          <cell r="AQ354">
            <v>400</v>
          </cell>
          <cell r="AR354">
            <v>400</v>
          </cell>
          <cell r="AS354">
            <v>400</v>
          </cell>
          <cell r="AT354">
            <v>400</v>
          </cell>
          <cell r="AU354">
            <v>400</v>
          </cell>
          <cell r="AV354">
            <v>400</v>
          </cell>
          <cell r="AW354">
            <v>400</v>
          </cell>
          <cell r="AX354">
            <v>400</v>
          </cell>
          <cell r="AY354">
            <v>400</v>
          </cell>
          <cell r="AZ354">
            <v>400</v>
          </cell>
          <cell r="BA354">
            <v>400</v>
          </cell>
          <cell r="BB354">
            <v>400</v>
          </cell>
          <cell r="BC354">
            <v>400</v>
          </cell>
          <cell r="BD354">
            <v>400</v>
          </cell>
          <cell r="BE354">
            <v>400</v>
          </cell>
        </row>
        <row r="354">
          <cell r="BL354">
            <v>400</v>
          </cell>
          <cell r="BM354">
            <v>400</v>
          </cell>
          <cell r="BN354">
            <v>0</v>
          </cell>
          <cell r="BO354">
            <v>400</v>
          </cell>
        </row>
        <row r="355">
          <cell r="F355" t="str">
            <v>巫溪县长桂乡2024年高粱基地建设项目</v>
          </cell>
          <cell r="G355" t="str">
            <v>产业发展</v>
          </cell>
        </row>
        <row r="355">
          <cell r="J355" t="str">
            <v>种植高粱1000亩，新建白酒加工厂1座及配套设施设备，肉牛养殖50头。</v>
          </cell>
        </row>
        <row r="355">
          <cell r="X355" t="str">
            <v>巫溪县农业农村委员会</v>
          </cell>
          <cell r="Y355" t="str">
            <v>巫溪县长桂乡人民政府</v>
          </cell>
        </row>
        <row r="355">
          <cell r="AD355">
            <v>200</v>
          </cell>
          <cell r="AE355">
            <v>200</v>
          </cell>
        </row>
        <row r="355">
          <cell r="AG355">
            <v>200</v>
          </cell>
        </row>
        <row r="355">
          <cell r="BL355">
            <v>500</v>
          </cell>
          <cell r="BM355">
            <v>400</v>
          </cell>
          <cell r="BN355">
            <v>0</v>
          </cell>
          <cell r="BO355">
            <v>400</v>
          </cell>
        </row>
        <row r="356">
          <cell r="AD356">
            <v>2000</v>
          </cell>
          <cell r="AE356">
            <v>2000</v>
          </cell>
          <cell r="AF356">
            <v>1000</v>
          </cell>
          <cell r="AG356">
            <v>1000</v>
          </cell>
          <cell r="AH356">
            <v>0</v>
          </cell>
          <cell r="AI356">
            <v>0</v>
          </cell>
          <cell r="AJ356">
            <v>0</v>
          </cell>
          <cell r="AK356">
            <v>0</v>
          </cell>
          <cell r="AL356">
            <v>0</v>
          </cell>
          <cell r="AM356">
            <v>2000</v>
          </cell>
          <cell r="AN356">
            <v>500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1000</v>
          </cell>
          <cell r="BE356">
            <v>1000</v>
          </cell>
          <cell r="BF356">
            <v>0</v>
          </cell>
          <cell r="BG356">
            <v>0</v>
          </cell>
          <cell r="BH356">
            <v>0</v>
          </cell>
          <cell r="BI356">
            <v>0</v>
          </cell>
          <cell r="BJ356">
            <v>0</v>
          </cell>
          <cell r="BK356">
            <v>0</v>
          </cell>
          <cell r="BL356" t="str">
            <v/>
          </cell>
          <cell r="BM356" t="str">
            <v/>
          </cell>
          <cell r="BN356" t="str">
            <v/>
          </cell>
          <cell r="BO356" t="str">
            <v/>
          </cell>
        </row>
        <row r="357">
          <cell r="F357" t="str">
            <v>巫溪县2024年蛋鸡产业发展项目</v>
          </cell>
          <cell r="G357" t="str">
            <v>产业项目</v>
          </cell>
        </row>
        <row r="357">
          <cell r="J357" t="str">
            <v>建设蛋鸡厂房2200平方米（含附属设施设备）。</v>
          </cell>
        </row>
        <row r="357">
          <cell r="X357" t="str">
            <v>巫溪县农业农村委员会</v>
          </cell>
          <cell r="Y357" t="str">
            <v>巫溪县薯光农业科技开发有限公司</v>
          </cell>
        </row>
        <row r="357">
          <cell r="AD357">
            <v>1000</v>
          </cell>
          <cell r="AE357">
            <v>1000</v>
          </cell>
        </row>
        <row r="357">
          <cell r="AG357">
            <v>1000</v>
          </cell>
        </row>
        <row r="357">
          <cell r="BL357">
            <v>1200</v>
          </cell>
          <cell r="BM357">
            <v>1200</v>
          </cell>
          <cell r="BN357">
            <v>0</v>
          </cell>
          <cell r="BO357">
            <v>1200</v>
          </cell>
        </row>
        <row r="358">
          <cell r="F358" t="str">
            <v>巫溪县2024年畜禽产能保供基地建设项目</v>
          </cell>
          <cell r="G358" t="str">
            <v>产业发展</v>
          </cell>
          <cell r="H358" t="str">
            <v>生产项目</v>
          </cell>
          <cell r="I358" t="str">
            <v>养殖业基地</v>
          </cell>
          <cell r="J358" t="str">
            <v>新建或改扩建圈舍5000平方米以上，其它设施配套用房300平方米以上，新建化粪池1000立方米以上，支持家庭农场、专业合作社，涉农企业等涉农经营主体15个以上，其中新建或改扩建6个以上规模场，支持畜禽产品加工企业2家以上，完善5个以上养殖场的生物防控，完善年出栏700头生猪当量的规模场的粪污还田种养循环利用示范基地2个以上，建设大宁河鸡和板角山羊养殖示范小区个1个，支持大宁河鸡保种场（户）2个以上，板角山羊保种场（户）3个以上；开展动物疫病防控及强制免疫注射、防疫物资、应急处理等。</v>
          </cell>
          <cell r="K358" t="str">
            <v>新建</v>
          </cell>
          <cell r="L358" t="str">
            <v>巫溪县</v>
          </cell>
          <cell r="M358" t="str">
            <v>通过新建或改扩建圈舍5000平方米，其它设施配套用房300平方米以上，新建化粪池1000立方米，支持家庭农场、专业合作社，涉农企业等涉农经营主体15个以上，项目实施后可年出栏生猪3万头，年出栏家禽4万只，年出栏山羊1.5万只，年出栏肉牛800头，在全县开展动物疫病防控，全县动物疫病强制免疫注射率达100%；可带动2000户农户增收，其中脱贫户500户，户均增收2000元以上。</v>
          </cell>
          <cell r="N358" t="str">
            <v>10人参与前期项目确定会议、决议，5人参与入库项目的选择，5人参与项目实施过程中施工质量和资金使用的监督，通过新建或改扩建圈舍5000平方米，其它设施配套用房300平方米以上，新建化粪池1000立方米，项目实施后可年出栏生猪3万头，年出栏家禽4万只，年出栏山羊1.5万只，年出栏肉牛800头，在全县开展动物疫病防控，全县动物疫病强制免疫注射率达100%；可带动2000户农户增收，其中脱贫户500户，户均增收2000元以上。</v>
          </cell>
          <cell r="O358" t="str">
            <v>通过新建或改扩建圈舍5000平方米，其它设施配套用房300平方米以上，新建化粪池1000立方米，项目实施后可年出栏生猪3万头，年出栏家禽4万只，年出栏山羊1.5万只，年出栏肉牛800头，在全县开展动物疫病防控，全县动物疫病强制免疫注射率达100%；可带动2000户农户增收，其中脱贫户500户，户均增收2000元以上。</v>
          </cell>
          <cell r="P358" t="str">
            <v>支持家庭农场、专业合作社，涉农企业等涉农经营主体15个以上</v>
          </cell>
          <cell r="Q358" t="str">
            <v>项目验收合格率100%</v>
          </cell>
          <cell r="R358" t="str">
            <v>项目完工及时率100%</v>
          </cell>
          <cell r="S358" t="str">
            <v>圈舍1000元/平方米，其他设施配套用房650元/立方米,支持培育养殖经营主体40家以上，主要用于新建或扩建圈舍、及配套设施设备、生物防控、畜禽产品加工、资源保种等补助，每个经营主体0.2-200万元/个</v>
          </cell>
          <cell r="T358" t="str">
            <v>带动产业发展户均增收2000元以上</v>
          </cell>
          <cell r="U358" t="str">
            <v>受益脱贫户数≥300户。</v>
          </cell>
          <cell r="V358" t="str">
            <v>项目可持续年限≥1年</v>
          </cell>
          <cell r="W358" t="str">
            <v>受益群众满意度≥95%</v>
          </cell>
          <cell r="X358" t="str">
            <v>巫溪县农业农村委员会</v>
          </cell>
          <cell r="Y358" t="str">
            <v>巫溪县畜牧兽医管理服务中心</v>
          </cell>
          <cell r="Z358">
            <v>2024</v>
          </cell>
          <cell r="AA358" t="str">
            <v>是</v>
          </cell>
          <cell r="AB358">
            <v>202401</v>
          </cell>
          <cell r="AC358">
            <v>202412</v>
          </cell>
          <cell r="AD358">
            <v>1000</v>
          </cell>
          <cell r="AE358">
            <v>1000</v>
          </cell>
          <cell r="AF358">
            <v>1000</v>
          </cell>
        </row>
        <row r="358">
          <cell r="AL358">
            <v>0</v>
          </cell>
          <cell r="AM358">
            <v>2000</v>
          </cell>
          <cell r="AN358">
            <v>500</v>
          </cell>
          <cell r="AO358" t="str">
            <v>否</v>
          </cell>
          <cell r="AP358" t="str">
            <v>否</v>
          </cell>
          <cell r="AQ358" t="str">
            <v>否</v>
          </cell>
          <cell r="AR358" t="str">
            <v>是</v>
          </cell>
          <cell r="AS358" t="str">
            <v>否</v>
          </cell>
          <cell r="AT358" t="str">
            <v>否</v>
          </cell>
          <cell r="AU358" t="str">
            <v>否</v>
          </cell>
          <cell r="AV358" t="str">
            <v>否</v>
          </cell>
          <cell r="AW358" t="str">
            <v>否</v>
          </cell>
          <cell r="AX358" t="str">
            <v>屈治权</v>
          </cell>
          <cell r="AY358" t="str">
            <v>13668489696</v>
          </cell>
        </row>
        <row r="358">
          <cell r="BD358">
            <v>1000</v>
          </cell>
          <cell r="BE358">
            <v>1000</v>
          </cell>
        </row>
        <row r="358">
          <cell r="BL358">
            <v>2000</v>
          </cell>
          <cell r="BM358">
            <v>1000</v>
          </cell>
          <cell r="BN358">
            <v>1000</v>
          </cell>
          <cell r="BO358">
            <v>0</v>
          </cell>
        </row>
        <row r="359">
          <cell r="AD359">
            <v>659</v>
          </cell>
          <cell r="AE359">
            <v>659</v>
          </cell>
          <cell r="AF359">
            <v>500</v>
          </cell>
          <cell r="AG359">
            <v>159</v>
          </cell>
          <cell r="AH359">
            <v>0</v>
          </cell>
          <cell r="AI359">
            <v>0</v>
          </cell>
          <cell r="AJ359">
            <v>0</v>
          </cell>
          <cell r="AK359">
            <v>0</v>
          </cell>
          <cell r="AL359">
            <v>0</v>
          </cell>
          <cell r="AM359">
            <v>401</v>
          </cell>
          <cell r="AN359">
            <v>55</v>
          </cell>
          <cell r="AO359">
            <v>0</v>
          </cell>
          <cell r="AP359">
            <v>0</v>
          </cell>
          <cell r="AQ359">
            <v>0</v>
          </cell>
          <cell r="AR359">
            <v>0</v>
          </cell>
          <cell r="AS359">
            <v>0</v>
          </cell>
          <cell r="AT359">
            <v>0</v>
          </cell>
          <cell r="AU359">
            <v>0</v>
          </cell>
          <cell r="AV359">
            <v>0</v>
          </cell>
          <cell r="AW359">
            <v>0</v>
          </cell>
          <cell r="AX359">
            <v>0</v>
          </cell>
          <cell r="AY359">
            <v>99771462117</v>
          </cell>
          <cell r="AZ359">
            <v>0</v>
          </cell>
          <cell r="BA359">
            <v>0</v>
          </cell>
          <cell r="BB359">
            <v>0</v>
          </cell>
          <cell r="BC359">
            <v>0</v>
          </cell>
          <cell r="BD359">
            <v>300</v>
          </cell>
          <cell r="BE359">
            <v>300</v>
          </cell>
          <cell r="BF359">
            <v>0</v>
          </cell>
          <cell r="BG359">
            <v>0</v>
          </cell>
          <cell r="BH359">
            <v>0</v>
          </cell>
          <cell r="BI359">
            <v>0</v>
          </cell>
          <cell r="BJ359">
            <v>0</v>
          </cell>
          <cell r="BK359">
            <v>0</v>
          </cell>
          <cell r="BL359" t="str">
            <v/>
          </cell>
          <cell r="BM359" t="str">
            <v/>
          </cell>
          <cell r="BN359" t="str">
            <v/>
          </cell>
          <cell r="BO359" t="str">
            <v/>
          </cell>
        </row>
        <row r="360">
          <cell r="F360" t="str">
            <v>巫溪县2024年胜利乡蚕桑产业发展项目</v>
          </cell>
          <cell r="G360" t="str">
            <v>产业发展</v>
          </cell>
          <cell r="H360" t="str">
            <v>生产项目</v>
          </cell>
          <cell r="I360" t="str">
            <v>种植业基地</v>
          </cell>
          <cell r="J360" t="str">
            <v>新建桑园100亩；桑树管护800亩。</v>
          </cell>
          <cell r="K360" t="str">
            <v>新建</v>
          </cell>
          <cell r="L360" t="str">
            <v>巫溪县胜利乡双胜村、龙狮村</v>
          </cell>
          <cell r="M360" t="str">
            <v>通过新建桑园100亩，桑树管护800亩。项目的实施可增加320人次的劳务用工，实现5万元以上的务工总收入</v>
          </cell>
          <cell r="N360" t="str">
            <v>10人参与前期项目确定会议、决议，5人参与入库项目的选择，2人参与项目实施过程中施工质量和资金使用的监督，通过新建桑园100亩，桑树管护800亩。项目的实施可增加320人次的劳务用工，实现5万元以上的务工总收入</v>
          </cell>
          <cell r="O360" t="str">
            <v>通过新建桑园100亩，桑树管护800亩。项目的实施可增加320人次的劳务用工，实现5万元以上的务工总收入</v>
          </cell>
          <cell r="P360" t="str">
            <v>蚕桑种植100亩；桑园管护800亩</v>
          </cell>
          <cell r="Q360" t="str">
            <v>质量合格率≥90%.</v>
          </cell>
          <cell r="R360" t="str">
            <v>项目完成及时率100%</v>
          </cell>
          <cell r="S360" t="str">
            <v>新栽桑园≦1000元/亩；桑园管护≤150元/亩</v>
          </cell>
          <cell r="T360" t="str">
            <v>总务工收入≥5万元</v>
          </cell>
          <cell r="U360" t="str">
            <v>受益脱贫人口数≥8人</v>
          </cell>
          <cell r="V360" t="str">
            <v>项目可持续年限≥2年</v>
          </cell>
          <cell r="W360" t="str">
            <v>受益群众满意度≥95%</v>
          </cell>
          <cell r="X360" t="str">
            <v>巫溪县林业局</v>
          </cell>
          <cell r="Y360" t="str">
            <v>巫溪县胜利乡人民政府</v>
          </cell>
          <cell r="Z360">
            <v>2024</v>
          </cell>
          <cell r="AA360" t="str">
            <v>是</v>
          </cell>
          <cell r="AB360">
            <v>202401</v>
          </cell>
          <cell r="AC360">
            <v>202412</v>
          </cell>
          <cell r="AD360">
            <v>22</v>
          </cell>
          <cell r="AE360">
            <v>22</v>
          </cell>
        </row>
        <row r="360">
          <cell r="AG360">
            <v>22</v>
          </cell>
        </row>
        <row r="360">
          <cell r="AM360">
            <v>60</v>
          </cell>
          <cell r="AN360">
            <v>8</v>
          </cell>
          <cell r="AO360" t="str">
            <v>否</v>
          </cell>
          <cell r="AP360" t="str">
            <v>否</v>
          </cell>
          <cell r="AQ360" t="str">
            <v>否</v>
          </cell>
          <cell r="AR360" t="str">
            <v>是</v>
          </cell>
          <cell r="AS360" t="str">
            <v>是</v>
          </cell>
          <cell r="AT360" t="str">
            <v>否</v>
          </cell>
          <cell r="AU360" t="str">
            <v>否</v>
          </cell>
          <cell r="AV360" t="str">
            <v>否</v>
          </cell>
          <cell r="AW360" t="str">
            <v>否</v>
          </cell>
          <cell r="AX360" t="str">
            <v>谭国龙</v>
          </cell>
          <cell r="AY360">
            <v>15870466966</v>
          </cell>
        </row>
        <row r="360">
          <cell r="BD360">
            <v>0</v>
          </cell>
        </row>
        <row r="360">
          <cell r="BL360">
            <v>22</v>
          </cell>
          <cell r="BM360">
            <v>22</v>
          </cell>
          <cell r="BN360">
            <v>0</v>
          </cell>
          <cell r="BO360">
            <v>22</v>
          </cell>
        </row>
        <row r="361">
          <cell r="F361" t="str">
            <v>巫溪县2024年上磺镇蚕桑产业发展项目</v>
          </cell>
          <cell r="G361" t="str">
            <v>产业发展</v>
          </cell>
          <cell r="H361" t="str">
            <v>生产项目</v>
          </cell>
          <cell r="I361" t="str">
            <v>种植业基地</v>
          </cell>
          <cell r="J361" t="str">
            <v>桑园管护700亩</v>
          </cell>
          <cell r="K361" t="str">
            <v>新建</v>
          </cell>
          <cell r="L361" t="str">
            <v>巫溪县上磺镇龙门村</v>
          </cell>
          <cell r="M361" t="str">
            <v>通过桑园管护700亩，该项目的实施可增加230人次的劳务用工，实现3.5万元以上的务工总收入</v>
          </cell>
          <cell r="N361" t="str">
            <v>10人参与前期项目确定会议、决议，5人参与入库项目的选择，2人参与项目实施过程中施工质量和资金使用的监督，通过桑园管护700亩，该项目的实施可增加230人次的劳务用工，实现3.5万元以上的务工总收入</v>
          </cell>
          <cell r="O361" t="str">
            <v>通过桑园管护700亩，该项目的实施可增加230人次的劳务用工，实现3.5万元以上的务工总收入</v>
          </cell>
          <cell r="P361" t="str">
            <v>桑园管护700亩</v>
          </cell>
          <cell r="Q361" t="str">
            <v>质量合格率≥90%.</v>
          </cell>
          <cell r="R361" t="str">
            <v>项目完成及时率100%</v>
          </cell>
          <cell r="S361" t="str">
            <v>桑园管护≤150元/亩</v>
          </cell>
          <cell r="T361" t="str">
            <v>总务工收入≥3.5万元</v>
          </cell>
          <cell r="U361" t="str">
            <v>受益脱贫人口数≥6人</v>
          </cell>
          <cell r="V361" t="str">
            <v>项目可持续年限≥2年</v>
          </cell>
          <cell r="W361" t="str">
            <v>受益群众满意度≥95%</v>
          </cell>
          <cell r="X361" t="str">
            <v>巫溪县林业局</v>
          </cell>
          <cell r="Y361" t="str">
            <v>巫溪县上磺镇人民政府</v>
          </cell>
          <cell r="Z361">
            <v>2024</v>
          </cell>
          <cell r="AA361" t="str">
            <v>是</v>
          </cell>
          <cell r="AB361">
            <v>202401</v>
          </cell>
          <cell r="AC361">
            <v>202412</v>
          </cell>
          <cell r="AD361">
            <v>10.5</v>
          </cell>
          <cell r="AE361">
            <v>10.5</v>
          </cell>
        </row>
        <row r="361">
          <cell r="AG361">
            <v>10.5</v>
          </cell>
        </row>
        <row r="361">
          <cell r="AM361">
            <v>30</v>
          </cell>
          <cell r="AN361">
            <v>6</v>
          </cell>
          <cell r="AO361" t="str">
            <v>否</v>
          </cell>
          <cell r="AP361" t="str">
            <v>否</v>
          </cell>
          <cell r="AQ361" t="str">
            <v>否</v>
          </cell>
          <cell r="AR361" t="str">
            <v>是</v>
          </cell>
          <cell r="AS361" t="str">
            <v>是</v>
          </cell>
          <cell r="AT361" t="str">
            <v>否</v>
          </cell>
          <cell r="AU361" t="str">
            <v>否</v>
          </cell>
          <cell r="AV361" t="str">
            <v>否</v>
          </cell>
          <cell r="AW361" t="str">
            <v>否</v>
          </cell>
          <cell r="AX361" t="str">
            <v>谭兴志</v>
          </cell>
          <cell r="AY361">
            <v>19942365777</v>
          </cell>
        </row>
        <row r="361">
          <cell r="BD361">
            <v>0</v>
          </cell>
        </row>
        <row r="361">
          <cell r="BL361">
            <v>10.5</v>
          </cell>
          <cell r="BM361">
            <v>10.5</v>
          </cell>
          <cell r="BN361">
            <v>0</v>
          </cell>
          <cell r="BO361">
            <v>10.5</v>
          </cell>
        </row>
        <row r="362">
          <cell r="F362" t="str">
            <v>巫溪县2024年塘坊镇蚕桑产业发展项目</v>
          </cell>
          <cell r="G362" t="str">
            <v>产业发展</v>
          </cell>
          <cell r="H362" t="str">
            <v>生产项目</v>
          </cell>
          <cell r="I362" t="str">
            <v>种植业基地</v>
          </cell>
          <cell r="J362" t="str">
            <v>新建桑园600亩；桑园管护300亩</v>
          </cell>
          <cell r="K362" t="str">
            <v>新建</v>
          </cell>
          <cell r="L362" t="str">
            <v>巫溪县塘坊镇双塘村、双柏村</v>
          </cell>
          <cell r="M362" t="str">
            <v>通过新建桑园600亩；桑园管护300亩，该项目的实施可增加500人次的劳务用工，实现7.5万元以上的务工总收入</v>
          </cell>
          <cell r="N362" t="str">
            <v>10人参与前期项目确定会议、决议，5人参与入库项目的选择，2人参与项目实施过程中施工质量和资金使用的监督，通过新建桑园600亩；桑园管护300亩，该项目的实施可增加500人次的劳务用工，实现7.5万元以上的务工总收入</v>
          </cell>
          <cell r="O362" t="str">
            <v>通过新建桑园600亩；桑园管护300亩，该项目的实施可增加500人次的劳务用工，实现7.5万元以上的务工总收入</v>
          </cell>
          <cell r="P362" t="str">
            <v>新建桑园600亩；桑园管护300亩</v>
          </cell>
          <cell r="Q362" t="str">
            <v>质量合格率≥90%.</v>
          </cell>
          <cell r="R362" t="str">
            <v>项目完成及时率100%</v>
          </cell>
          <cell r="S362" t="str">
            <v>新植桑园：1000元/亩，桑园管护≤150元/亩</v>
          </cell>
          <cell r="T362" t="str">
            <v>总务工收入≥7.5万元</v>
          </cell>
          <cell r="U362" t="str">
            <v>受益脱贫人口数≥12人</v>
          </cell>
          <cell r="V362" t="str">
            <v>项目可持续年限≥2年</v>
          </cell>
          <cell r="W362" t="str">
            <v>受益群众满意度≥95%</v>
          </cell>
          <cell r="X362" t="str">
            <v>巫溪县林业局</v>
          </cell>
          <cell r="Y362" t="str">
            <v>巫溪县塘坊镇人民政府</v>
          </cell>
          <cell r="Z362">
            <v>2024</v>
          </cell>
          <cell r="AA362" t="str">
            <v>是</v>
          </cell>
          <cell r="AB362">
            <v>202401</v>
          </cell>
          <cell r="AC362">
            <v>202412</v>
          </cell>
          <cell r="AD362">
            <v>64.5</v>
          </cell>
          <cell r="AE362">
            <v>64.5</v>
          </cell>
        </row>
        <row r="362">
          <cell r="AG362">
            <v>64.5</v>
          </cell>
        </row>
        <row r="362">
          <cell r="AM362">
            <v>60</v>
          </cell>
          <cell r="AN362">
            <v>12</v>
          </cell>
          <cell r="AO362" t="str">
            <v>否</v>
          </cell>
          <cell r="AP362" t="str">
            <v>否</v>
          </cell>
          <cell r="AQ362" t="str">
            <v>否</v>
          </cell>
          <cell r="AR362" t="str">
            <v>是</v>
          </cell>
          <cell r="AS362" t="str">
            <v>是</v>
          </cell>
          <cell r="AT362" t="str">
            <v>否</v>
          </cell>
          <cell r="AU362" t="str">
            <v>否</v>
          </cell>
          <cell r="AV362" t="str">
            <v>否</v>
          </cell>
          <cell r="AW362" t="str">
            <v>否</v>
          </cell>
          <cell r="AX362" t="str">
            <v>廖贤林</v>
          </cell>
          <cell r="AY362">
            <v>15922968670</v>
          </cell>
        </row>
        <row r="362">
          <cell r="BD362">
            <v>0</v>
          </cell>
        </row>
        <row r="362">
          <cell r="BL362">
            <v>64.5</v>
          </cell>
          <cell r="BM362">
            <v>64.5</v>
          </cell>
          <cell r="BN362">
            <v>0</v>
          </cell>
          <cell r="BO362">
            <v>64.5</v>
          </cell>
        </row>
        <row r="363">
          <cell r="F363" t="str">
            <v>巫溪县2024年花台乡蚕桑产业发展项目</v>
          </cell>
          <cell r="G363" t="str">
            <v>产业发展</v>
          </cell>
          <cell r="H363" t="str">
            <v>生产项目</v>
          </cell>
          <cell r="I363" t="str">
            <v>种植业基地</v>
          </cell>
          <cell r="J363" t="str">
            <v>管护桑园800亩</v>
          </cell>
          <cell r="K363" t="str">
            <v>新建</v>
          </cell>
          <cell r="L363" t="str">
            <v>巫溪县花台乡八龙村</v>
          </cell>
          <cell r="M363" t="str">
            <v>通过桑园管护800亩，该项目的实施可增加260人次的劳务用工，实现4万元以上的务工总收入</v>
          </cell>
          <cell r="N363" t="str">
            <v>10人参与前期项目确定会议、决议，5人参与入库项目的选择，2人参与项目实施过程中施工质量和资金使用的监督，通过桑园管护800亩，该项目的实施可增加260人次的劳务用工，实现4万元以上的务工总收入</v>
          </cell>
          <cell r="O363" t="str">
            <v>通过桑园管护800亩，该项目的实施可增加260人次的劳务用工，实现4万元以上的务工总收入</v>
          </cell>
          <cell r="P363" t="str">
            <v>桑园管护800亩</v>
          </cell>
          <cell r="Q363" t="str">
            <v>质量合格率≥90%.</v>
          </cell>
          <cell r="R363" t="str">
            <v>项目完成及时率100%</v>
          </cell>
          <cell r="S363" t="str">
            <v>桑园管护150元/亩</v>
          </cell>
          <cell r="T363" t="str">
            <v>总务工收入≥4万元</v>
          </cell>
          <cell r="U363" t="str">
            <v>受益脱贫人口数≥6人</v>
          </cell>
          <cell r="V363" t="str">
            <v>项目可持续年限≥2年</v>
          </cell>
          <cell r="W363" t="str">
            <v>受益群众满意度≥95%</v>
          </cell>
          <cell r="X363" t="str">
            <v>巫溪县林业局</v>
          </cell>
          <cell r="Y363" t="str">
            <v>巫溪县花台乡人民政府</v>
          </cell>
          <cell r="Z363">
            <v>2024</v>
          </cell>
          <cell r="AA363" t="str">
            <v>是</v>
          </cell>
          <cell r="AB363">
            <v>202401</v>
          </cell>
          <cell r="AC363">
            <v>202412</v>
          </cell>
          <cell r="AD363">
            <v>12</v>
          </cell>
          <cell r="AE363">
            <v>12</v>
          </cell>
        </row>
        <row r="363">
          <cell r="AG363">
            <v>12</v>
          </cell>
        </row>
        <row r="363">
          <cell r="AM363">
            <v>26</v>
          </cell>
          <cell r="AN363">
            <v>6</v>
          </cell>
          <cell r="AO363" t="str">
            <v>否</v>
          </cell>
          <cell r="AP363" t="str">
            <v>否</v>
          </cell>
          <cell r="AQ363" t="str">
            <v>否</v>
          </cell>
          <cell r="AR363" t="str">
            <v>是</v>
          </cell>
          <cell r="AS363" t="str">
            <v>是</v>
          </cell>
          <cell r="AT363" t="str">
            <v>否</v>
          </cell>
          <cell r="AU363" t="str">
            <v>否</v>
          </cell>
          <cell r="AV363" t="str">
            <v>否</v>
          </cell>
          <cell r="AW363" t="str">
            <v>否</v>
          </cell>
          <cell r="AX363" t="str">
            <v>李模</v>
          </cell>
          <cell r="AY363">
            <v>15023802911</v>
          </cell>
        </row>
        <row r="363">
          <cell r="BD363">
            <v>0</v>
          </cell>
        </row>
        <row r="363">
          <cell r="BL363">
            <v>12</v>
          </cell>
          <cell r="BM363">
            <v>12</v>
          </cell>
          <cell r="BN363">
            <v>0</v>
          </cell>
          <cell r="BO363">
            <v>12</v>
          </cell>
        </row>
        <row r="364">
          <cell r="F364" t="str">
            <v>巫溪县2024年凤凰镇蚕桑产业发展项目</v>
          </cell>
          <cell r="G364" t="str">
            <v>产业发展</v>
          </cell>
          <cell r="H364" t="str">
            <v>生产项目</v>
          </cell>
          <cell r="I364" t="str">
            <v>种植业基地</v>
          </cell>
          <cell r="J364" t="str">
            <v>新建粮桑套作桑园500亩。</v>
          </cell>
          <cell r="K364" t="str">
            <v>新建</v>
          </cell>
          <cell r="L364" t="str">
            <v>巫溪县凤凰镇兴旺村</v>
          </cell>
          <cell r="M364" t="str">
            <v>通过新建桑园500亩，该项目的实施可增加320人次的劳务用工，实现5万元以上的务工总收入</v>
          </cell>
          <cell r="N364" t="str">
            <v>10人参与前期项目确定会议、决议，5人参与入库项目的选择，2人参与项目实施过程中施工质量和资金使用的监督，通过新建桑园500亩，该项目的实施可增加320人次的劳务用工，实现5万元以上的务工总收入</v>
          </cell>
          <cell r="O364" t="str">
            <v>通过新建桑园500亩，该项目的实施可增加320人次的劳务用工，实现5万元以上的务工总收入</v>
          </cell>
          <cell r="P364" t="str">
            <v>桑园新建500亩。</v>
          </cell>
          <cell r="Q364" t="str">
            <v>质量合格率≥90%.</v>
          </cell>
          <cell r="R364" t="str">
            <v>项目完成及时率100%</v>
          </cell>
          <cell r="S364" t="str">
            <v>桑园新建≤1000元/亩</v>
          </cell>
          <cell r="T364" t="str">
            <v>总务工收入≥5万元</v>
          </cell>
          <cell r="U364" t="str">
            <v>受益脱贫人口数≥3人</v>
          </cell>
          <cell r="V364" t="str">
            <v>项目可持续年限≥2年</v>
          </cell>
          <cell r="W364" t="str">
            <v>受益群众满意度≥95%</v>
          </cell>
          <cell r="X364" t="str">
            <v>巫溪县林业局</v>
          </cell>
          <cell r="Y364" t="str">
            <v>巫溪县凤凰镇人民政府</v>
          </cell>
          <cell r="Z364">
            <v>2024</v>
          </cell>
          <cell r="AA364" t="str">
            <v>是 </v>
          </cell>
          <cell r="AB364">
            <v>202401</v>
          </cell>
          <cell r="AC364">
            <v>202412</v>
          </cell>
          <cell r="AD364">
            <v>50</v>
          </cell>
          <cell r="AE364">
            <v>50</v>
          </cell>
        </row>
        <row r="364">
          <cell r="AG364">
            <v>50</v>
          </cell>
        </row>
        <row r="364">
          <cell r="AM364">
            <v>25</v>
          </cell>
          <cell r="AN364">
            <v>3</v>
          </cell>
          <cell r="AO364" t="str">
            <v>否</v>
          </cell>
          <cell r="AP364" t="str">
            <v>否</v>
          </cell>
          <cell r="AQ364" t="str">
            <v>否</v>
          </cell>
          <cell r="AR364" t="str">
            <v>是</v>
          </cell>
          <cell r="AS364" t="str">
            <v>否</v>
          </cell>
          <cell r="AT364" t="str">
            <v>否</v>
          </cell>
          <cell r="AU364" t="str">
            <v>否</v>
          </cell>
          <cell r="AV364" t="str">
            <v>否</v>
          </cell>
          <cell r="AW364" t="str">
            <v>否</v>
          </cell>
          <cell r="AX364" t="str">
            <v>傅明名</v>
          </cell>
          <cell r="AY364">
            <v>13896560731</v>
          </cell>
        </row>
        <row r="364">
          <cell r="BD364">
            <v>0</v>
          </cell>
        </row>
        <row r="364">
          <cell r="BL364">
            <v>50</v>
          </cell>
          <cell r="BM364">
            <v>50</v>
          </cell>
          <cell r="BN364">
            <v>0</v>
          </cell>
          <cell r="BO364">
            <v>50</v>
          </cell>
        </row>
        <row r="365">
          <cell r="F365" t="str">
            <v>巫溪县2024年通城镇千亩蚕桑产业基地建设及智能化蚕桑养殖项目</v>
          </cell>
          <cell r="G365" t="str">
            <v>产业发展</v>
          </cell>
          <cell r="H365" t="str">
            <v>生产项目</v>
          </cell>
          <cell r="I365" t="str">
            <v>种植业基地</v>
          </cell>
          <cell r="J365" t="str">
            <v>打造标准化示范基地1000亩，新建桑园300亩，桑园补植提质增效700亩；新修人行便道 5公里，宽0.8m；新修产业道路1km，路面宽2.5米等；新修抗旱水池2口（1000方）并配备抗旱管道喷头（2公里）、杀虫灯30盏、除草机3台、微型翻耕机3台、电动枝剪20把、刷白喷雾机10台等配套设施；新建3.1智能养蚕生产线（含中蚕设备）两条。</v>
          </cell>
          <cell r="K365" t="str">
            <v>新建</v>
          </cell>
          <cell r="L365" t="str">
            <v>巫溪县通城镇凉风村</v>
          </cell>
          <cell r="M365" t="str">
            <v>通过项目实施，可拓展脱贫户增收渠道。实施期间可增加临时务工人员10人，增加临时务工人员收入不低于1000元/人，受益人口200人，其中脱贫户20人。</v>
          </cell>
          <cell r="N365" t="str">
            <v>12人参与前期项目确定会议、决议，10人参与入库项目的选择，5人参与项目实施过程中施工质量和资金使用的监督；实施该项目，可提高产业发展增产增量，同时建设运输成本，拓展脱贫户增收渠道。实施期间可增加临时务工人员10人，增加临时务工人员收入不低于1000元，受益人口200人，其中脱贫户20人。</v>
          </cell>
          <cell r="O365" t="str">
            <v>通过打造标准化示范基地1000亩，新建桑园300亩，桑园补植提质增效700亩；新修人行便道 5公里，宽0.8m；新修产业道路1km，路面宽2.5米等；新修抗旱水池2口（1000方）并配备抗旱管道喷头（2公里）、杀虫灯30盏、除草机3台、微型翻耕机3台、电动枝剪20把、刷白喷雾机10台等配套设施；新建3.1智能养蚕生产线（含中蚕设备）两条。可提高产业发展增产增量，同时建设运输成本，拓展脱贫户增收渠道。实施期间可增加临时务工人员10人，增加临时务工人员收入不低于1000元/人，受益人口200人，其中脱贫户20人。</v>
          </cell>
          <cell r="P365" t="str">
            <v>打造标准化示范基地1000亩，新建桑园300亩，桑园补植提质增效700亩；通过发展蚕桑产业1000亩，新修人行便道 5公里，宽0.8m；产业道路1  km，路面宽2.5米等。；抗旱水池2口（1000方）并配备抗旱管道喷头（2公里）、杀虫灯30盏、除草机3台、微型翻耕机3台、电动枝剪20把、刷白喷雾机10台等配套设施；3.0智能养蚕生产线（含中蚕设备）两条。</v>
          </cell>
          <cell r="Q365" t="str">
            <v>项目验收合格率100%</v>
          </cell>
          <cell r="R365" t="str">
            <v>项目完成及时率100%</v>
          </cell>
          <cell r="S365" t="str">
            <v>标准化示范基地1000亩/40万元；10万元/公里/0.8m宽；50万元/公里/2.5m宽；管道、喷头/10万元/公里；1000方水池/70万元/口；其他设备10万元/套；生产线/150万元/套</v>
          </cell>
          <cell r="T365" t="str">
            <v>实施期间可增加临时务工人员10人，增加临时务工人员收入不低于1000元/人，受益人口200人，其中脱贫户20人。</v>
          </cell>
          <cell r="U365" t="str">
            <v>受益脱贫人口数≥20人</v>
          </cell>
          <cell r="V365" t="str">
            <v>工程设计使用年限≥5年</v>
          </cell>
          <cell r="W365" t="str">
            <v>受益群众满意度≥95%</v>
          </cell>
          <cell r="X365" t="str">
            <v>巫溪县林业局</v>
          </cell>
          <cell r="Y365" t="str">
            <v>巫溪县通城镇人民政府</v>
          </cell>
          <cell r="Z365">
            <v>2024</v>
          </cell>
          <cell r="AA365" t="str">
            <v>是 </v>
          </cell>
          <cell r="AB365">
            <v>202401</v>
          </cell>
          <cell r="AC365">
            <v>202412</v>
          </cell>
          <cell r="AD365">
            <v>500</v>
          </cell>
          <cell r="AE365">
            <v>500</v>
          </cell>
          <cell r="AF365">
            <v>500</v>
          </cell>
        </row>
        <row r="365">
          <cell r="AM365">
            <v>200</v>
          </cell>
          <cell r="AN365">
            <v>20</v>
          </cell>
          <cell r="AO365" t="str">
            <v>否</v>
          </cell>
          <cell r="AP365" t="str">
            <v>否</v>
          </cell>
          <cell r="AQ365" t="str">
            <v>否</v>
          </cell>
          <cell r="AR365" t="str">
            <v>是</v>
          </cell>
          <cell r="AS365" t="str">
            <v>是</v>
          </cell>
          <cell r="AT365" t="str">
            <v>否</v>
          </cell>
          <cell r="AU365" t="str">
            <v>否</v>
          </cell>
          <cell r="AV365" t="str">
            <v>是</v>
          </cell>
          <cell r="AW365" t="str">
            <v>财政资金作为入股资金，固定资产归村集体所有，通过将养蚕设备租赁给企业，租金收入归村集体。</v>
          </cell>
          <cell r="AX365" t="str">
            <v>戴玉春</v>
          </cell>
          <cell r="AY365">
            <v>19115297062</v>
          </cell>
        </row>
        <row r="365">
          <cell r="BD365">
            <v>300</v>
          </cell>
          <cell r="BE365">
            <v>300</v>
          </cell>
        </row>
        <row r="365">
          <cell r="BL365">
            <v>600</v>
          </cell>
          <cell r="BM365">
            <v>600</v>
          </cell>
          <cell r="BN365">
            <v>600</v>
          </cell>
          <cell r="BO365">
            <v>0</v>
          </cell>
        </row>
        <row r="366">
          <cell r="AD366">
            <v>598</v>
          </cell>
          <cell r="AE366">
            <v>598</v>
          </cell>
          <cell r="AF366">
            <v>250</v>
          </cell>
          <cell r="AG366">
            <v>348</v>
          </cell>
          <cell r="AH366">
            <v>0</v>
          </cell>
          <cell r="AI366">
            <v>0</v>
          </cell>
          <cell r="AJ366">
            <v>0</v>
          </cell>
          <cell r="AK366">
            <v>0</v>
          </cell>
          <cell r="AL366">
            <v>0</v>
          </cell>
          <cell r="AM366">
            <v>900</v>
          </cell>
          <cell r="AN366">
            <v>439</v>
          </cell>
          <cell r="AO366">
            <v>0</v>
          </cell>
          <cell r="AP366">
            <v>0</v>
          </cell>
          <cell r="AQ366">
            <v>0</v>
          </cell>
          <cell r="AR366">
            <v>0</v>
          </cell>
          <cell r="AS366">
            <v>0</v>
          </cell>
          <cell r="AT366">
            <v>0</v>
          </cell>
          <cell r="AU366">
            <v>0</v>
          </cell>
          <cell r="AV366">
            <v>0</v>
          </cell>
          <cell r="AW366">
            <v>0</v>
          </cell>
          <cell r="AX366">
            <v>0</v>
          </cell>
          <cell r="AY366">
            <v>243928252543</v>
          </cell>
          <cell r="AZ366">
            <v>0</v>
          </cell>
          <cell r="BA366">
            <v>0</v>
          </cell>
          <cell r="BB366">
            <v>0</v>
          </cell>
          <cell r="BC366">
            <v>0</v>
          </cell>
          <cell r="BD366">
            <v>250</v>
          </cell>
          <cell r="BE366">
            <v>250</v>
          </cell>
          <cell r="BF366">
            <v>0</v>
          </cell>
          <cell r="BG366">
            <v>0</v>
          </cell>
          <cell r="BH366">
            <v>0</v>
          </cell>
          <cell r="BI366">
            <v>0</v>
          </cell>
          <cell r="BJ366">
            <v>0</v>
          </cell>
          <cell r="BK366">
            <v>0</v>
          </cell>
          <cell r="BL366" t="str">
            <v/>
          </cell>
          <cell r="BM366" t="str">
            <v/>
          </cell>
          <cell r="BN366" t="str">
            <v/>
          </cell>
          <cell r="BO366" t="str">
            <v/>
          </cell>
        </row>
        <row r="367">
          <cell r="F367" t="str">
            <v>巫溪县2024年胜利乡核桃产业发展项目</v>
          </cell>
          <cell r="G367" t="str">
            <v>产业发展</v>
          </cell>
          <cell r="H367" t="str">
            <v>生产项目</v>
          </cell>
          <cell r="I367" t="str">
            <v>种植业基地</v>
          </cell>
          <cell r="J367" t="str">
            <v>核桃综合管护500亩等</v>
          </cell>
          <cell r="K367" t="str">
            <v>新建</v>
          </cell>
          <cell r="L367" t="str">
            <v>巫溪县胜利乡健农等村</v>
          </cell>
          <cell r="M367" t="str">
            <v>通过核桃综合管护500亩，质量合格率≥85%；当年任务完成率100%；综合管护≦250元/亩，受益人口25人（其中巩固脱贫人数5人以上），人均增收500元，满意度90%以上。</v>
          </cell>
          <cell r="N367" t="str">
            <v>10人参与前期项目确定会议、决议，5人参与入库项目的选择，2人参与项目实施过程中施工质量和资金使用的监督，核桃综合管护500亩，质量合格率≥85%；当年任务完成率100%；综合管护≦250元/亩，受益人口25人（其中巩固脱贫人数5人以上），人均增收500元，满意度90%以上。</v>
          </cell>
          <cell r="O367" t="str">
            <v>通过核桃综合管护500亩，质量合格率≥85%；当年任务完成率100%；综合管护≦250元/亩，受益人口25人（其中巩固脱贫人数5人以上），人均增收500元，满意度90%以上。</v>
          </cell>
          <cell r="P367" t="str">
            <v>核桃综合管护500亩</v>
          </cell>
          <cell r="Q367" t="str">
            <v>质量合格率≥85%.</v>
          </cell>
          <cell r="R367" t="str">
            <v>项目完成及时率100%</v>
          </cell>
          <cell r="S367" t="str">
            <v>综合管护≦250元/亩</v>
          </cell>
          <cell r="T367" t="str">
            <v>人均增收≥500元</v>
          </cell>
          <cell r="U367" t="str">
            <v>受益脱贫人口数≥10人</v>
          </cell>
          <cell r="V367" t="str">
            <v>项目可持续年限≥2年</v>
          </cell>
          <cell r="W367" t="str">
            <v>受益群众满意度≥95%</v>
          </cell>
          <cell r="X367" t="str">
            <v>巫溪县林业局</v>
          </cell>
          <cell r="Y367" t="str">
            <v>巫溪县胜利乡人民政府</v>
          </cell>
          <cell r="Z367">
            <v>2024</v>
          </cell>
          <cell r="AA367" t="str">
            <v>是</v>
          </cell>
          <cell r="AB367">
            <v>202401</v>
          </cell>
          <cell r="AC367">
            <v>202412</v>
          </cell>
          <cell r="AD367">
            <v>12.5</v>
          </cell>
          <cell r="AE367">
            <v>12.5</v>
          </cell>
        </row>
        <row r="367">
          <cell r="AG367">
            <v>12.5</v>
          </cell>
        </row>
        <row r="367">
          <cell r="AM367">
            <v>25</v>
          </cell>
          <cell r="AN367">
            <v>10</v>
          </cell>
          <cell r="AO367" t="str">
            <v>否</v>
          </cell>
          <cell r="AP367" t="str">
            <v>否</v>
          </cell>
          <cell r="AQ367" t="str">
            <v>否</v>
          </cell>
          <cell r="AR367" t="str">
            <v>是</v>
          </cell>
          <cell r="AS367" t="str">
            <v>否</v>
          </cell>
          <cell r="AT367" t="str">
            <v>否</v>
          </cell>
          <cell r="AU367" t="str">
            <v>否</v>
          </cell>
          <cell r="AV367" t="str">
            <v>否</v>
          </cell>
          <cell r="AW367" t="str">
            <v>否</v>
          </cell>
          <cell r="AX367" t="str">
            <v>谭国龙</v>
          </cell>
          <cell r="AY367">
            <v>15870466966</v>
          </cell>
        </row>
        <row r="367">
          <cell r="BD367">
            <v>0</v>
          </cell>
        </row>
        <row r="367">
          <cell r="BL367">
            <v>12.5</v>
          </cell>
          <cell r="BM367">
            <v>12.5</v>
          </cell>
          <cell r="BN367">
            <v>0</v>
          </cell>
          <cell r="BO367">
            <v>12.5</v>
          </cell>
        </row>
        <row r="368">
          <cell r="F368" t="str">
            <v>巫溪县2024年白鹿镇核桃产业发展项目</v>
          </cell>
          <cell r="G368" t="str">
            <v>产业发展</v>
          </cell>
          <cell r="H368" t="str">
            <v>生产项目</v>
          </cell>
          <cell r="I368" t="str">
            <v>种植业基地</v>
          </cell>
          <cell r="J368" t="str">
            <v>核桃综合管护1000亩，剥壳机1台</v>
          </cell>
          <cell r="K368" t="str">
            <v>新建</v>
          </cell>
          <cell r="L368" t="str">
            <v>巫溪县白鹿镇兰蟒、香树、燕子等村</v>
          </cell>
          <cell r="M368" t="str">
            <v>通过核桃综合管护1000亩，质量合格率≥85%；当年任务完成率100%；综合管护≦250元/亩，受益人口50人（其中巩固脱贫人数10人以上），人均增收500元，满意度90%以上。</v>
          </cell>
          <cell r="N368" t="str">
            <v>10人参与前期项目确定会议、决议，5人参与入库项目的选择，2人参与项目实施过程中施工质量和资金使用的监督，核桃综合管护1000亩，质量合格率≥85%；当年任务完成率100%；综合管护≦250元/亩，受益人口50人（其中巩固脱贫人数10人以上），人均增收500元，满意度90%以上。</v>
          </cell>
          <cell r="O368" t="str">
            <v>通过核桃综合管护1000亩，质量合格率≥85%；当年任务完成率100%；综合管护≦250元/亩，受益人口50人（其中巩固脱贫人数10人以上），人均增收500元，满意度90%以上。</v>
          </cell>
          <cell r="P368" t="str">
            <v>核桃综合管护1000亩</v>
          </cell>
          <cell r="Q368" t="str">
            <v>质量合格率≥85%.</v>
          </cell>
          <cell r="R368" t="str">
            <v>项目完成及时率100%</v>
          </cell>
          <cell r="S368" t="str">
            <v>综合管护≦250元/亩</v>
          </cell>
          <cell r="T368" t="str">
            <v>人均增收≥500元</v>
          </cell>
          <cell r="U368" t="str">
            <v>受益脱贫人口数≥20人</v>
          </cell>
          <cell r="V368" t="str">
            <v>项目可持续年限≥2年</v>
          </cell>
          <cell r="W368" t="str">
            <v>受益群众满意度≥95%</v>
          </cell>
          <cell r="X368" t="str">
            <v>巫溪县林业局</v>
          </cell>
          <cell r="Y368" t="str">
            <v>巫溪县白鹿镇人民政府</v>
          </cell>
          <cell r="Z368">
            <v>2024</v>
          </cell>
          <cell r="AA368" t="str">
            <v>是</v>
          </cell>
          <cell r="AB368">
            <v>202401</v>
          </cell>
          <cell r="AC368">
            <v>202412</v>
          </cell>
          <cell r="AD368">
            <v>26</v>
          </cell>
          <cell r="AE368">
            <v>26</v>
          </cell>
        </row>
        <row r="368">
          <cell r="AG368">
            <v>26</v>
          </cell>
        </row>
        <row r="368">
          <cell r="AM368">
            <v>50</v>
          </cell>
          <cell r="AN368">
            <v>20</v>
          </cell>
          <cell r="AO368" t="str">
            <v>否</v>
          </cell>
          <cell r="AP368" t="str">
            <v>否</v>
          </cell>
          <cell r="AQ368" t="str">
            <v>否</v>
          </cell>
          <cell r="AR368" t="str">
            <v>是</v>
          </cell>
          <cell r="AS368" t="str">
            <v>否</v>
          </cell>
          <cell r="AT368" t="str">
            <v>否</v>
          </cell>
          <cell r="AU368" t="str">
            <v>否</v>
          </cell>
          <cell r="AV368" t="str">
            <v>否</v>
          </cell>
          <cell r="AW368" t="str">
            <v>否</v>
          </cell>
          <cell r="AX368" t="str">
            <v>张碧松</v>
          </cell>
          <cell r="AY368">
            <v>13896378086</v>
          </cell>
        </row>
        <row r="368">
          <cell r="BD368">
            <v>0</v>
          </cell>
        </row>
        <row r="368">
          <cell r="BL368">
            <v>26</v>
          </cell>
          <cell r="BM368">
            <v>26</v>
          </cell>
          <cell r="BN368">
            <v>0</v>
          </cell>
          <cell r="BO368">
            <v>26</v>
          </cell>
        </row>
        <row r="369">
          <cell r="F369" t="str">
            <v>巫溪县2024年朝阳镇核桃产业发展项目</v>
          </cell>
          <cell r="G369" t="str">
            <v>产业发展</v>
          </cell>
          <cell r="H369" t="str">
            <v>生产项目</v>
          </cell>
          <cell r="I369" t="str">
            <v>种植业基地</v>
          </cell>
          <cell r="J369" t="str">
            <v>核桃综合管护800亩</v>
          </cell>
          <cell r="K369" t="str">
            <v>新建</v>
          </cell>
          <cell r="L369" t="str">
            <v>巫溪县朝阳镇咸池等村</v>
          </cell>
          <cell r="M369" t="str">
            <v>通过核桃综合管护800亩，质量合格率≥85%；当年任务完成率100%；综合管护≦250元/亩，受益人口40人（其中巩固脱贫人数8人以上），人均增收500元，满意度90%以上。</v>
          </cell>
          <cell r="N369" t="str">
            <v>10人参与前期项目确定会议、决议，3人参与入库项目的选择，2人参与项目实施过程中施工质量和资金使用的监督，核桃综合管护800亩，质量合格率≥85%；当年任务完成率100%；综合管护≦250元/亩，受益人口40人（其中巩固脱贫人数8人以上），人均增收500元，满意度90%以上。</v>
          </cell>
          <cell r="O369" t="str">
            <v>通过核桃综合管护800亩，质量合格率≥85%；当年任务完成率100%；综合管护≦250元/亩，受益人口40人（其中巩固脱贫人数8人以上），人均增收500元，满意度90%以上。</v>
          </cell>
          <cell r="P369" t="str">
            <v>核桃综合管护800亩</v>
          </cell>
          <cell r="Q369" t="str">
            <v>质量合格率≥85%.</v>
          </cell>
          <cell r="R369" t="str">
            <v>项目完成及时率100%</v>
          </cell>
          <cell r="S369" t="str">
            <v>综合管护≦250元/亩</v>
          </cell>
          <cell r="T369" t="str">
            <v>人均增收≥500元</v>
          </cell>
          <cell r="U369" t="str">
            <v>受益脱贫人口数≥16人</v>
          </cell>
          <cell r="V369" t="str">
            <v>项目可持续年限≥2年</v>
          </cell>
          <cell r="W369" t="str">
            <v>受益群众满意度≥95%</v>
          </cell>
          <cell r="X369" t="str">
            <v>巫溪县林业局</v>
          </cell>
          <cell r="Y369" t="str">
            <v>巫溪县朝阳镇人民政府</v>
          </cell>
          <cell r="Z369">
            <v>2024</v>
          </cell>
          <cell r="AA369" t="str">
            <v>是</v>
          </cell>
          <cell r="AB369">
            <v>202401</v>
          </cell>
          <cell r="AC369">
            <v>202412</v>
          </cell>
          <cell r="AD369">
            <v>20</v>
          </cell>
          <cell r="AE369">
            <v>20</v>
          </cell>
        </row>
        <row r="369">
          <cell r="AG369">
            <v>20</v>
          </cell>
        </row>
        <row r="369">
          <cell r="AM369">
            <v>40</v>
          </cell>
          <cell r="AN369">
            <v>16</v>
          </cell>
          <cell r="AO369" t="str">
            <v>否</v>
          </cell>
          <cell r="AP369" t="str">
            <v>否</v>
          </cell>
          <cell r="AQ369" t="str">
            <v>否</v>
          </cell>
          <cell r="AR369" t="str">
            <v>是</v>
          </cell>
          <cell r="AS369" t="str">
            <v>否</v>
          </cell>
          <cell r="AT369" t="str">
            <v>否</v>
          </cell>
          <cell r="AU369" t="str">
            <v>否</v>
          </cell>
          <cell r="AV369" t="str">
            <v>否</v>
          </cell>
          <cell r="AW369" t="str">
            <v>否</v>
          </cell>
          <cell r="AX369" t="str">
            <v>胡刚</v>
          </cell>
          <cell r="AY369">
            <v>18323736126</v>
          </cell>
        </row>
        <row r="369">
          <cell r="BD369">
            <v>0</v>
          </cell>
        </row>
        <row r="369">
          <cell r="BL369">
            <v>20</v>
          </cell>
          <cell r="BM369">
            <v>20</v>
          </cell>
          <cell r="BN369">
            <v>0</v>
          </cell>
          <cell r="BO369">
            <v>20</v>
          </cell>
        </row>
        <row r="370">
          <cell r="F370" t="str">
            <v>巫溪县2024年古路镇核桃产业发展项目</v>
          </cell>
          <cell r="G370" t="str">
            <v>产业发展</v>
          </cell>
          <cell r="H370" t="str">
            <v>生产项目</v>
          </cell>
          <cell r="I370" t="str">
            <v>种植业基地</v>
          </cell>
          <cell r="J370" t="str">
            <v>核桃综合管护1500亩，完善核桃加工基础设施建设</v>
          </cell>
          <cell r="K370" t="str">
            <v>新建</v>
          </cell>
          <cell r="L370" t="str">
            <v>巫溪县古路镇得胜等村</v>
          </cell>
          <cell r="M370" t="str">
            <v>通过核桃综合管护1500亩，质量合格率≥85%；当年任务完成率100%；综合管护≦250元/亩，受益人口75人（其中巩固脱贫人数15人以上），人均增收500元，满意度90%以上。</v>
          </cell>
          <cell r="N370" t="str">
            <v>10人参与前期项目确定会议、决议，5人参与入库项目的选择，2人参与项目实施过程中施工质量和资金使用的监督，核桃综合管护1500亩，质量合格率≥85%；当年任务完成率100%；综合管护≦250元/亩，受益人口75人（其中巩固脱贫人数15人以上），人均增收500元，满意度90%以上。</v>
          </cell>
          <cell r="O370" t="str">
            <v>通过核桃综合管护1500亩，质量合格率≥85%；当年任务完成率100%；综合管护≦250元/亩，受益人口75人（其中巩固脱贫人数15人以上），人均增收500元，满意度90%以上。</v>
          </cell>
          <cell r="P370" t="str">
            <v>核桃综合管护1500亩</v>
          </cell>
          <cell r="Q370" t="str">
            <v>质量合格率≥85%.</v>
          </cell>
          <cell r="R370" t="str">
            <v>项目完成及时率100%</v>
          </cell>
          <cell r="S370" t="str">
            <v>综合管护≦250元/亩</v>
          </cell>
          <cell r="T370" t="str">
            <v>人均增收≥500元</v>
          </cell>
          <cell r="U370" t="str">
            <v>受益脱贫人口数≥30人</v>
          </cell>
          <cell r="V370" t="str">
            <v>项目可持续年限≥2年</v>
          </cell>
          <cell r="W370" t="str">
            <v>受益群众满意度≥95%</v>
          </cell>
          <cell r="X370" t="str">
            <v>巫溪县林业局</v>
          </cell>
          <cell r="Y370" t="str">
            <v>巫溪县古路镇人民政府</v>
          </cell>
          <cell r="Z370">
            <v>2024</v>
          </cell>
          <cell r="AA370" t="str">
            <v>是</v>
          </cell>
          <cell r="AB370">
            <v>202401</v>
          </cell>
          <cell r="AC370">
            <v>202412</v>
          </cell>
          <cell r="AD370">
            <v>70</v>
          </cell>
          <cell r="AE370">
            <v>70</v>
          </cell>
        </row>
        <row r="370">
          <cell r="AG370">
            <v>70</v>
          </cell>
        </row>
        <row r="370">
          <cell r="AM370">
            <v>75</v>
          </cell>
          <cell r="AN370">
            <v>30</v>
          </cell>
          <cell r="AO370" t="str">
            <v>否</v>
          </cell>
          <cell r="AP370" t="str">
            <v>否</v>
          </cell>
          <cell r="AQ370" t="str">
            <v>否</v>
          </cell>
          <cell r="AR370" t="str">
            <v>是</v>
          </cell>
          <cell r="AS370" t="str">
            <v>否</v>
          </cell>
          <cell r="AT370" t="str">
            <v>否</v>
          </cell>
          <cell r="AU370" t="str">
            <v>否</v>
          </cell>
          <cell r="AV370" t="str">
            <v>否</v>
          </cell>
          <cell r="AW370" t="str">
            <v>否</v>
          </cell>
          <cell r="AX370" t="str">
            <v>胡江</v>
          </cell>
          <cell r="AY370">
            <v>17783225269</v>
          </cell>
        </row>
        <row r="370">
          <cell r="BD370">
            <v>0</v>
          </cell>
        </row>
        <row r="370">
          <cell r="BL370">
            <v>70</v>
          </cell>
          <cell r="BM370">
            <v>70</v>
          </cell>
          <cell r="BN370">
            <v>0</v>
          </cell>
          <cell r="BO370">
            <v>70</v>
          </cell>
        </row>
        <row r="371">
          <cell r="F371" t="str">
            <v>巫溪县2024年田坝镇核桃产业发展项目</v>
          </cell>
          <cell r="G371" t="str">
            <v>产业发展</v>
          </cell>
          <cell r="H371" t="str">
            <v>生产项目</v>
          </cell>
          <cell r="I371" t="str">
            <v>种植业基地</v>
          </cell>
          <cell r="J371" t="str">
            <v>核桃综合管护800亩，补植补造50亩</v>
          </cell>
          <cell r="K371" t="str">
            <v>新建</v>
          </cell>
          <cell r="L371" t="str">
            <v>巫溪县田坝镇田坝、黄草等村</v>
          </cell>
          <cell r="M371" t="str">
            <v>核桃综合管护800亩，质量合格率≥85%；当年任务完成率100%；综合管护≦250元/亩，受益人口40人（其中巩固脱贫人数8人以上），人均增收500元，满意度90%以上。</v>
          </cell>
          <cell r="N371" t="str">
            <v>10人参与前期项目确定会议、决议，5人参与入库项目的选择，2人参与项目实施过程中施工质量和资金使用的监督，核桃综合管护800亩，质量合格率≥85%；当年任务完成率100%；综合管护≦250元/亩，受益人口40人（其中巩固脱贫人数8人以上），人均增收500元，满意度90%以上。</v>
          </cell>
          <cell r="O371" t="str">
            <v>核桃综合管护800亩，质量合格率≥85%；当年任务完成率100%；综合管护≦250元/亩，受益人口40人（其中巩固脱贫人数8人以上），人均增收500元，满意度90%以上。</v>
          </cell>
          <cell r="P371" t="str">
            <v>核桃综合管护800亩</v>
          </cell>
          <cell r="Q371" t="str">
            <v>质量合格率≥85%.</v>
          </cell>
          <cell r="R371" t="str">
            <v>项目完成及时率100%</v>
          </cell>
          <cell r="S371" t="str">
            <v>综合管护≦250元/亩</v>
          </cell>
          <cell r="T371" t="str">
            <v>人均增收≥500元</v>
          </cell>
          <cell r="U371" t="str">
            <v>受益脱贫人口数≥30人</v>
          </cell>
          <cell r="V371" t="str">
            <v>项目可持续年限≥2年</v>
          </cell>
          <cell r="W371" t="str">
            <v>受益群众满意度≥95%</v>
          </cell>
          <cell r="X371" t="str">
            <v>巫溪县林业局</v>
          </cell>
          <cell r="Y371" t="str">
            <v>巫溪县田坝镇人民政府</v>
          </cell>
          <cell r="Z371">
            <v>2024</v>
          </cell>
          <cell r="AA371" t="str">
            <v>是</v>
          </cell>
          <cell r="AB371">
            <v>202401</v>
          </cell>
          <cell r="AC371">
            <v>202412</v>
          </cell>
          <cell r="AD371">
            <v>35</v>
          </cell>
          <cell r="AE371">
            <v>35</v>
          </cell>
        </row>
        <row r="371">
          <cell r="AG371">
            <v>35</v>
          </cell>
        </row>
        <row r="371">
          <cell r="AM371">
            <v>140</v>
          </cell>
          <cell r="AN371">
            <v>30</v>
          </cell>
          <cell r="AO371" t="str">
            <v>否</v>
          </cell>
          <cell r="AP371" t="str">
            <v>否</v>
          </cell>
          <cell r="AQ371" t="str">
            <v>否</v>
          </cell>
          <cell r="AR371" t="str">
            <v>是</v>
          </cell>
          <cell r="AS371" t="str">
            <v>否</v>
          </cell>
          <cell r="AT371" t="str">
            <v>否</v>
          </cell>
          <cell r="AU371" t="str">
            <v>否</v>
          </cell>
          <cell r="AV371" t="str">
            <v>否</v>
          </cell>
          <cell r="AW371" t="str">
            <v>否</v>
          </cell>
          <cell r="AX371" t="str">
            <v>许诘明</v>
          </cell>
          <cell r="AY371">
            <v>15178916221</v>
          </cell>
        </row>
        <row r="371">
          <cell r="BD371">
            <v>0</v>
          </cell>
        </row>
        <row r="371">
          <cell r="BL371">
            <v>35</v>
          </cell>
          <cell r="BM371">
            <v>35</v>
          </cell>
          <cell r="BN371">
            <v>0</v>
          </cell>
          <cell r="BO371">
            <v>35</v>
          </cell>
        </row>
        <row r="372">
          <cell r="F372" t="str">
            <v>巫溪县2024年上磺镇核桃产业发展项目</v>
          </cell>
          <cell r="G372" t="str">
            <v>产业发展</v>
          </cell>
          <cell r="H372" t="str">
            <v>生产项目</v>
          </cell>
          <cell r="I372" t="str">
            <v>种植业基地</v>
          </cell>
          <cell r="J372" t="str">
            <v>核桃综合管护500亩</v>
          </cell>
          <cell r="K372" t="str">
            <v>新建</v>
          </cell>
          <cell r="L372" t="str">
            <v>巫溪县上磺镇焦山等村</v>
          </cell>
          <cell r="M372" t="str">
            <v>核桃综合管护500亩，质量合格率≥85%；当年任务完成率100%；综合管护≦250元/亩，受益人口25人（其中巩固脱贫人数5人以上），人均增收500元，满意度90%以上。</v>
          </cell>
          <cell r="N372" t="str">
            <v>10人参与前期项目确定会议、决议，5人参与入库项目的选择，2人参与项目实施过程中施工质量和资金使用的监督，核桃综合管护500亩，质量合格率≥85%；当年任务完成率100%；综合管护≦250元/亩，受益人口25人（其中巩固脱贫人数5人以上），人均增收500元，满意度90%以上。</v>
          </cell>
          <cell r="O372" t="str">
            <v>核桃综合管护500亩，质量合格率≥85%；当年任务完成率100%；综合管护≦250元/亩，受益人口25人（其中巩固脱贫人数5人以上），人均增收500元，满意度90%以上。</v>
          </cell>
          <cell r="P372" t="str">
            <v>核桃综合管护500亩</v>
          </cell>
          <cell r="Q372" t="str">
            <v>质量合格率≥85%.</v>
          </cell>
          <cell r="R372" t="str">
            <v>项目完成及时率100%</v>
          </cell>
          <cell r="S372" t="str">
            <v>综合管护≦250元/亩</v>
          </cell>
          <cell r="T372" t="str">
            <v>人均增收≥500元</v>
          </cell>
          <cell r="U372" t="str">
            <v>受益脱贫人口数≥10人</v>
          </cell>
          <cell r="V372" t="str">
            <v>项目可持续年限≥2年</v>
          </cell>
          <cell r="W372" t="str">
            <v>受益群众满意度≥95%</v>
          </cell>
          <cell r="X372" t="str">
            <v>巫溪县林业局</v>
          </cell>
          <cell r="Y372" t="str">
            <v>巫溪县上磺镇人民政府</v>
          </cell>
          <cell r="Z372">
            <v>2024</v>
          </cell>
          <cell r="AA372" t="str">
            <v>是</v>
          </cell>
          <cell r="AB372">
            <v>202401</v>
          </cell>
          <cell r="AC372">
            <v>202412</v>
          </cell>
          <cell r="AD372">
            <v>12.5</v>
          </cell>
          <cell r="AE372">
            <v>12.5</v>
          </cell>
        </row>
        <row r="372">
          <cell r="AG372">
            <v>12.5</v>
          </cell>
        </row>
        <row r="372">
          <cell r="AM372">
            <v>25</v>
          </cell>
          <cell r="AN372">
            <v>10</v>
          </cell>
          <cell r="AO372" t="str">
            <v>否</v>
          </cell>
          <cell r="AP372" t="str">
            <v>否</v>
          </cell>
          <cell r="AQ372" t="str">
            <v>否</v>
          </cell>
          <cell r="AR372" t="str">
            <v>是</v>
          </cell>
          <cell r="AS372" t="str">
            <v>否</v>
          </cell>
          <cell r="AT372" t="str">
            <v>否</v>
          </cell>
          <cell r="AU372" t="str">
            <v>否</v>
          </cell>
          <cell r="AV372" t="str">
            <v>否</v>
          </cell>
          <cell r="AW372" t="str">
            <v>否</v>
          </cell>
          <cell r="AX372" t="str">
            <v>谭兴志</v>
          </cell>
          <cell r="AY372">
            <v>19942365777</v>
          </cell>
        </row>
        <row r="372">
          <cell r="BD372">
            <v>0</v>
          </cell>
        </row>
        <row r="372">
          <cell r="BL372">
            <v>12.5</v>
          </cell>
          <cell r="BM372">
            <v>12.5</v>
          </cell>
          <cell r="BN372">
            <v>0</v>
          </cell>
          <cell r="BO372">
            <v>12.5</v>
          </cell>
        </row>
        <row r="373">
          <cell r="F373" t="str">
            <v>巫溪县2024年塘坊镇核桃产业发展项目</v>
          </cell>
          <cell r="G373" t="str">
            <v>产业发展</v>
          </cell>
          <cell r="H373" t="str">
            <v>生产项目</v>
          </cell>
          <cell r="I373" t="str">
            <v>种植业基地</v>
          </cell>
          <cell r="J373" t="str">
            <v>核桃综合管护400亩</v>
          </cell>
          <cell r="K373" t="str">
            <v>新建</v>
          </cell>
          <cell r="L373" t="str">
            <v>巫溪县塘坊镇安乐村</v>
          </cell>
          <cell r="M373" t="str">
            <v>核桃综合管护400亩，质量合格率≥85%；当年任务完成率100%；综合管护≦250元/亩，受益人口20人（其中巩固脱贫人数4人以上），人均增收500元，满意度90%以上。</v>
          </cell>
          <cell r="N373" t="str">
            <v>10人参与前期项目确定会议、决议，5人参与入库项目的选择，2人参与项目实施过程中施工质量和资金使用的监督，核桃综合管护400亩，质量合格率≥85%；当年任务完成率100%；综合管护≦250元/亩，受益人口20人（其中巩固脱贫人数4人以上），人均增收500元，满意度90%以上。</v>
          </cell>
          <cell r="O373" t="str">
            <v>核桃综合管护400亩，质量合格率≥85%；当年任务完成率100%；综合管护≦250元/亩，受益人口20人（其中巩固脱贫人数4人以上），人均增收500元，满意度90%以上。</v>
          </cell>
          <cell r="P373" t="str">
            <v>核桃综合管护400亩</v>
          </cell>
          <cell r="Q373" t="str">
            <v>质量合格率≥85%.</v>
          </cell>
          <cell r="R373" t="str">
            <v>项目完成及时率100%</v>
          </cell>
          <cell r="S373" t="str">
            <v>综合管护≦250元/亩</v>
          </cell>
          <cell r="T373" t="str">
            <v>人均增收≥500元</v>
          </cell>
          <cell r="U373" t="str">
            <v>受益脱贫人口数≥8人</v>
          </cell>
          <cell r="V373" t="str">
            <v>项目可持续年限≥2年</v>
          </cell>
          <cell r="W373" t="str">
            <v>受益群众满意度≥95%</v>
          </cell>
          <cell r="X373" t="str">
            <v>巫溪县林业局</v>
          </cell>
          <cell r="Y373" t="str">
            <v>巫溪县塘坊镇人民政府</v>
          </cell>
          <cell r="Z373">
            <v>2024</v>
          </cell>
          <cell r="AA373" t="str">
            <v>是</v>
          </cell>
          <cell r="AB373">
            <v>202401</v>
          </cell>
          <cell r="AC373">
            <v>202412</v>
          </cell>
          <cell r="AD373">
            <v>10</v>
          </cell>
          <cell r="AE373">
            <v>10</v>
          </cell>
        </row>
        <row r="373">
          <cell r="AG373">
            <v>10</v>
          </cell>
        </row>
        <row r="373">
          <cell r="AM373">
            <v>20</v>
          </cell>
          <cell r="AN373">
            <v>8</v>
          </cell>
          <cell r="AO373" t="str">
            <v>否</v>
          </cell>
          <cell r="AP373" t="str">
            <v>否</v>
          </cell>
          <cell r="AQ373" t="str">
            <v>否</v>
          </cell>
          <cell r="AR373" t="str">
            <v>是</v>
          </cell>
          <cell r="AS373" t="str">
            <v>否</v>
          </cell>
          <cell r="AT373" t="str">
            <v>否</v>
          </cell>
          <cell r="AU373" t="str">
            <v>否</v>
          </cell>
          <cell r="AV373" t="str">
            <v>否</v>
          </cell>
          <cell r="AW373" t="str">
            <v>否</v>
          </cell>
          <cell r="AX373" t="str">
            <v>廖贤林</v>
          </cell>
          <cell r="AY373">
            <v>15922968670</v>
          </cell>
        </row>
        <row r="373">
          <cell r="BD373">
            <v>0</v>
          </cell>
        </row>
        <row r="373">
          <cell r="BL373">
            <v>10</v>
          </cell>
          <cell r="BM373">
            <v>10</v>
          </cell>
          <cell r="BN373">
            <v>0</v>
          </cell>
          <cell r="BO373">
            <v>10</v>
          </cell>
        </row>
        <row r="374">
          <cell r="F374" t="str">
            <v>巫溪县2024年徐家镇核桃产业发展项目</v>
          </cell>
          <cell r="G374" t="str">
            <v>产业发展</v>
          </cell>
          <cell r="H374" t="str">
            <v>生产项目</v>
          </cell>
          <cell r="I374" t="str">
            <v>种植业基地</v>
          </cell>
          <cell r="J374" t="str">
            <v>核桃综合管护800亩</v>
          </cell>
          <cell r="K374" t="str">
            <v>新建</v>
          </cell>
          <cell r="L374" t="str">
            <v>巫溪县徐家镇安阳、龙花等村</v>
          </cell>
          <cell r="M374" t="str">
            <v>核桃综合管护800亩，质量合格率≥85%；当年任务完成率100%；综合管护≦250元/亩，受益人口80人（其中巩固脱贫人数16人以上），人均增收500元，满意度90%以上。</v>
          </cell>
          <cell r="N374" t="str">
            <v>10人参与前期项目确定会议、决议，5人参与入库项目的选择，2人参与项目实施过程中施工质量和资金使用的监督，核桃综合管护800亩，质量合格率≥85%；当年任务完成率100%；综合管护≦250元/亩，受益人口80人（其中巩固脱贫人数16人以上），人均增收500元，满意度90%以上。</v>
          </cell>
          <cell r="O374" t="str">
            <v>核桃综合管护800亩，质量合格率≥85%；当年任务完成率100%；综合管护≦250元/亩，受益人口80人（其中巩固脱贫人数16人以上），人均增收500元，满意度90%以上。</v>
          </cell>
          <cell r="P374" t="str">
            <v>核桃综合管护800亩</v>
          </cell>
          <cell r="Q374" t="str">
            <v>质量合格率≥85%.</v>
          </cell>
          <cell r="R374" t="str">
            <v>项目完成及时率100%</v>
          </cell>
          <cell r="S374" t="str">
            <v>综合管护≦250元/亩</v>
          </cell>
          <cell r="T374" t="str">
            <v>人均增收≥500元</v>
          </cell>
          <cell r="U374" t="str">
            <v>受益脱贫人口数≥16人</v>
          </cell>
          <cell r="V374" t="str">
            <v>项目可持续年限≥2年</v>
          </cell>
          <cell r="W374" t="str">
            <v>受益群众满意度≥95%</v>
          </cell>
          <cell r="X374" t="str">
            <v>巫溪县林业局</v>
          </cell>
          <cell r="Y374" t="str">
            <v>巫溪县徐家镇人民政府</v>
          </cell>
          <cell r="Z374">
            <v>2024</v>
          </cell>
          <cell r="AA374" t="str">
            <v>是</v>
          </cell>
          <cell r="AB374">
            <v>202401</v>
          </cell>
          <cell r="AC374">
            <v>202412</v>
          </cell>
          <cell r="AD374">
            <v>20</v>
          </cell>
          <cell r="AE374">
            <v>20</v>
          </cell>
        </row>
        <row r="374">
          <cell r="AG374">
            <v>20</v>
          </cell>
        </row>
        <row r="374">
          <cell r="AM374">
            <v>40</v>
          </cell>
          <cell r="AN374">
            <v>16</v>
          </cell>
          <cell r="AO374" t="str">
            <v>否</v>
          </cell>
          <cell r="AP374" t="str">
            <v>否</v>
          </cell>
          <cell r="AQ374" t="str">
            <v>否</v>
          </cell>
          <cell r="AR374" t="str">
            <v>是</v>
          </cell>
          <cell r="AS374" t="str">
            <v>否</v>
          </cell>
          <cell r="AT374" t="str">
            <v>否</v>
          </cell>
          <cell r="AU374" t="str">
            <v>否</v>
          </cell>
          <cell r="AV374" t="str">
            <v>否</v>
          </cell>
          <cell r="AW374" t="str">
            <v>否</v>
          </cell>
          <cell r="AX374" t="str">
            <v>郑昌学</v>
          </cell>
          <cell r="AY374">
            <v>13896211619</v>
          </cell>
        </row>
        <row r="374">
          <cell r="BD374">
            <v>0</v>
          </cell>
        </row>
        <row r="374">
          <cell r="BL374">
            <v>20</v>
          </cell>
          <cell r="BM374">
            <v>20</v>
          </cell>
          <cell r="BN374">
            <v>0</v>
          </cell>
          <cell r="BO374">
            <v>20</v>
          </cell>
        </row>
        <row r="375">
          <cell r="F375" t="str">
            <v>巫溪县2024年土城镇核桃产业发展项目</v>
          </cell>
          <cell r="G375" t="str">
            <v>产业发展</v>
          </cell>
          <cell r="H375" t="str">
            <v>生产项目</v>
          </cell>
          <cell r="I375" t="str">
            <v>种植业基地</v>
          </cell>
          <cell r="J375" t="str">
            <v>核桃综合管护200亩</v>
          </cell>
          <cell r="K375" t="str">
            <v>新建</v>
          </cell>
          <cell r="L375" t="str">
            <v>巫溪县土城镇和平村</v>
          </cell>
          <cell r="M375" t="str">
            <v>核桃综合管护200亩，质量合格率≥85%；当年任务完成率100%；综合管护≦250元/亩，受益人口20人（其中巩固脱贫人数5人以上），人均增收500元，满意度90%以上。</v>
          </cell>
          <cell r="N375" t="str">
            <v>10人参与前期项目确定会议、决议，5人参与入库项目的选择，2人参与项目实施过程中施工质量和资金使用的监督，核桃综合管护200亩，质量合格率≥85%；当年任务完成率100%；综合管护≦250元/亩，受益人口20人（其中巩固脱贫人数5人以上），人均增收500元，满意度90%以上。</v>
          </cell>
          <cell r="O375" t="str">
            <v>核桃综合管护200亩，质量合格率≥85%；当年任务完成率100%；综合管护≦250元/亩，受益人口20人（其中巩固脱贫人数5人以上），人均增收500元，满意度90%以上。</v>
          </cell>
          <cell r="P375" t="str">
            <v>核桃综合管护200亩</v>
          </cell>
          <cell r="Q375" t="str">
            <v>质量合格率≥85%.</v>
          </cell>
          <cell r="R375" t="str">
            <v>项目完成及时率100%</v>
          </cell>
          <cell r="S375" t="str">
            <v>综合管护≦250元/亩</v>
          </cell>
          <cell r="T375" t="str">
            <v>人均增收≥500元</v>
          </cell>
          <cell r="U375" t="str">
            <v>受益脱贫人口数≥5人</v>
          </cell>
          <cell r="V375" t="str">
            <v>项目可持续年限≥2年</v>
          </cell>
          <cell r="W375" t="str">
            <v>受益群众满意度≥95%</v>
          </cell>
          <cell r="X375" t="str">
            <v>巫溪县林业局</v>
          </cell>
          <cell r="Y375" t="str">
            <v>巫溪县土城镇人民政府</v>
          </cell>
          <cell r="Z375">
            <v>2024</v>
          </cell>
          <cell r="AA375" t="str">
            <v>是</v>
          </cell>
          <cell r="AB375">
            <v>202401</v>
          </cell>
          <cell r="AC375">
            <v>202412</v>
          </cell>
          <cell r="AD375">
            <v>5</v>
          </cell>
          <cell r="AE375">
            <v>5</v>
          </cell>
        </row>
        <row r="375">
          <cell r="AG375">
            <v>5</v>
          </cell>
        </row>
        <row r="375">
          <cell r="AM375">
            <v>20</v>
          </cell>
          <cell r="AN375">
            <v>5</v>
          </cell>
          <cell r="AO375" t="str">
            <v>否</v>
          </cell>
          <cell r="AP375" t="str">
            <v>否</v>
          </cell>
          <cell r="AQ375" t="str">
            <v>否</v>
          </cell>
          <cell r="AR375" t="str">
            <v>是</v>
          </cell>
          <cell r="AS375" t="str">
            <v>否</v>
          </cell>
          <cell r="AT375" t="str">
            <v>否</v>
          </cell>
          <cell r="AU375" t="str">
            <v>否</v>
          </cell>
          <cell r="AV375" t="str">
            <v>否</v>
          </cell>
          <cell r="AW375" t="str">
            <v>否</v>
          </cell>
          <cell r="AX375" t="str">
            <v>陈昌海</v>
          </cell>
          <cell r="AY375">
            <v>18423278987</v>
          </cell>
        </row>
        <row r="375">
          <cell r="BD375">
            <v>0</v>
          </cell>
        </row>
        <row r="375">
          <cell r="BL375">
            <v>5</v>
          </cell>
          <cell r="BM375">
            <v>5</v>
          </cell>
          <cell r="BN375">
            <v>0</v>
          </cell>
          <cell r="BO375">
            <v>5</v>
          </cell>
        </row>
        <row r="376">
          <cell r="F376" t="str">
            <v>巫溪县2024年下堡镇核桃产业发展项目</v>
          </cell>
          <cell r="G376" t="str">
            <v>产业发展</v>
          </cell>
          <cell r="H376" t="str">
            <v>生产项目</v>
          </cell>
          <cell r="I376" t="str">
            <v>种植业基地</v>
          </cell>
          <cell r="J376" t="str">
            <v>核桃综合管护300亩。剥壳机1台、晾晒设备1套。</v>
          </cell>
          <cell r="K376" t="str">
            <v>新建</v>
          </cell>
          <cell r="L376" t="str">
            <v>巫溪县下堡镇金狮村</v>
          </cell>
          <cell r="M376" t="str">
            <v>核桃综合管护300亩，质量合格率≥85%；当年任务完成率100%；综合管护≦250元/亩，收受人口15人（其中脱贫人口3人），人均增收500元以上，满意度90%以上。</v>
          </cell>
          <cell r="N376" t="str">
            <v>10人参与前期项目确定会议、决议，5人参与入库项目的选择，2人参与项目实施过程中施工质量和资金使用的监督，核桃综合管护300亩，质量合格率≥85%；当年任务完成率100%；综合管护≦250元/亩，收受人口15人（其中脱贫人口3人），人均增收500元以上，满意度90%以上。</v>
          </cell>
          <cell r="O376" t="str">
            <v>核桃综合管护300亩，质量合格率≥85%；当年任务完成率100%；综合管护≦250元/亩，收受人口15人（其中脱贫人口3人），人均增收500元以上，满意度90%以上。</v>
          </cell>
          <cell r="P376" t="str">
            <v>核桃综合管护300亩</v>
          </cell>
          <cell r="Q376" t="str">
            <v>质量合格率≥85%.</v>
          </cell>
          <cell r="R376" t="str">
            <v>项目完成及时率100%</v>
          </cell>
          <cell r="S376" t="str">
            <v>综合管护≦250元/亩</v>
          </cell>
          <cell r="T376" t="str">
            <v>人均增收≥500元</v>
          </cell>
          <cell r="U376" t="str">
            <v>受益巩贫人口数≥6人</v>
          </cell>
          <cell r="V376" t="str">
            <v>项目可持续年限≥2年</v>
          </cell>
          <cell r="W376" t="str">
            <v>受益群众满意度≥95%</v>
          </cell>
          <cell r="X376" t="str">
            <v>巫溪县林业局</v>
          </cell>
          <cell r="Y376" t="str">
            <v>巫溪县下堡镇人民政府</v>
          </cell>
          <cell r="Z376">
            <v>2024</v>
          </cell>
          <cell r="AA376" t="str">
            <v>是</v>
          </cell>
          <cell r="AB376">
            <v>202401</v>
          </cell>
          <cell r="AC376">
            <v>202412</v>
          </cell>
          <cell r="AD376">
            <v>10</v>
          </cell>
          <cell r="AE376">
            <v>10</v>
          </cell>
        </row>
        <row r="376">
          <cell r="AG376">
            <v>10</v>
          </cell>
        </row>
        <row r="376">
          <cell r="AM376">
            <v>15</v>
          </cell>
          <cell r="AN376">
            <v>6</v>
          </cell>
          <cell r="AO376" t="str">
            <v>否</v>
          </cell>
          <cell r="AP376" t="str">
            <v>否</v>
          </cell>
          <cell r="AQ376" t="str">
            <v>否</v>
          </cell>
          <cell r="AR376" t="str">
            <v>是</v>
          </cell>
          <cell r="AS376" t="str">
            <v>否</v>
          </cell>
          <cell r="AT376" t="str">
            <v>否</v>
          </cell>
          <cell r="AU376" t="str">
            <v>否</v>
          </cell>
          <cell r="AV376" t="str">
            <v>否</v>
          </cell>
          <cell r="AW376" t="str">
            <v>否</v>
          </cell>
          <cell r="AX376" t="str">
            <v>陈洋洲</v>
          </cell>
          <cell r="AY376" t="str">
            <v>136183
56711</v>
          </cell>
        </row>
        <row r="376">
          <cell r="BD376">
            <v>0</v>
          </cell>
        </row>
        <row r="376">
          <cell r="BL376">
            <v>10</v>
          </cell>
          <cell r="BM376">
            <v>10</v>
          </cell>
          <cell r="BN376">
            <v>0</v>
          </cell>
          <cell r="BO376">
            <v>10</v>
          </cell>
        </row>
        <row r="377">
          <cell r="F377" t="str">
            <v>巫溪县2024年天元乡核桃产业发展项目</v>
          </cell>
          <cell r="G377" t="str">
            <v>产业发展</v>
          </cell>
          <cell r="H377" t="str">
            <v>生产项目</v>
          </cell>
          <cell r="I377" t="str">
            <v>种植业基地</v>
          </cell>
          <cell r="J377" t="str">
            <v>核桃综合管护2000亩，剥壳机2台</v>
          </cell>
          <cell r="K377" t="str">
            <v>新建</v>
          </cell>
          <cell r="L377" t="str">
            <v>巫溪县天元乡新华、吉龙、新田等村</v>
          </cell>
          <cell r="M377" t="str">
            <v>核桃综合管护2000亩，质量合格率≥85%；当年任务完成率100%；综合管护≦250元/亩，收受人口100人（其中脱贫人口20人），人均增收500元以上，满意度90%以上。</v>
          </cell>
          <cell r="N377" t="str">
            <v>10人参与前期项目确定会议、决议，5人参与入库项目的选择，2人参与项目实施过程中施工质量和资金使用的监督，核桃综合管护2000亩，质量合格率≥85%；当年任务完成率100%；综合管护≦250元/亩，收受人口100人（其中脱贫人口20人），人均增收500元以上，满意度90%以上。</v>
          </cell>
          <cell r="O377" t="str">
            <v>核桃综合管护2000亩，质量合格率≥85%；当年任务完成率100%；综合管护≦250元/亩，收受人口100人（其中脱贫人口20人），人均增收500元以上，满意度90%以上。</v>
          </cell>
          <cell r="P377" t="str">
            <v>核桃综合管护2000亩</v>
          </cell>
          <cell r="Q377" t="str">
            <v>质量合格率≥85%.</v>
          </cell>
          <cell r="R377" t="str">
            <v>项目完成及时率100%</v>
          </cell>
          <cell r="S377" t="str">
            <v>综合管护≦250元/亩</v>
          </cell>
          <cell r="T377" t="str">
            <v>人均增收≥500元</v>
          </cell>
          <cell r="U377" t="str">
            <v>受益脱贫人口数≥40人</v>
          </cell>
          <cell r="V377" t="str">
            <v>项目可持续年限≥2年</v>
          </cell>
          <cell r="W377" t="str">
            <v>受益群众满意度≥95%</v>
          </cell>
          <cell r="X377" t="str">
            <v>巫溪县林业局</v>
          </cell>
          <cell r="Y377" t="str">
            <v>巫溪县天元乡人民政府</v>
          </cell>
          <cell r="Z377">
            <v>2024</v>
          </cell>
          <cell r="AA377" t="str">
            <v>是</v>
          </cell>
          <cell r="AB377">
            <v>202401</v>
          </cell>
          <cell r="AC377">
            <v>202412</v>
          </cell>
          <cell r="AD377">
            <v>52</v>
          </cell>
          <cell r="AE377">
            <v>52</v>
          </cell>
        </row>
        <row r="377">
          <cell r="AG377">
            <v>52</v>
          </cell>
        </row>
        <row r="377">
          <cell r="AM377">
            <v>100</v>
          </cell>
          <cell r="AN377">
            <v>20</v>
          </cell>
          <cell r="AO377" t="str">
            <v>否</v>
          </cell>
          <cell r="AP377" t="str">
            <v>否</v>
          </cell>
          <cell r="AQ377" t="str">
            <v>否</v>
          </cell>
          <cell r="AR377" t="str">
            <v>是</v>
          </cell>
          <cell r="AS377" t="str">
            <v>否</v>
          </cell>
          <cell r="AT377" t="str">
            <v>否</v>
          </cell>
          <cell r="AU377" t="str">
            <v>否</v>
          </cell>
          <cell r="AV377" t="str">
            <v>否</v>
          </cell>
          <cell r="AW377" t="str">
            <v>否</v>
          </cell>
          <cell r="AX377" t="str">
            <v>胡明生</v>
          </cell>
          <cell r="AY377">
            <v>13635360366</v>
          </cell>
        </row>
        <row r="377">
          <cell r="BD377">
            <v>0</v>
          </cell>
        </row>
        <row r="377">
          <cell r="BL377">
            <v>52</v>
          </cell>
          <cell r="BM377">
            <v>52</v>
          </cell>
          <cell r="BN377">
            <v>0</v>
          </cell>
          <cell r="BO377">
            <v>52</v>
          </cell>
        </row>
        <row r="378">
          <cell r="F378" t="str">
            <v>巫溪县2024年中梁乡核桃产业发展项目</v>
          </cell>
          <cell r="G378" t="str">
            <v>产业发展</v>
          </cell>
          <cell r="H378" t="str">
            <v>生产项目</v>
          </cell>
          <cell r="I378" t="str">
            <v>种植业基地</v>
          </cell>
          <cell r="J378" t="str">
            <v>管护核桃1000亩</v>
          </cell>
          <cell r="K378" t="str">
            <v>新建</v>
          </cell>
          <cell r="L378" t="str">
            <v>巫溪县中梁乡石锣、双河、中梁、星溪等村</v>
          </cell>
          <cell r="M378" t="str">
            <v>核桃综合管护1000亩，质量合格率≥85%；当年任务完成率100%；综合管护≦250元/亩，收受人口50人（其中脱贫人口10人），人均增收500元以上，满意度90%以上。</v>
          </cell>
          <cell r="N378" t="str">
            <v>10人参与前期项目确定会议、决议，5人参与入库项目的选择，2人参与项目实施过程中施工质量和资金使用的监督，核桃综合管护1000亩，质量合格率≥85%；当年任务完成率100%；综合管护≦250元/亩，收受人口50人（其中脱贫人口10人），人均增收500元以上，满意度90%以上。</v>
          </cell>
          <cell r="O378" t="str">
            <v>核桃综合管护1000亩，质量合格率≥85%；当年任务完成率100%；综合管护≦250元/亩，收受人口50人（其中脱贫人口10人），人均增收500元以上，满意度90%以上。</v>
          </cell>
          <cell r="P378" t="str">
            <v>核桃综合管护1000亩</v>
          </cell>
          <cell r="Q378" t="str">
            <v>质量合格率≥85%.</v>
          </cell>
          <cell r="R378" t="str">
            <v>项目完成及时率100%</v>
          </cell>
          <cell r="S378" t="str">
            <v>综合管护≦250元/亩</v>
          </cell>
          <cell r="T378" t="str">
            <v>人均增收≥500元</v>
          </cell>
          <cell r="U378" t="str">
            <v>受益脱贫人口数≥40人</v>
          </cell>
          <cell r="V378" t="str">
            <v>项目可持续年限≥2年</v>
          </cell>
          <cell r="W378" t="str">
            <v>受益群众满意度≥95%</v>
          </cell>
          <cell r="X378" t="str">
            <v>巫溪县林业局</v>
          </cell>
          <cell r="Y378" t="str">
            <v>巫溪县中梁乡人民政府</v>
          </cell>
          <cell r="Z378">
            <v>2024</v>
          </cell>
          <cell r="AA378" t="str">
            <v>是</v>
          </cell>
          <cell r="AB378">
            <v>202401</v>
          </cell>
          <cell r="AC378">
            <v>202412</v>
          </cell>
          <cell r="AD378">
            <v>25</v>
          </cell>
          <cell r="AE378">
            <v>25</v>
          </cell>
        </row>
        <row r="378">
          <cell r="AG378">
            <v>25</v>
          </cell>
        </row>
        <row r="378">
          <cell r="AM378">
            <v>60</v>
          </cell>
          <cell r="AN378">
            <v>40</v>
          </cell>
          <cell r="AO378" t="str">
            <v>否</v>
          </cell>
          <cell r="AP378" t="str">
            <v>否</v>
          </cell>
          <cell r="AQ378" t="str">
            <v>否</v>
          </cell>
          <cell r="AR378" t="str">
            <v>是</v>
          </cell>
          <cell r="AS378" t="str">
            <v>否</v>
          </cell>
          <cell r="AT378" t="str">
            <v>否</v>
          </cell>
          <cell r="AU378" t="str">
            <v>否</v>
          </cell>
          <cell r="AV378" t="str">
            <v>否</v>
          </cell>
          <cell r="AW378" t="str">
            <v>否</v>
          </cell>
          <cell r="AX378" t="str">
            <v>黄晓俊</v>
          </cell>
          <cell r="AY378">
            <v>13896279350</v>
          </cell>
        </row>
        <row r="378">
          <cell r="BD378">
            <v>0</v>
          </cell>
        </row>
        <row r="378">
          <cell r="BL378">
            <v>25</v>
          </cell>
          <cell r="BM378">
            <v>25</v>
          </cell>
          <cell r="BN378">
            <v>0</v>
          </cell>
          <cell r="BO378">
            <v>25</v>
          </cell>
        </row>
        <row r="379">
          <cell r="F379" t="str">
            <v>巫溪县2024年长桂乡核桃产业发展项目</v>
          </cell>
          <cell r="G379" t="str">
            <v>产业发展</v>
          </cell>
          <cell r="H379" t="str">
            <v>生产项目</v>
          </cell>
          <cell r="I379" t="str">
            <v>种植业基地</v>
          </cell>
          <cell r="J379" t="str">
            <v>核桃综合管护500亩，剥壳机1台，晾晒设备1套</v>
          </cell>
          <cell r="K379" t="str">
            <v>新建</v>
          </cell>
          <cell r="L379" t="str">
            <v>巫溪县长桂乡坪义等村</v>
          </cell>
          <cell r="M379" t="str">
            <v>核桃综合管护500亩，质量合格率≥85%；当年任务完成率100%；综合管护≦250元/亩，受益人口25人（其中巩固脱贫人数5人以上），人均增收500元，满意度90%以上。</v>
          </cell>
          <cell r="N379" t="str">
            <v>10人参与前期项目确定会议、决议，5人参与入库项目的选择，2人参与项目实施过程中施工质量和资金使用的监督，核桃综合管护500亩，质量合格率≥85%；当年任务完成率100%；综合管护≦250元/亩，受益人口25人（其中巩固脱贫人数5人以上），人均增收500元，满意度90%以上。</v>
          </cell>
          <cell r="O379" t="str">
            <v>核桃综合管护500亩，质量合格率≥85%；当年任务完成率100%；综合管护≦250元/亩，受益人口25人（其中巩固脱贫人数5人以上），人均增收500元，满意度90%以上。</v>
          </cell>
          <cell r="P379" t="str">
            <v>核桃综合管护500亩</v>
          </cell>
          <cell r="Q379" t="str">
            <v>质量合格率≥85%.</v>
          </cell>
          <cell r="R379" t="str">
            <v>项目完成及时率100%</v>
          </cell>
          <cell r="S379" t="str">
            <v>综合管护≦250元/亩</v>
          </cell>
          <cell r="T379" t="str">
            <v>人均增收≥500元</v>
          </cell>
          <cell r="U379" t="str">
            <v>受益脱贫人口数≥10人</v>
          </cell>
          <cell r="V379" t="str">
            <v>项目可持续年限≥2年</v>
          </cell>
          <cell r="W379" t="str">
            <v>受益群众满意度≥95%</v>
          </cell>
          <cell r="X379" t="str">
            <v>巫溪县林业局</v>
          </cell>
          <cell r="Y379" t="str">
            <v>巫溪县长桂乡人民政府</v>
          </cell>
          <cell r="Z379">
            <v>2024</v>
          </cell>
          <cell r="AA379" t="str">
            <v>是</v>
          </cell>
          <cell r="AB379">
            <v>202401</v>
          </cell>
          <cell r="AC379">
            <v>202412</v>
          </cell>
          <cell r="AD379">
            <v>15</v>
          </cell>
          <cell r="AE379">
            <v>15</v>
          </cell>
        </row>
        <row r="379">
          <cell r="AG379">
            <v>15</v>
          </cell>
        </row>
        <row r="379">
          <cell r="AM379">
            <v>25</v>
          </cell>
          <cell r="AN379">
            <v>10</v>
          </cell>
          <cell r="AO379" t="str">
            <v>否</v>
          </cell>
          <cell r="AP379" t="str">
            <v>否</v>
          </cell>
          <cell r="AQ379" t="str">
            <v>否</v>
          </cell>
          <cell r="AR379" t="str">
            <v>是</v>
          </cell>
          <cell r="AS379" t="str">
            <v>否</v>
          </cell>
          <cell r="AT379" t="str">
            <v>否</v>
          </cell>
          <cell r="AU379" t="str">
            <v>否</v>
          </cell>
          <cell r="AV379" t="str">
            <v>否</v>
          </cell>
          <cell r="AW379" t="str">
            <v>否</v>
          </cell>
          <cell r="AX379" t="str">
            <v>陈东</v>
          </cell>
          <cell r="AY379">
            <v>18996600020</v>
          </cell>
        </row>
        <row r="379">
          <cell r="BD379">
            <v>0</v>
          </cell>
        </row>
        <row r="379">
          <cell r="BL379">
            <v>15</v>
          </cell>
          <cell r="BM379">
            <v>15</v>
          </cell>
          <cell r="BN379">
            <v>0</v>
          </cell>
          <cell r="BO379">
            <v>15</v>
          </cell>
        </row>
        <row r="380">
          <cell r="F380" t="str">
            <v>巫溪县2024年天星乡核桃产业发展项目</v>
          </cell>
          <cell r="G380" t="str">
            <v>产业发展</v>
          </cell>
          <cell r="H380" t="str">
            <v>生产项目</v>
          </cell>
          <cell r="I380" t="str">
            <v>种植业基地</v>
          </cell>
          <cell r="J380" t="str">
            <v>核桃综合管护、高接换优300亩</v>
          </cell>
          <cell r="K380" t="str">
            <v>新建</v>
          </cell>
          <cell r="L380" t="str">
            <v>巫溪县天星乡西流村</v>
          </cell>
          <cell r="M380" t="str">
            <v>核桃综合管护、高接换优300亩，质量合格率≥85%；当年任务完成率100%；综合管护、高接换优≦500元/亩，受益人口15人（其中巩固脱贫人数3人以上），人均增收500元，满意度90%以上。</v>
          </cell>
          <cell r="N380" t="str">
            <v>10人参与前期项目确定会议、决议，5人参与入库项目的选择，2人参与项目实施过程中施工质量和资金使用的监督，核桃综合管护、高接换优300亩，质量合格率≥85%；当年任务完成率100%；综合管护、高接换优≦500元/亩，受益人口15人（其中巩固脱贫人数3人以上），人均增收500元，满意度90%以上。</v>
          </cell>
          <cell r="O380" t="str">
            <v>核桃综合管护、高接换优300亩，质量合格率≥85%；当年任务完成率100%；综合管护、高接换优≦500元/亩，受益人口15人（其中巩固脱贫人数3人以上），人均增收500元，满意度90%以上。</v>
          </cell>
          <cell r="P380" t="str">
            <v>核桃综合管护、高接换优300亩</v>
          </cell>
          <cell r="Q380" t="str">
            <v>质量合格率≥85%.</v>
          </cell>
          <cell r="R380" t="str">
            <v>项目完成及时率100%</v>
          </cell>
          <cell r="S380" t="str">
            <v>综合管护≦500元/亩</v>
          </cell>
          <cell r="T380" t="str">
            <v>人均增收≥500元</v>
          </cell>
          <cell r="U380" t="str">
            <v>受益脱贫人口数≥6人</v>
          </cell>
          <cell r="V380" t="str">
            <v>项目可持续年限≥2年</v>
          </cell>
          <cell r="W380" t="str">
            <v>受益群众满意度≥95%</v>
          </cell>
          <cell r="X380" t="str">
            <v>巫溪县林业局</v>
          </cell>
          <cell r="Y380" t="str">
            <v>巫溪县天星乡人民政府</v>
          </cell>
          <cell r="Z380">
            <v>2024</v>
          </cell>
          <cell r="AA380" t="str">
            <v>是</v>
          </cell>
          <cell r="AB380">
            <v>202401</v>
          </cell>
          <cell r="AC380">
            <v>202412</v>
          </cell>
          <cell r="AD380">
            <v>15</v>
          </cell>
          <cell r="AE380">
            <v>15</v>
          </cell>
        </row>
        <row r="380">
          <cell r="AG380">
            <v>15</v>
          </cell>
        </row>
        <row r="380">
          <cell r="AM380">
            <v>15</v>
          </cell>
          <cell r="AN380">
            <v>6</v>
          </cell>
          <cell r="AO380" t="str">
            <v>否</v>
          </cell>
          <cell r="AP380" t="str">
            <v>否</v>
          </cell>
          <cell r="AQ380" t="str">
            <v>否</v>
          </cell>
          <cell r="AR380" t="str">
            <v>是</v>
          </cell>
          <cell r="AS380" t="str">
            <v>否</v>
          </cell>
          <cell r="AT380" t="str">
            <v>否</v>
          </cell>
          <cell r="AU380" t="str">
            <v>否</v>
          </cell>
          <cell r="AV380" t="str">
            <v>否</v>
          </cell>
          <cell r="AW380" t="str">
            <v>否</v>
          </cell>
          <cell r="AX380" t="str">
            <v>刘海军</v>
          </cell>
          <cell r="AY380">
            <v>15826470946</v>
          </cell>
        </row>
        <row r="380">
          <cell r="BD380">
            <v>0</v>
          </cell>
        </row>
        <row r="380">
          <cell r="BL380">
            <v>15</v>
          </cell>
          <cell r="BM380">
            <v>15</v>
          </cell>
          <cell r="BN380">
            <v>0</v>
          </cell>
          <cell r="BO380">
            <v>15</v>
          </cell>
        </row>
        <row r="381">
          <cell r="F381" t="str">
            <v>巫溪县2024年猫儿背林场核桃技术试验示范基地建设项目</v>
          </cell>
          <cell r="G381" t="str">
            <v>产业发展</v>
          </cell>
          <cell r="H381" t="str">
            <v>生产项目</v>
          </cell>
          <cell r="I381" t="str">
            <v>种植业基地</v>
          </cell>
          <cell r="J381" t="str">
            <v>核桃技术试验示范建设185亩</v>
          </cell>
          <cell r="K381" t="str">
            <v>新建</v>
          </cell>
          <cell r="L381" t="str">
            <v>巫溪县猫儿背林场</v>
          </cell>
          <cell r="M381" t="str">
            <v>核桃技术试验示范185亩，质量合格率≥85%，当年任务完成率100%，技术试验示范≦20万元，满意度90%以上。</v>
          </cell>
          <cell r="N381" t="str">
            <v>10人参与前期项目确定会议、决议，5人参与入库项目的选择，2人参与项目实施过程中施工质量和资金使用的监督，核桃技术试验示范185亩，质量合格率≥85%，当年任务完成率100%，技术试验示范≦20万元，满意度90%以上。</v>
          </cell>
          <cell r="O381" t="str">
            <v>核桃技术试验示范185亩，质量合格率≥85%，当年任务完成率100%，技术试验示范≦20万元，满意度90%以上。</v>
          </cell>
          <cell r="P381" t="str">
            <v>核桃技术试验示范建设185亩</v>
          </cell>
          <cell r="Q381" t="str">
            <v>质量合格率≥85%.</v>
          </cell>
          <cell r="R381" t="str">
            <v>项目完成及时率100%</v>
          </cell>
          <cell r="S381" t="str">
            <v>技术试验示范≦20万元</v>
          </cell>
          <cell r="T381" t="str">
            <v>人均增收≥500元</v>
          </cell>
          <cell r="U381" t="str">
            <v>受益脱贫人口数≥200人</v>
          </cell>
          <cell r="V381" t="str">
            <v>项目可持续年限≥2年</v>
          </cell>
          <cell r="W381" t="str">
            <v>受益群众满意度≥95%</v>
          </cell>
          <cell r="X381" t="str">
            <v>巫溪县林业局</v>
          </cell>
          <cell r="Y381" t="str">
            <v>巫溪县猫儿背林场</v>
          </cell>
          <cell r="Z381">
            <v>2024</v>
          </cell>
          <cell r="AA381" t="str">
            <v>是</v>
          </cell>
          <cell r="AB381">
            <v>202401</v>
          </cell>
          <cell r="AC381">
            <v>202412</v>
          </cell>
          <cell r="AD381">
            <v>20</v>
          </cell>
          <cell r="AE381">
            <v>20</v>
          </cell>
        </row>
        <row r="381">
          <cell r="AG381">
            <v>20</v>
          </cell>
        </row>
        <row r="381">
          <cell r="AM381">
            <v>200</v>
          </cell>
          <cell r="AN381">
            <v>200</v>
          </cell>
          <cell r="AO381" t="str">
            <v>否</v>
          </cell>
          <cell r="AP381" t="str">
            <v>否</v>
          </cell>
          <cell r="AQ381" t="str">
            <v>否</v>
          </cell>
          <cell r="AR381" t="str">
            <v>是</v>
          </cell>
          <cell r="AS381" t="str">
            <v>否</v>
          </cell>
          <cell r="AT381" t="str">
            <v>否</v>
          </cell>
          <cell r="AU381" t="str">
            <v>否</v>
          </cell>
          <cell r="AV381" t="str">
            <v>否</v>
          </cell>
          <cell r="AW381" t="str">
            <v>否</v>
          </cell>
          <cell r="AX381" t="str">
            <v>崔海军</v>
          </cell>
          <cell r="AY381">
            <v>13452758795</v>
          </cell>
        </row>
        <row r="381">
          <cell r="BD381">
            <v>0</v>
          </cell>
        </row>
        <row r="381">
          <cell r="BL381">
            <v>20</v>
          </cell>
          <cell r="BM381">
            <v>20</v>
          </cell>
          <cell r="BN381">
            <v>0</v>
          </cell>
          <cell r="BO381">
            <v>20</v>
          </cell>
        </row>
        <row r="382">
          <cell r="F382" t="str">
            <v>巫溪县2024年通城镇核桃加工厂建设项目</v>
          </cell>
          <cell r="G382" t="str">
            <v>产业发展</v>
          </cell>
          <cell r="H382" t="str">
            <v>生产项目</v>
          </cell>
          <cell r="I382" t="str">
            <v>种植业基地</v>
          </cell>
          <cell r="J382" t="str">
            <v>入股新引进核桃加工厂项目，建设厂房建筑面积不低于800平方米的核桃加工厂及配套基础设施等。财政资金作为村集体入股资金新建厂房及配套设施，形成等额固定资产，产权归村集体所有。</v>
          </cell>
          <cell r="K382" t="str">
            <v>新建</v>
          </cell>
          <cell r="L382" t="str">
            <v>巫溪县通城镇</v>
          </cell>
          <cell r="M382" t="str">
            <v>通过财政资金入股建设厂房建筑面积不低于800平方米的核桃加工厂及配套基础设施等，项目建成后可增加村集体经济收入2万元以上，带动农户务工收入1000元以上，受益人口50人，其中脱贫人口12人。</v>
          </cell>
          <cell r="N382" t="str">
            <v>15人参与前期项目确定会议、决议，15人参与入库项目的选择，8人参与项目实施过程中施工质量和资金使用的监督，通过财政资金入股建设厂房建筑面积不低于800平方米的核桃加工厂及配套基础设施等，项目建成后可增加村集体经济收入2万元以上，带动农户务工收入1000元以上，受益人口50人，其中脱贫人口12人。</v>
          </cell>
          <cell r="O382" t="str">
            <v>通过财政资金入股建设厂房建筑面积不低于800平方米的核桃加工厂及配套基础设施等，项目建成后可增加村集体经济收入2万元以上，带动农户务工收入1000元以上，受益人口50人，其中脱贫人口12人。</v>
          </cell>
          <cell r="P382" t="str">
            <v>建设核桃加工厂800平方米</v>
          </cell>
          <cell r="Q382" t="str">
            <v>项目验收合格率100%</v>
          </cell>
          <cell r="R382" t="str">
            <v>项目完成及时率100%</v>
          </cell>
          <cell r="S382" t="str">
            <v>厂房建设3000元/平方米，配套基础设施10万元</v>
          </cell>
          <cell r="T382" t="str">
            <v>增加村集体经济收入≥2万元，带动农户务工收入≥1000元</v>
          </cell>
          <cell r="U382" t="str">
            <v>受益脱贫人口数≥12人</v>
          </cell>
          <cell r="V382" t="str">
            <v>项目可持续年限≥3年</v>
          </cell>
          <cell r="W382" t="str">
            <v>受益群众满意度≥95%</v>
          </cell>
          <cell r="X382" t="str">
            <v>巫溪县乡村振兴局</v>
          </cell>
          <cell r="Y382" t="str">
            <v>巫溪县通城镇人民政府</v>
          </cell>
          <cell r="Z382">
            <v>2024</v>
          </cell>
          <cell r="AA382" t="str">
            <v>是 </v>
          </cell>
          <cell r="AB382">
            <v>202401</v>
          </cell>
          <cell r="AC382">
            <v>202412</v>
          </cell>
          <cell r="AD382">
            <v>250</v>
          </cell>
          <cell r="AE382">
            <v>250</v>
          </cell>
          <cell r="AF382">
            <v>250</v>
          </cell>
        </row>
        <row r="382">
          <cell r="AM382">
            <v>50</v>
          </cell>
          <cell r="AN382">
            <v>12</v>
          </cell>
          <cell r="AO382" t="str">
            <v>否</v>
          </cell>
          <cell r="AP382" t="str">
            <v>否</v>
          </cell>
          <cell r="AQ382" t="str">
            <v>否</v>
          </cell>
          <cell r="AR382" t="str">
            <v>是</v>
          </cell>
          <cell r="AS382" t="str">
            <v>否</v>
          </cell>
          <cell r="AT382" t="str">
            <v>否</v>
          </cell>
          <cell r="AU382" t="str">
            <v>否</v>
          </cell>
          <cell r="AV382" t="str">
            <v>是</v>
          </cell>
          <cell r="AW382" t="str">
            <v>财政资金作为村集体入股资金新建厂房及配套设施，形成等额固定资产，产权归村集体所有。 </v>
          </cell>
          <cell r="AX382" t="str">
            <v>张丕建</v>
          </cell>
          <cell r="AY382">
            <v>18883235345</v>
          </cell>
        </row>
        <row r="382">
          <cell r="BD382">
            <v>250</v>
          </cell>
          <cell r="BE382">
            <v>250</v>
          </cell>
        </row>
        <row r="382">
          <cell r="BL382">
            <v>250</v>
          </cell>
          <cell r="BM382">
            <v>250</v>
          </cell>
          <cell r="BN382">
            <v>250</v>
          </cell>
          <cell r="BO382">
            <v>0</v>
          </cell>
        </row>
        <row r="383">
          <cell r="AD383">
            <v>300</v>
          </cell>
          <cell r="AE383">
            <v>300</v>
          </cell>
          <cell r="AF383">
            <v>300</v>
          </cell>
          <cell r="AG383">
            <v>0</v>
          </cell>
          <cell r="AH383">
            <v>0</v>
          </cell>
          <cell r="AI383">
            <v>0</v>
          </cell>
          <cell r="AJ383">
            <v>0</v>
          </cell>
          <cell r="AK383">
            <v>0</v>
          </cell>
          <cell r="AL383">
            <v>0</v>
          </cell>
          <cell r="AM383">
            <v>800</v>
          </cell>
          <cell r="AN383">
            <v>55</v>
          </cell>
          <cell r="AO383">
            <v>0</v>
          </cell>
          <cell r="AP383">
            <v>0</v>
          </cell>
          <cell r="AQ383">
            <v>0</v>
          </cell>
          <cell r="AR383">
            <v>0</v>
          </cell>
          <cell r="AS383">
            <v>0</v>
          </cell>
          <cell r="AT383">
            <v>0</v>
          </cell>
          <cell r="AU383">
            <v>0</v>
          </cell>
          <cell r="AV383">
            <v>0</v>
          </cell>
          <cell r="AW383">
            <v>0</v>
          </cell>
          <cell r="AX383">
            <v>0</v>
          </cell>
          <cell r="AY383">
            <v>19115297062</v>
          </cell>
          <cell r="AZ383">
            <v>0</v>
          </cell>
          <cell r="BA383">
            <v>0</v>
          </cell>
          <cell r="BB383">
            <v>0</v>
          </cell>
          <cell r="BC383">
            <v>0</v>
          </cell>
          <cell r="BD383">
            <v>300</v>
          </cell>
          <cell r="BE383">
            <v>300</v>
          </cell>
          <cell r="BF383">
            <v>0</v>
          </cell>
          <cell r="BG383">
            <v>0</v>
          </cell>
          <cell r="BH383">
            <v>0</v>
          </cell>
          <cell r="BI383">
            <v>0</v>
          </cell>
          <cell r="BJ383">
            <v>0</v>
          </cell>
          <cell r="BK383">
            <v>0</v>
          </cell>
          <cell r="BL383" t="str">
            <v/>
          </cell>
          <cell r="BM383" t="str">
            <v/>
          </cell>
          <cell r="BN383" t="str">
            <v/>
          </cell>
          <cell r="BO383" t="str">
            <v/>
          </cell>
        </row>
        <row r="384">
          <cell r="F384" t="str">
            <v>巫溪县通城镇2024年晚李产业发展项目</v>
          </cell>
          <cell r="G384" t="str">
            <v>产业发展</v>
          </cell>
          <cell r="H384" t="str">
            <v>生产项目</v>
          </cell>
          <cell r="I384" t="str">
            <v>种植业基地</v>
          </cell>
          <cell r="J384" t="str">
            <v>建设标准化示范基地5000亩，补植补造新品种晚李300亩，品种改良500亩；新建或维修灌溉水池5000方；建设产业道路、避雨栽培、太阳能杀虫频振灯、山地机械等农业设施；果品加工作坊建设等。</v>
          </cell>
          <cell r="K384" t="str">
            <v>新建</v>
          </cell>
          <cell r="L384" t="str">
            <v>巫溪县通城镇云台村、楼门村、长桂村、青梅村、清泉村、龙池村、长安村、长红村等村</v>
          </cell>
          <cell r="M384" t="str">
            <v>通过打造标准化示范基地5000亩，补植补造新品种晚李300亩，品种改良500亩；新建或维修灌溉水池5000方；建设产业道路、避雨栽培、太阳能杀虫频振灯、山地机械等农业设施；果品加工作坊、技术体系建设等，可对晚李品质进行升级提高晚李产量，同时减少运输成本。受益人口800人，其中脱贫户120人。</v>
          </cell>
          <cell r="N384" t="str">
            <v>25人参与前期项目确定会议、决议，25人参与入库项目的选择，11人参与项目实施过程中施工质量和资金使用的监督；通过实施该项目，可对晚李品质进行升级提高晚李产量，同时减少运输成本。受益人口800人，其中脱贫户120人。</v>
          </cell>
          <cell r="O384" t="str">
            <v>通过打造标准化示范基地5000亩，补植补造新品种晚李300亩，品种改良500亩；新建或维修灌溉水池5000方；建设产业道路、避雨栽培、太阳能杀虫频振灯、山地机械等农业设施；果品加工作坊、技术体系建设等，可对晚李品质进行升级提高晚李产量，同时减少运输成本。受益人口800人，其中脱贫户120人。</v>
          </cell>
          <cell r="P384" t="str">
            <v>晚李标准化示范基地5000亩，补植补造新品种晚李300亩，品种改良500亩；新建或维修灌溉水池5000立方米。</v>
          </cell>
          <cell r="Q384" t="str">
            <v>项目验收合格率100%</v>
          </cell>
          <cell r="R384" t="str">
            <v>项目完成及时率100%</v>
          </cell>
          <cell r="S384" t="str">
            <v>标准化示范基地1250元/亩，补植补造新品种晚李1500元/亩，品种改良3000元/亩，灌溉水池300元/立方米，其他配套设施30万元</v>
          </cell>
          <cell r="T384" t="str">
            <v>总产值≥1500万元以上。</v>
          </cell>
          <cell r="U384" t="str">
            <v>受益脱贫人口数≥55人</v>
          </cell>
          <cell r="V384" t="str">
            <v>项目可持续年限≥3年</v>
          </cell>
          <cell r="W384" t="str">
            <v>受益群众满意度≥95%</v>
          </cell>
          <cell r="X384" t="str">
            <v>巫溪县乡村振兴局</v>
          </cell>
          <cell r="Y384" t="str">
            <v>巫溪县通城镇人民政府</v>
          </cell>
          <cell r="Z384">
            <v>2024</v>
          </cell>
          <cell r="AA384" t="str">
            <v>是 </v>
          </cell>
          <cell r="AB384">
            <v>202401</v>
          </cell>
          <cell r="AC384">
            <v>202412</v>
          </cell>
          <cell r="AD384">
            <v>300</v>
          </cell>
          <cell r="AE384">
            <v>300</v>
          </cell>
          <cell r="AF384">
            <v>300</v>
          </cell>
        </row>
        <row r="384">
          <cell r="AM384">
            <v>800</v>
          </cell>
          <cell r="AN384">
            <v>55</v>
          </cell>
          <cell r="AO384" t="str">
            <v>否</v>
          </cell>
          <cell r="AP384" t="str">
            <v>否</v>
          </cell>
          <cell r="AQ384" t="str">
            <v>否</v>
          </cell>
          <cell r="AR384" t="str">
            <v>是</v>
          </cell>
          <cell r="AS384" t="str">
            <v>是</v>
          </cell>
          <cell r="AT384" t="str">
            <v>否</v>
          </cell>
          <cell r="AU384" t="str">
            <v>否</v>
          </cell>
          <cell r="AV384" t="str">
            <v>否</v>
          </cell>
          <cell r="AW384" t="str">
            <v>否</v>
          </cell>
          <cell r="AX384" t="str">
            <v>戴玉春</v>
          </cell>
          <cell r="AY384">
            <v>19115297062</v>
          </cell>
        </row>
        <row r="384">
          <cell r="BD384">
            <v>300</v>
          </cell>
          <cell r="BE384">
            <v>300</v>
          </cell>
        </row>
        <row r="384">
          <cell r="BL384">
            <v>300</v>
          </cell>
          <cell r="BM384">
            <v>300</v>
          </cell>
          <cell r="BN384">
            <v>300</v>
          </cell>
          <cell r="BO384">
            <v>0</v>
          </cell>
        </row>
        <row r="385">
          <cell r="AD385">
            <v>1784</v>
          </cell>
          <cell r="AE385">
            <v>1784</v>
          </cell>
          <cell r="AF385">
            <v>1784</v>
          </cell>
          <cell r="AG385">
            <v>0</v>
          </cell>
          <cell r="AH385">
            <v>0</v>
          </cell>
          <cell r="AI385">
            <v>0</v>
          </cell>
          <cell r="AJ385">
            <v>0</v>
          </cell>
          <cell r="AK385">
            <v>0</v>
          </cell>
          <cell r="AL385">
            <v>0</v>
          </cell>
          <cell r="AM385">
            <v>424</v>
          </cell>
          <cell r="AN385">
            <v>384</v>
          </cell>
          <cell r="AO385">
            <v>0</v>
          </cell>
          <cell r="AP385">
            <v>0</v>
          </cell>
          <cell r="AQ385">
            <v>0</v>
          </cell>
          <cell r="AR385">
            <v>0</v>
          </cell>
          <cell r="AS385">
            <v>0</v>
          </cell>
          <cell r="AT385">
            <v>0</v>
          </cell>
          <cell r="AU385">
            <v>0</v>
          </cell>
          <cell r="AV385">
            <v>0</v>
          </cell>
          <cell r="AW385">
            <v>0</v>
          </cell>
          <cell r="AX385">
            <v>0</v>
          </cell>
          <cell r="AY385">
            <v>380220452015</v>
          </cell>
          <cell r="AZ385">
            <v>0</v>
          </cell>
          <cell r="BA385">
            <v>0</v>
          </cell>
          <cell r="BB385">
            <v>0</v>
          </cell>
          <cell r="BC385">
            <v>0</v>
          </cell>
          <cell r="BD385">
            <v>1494</v>
          </cell>
          <cell r="BE385">
            <v>1494</v>
          </cell>
          <cell r="BF385">
            <v>0</v>
          </cell>
          <cell r="BG385">
            <v>0</v>
          </cell>
          <cell r="BH385">
            <v>0</v>
          </cell>
          <cell r="BI385">
            <v>0</v>
          </cell>
          <cell r="BJ385">
            <v>0</v>
          </cell>
          <cell r="BK385">
            <v>0</v>
          </cell>
          <cell r="BL385" t="str">
            <v/>
          </cell>
          <cell r="BM385" t="str">
            <v/>
          </cell>
          <cell r="BN385" t="str">
            <v/>
          </cell>
          <cell r="BO385" t="str">
            <v/>
          </cell>
        </row>
        <row r="386">
          <cell r="F386" t="str">
            <v>巫溪县通城镇中兴村2024年烟草产业发展烤房建设项目</v>
          </cell>
          <cell r="G386" t="str">
            <v>产业发展</v>
          </cell>
          <cell r="H386" t="str">
            <v>生产项目</v>
          </cell>
          <cell r="I386" t="str">
            <v>种植业基地</v>
          </cell>
          <cell r="J386" t="str">
            <v>新建烤房8座</v>
          </cell>
          <cell r="K386" t="str">
            <v>新建</v>
          </cell>
          <cell r="L386" t="str">
            <v>巫溪县通城镇中兴村</v>
          </cell>
          <cell r="M386" t="str">
            <v>通过新建烟叶板式移动集群烤房8座，可解决11个（其中脱贫人口5人）以上临时务工人员临近就业，增加年务工收入2000元/人以上</v>
          </cell>
          <cell r="N386" t="str">
            <v>10人参与前期项目确定会议、决议，5人参与入库项目的选择，2人参与项目实施过程中施工质量和资金使用的监督，通过新建烟叶板式移动集群烤房8座，可解决11个（其中脱贫人口5人）以上临时务工人员临近就业，增加年务工收入2000元/人以上</v>
          </cell>
          <cell r="O386" t="str">
            <v>通过新建烟叶板式移动集群烤房8座，可解决11个（其中脱贫人口5人）以上临时务工人员临近就业，增加年务工收入2000元/人以上</v>
          </cell>
          <cell r="P386" t="str">
            <v>新建烤房8座</v>
          </cell>
          <cell r="Q386" t="str">
            <v>项目验收合格率100%</v>
          </cell>
          <cell r="R386" t="str">
            <v>工程完成及时率100%</v>
          </cell>
          <cell r="S386" t="str">
            <v>烤房3.6万元/座</v>
          </cell>
          <cell r="T386" t="str">
            <v>特色产业带动脱贫农户增加收入≥4000元</v>
          </cell>
          <cell r="U386" t="str">
            <v>受益脱贫人口数≥16人</v>
          </cell>
          <cell r="V386" t="str">
            <v>项目可持续年限≥1年</v>
          </cell>
          <cell r="W386" t="str">
            <v>受益群众满意度≥95%</v>
          </cell>
          <cell r="X386" t="str">
            <v>巫溪县农业农村委员会</v>
          </cell>
          <cell r="Y386" t="str">
            <v>巫溪县通城镇人民政府</v>
          </cell>
          <cell r="Z386">
            <v>2024</v>
          </cell>
          <cell r="AA386" t="str">
            <v>是</v>
          </cell>
          <cell r="AB386">
            <v>202401</v>
          </cell>
          <cell r="AC386">
            <v>202412</v>
          </cell>
          <cell r="AD386">
            <v>28.8</v>
          </cell>
          <cell r="AE386">
            <v>28.8</v>
          </cell>
          <cell r="AF386">
            <v>28.8</v>
          </cell>
        </row>
        <row r="386">
          <cell r="AL386">
            <v>0</v>
          </cell>
          <cell r="AM386">
            <v>16</v>
          </cell>
          <cell r="AN386">
            <v>16</v>
          </cell>
          <cell r="AO386" t="str">
            <v>否</v>
          </cell>
          <cell r="AP386" t="str">
            <v>否</v>
          </cell>
          <cell r="AQ386" t="str">
            <v>否</v>
          </cell>
          <cell r="AR386" t="str">
            <v>是</v>
          </cell>
          <cell r="AS386" t="str">
            <v>否</v>
          </cell>
          <cell r="AT386" t="str">
            <v>否</v>
          </cell>
          <cell r="AU386" t="str">
            <v>否</v>
          </cell>
          <cell r="AV386" t="str">
            <v>否</v>
          </cell>
          <cell r="AW386" t="str">
            <v>否</v>
          </cell>
          <cell r="AX386" t="str">
            <v>易兴林</v>
          </cell>
          <cell r="AY386">
            <v>13635346051</v>
          </cell>
        </row>
        <row r="386">
          <cell r="BD386">
            <v>28.8</v>
          </cell>
          <cell r="BE386">
            <v>28.8</v>
          </cell>
        </row>
        <row r="386">
          <cell r="BL386">
            <v>28.8</v>
          </cell>
          <cell r="BM386">
            <v>28.8</v>
          </cell>
          <cell r="BN386">
            <v>28.8</v>
          </cell>
          <cell r="BO386">
            <v>0</v>
          </cell>
        </row>
        <row r="387">
          <cell r="F387" t="str">
            <v>巫溪县通城镇长安村2024年烟草产业发展烤房建设项目</v>
          </cell>
          <cell r="G387" t="str">
            <v>产业发展</v>
          </cell>
          <cell r="H387" t="str">
            <v>生产项目</v>
          </cell>
          <cell r="I387" t="str">
            <v>种植业基地</v>
          </cell>
          <cell r="J387" t="str">
            <v>新建烟叶板式移动集群烤房4座</v>
          </cell>
          <cell r="K387" t="str">
            <v>新建</v>
          </cell>
          <cell r="L387" t="str">
            <v>巫溪县通城镇长安村</v>
          </cell>
          <cell r="M387" t="str">
            <v>通过新建板式移动集群烤房4座，能解决4个以上临时务工人员临近就业，户均增收4000元。</v>
          </cell>
          <cell r="N387" t="str">
            <v>10人参与前期项目确定会议、决议，5人参与入库项目的选择，2人参与项目实施过程中施工质量和资金使用的监督。通过新建板式移动集群烤房4座，能解决4个以上临时务工人员临近就业，户均增收4000元。</v>
          </cell>
          <cell r="O387" t="str">
            <v>通过新建板式移动集群烤房4座，能解决4个以上临时务工人员临近就业，户均增收4000元。</v>
          </cell>
          <cell r="P387" t="str">
            <v>新建烤房4座</v>
          </cell>
          <cell r="Q387" t="str">
            <v>项目验收合格率100%</v>
          </cell>
          <cell r="R387" t="str">
            <v>工程完成及时率100%</v>
          </cell>
          <cell r="S387" t="str">
            <v>烤房3.6万元/座</v>
          </cell>
          <cell r="T387" t="str">
            <v>特色产业带动脱贫农户增加收入≥4000元</v>
          </cell>
          <cell r="U387" t="str">
            <v>受益脱贫人口数≥4人</v>
          </cell>
          <cell r="V387" t="str">
            <v>项目可持续年限≥1年</v>
          </cell>
          <cell r="W387" t="str">
            <v>受益群众满意度≥95%</v>
          </cell>
          <cell r="X387" t="str">
            <v>巫溪县农业农村委员会</v>
          </cell>
          <cell r="Y387" t="str">
            <v>巫溪县通城镇人民政府</v>
          </cell>
          <cell r="Z387">
            <v>2024</v>
          </cell>
          <cell r="AA387" t="str">
            <v>是</v>
          </cell>
          <cell r="AB387">
            <v>202401</v>
          </cell>
          <cell r="AC387">
            <v>202412</v>
          </cell>
          <cell r="AD387">
            <v>14.4</v>
          </cell>
          <cell r="AE387">
            <v>14.4</v>
          </cell>
          <cell r="AF387">
            <v>14.4</v>
          </cell>
        </row>
        <row r="387">
          <cell r="AL387">
            <v>0</v>
          </cell>
          <cell r="AM387">
            <v>4</v>
          </cell>
          <cell r="AN387">
            <v>4</v>
          </cell>
          <cell r="AO387" t="str">
            <v>否</v>
          </cell>
          <cell r="AP387" t="str">
            <v>否</v>
          </cell>
          <cell r="AQ387" t="str">
            <v>否</v>
          </cell>
          <cell r="AR387" t="str">
            <v>是</v>
          </cell>
          <cell r="AS387" t="str">
            <v>否</v>
          </cell>
          <cell r="AT387" t="str">
            <v>否</v>
          </cell>
          <cell r="AU387" t="str">
            <v>否</v>
          </cell>
          <cell r="AV387" t="str">
            <v>否</v>
          </cell>
          <cell r="AW387" t="str">
            <v>否</v>
          </cell>
          <cell r="AX387" t="str">
            <v>易兴林</v>
          </cell>
          <cell r="AY387">
            <v>13635346051</v>
          </cell>
        </row>
        <row r="387">
          <cell r="BD387">
            <v>14.4</v>
          </cell>
          <cell r="BE387">
            <v>14.4</v>
          </cell>
        </row>
        <row r="387">
          <cell r="BL387">
            <v>14.4</v>
          </cell>
          <cell r="BM387">
            <v>14.4</v>
          </cell>
          <cell r="BN387">
            <v>14.4</v>
          </cell>
          <cell r="BO387">
            <v>0</v>
          </cell>
        </row>
        <row r="388">
          <cell r="F388" t="str">
            <v>巫溪县通城镇通城村2024年烟草产业发展烤房建设项目</v>
          </cell>
          <cell r="G388" t="str">
            <v>产业发展</v>
          </cell>
          <cell r="H388" t="str">
            <v>生产项目</v>
          </cell>
          <cell r="I388" t="str">
            <v>种植业基地</v>
          </cell>
          <cell r="J388" t="str">
            <v>新建烟叶板式移动集群烤房10座</v>
          </cell>
          <cell r="K388" t="str">
            <v>新建</v>
          </cell>
          <cell r="L388" t="str">
            <v>巫溪县通城镇通城村</v>
          </cell>
          <cell r="M388" t="str">
            <v>通过新建板式移动集群烤房10座，能解决19个以上临时务工人员临近就业，户均增收4000元。</v>
          </cell>
          <cell r="N388" t="str">
            <v>10人参与前期项目确定会议、决议，5人参与入库项目的选择，2人参与项目实施过程中施工质量和资金使用的监督。通过新建板式移动集群烤房10座，能解决19个以上临时务工人员临近就业，户均增收4000元。</v>
          </cell>
          <cell r="O388" t="str">
            <v>通过新建板式移动集群烤房10座，能解决19个以上临时务工人员临近就业，户均增收4000元。</v>
          </cell>
          <cell r="P388" t="str">
            <v>新建烤房10座</v>
          </cell>
          <cell r="Q388" t="str">
            <v>项目验收合格率100%</v>
          </cell>
          <cell r="R388" t="str">
            <v>工程完成及时率100%</v>
          </cell>
          <cell r="S388" t="str">
            <v>烤房3.6万元/座</v>
          </cell>
          <cell r="T388" t="str">
            <v>特色产业带动脱贫农户增加收入≥4000元</v>
          </cell>
          <cell r="U388" t="str">
            <v>受益脱贫人口数≥19人</v>
          </cell>
          <cell r="V388" t="str">
            <v>项目可持续年限≥1年</v>
          </cell>
          <cell r="W388" t="str">
            <v>受益群众满意度≥95%</v>
          </cell>
          <cell r="X388" t="str">
            <v>巫溪县农业农村委员会</v>
          </cell>
          <cell r="Y388" t="str">
            <v>巫溪县通城镇人民政府</v>
          </cell>
          <cell r="Z388">
            <v>2024</v>
          </cell>
          <cell r="AA388" t="str">
            <v>是</v>
          </cell>
          <cell r="AB388">
            <v>202401</v>
          </cell>
          <cell r="AC388">
            <v>202412</v>
          </cell>
          <cell r="AD388">
            <v>36</v>
          </cell>
          <cell r="AE388">
            <v>36</v>
          </cell>
          <cell r="AF388">
            <v>36</v>
          </cell>
        </row>
        <row r="388">
          <cell r="AL388">
            <v>0</v>
          </cell>
          <cell r="AM388">
            <v>19</v>
          </cell>
          <cell r="AN388">
            <v>19</v>
          </cell>
          <cell r="AO388" t="str">
            <v>否</v>
          </cell>
          <cell r="AP388" t="str">
            <v>否</v>
          </cell>
          <cell r="AQ388" t="str">
            <v>否</v>
          </cell>
          <cell r="AR388" t="str">
            <v>是</v>
          </cell>
          <cell r="AS388" t="str">
            <v>否</v>
          </cell>
          <cell r="AT388" t="str">
            <v>否</v>
          </cell>
          <cell r="AU388" t="str">
            <v>否</v>
          </cell>
          <cell r="AV388" t="str">
            <v>否</v>
          </cell>
          <cell r="AW388" t="str">
            <v>否</v>
          </cell>
          <cell r="AX388" t="str">
            <v>易兴林</v>
          </cell>
          <cell r="AY388">
            <v>13635346051</v>
          </cell>
        </row>
        <row r="388">
          <cell r="BD388">
            <v>36</v>
          </cell>
          <cell r="BE388">
            <v>36</v>
          </cell>
        </row>
        <row r="388">
          <cell r="BL388">
            <v>36</v>
          </cell>
          <cell r="BM388">
            <v>36</v>
          </cell>
          <cell r="BN388">
            <v>36</v>
          </cell>
          <cell r="BO388">
            <v>0</v>
          </cell>
        </row>
        <row r="389">
          <cell r="F389" t="str">
            <v>巫溪县双阳乡七龙村2024年烟草产业发展烤房建设项目</v>
          </cell>
          <cell r="G389" t="str">
            <v>产业发展</v>
          </cell>
          <cell r="H389" t="str">
            <v>生产项目</v>
          </cell>
          <cell r="I389" t="str">
            <v>种植业基地</v>
          </cell>
          <cell r="J389" t="str">
            <v>新建烟叶板式移动集群烤房4座</v>
          </cell>
          <cell r="K389" t="str">
            <v>新建</v>
          </cell>
          <cell r="L389" t="str">
            <v>巫溪县双阳乡七龙村</v>
          </cell>
          <cell r="M389" t="str">
            <v>通过新建板式移动集群烤房4座，能解决8个以上临时务工人员临近就业，户均增收4000元。</v>
          </cell>
          <cell r="N389" t="str">
            <v>10人参与前期项目确定会议、决议，5人参与入库项目的选择，2人参与项目实施过程中施工质量和资金使用的监督。通过新建板式移动集群烤房4座，能解决8个以上临时务工人员临近就业，户均增收4000元。</v>
          </cell>
          <cell r="O389" t="str">
            <v>通过新建板式移动集群烤房4座，能解决8个以上临时务工人员临近就业，户均增收4000元。</v>
          </cell>
          <cell r="P389" t="str">
            <v>新建烤房4座</v>
          </cell>
          <cell r="Q389" t="str">
            <v>项目验收合格率100%</v>
          </cell>
          <cell r="R389" t="str">
            <v>工程完成及时率100%</v>
          </cell>
          <cell r="S389" t="str">
            <v>烤房3.6万元/座</v>
          </cell>
          <cell r="T389" t="str">
            <v>特色产业带动脱贫农户增加收入≥4000元</v>
          </cell>
          <cell r="U389" t="str">
            <v>受益脱贫人口数≥8人</v>
          </cell>
          <cell r="V389" t="str">
            <v>项目可持续年限≥1年</v>
          </cell>
          <cell r="W389" t="str">
            <v>受益群众满意度≥95%</v>
          </cell>
          <cell r="X389" t="str">
            <v>巫溪县农业农村委员会</v>
          </cell>
          <cell r="Y389" t="str">
            <v>巫溪县双阳乡人民政府</v>
          </cell>
          <cell r="Z389">
            <v>2024</v>
          </cell>
          <cell r="AA389" t="str">
            <v>是</v>
          </cell>
          <cell r="AB389">
            <v>202401</v>
          </cell>
          <cell r="AC389">
            <v>202412</v>
          </cell>
          <cell r="AD389">
            <v>14.4</v>
          </cell>
          <cell r="AE389">
            <v>14.4</v>
          </cell>
          <cell r="AF389">
            <v>14.4</v>
          </cell>
        </row>
        <row r="389">
          <cell r="AL389">
            <v>0</v>
          </cell>
          <cell r="AM389">
            <v>8</v>
          </cell>
          <cell r="AN389">
            <v>8</v>
          </cell>
          <cell r="AO389" t="str">
            <v>否</v>
          </cell>
          <cell r="AP389" t="str">
            <v>否</v>
          </cell>
          <cell r="AQ389" t="str">
            <v>否</v>
          </cell>
          <cell r="AR389" t="str">
            <v>是</v>
          </cell>
          <cell r="AS389" t="str">
            <v>否</v>
          </cell>
          <cell r="AT389" t="str">
            <v>否</v>
          </cell>
          <cell r="AU389" t="str">
            <v>否</v>
          </cell>
          <cell r="AV389" t="str">
            <v>否</v>
          </cell>
          <cell r="AW389" t="str">
            <v>否</v>
          </cell>
          <cell r="AX389" t="str">
            <v>张超</v>
          </cell>
          <cell r="AY389">
            <v>18203015861</v>
          </cell>
        </row>
        <row r="389">
          <cell r="BD389">
            <v>14.4</v>
          </cell>
          <cell r="BE389">
            <v>14.4</v>
          </cell>
        </row>
        <row r="389">
          <cell r="BL389">
            <v>14.4</v>
          </cell>
          <cell r="BM389">
            <v>14.4</v>
          </cell>
          <cell r="BN389">
            <v>14.4</v>
          </cell>
          <cell r="BO389">
            <v>0</v>
          </cell>
        </row>
        <row r="390">
          <cell r="F390" t="str">
            <v>巫溪县兰英乡西安村2024年烟草产业发展烤房建设项目</v>
          </cell>
          <cell r="G390" t="str">
            <v>产业发展</v>
          </cell>
          <cell r="H390" t="str">
            <v>加工流通项目</v>
          </cell>
          <cell r="I390" t="str">
            <v>加工业</v>
          </cell>
          <cell r="J390" t="str">
            <v>新建烟叶板式移动集群烤房6座</v>
          </cell>
          <cell r="K390" t="str">
            <v>新建</v>
          </cell>
          <cell r="L390" t="str">
            <v>巫溪县兰英乡西安村</v>
          </cell>
          <cell r="M390" t="str">
            <v>通过新建板式移动集群烤房6座，能解决16个以上临时务工人员临近就业，户均增收4000元。</v>
          </cell>
          <cell r="N390" t="str">
            <v>10人参与前期项目确定会议、决议，5人参与入库项目的选择，2人参与项目实施过程中施工质量和资金使用的监督。通过新建板式移动集群烤房6座，能解决16个以上临时务工人员临近就业，户均增收4000元。</v>
          </cell>
          <cell r="O390" t="str">
            <v>通过新建板式移动集群烤房6座，能解决16个以上临时务工人员临近就业，户均增收4000元。</v>
          </cell>
          <cell r="P390" t="str">
            <v>新建烤房6座</v>
          </cell>
          <cell r="Q390" t="str">
            <v>项目验收合格率100%</v>
          </cell>
          <cell r="R390" t="str">
            <v>工程完成及时率100%</v>
          </cell>
          <cell r="S390" t="str">
            <v>烤房3.6万元/座</v>
          </cell>
          <cell r="T390" t="str">
            <v>特色产业带动脱贫农户增加收入≥4000元</v>
          </cell>
          <cell r="U390" t="str">
            <v>受益脱贫人口数≥16人</v>
          </cell>
          <cell r="V390" t="str">
            <v>项目可持续年限≥1年</v>
          </cell>
          <cell r="W390" t="str">
            <v>受益群众满意度≥95%</v>
          </cell>
          <cell r="X390" t="str">
            <v>巫溪县农业农村委员会</v>
          </cell>
          <cell r="Y390" t="str">
            <v>巫溪县兰英乡人民政府</v>
          </cell>
          <cell r="Z390">
            <v>2024</v>
          </cell>
          <cell r="AA390" t="str">
            <v>是</v>
          </cell>
          <cell r="AB390">
            <v>202401</v>
          </cell>
          <cell r="AC390">
            <v>202412</v>
          </cell>
          <cell r="AD390">
            <v>21.6</v>
          </cell>
          <cell r="AE390">
            <v>21.6</v>
          </cell>
          <cell r="AF390">
            <v>21.6</v>
          </cell>
        </row>
        <row r="390">
          <cell r="AL390">
            <v>0</v>
          </cell>
          <cell r="AM390">
            <v>16</v>
          </cell>
          <cell r="AN390">
            <v>16</v>
          </cell>
          <cell r="AO390" t="str">
            <v>否</v>
          </cell>
          <cell r="AP390" t="str">
            <v>否</v>
          </cell>
          <cell r="AQ390" t="str">
            <v>否</v>
          </cell>
          <cell r="AR390" t="str">
            <v>是</v>
          </cell>
          <cell r="AS390" t="str">
            <v>否</v>
          </cell>
          <cell r="AT390" t="str">
            <v>否</v>
          </cell>
          <cell r="AU390" t="str">
            <v>否</v>
          </cell>
          <cell r="AV390" t="str">
            <v>否</v>
          </cell>
          <cell r="AW390" t="str">
            <v>否</v>
          </cell>
          <cell r="AX390" t="str">
            <v>曾凡明</v>
          </cell>
          <cell r="AY390">
            <v>51683913</v>
          </cell>
        </row>
        <row r="390">
          <cell r="BD390">
            <v>21.6</v>
          </cell>
          <cell r="BE390">
            <v>21.6</v>
          </cell>
        </row>
        <row r="390">
          <cell r="BL390">
            <v>21.6</v>
          </cell>
          <cell r="BM390">
            <v>21.6</v>
          </cell>
          <cell r="BN390">
            <v>21.6</v>
          </cell>
          <cell r="BO390">
            <v>0</v>
          </cell>
        </row>
        <row r="391">
          <cell r="F391" t="str">
            <v>巫溪县乌龙乡水浒村2024年烟草产业发展烤房建设项目</v>
          </cell>
          <cell r="G391" t="str">
            <v>产业发展</v>
          </cell>
          <cell r="H391" t="str">
            <v>生产项目</v>
          </cell>
          <cell r="I391" t="str">
            <v>种植业基地</v>
          </cell>
          <cell r="J391" t="str">
            <v>新建烟叶板式移动集群烤房12座</v>
          </cell>
          <cell r="K391" t="str">
            <v>新建</v>
          </cell>
          <cell r="L391" t="str">
            <v>巫溪县乌龙乡水浒村</v>
          </cell>
          <cell r="M391" t="str">
            <v>通过新建板式移动集群烤房12座，能解决22个以上临时务工人员临近就业，户均增收4000元。</v>
          </cell>
          <cell r="N391" t="str">
            <v>10人参与前期项目确定会议、决议，5人参与入库项目的选择，2人参与项目实施过程中施工质量和资金使用的监督。通过新建板式移动集群烤房12座，能解决22个以上临时务工人员临近就业，户均增收4000元。</v>
          </cell>
          <cell r="O391" t="str">
            <v>通过新建板式移动集群烤房12座，能解决22个以上临时务工人员临近就业，户均增收4000元。</v>
          </cell>
          <cell r="P391" t="str">
            <v>新建烤房12座</v>
          </cell>
          <cell r="Q391" t="str">
            <v>项目验收合格率100%</v>
          </cell>
          <cell r="R391" t="str">
            <v>工程完成及时率100%</v>
          </cell>
          <cell r="S391" t="str">
            <v>烤房3.6万元/座</v>
          </cell>
          <cell r="T391" t="str">
            <v>特色产业带动脱贫农户增加收入≥4000元</v>
          </cell>
          <cell r="U391" t="str">
            <v>受益脱贫人口数≥22人</v>
          </cell>
          <cell r="V391" t="str">
            <v>项目可持续年限≥1年</v>
          </cell>
          <cell r="W391" t="str">
            <v>受益群众满意度≥95%</v>
          </cell>
          <cell r="X391" t="str">
            <v>巫溪县农业农村委员会</v>
          </cell>
          <cell r="Y391" t="str">
            <v>巫溪县乌龙乡人民政府</v>
          </cell>
          <cell r="Z391">
            <v>2024</v>
          </cell>
          <cell r="AA391" t="str">
            <v>是</v>
          </cell>
          <cell r="AB391">
            <v>202401</v>
          </cell>
          <cell r="AC391">
            <v>202412</v>
          </cell>
          <cell r="AD391">
            <v>43.2</v>
          </cell>
          <cell r="AE391">
            <v>43.2</v>
          </cell>
          <cell r="AF391">
            <v>43.2</v>
          </cell>
        </row>
        <row r="391">
          <cell r="AL391">
            <v>0</v>
          </cell>
          <cell r="AM391">
            <v>22</v>
          </cell>
          <cell r="AN391">
            <v>22</v>
          </cell>
          <cell r="AO391" t="str">
            <v>否</v>
          </cell>
          <cell r="AP391" t="str">
            <v>否</v>
          </cell>
          <cell r="AQ391" t="str">
            <v>否</v>
          </cell>
          <cell r="AR391" t="str">
            <v>是</v>
          </cell>
          <cell r="AS391" t="str">
            <v>否</v>
          </cell>
          <cell r="AT391" t="str">
            <v>否</v>
          </cell>
          <cell r="AU391" t="str">
            <v>否</v>
          </cell>
          <cell r="AV391" t="str">
            <v>否</v>
          </cell>
          <cell r="AW391" t="str">
            <v>否</v>
          </cell>
          <cell r="AX391" t="str">
            <v>曾毅</v>
          </cell>
          <cell r="AY391">
            <v>51720016</v>
          </cell>
        </row>
        <row r="391">
          <cell r="BD391">
            <v>43.2</v>
          </cell>
          <cell r="BE391">
            <v>43.2</v>
          </cell>
        </row>
        <row r="391">
          <cell r="BL391">
            <v>43.2</v>
          </cell>
          <cell r="BM391">
            <v>43.2</v>
          </cell>
          <cell r="BN391">
            <v>43.2</v>
          </cell>
          <cell r="BO391">
            <v>0</v>
          </cell>
        </row>
        <row r="392">
          <cell r="F392" t="str">
            <v>巫溪县鱼鳞乡鱼东村2024年烟草产业发展烤房建设项目</v>
          </cell>
          <cell r="G392" t="str">
            <v>产业发展</v>
          </cell>
          <cell r="H392" t="str">
            <v>生产项目</v>
          </cell>
          <cell r="I392" t="str">
            <v>种植业基地</v>
          </cell>
          <cell r="J392" t="str">
            <v>新建烟叶板式移动集群烤房6座</v>
          </cell>
          <cell r="K392" t="str">
            <v>新建</v>
          </cell>
          <cell r="L392" t="str">
            <v>巫溪县鱼鳞乡鱼东村</v>
          </cell>
          <cell r="M392" t="str">
            <v>通过新建板式移动集群烤房6座，能解决14个以上临时务工人员临近就业，户均增收4000元。</v>
          </cell>
          <cell r="N392" t="str">
            <v>10人参与前期项目确定会议、决议，5人参与入库项目的选择，2人参与项目实施过程中施工质量和资金使用的监督。通过新建板式移动集群烤房6座，能解决14个以上临时务工人员临近就业，户均增收4000元。</v>
          </cell>
          <cell r="O392" t="str">
            <v>通过新建板式移动集群烤房6座，能解决14个以上临时务工人员临近就业，户均增收4000元。</v>
          </cell>
          <cell r="P392" t="str">
            <v>新建烤房6座</v>
          </cell>
          <cell r="Q392" t="str">
            <v>项目验收合格率100%</v>
          </cell>
          <cell r="R392" t="str">
            <v>工程完成及时率100%</v>
          </cell>
          <cell r="S392" t="str">
            <v>烤房3.6万元/座</v>
          </cell>
          <cell r="T392" t="str">
            <v>特色产业带动脱贫农户增加收入≥4000元</v>
          </cell>
          <cell r="U392" t="str">
            <v>受益脱贫人口数≥14人</v>
          </cell>
          <cell r="V392" t="str">
            <v>项目可持续年限≥1年</v>
          </cell>
          <cell r="W392" t="str">
            <v>受益群众满意度≥95%</v>
          </cell>
          <cell r="X392" t="str">
            <v>巫溪县农业农村委员会</v>
          </cell>
          <cell r="Y392" t="str">
            <v>巫溪县鱼鳞乡人民政府</v>
          </cell>
          <cell r="Z392">
            <v>2024</v>
          </cell>
          <cell r="AA392" t="str">
            <v>是</v>
          </cell>
          <cell r="AB392">
            <v>202401</v>
          </cell>
          <cell r="AC392">
            <v>202412</v>
          </cell>
          <cell r="AD392">
            <v>21.6</v>
          </cell>
          <cell r="AE392">
            <v>21.6</v>
          </cell>
          <cell r="AF392">
            <v>21.6</v>
          </cell>
        </row>
        <row r="392">
          <cell r="AL392">
            <v>0</v>
          </cell>
          <cell r="AM392">
            <v>14</v>
          </cell>
          <cell r="AN392">
            <v>14</v>
          </cell>
          <cell r="AO392" t="str">
            <v>否</v>
          </cell>
          <cell r="AP392" t="str">
            <v>否</v>
          </cell>
          <cell r="AQ392" t="str">
            <v>否</v>
          </cell>
          <cell r="AR392" t="str">
            <v>是</v>
          </cell>
          <cell r="AS392" t="str">
            <v>否</v>
          </cell>
          <cell r="AT392" t="str">
            <v>否</v>
          </cell>
          <cell r="AU392" t="str">
            <v>否</v>
          </cell>
          <cell r="AV392" t="str">
            <v>否</v>
          </cell>
          <cell r="AW392" t="str">
            <v>否</v>
          </cell>
          <cell r="AX392" t="str">
            <v>唐大荣</v>
          </cell>
          <cell r="AY392">
            <v>13594701988</v>
          </cell>
        </row>
        <row r="392">
          <cell r="BD392">
            <v>21.6</v>
          </cell>
          <cell r="BE392">
            <v>21.6</v>
          </cell>
        </row>
        <row r="392">
          <cell r="BL392">
            <v>21.6</v>
          </cell>
          <cell r="BM392">
            <v>21.6</v>
          </cell>
          <cell r="BN392">
            <v>21.6</v>
          </cell>
          <cell r="BO392">
            <v>0</v>
          </cell>
        </row>
        <row r="393">
          <cell r="F393" t="str">
            <v>巫溪县鱼鳞乡长仗村2024年烟草产业发展烤房建设项目</v>
          </cell>
          <cell r="G393" t="str">
            <v>产业发展</v>
          </cell>
          <cell r="H393" t="str">
            <v>生产项目</v>
          </cell>
          <cell r="I393" t="str">
            <v>种植业基地</v>
          </cell>
          <cell r="J393" t="str">
            <v>新建烟叶板式移动集群烤房12座</v>
          </cell>
          <cell r="K393" t="str">
            <v>新建</v>
          </cell>
          <cell r="L393" t="str">
            <v>巫溪县鱼鳞乡长仗村</v>
          </cell>
          <cell r="M393" t="str">
            <v>通过新建板式移动集群烤房6座，能解决22个以上临时务工人员临近就业，户均增收4000元。</v>
          </cell>
          <cell r="N393" t="str">
            <v>10人参与前期项目确定会议、决议，5人参与入库项目的选择，2人参与项目实施过程中施工质量和资金使用的监督。通过新建板式移动集群烤房6座，能解决22个以上临时务工人员临近就业，户均增收4000元。</v>
          </cell>
          <cell r="O393" t="str">
            <v>通过新建板式移动集群烤房6座，能解决22个以上临时务工人员临近就业，户均增收4000元。</v>
          </cell>
          <cell r="P393" t="str">
            <v>新建烤房12座</v>
          </cell>
          <cell r="Q393" t="str">
            <v>项目验收合格率100%</v>
          </cell>
          <cell r="R393" t="str">
            <v>工程完成及时率100%</v>
          </cell>
          <cell r="S393" t="str">
            <v>烤房3.6万元/座</v>
          </cell>
          <cell r="T393" t="str">
            <v>特色产业带动脱贫农户增加收入≥4000元</v>
          </cell>
          <cell r="U393" t="str">
            <v>受益脱贫人口数≥22人</v>
          </cell>
          <cell r="V393" t="str">
            <v>项目可持续年限≥1年</v>
          </cell>
          <cell r="W393" t="str">
            <v>受益群众满意度≥95%</v>
          </cell>
          <cell r="X393" t="str">
            <v>巫溪县农业农村委员会</v>
          </cell>
          <cell r="Y393" t="str">
            <v>巫溪县鱼鳞乡人民政府</v>
          </cell>
          <cell r="Z393">
            <v>2024</v>
          </cell>
          <cell r="AA393" t="str">
            <v>是</v>
          </cell>
          <cell r="AB393">
            <v>202401</v>
          </cell>
          <cell r="AC393">
            <v>202412</v>
          </cell>
          <cell r="AD393">
            <v>43.2</v>
          </cell>
          <cell r="AE393">
            <v>43.2</v>
          </cell>
          <cell r="AF393">
            <v>43.2</v>
          </cell>
        </row>
        <row r="393">
          <cell r="AL393">
            <v>0</v>
          </cell>
          <cell r="AM393">
            <v>22</v>
          </cell>
          <cell r="AN393">
            <v>22</v>
          </cell>
          <cell r="AO393" t="str">
            <v>否</v>
          </cell>
          <cell r="AP393" t="str">
            <v>否</v>
          </cell>
          <cell r="AQ393" t="str">
            <v>否</v>
          </cell>
          <cell r="AR393" t="str">
            <v>是</v>
          </cell>
          <cell r="AS393" t="str">
            <v>否</v>
          </cell>
          <cell r="AT393" t="str">
            <v>否</v>
          </cell>
          <cell r="AU393" t="str">
            <v>否</v>
          </cell>
          <cell r="AV393" t="str">
            <v>否</v>
          </cell>
          <cell r="AW393" t="str">
            <v>否</v>
          </cell>
          <cell r="AX393" t="str">
            <v>唐大荣</v>
          </cell>
          <cell r="AY393">
            <v>13594701988</v>
          </cell>
        </row>
        <row r="393">
          <cell r="BD393">
            <v>43.2</v>
          </cell>
          <cell r="BE393">
            <v>43.2</v>
          </cell>
        </row>
        <row r="393">
          <cell r="BL393">
            <v>43.2</v>
          </cell>
          <cell r="BM393">
            <v>43.2</v>
          </cell>
          <cell r="BN393">
            <v>43.2</v>
          </cell>
          <cell r="BO393">
            <v>0</v>
          </cell>
        </row>
        <row r="394">
          <cell r="F394" t="str">
            <v>巫溪县下堡镇金狮村2024年烟草产业发展烤房建设项目</v>
          </cell>
          <cell r="G394" t="str">
            <v>产业发展</v>
          </cell>
          <cell r="H394" t="str">
            <v>生产项目</v>
          </cell>
          <cell r="I394" t="str">
            <v>种植业基地</v>
          </cell>
          <cell r="J394" t="str">
            <v>新建烟叶板式移动集群烤房6座</v>
          </cell>
          <cell r="K394" t="str">
            <v>新建</v>
          </cell>
          <cell r="L394" t="str">
            <v>巫溪县下堡镇金狮村</v>
          </cell>
          <cell r="M394" t="str">
            <v>通过新建板式移动集群烤房6座，能解决16个以上临时务工人员临近就业，户均增收4000元。</v>
          </cell>
          <cell r="N394" t="str">
            <v>10人参与前期项目确定会议、决议，5人参与入库项目的选择，2人参与项目实施过程中施工质量和资金使用的监督。通过新建板式移动集群烤房6座，能解决16个以上临时务工人员临近就业，户均增收4000元。</v>
          </cell>
          <cell r="O394" t="str">
            <v>通过新建板式移动集群烤房6座，能解决16个以上临时务工人员临近就业，户均增收4000元。</v>
          </cell>
          <cell r="P394" t="str">
            <v>新建烤房6座</v>
          </cell>
          <cell r="Q394" t="str">
            <v>项目验收合格率100%</v>
          </cell>
          <cell r="R394" t="str">
            <v>工程完成及时率100%</v>
          </cell>
          <cell r="S394" t="str">
            <v>烤房3.6万元/座</v>
          </cell>
          <cell r="T394" t="str">
            <v>特色产业带动脱贫农户增加收入≥4000元</v>
          </cell>
          <cell r="U394" t="str">
            <v>受益脱贫人口数≥16人</v>
          </cell>
          <cell r="V394" t="str">
            <v>项目可持续年限≥1年</v>
          </cell>
          <cell r="W394" t="str">
            <v>受益群众满意度≥95%</v>
          </cell>
          <cell r="X394" t="str">
            <v>巫溪县农业农村委员会</v>
          </cell>
          <cell r="Y394" t="str">
            <v>巫溪县下堡镇人民政府</v>
          </cell>
          <cell r="Z394">
            <v>2024</v>
          </cell>
          <cell r="AA394" t="str">
            <v>是</v>
          </cell>
          <cell r="AB394">
            <v>202401</v>
          </cell>
          <cell r="AC394">
            <v>202412</v>
          </cell>
          <cell r="AD394">
            <v>21.6</v>
          </cell>
          <cell r="AE394">
            <v>21.6</v>
          </cell>
          <cell r="AF394">
            <v>21.6</v>
          </cell>
        </row>
        <row r="394">
          <cell r="AL394">
            <v>0</v>
          </cell>
          <cell r="AM394">
            <v>16</v>
          </cell>
          <cell r="AN394">
            <v>16</v>
          </cell>
          <cell r="AO394" t="str">
            <v>否</v>
          </cell>
          <cell r="AP394" t="str">
            <v>否</v>
          </cell>
          <cell r="AQ394" t="str">
            <v>否</v>
          </cell>
          <cell r="AR394" t="str">
            <v>是</v>
          </cell>
          <cell r="AS394" t="str">
            <v>否</v>
          </cell>
          <cell r="AT394" t="str">
            <v>否</v>
          </cell>
          <cell r="AU394" t="str">
            <v>否</v>
          </cell>
          <cell r="AV394" t="str">
            <v>否</v>
          </cell>
          <cell r="AW394" t="str">
            <v>否</v>
          </cell>
          <cell r="AX394" t="str">
            <v>谌友燕</v>
          </cell>
          <cell r="AY394">
            <v>13638261699</v>
          </cell>
        </row>
        <row r="394">
          <cell r="BD394">
            <v>21.6</v>
          </cell>
          <cell r="BE394">
            <v>21.6</v>
          </cell>
        </row>
        <row r="394">
          <cell r="BL394">
            <v>21.6</v>
          </cell>
          <cell r="BM394">
            <v>21.6</v>
          </cell>
          <cell r="BN394">
            <v>21.6</v>
          </cell>
          <cell r="BO394">
            <v>0</v>
          </cell>
        </row>
        <row r="395">
          <cell r="F395" t="str">
            <v>巫溪县宁厂镇邓家村2024年烟草产业发展烤房建设项目</v>
          </cell>
          <cell r="G395" t="str">
            <v>产业发展</v>
          </cell>
          <cell r="H395" t="str">
            <v>生产项目</v>
          </cell>
          <cell r="I395" t="str">
            <v>种植业基地</v>
          </cell>
          <cell r="J395" t="str">
            <v>新建烟叶板式移动集群烤房8座</v>
          </cell>
          <cell r="K395" t="str">
            <v>新建</v>
          </cell>
          <cell r="L395" t="str">
            <v>巫溪县宁厂镇邓家村</v>
          </cell>
          <cell r="M395" t="str">
            <v>通过新建板式移动集群烤房8座，能解决14个以上临时务工人员临近就业，户均增收4000元。</v>
          </cell>
          <cell r="N395" t="str">
            <v>10人参与前期项目确定会议、决议，5人参与入库项目的选择，2人参与项目实施过程中施工质量和资金使用的监督。通过新建板式移动集群烤房8座，能解决14个以上临时务工人员临近就业，户均增收4000元。</v>
          </cell>
          <cell r="O395" t="str">
            <v>通过新建板式移动集群烤房8座，能解决14个以上临时务工人员临近就业，户均增收4000元。</v>
          </cell>
          <cell r="P395" t="str">
            <v>新建烤房8座</v>
          </cell>
          <cell r="Q395" t="str">
            <v>项目验收合格率100%</v>
          </cell>
          <cell r="R395" t="str">
            <v>工程完成及时率100%</v>
          </cell>
          <cell r="S395" t="str">
            <v>烤房3.6万元/座</v>
          </cell>
          <cell r="T395" t="str">
            <v>特色产业带动脱贫农户增加收入≥4000元</v>
          </cell>
          <cell r="U395" t="str">
            <v>受益脱贫人口数≥14人</v>
          </cell>
          <cell r="V395" t="str">
            <v>项目可持续年限≥1年</v>
          </cell>
          <cell r="W395" t="str">
            <v>受益群众满意度≥95%</v>
          </cell>
          <cell r="X395" t="str">
            <v>巫溪县农业农村委员会</v>
          </cell>
          <cell r="Y395" t="str">
            <v>巫溪县宁厂镇人民政府</v>
          </cell>
          <cell r="Z395">
            <v>2024</v>
          </cell>
          <cell r="AA395" t="str">
            <v>是</v>
          </cell>
          <cell r="AB395">
            <v>202401</v>
          </cell>
          <cell r="AC395">
            <v>202412</v>
          </cell>
          <cell r="AD395">
            <v>28.8</v>
          </cell>
          <cell r="AE395">
            <v>28.8</v>
          </cell>
          <cell r="AF395">
            <v>28.8</v>
          </cell>
        </row>
        <row r="395">
          <cell r="AL395">
            <v>0</v>
          </cell>
          <cell r="AM395">
            <v>14</v>
          </cell>
          <cell r="AN395">
            <v>14</v>
          </cell>
          <cell r="AO395" t="str">
            <v>否</v>
          </cell>
          <cell r="AP395" t="str">
            <v>否</v>
          </cell>
          <cell r="AQ395" t="str">
            <v>否</v>
          </cell>
          <cell r="AR395" t="str">
            <v>是</v>
          </cell>
          <cell r="AS395" t="str">
            <v>否</v>
          </cell>
          <cell r="AT395" t="str">
            <v>否</v>
          </cell>
          <cell r="AU395" t="str">
            <v>否</v>
          </cell>
          <cell r="AV395" t="str">
            <v>否</v>
          </cell>
          <cell r="AW395" t="str">
            <v>否</v>
          </cell>
          <cell r="AX395" t="str">
            <v>张家荣</v>
          </cell>
          <cell r="AY395">
            <v>13452615038</v>
          </cell>
        </row>
        <row r="395">
          <cell r="BD395">
            <v>28.8</v>
          </cell>
          <cell r="BE395">
            <v>28.8</v>
          </cell>
        </row>
        <row r="395">
          <cell r="BL395">
            <v>28.8</v>
          </cell>
          <cell r="BM395">
            <v>28.8</v>
          </cell>
          <cell r="BN395">
            <v>28.8</v>
          </cell>
          <cell r="BO395">
            <v>0</v>
          </cell>
        </row>
        <row r="396">
          <cell r="F396" t="str">
            <v>巫溪县白鹿镇大干村2024年烟草产业发展烤房建设项目</v>
          </cell>
          <cell r="G396" t="str">
            <v>产业发展</v>
          </cell>
          <cell r="H396" t="str">
            <v>生产项目</v>
          </cell>
          <cell r="I396" t="str">
            <v>种植业基地</v>
          </cell>
          <cell r="J396" t="str">
            <v>新建烟叶板式移动集群烤房4座</v>
          </cell>
          <cell r="K396" t="str">
            <v>新建</v>
          </cell>
          <cell r="L396" t="str">
            <v>巫溪县白鹿镇大干村</v>
          </cell>
          <cell r="M396" t="str">
            <v>通过新建板式移动集群烤房4座，能解决8个以上临时务工人员临近就业，户均增收4000元。</v>
          </cell>
          <cell r="N396" t="str">
            <v>10人参与前期项目确定会议、决议，5人参与入库项目的选择，2人参与项目实施过程中施工质量和资金使用的监督。通过新建板式移动集群烤房4座，能解决8个以上临时务工人员临近就业，户均增收4000元。</v>
          </cell>
          <cell r="O396" t="str">
            <v>通过新建板式移动集群烤房4座，能解决8个以上临时务工人员临近就业，户均增收4000元。</v>
          </cell>
          <cell r="P396" t="str">
            <v>新建烤房4座</v>
          </cell>
          <cell r="Q396" t="str">
            <v>项目验收合格率100%</v>
          </cell>
          <cell r="R396" t="str">
            <v>工程完成及时率100%</v>
          </cell>
          <cell r="S396" t="str">
            <v>烤房3.6万元/座</v>
          </cell>
          <cell r="T396" t="str">
            <v>特色产业带动脱贫农户增加收入≥4000元</v>
          </cell>
          <cell r="U396" t="str">
            <v>受益脱贫人口数≥8人</v>
          </cell>
          <cell r="V396" t="str">
            <v>项目可持续年限≥1年</v>
          </cell>
          <cell r="W396" t="str">
            <v>受益群众满意度≥95%</v>
          </cell>
          <cell r="X396" t="str">
            <v>巫溪县农业农村委员会</v>
          </cell>
          <cell r="Y396" t="str">
            <v>巫溪县白鹿镇人民政府</v>
          </cell>
          <cell r="Z396">
            <v>2024</v>
          </cell>
          <cell r="AA396" t="str">
            <v>是</v>
          </cell>
          <cell r="AB396">
            <v>202401</v>
          </cell>
          <cell r="AC396">
            <v>202412</v>
          </cell>
          <cell r="AD396">
            <v>14.4</v>
          </cell>
          <cell r="AE396">
            <v>14.4</v>
          </cell>
          <cell r="AF396">
            <v>14.4</v>
          </cell>
        </row>
        <row r="396">
          <cell r="AL396">
            <v>0</v>
          </cell>
          <cell r="AM396">
            <v>8</v>
          </cell>
          <cell r="AN396">
            <v>8</v>
          </cell>
          <cell r="AO396" t="str">
            <v>否</v>
          </cell>
          <cell r="AP396" t="str">
            <v>否</v>
          </cell>
          <cell r="AQ396" t="str">
            <v>否</v>
          </cell>
          <cell r="AR396" t="str">
            <v>是</v>
          </cell>
          <cell r="AS396" t="str">
            <v>否</v>
          </cell>
          <cell r="AT396" t="str">
            <v>否</v>
          </cell>
          <cell r="AU396" t="str">
            <v>否</v>
          </cell>
          <cell r="AV396" t="str">
            <v>否</v>
          </cell>
          <cell r="AW396" t="str">
            <v>否</v>
          </cell>
          <cell r="AX396" t="str">
            <v>张必松</v>
          </cell>
          <cell r="AY396">
            <v>13896378086</v>
          </cell>
        </row>
        <row r="396">
          <cell r="BD396">
            <v>14.4</v>
          </cell>
          <cell r="BE396">
            <v>14.4</v>
          </cell>
        </row>
        <row r="396">
          <cell r="BL396">
            <v>14.4</v>
          </cell>
          <cell r="BM396">
            <v>14.4</v>
          </cell>
          <cell r="BN396">
            <v>14.4</v>
          </cell>
          <cell r="BO396">
            <v>0</v>
          </cell>
        </row>
        <row r="397">
          <cell r="F397" t="str">
            <v>巫溪县白鹿镇香树村2024年烟草产业发展烤房建设项目</v>
          </cell>
          <cell r="G397" t="str">
            <v>产业发展</v>
          </cell>
          <cell r="H397" t="str">
            <v>生产项目</v>
          </cell>
          <cell r="I397" t="str">
            <v>种植业基地</v>
          </cell>
          <cell r="J397" t="str">
            <v>新建烟叶板式移动集群烤房6座</v>
          </cell>
          <cell r="K397" t="str">
            <v>新建</v>
          </cell>
          <cell r="L397" t="str">
            <v>巫溪县白鹿镇香树村</v>
          </cell>
          <cell r="M397" t="str">
            <v>通过新建板式移动集群烤房6座，能解决16个以上临时务工人员临近就业，户均增收4000元。</v>
          </cell>
          <cell r="N397" t="str">
            <v>10人参与前期项目确定会议、决议，5人参与入库项目的选择，2人参与项目实施过程中施工质量和资金使用的监督。通过新建板式移动集群烤房6座，能解决16个以上临时务工人员临近就业，户均增收4000元。</v>
          </cell>
          <cell r="O397" t="str">
            <v>通过新建板式移动集群烤房6座，能解决16个以上临时务工人员临近就业，户均增收4000元。</v>
          </cell>
          <cell r="P397" t="str">
            <v>新建烤房6座</v>
          </cell>
          <cell r="Q397" t="str">
            <v>项目验收合格率100%</v>
          </cell>
          <cell r="R397" t="str">
            <v>工程完成及时率100%</v>
          </cell>
          <cell r="S397" t="str">
            <v>烤房3.6万元/座</v>
          </cell>
          <cell r="T397" t="str">
            <v>特色产业带动脱贫农户增加收入≥4000元</v>
          </cell>
          <cell r="U397" t="str">
            <v>受益脱贫人口数≥16人</v>
          </cell>
          <cell r="V397" t="str">
            <v>项目可持续年限≥1年</v>
          </cell>
          <cell r="W397" t="str">
            <v>受益群众满意度≥95%</v>
          </cell>
          <cell r="X397" t="str">
            <v>巫溪县农业农村委员会</v>
          </cell>
          <cell r="Y397" t="str">
            <v>巫溪县白鹿镇人民政府</v>
          </cell>
          <cell r="Z397">
            <v>2024</v>
          </cell>
          <cell r="AA397" t="str">
            <v>是</v>
          </cell>
          <cell r="AB397">
            <v>202401</v>
          </cell>
          <cell r="AC397">
            <v>202412</v>
          </cell>
          <cell r="AD397">
            <v>21.6</v>
          </cell>
          <cell r="AE397">
            <v>21.6</v>
          </cell>
          <cell r="AF397">
            <v>21.6</v>
          </cell>
        </row>
        <row r="397">
          <cell r="AL397">
            <v>0</v>
          </cell>
          <cell r="AM397">
            <v>16</v>
          </cell>
          <cell r="AN397">
            <v>16</v>
          </cell>
          <cell r="AO397" t="str">
            <v>否</v>
          </cell>
          <cell r="AP397" t="str">
            <v>否</v>
          </cell>
          <cell r="AQ397" t="str">
            <v>否</v>
          </cell>
          <cell r="AR397" t="str">
            <v>是</v>
          </cell>
          <cell r="AS397" t="str">
            <v>否</v>
          </cell>
          <cell r="AT397" t="str">
            <v>否</v>
          </cell>
          <cell r="AU397" t="str">
            <v>否</v>
          </cell>
          <cell r="AV397" t="str">
            <v>否</v>
          </cell>
          <cell r="AW397" t="str">
            <v>否</v>
          </cell>
          <cell r="AX397" t="str">
            <v>张必松</v>
          </cell>
          <cell r="AY397">
            <v>13896378086</v>
          </cell>
        </row>
        <row r="397">
          <cell r="BD397">
            <v>21.6</v>
          </cell>
          <cell r="BE397">
            <v>21.6</v>
          </cell>
        </row>
        <row r="397">
          <cell r="BL397">
            <v>21.6</v>
          </cell>
          <cell r="BM397">
            <v>21.6</v>
          </cell>
          <cell r="BN397">
            <v>21.6</v>
          </cell>
          <cell r="BO397">
            <v>0</v>
          </cell>
        </row>
        <row r="398">
          <cell r="F398" t="str">
            <v>巫溪县白鹿镇燕子村2024年烟草产业发展烤房建设项目</v>
          </cell>
          <cell r="G398" t="str">
            <v>产业发展</v>
          </cell>
          <cell r="H398" t="str">
            <v>生产项目</v>
          </cell>
          <cell r="I398" t="str">
            <v>种植业基地</v>
          </cell>
          <cell r="J398" t="str">
            <v>新建烟叶板式移动集群烤房6座</v>
          </cell>
          <cell r="K398" t="str">
            <v>新建</v>
          </cell>
          <cell r="L398" t="str">
            <v>巫溪县白鹿镇燕子村</v>
          </cell>
          <cell r="M398" t="str">
            <v>通过新建板式移动集群烤房6座，能解决16个以上临时务工人员临近就业，户均增收4000元。</v>
          </cell>
          <cell r="N398" t="str">
            <v>10人参与前期项目确定会议、决议，5人参与入库项目的选择，2人参与项目实施过程中施工质量和资金使用的监督。通过新建板式移动集群烤房6座，能解决16个以上临时务工人员临近就业，户均增收4000元。</v>
          </cell>
          <cell r="O398" t="str">
            <v>通过新建板式移动集群烤房6座，能解决16个以上临时务工人员临近就业，户均增收4000元。</v>
          </cell>
          <cell r="P398" t="str">
            <v>新建烤房6座</v>
          </cell>
          <cell r="Q398" t="str">
            <v>项目验收合格率100%</v>
          </cell>
          <cell r="R398" t="str">
            <v>工程完成及时率100%</v>
          </cell>
          <cell r="S398" t="str">
            <v>烤房3.6万元/座</v>
          </cell>
          <cell r="T398" t="str">
            <v>特色产业带动脱贫农户增加收入≥4000元</v>
          </cell>
          <cell r="U398" t="str">
            <v>受益脱贫人口数≥16人</v>
          </cell>
          <cell r="V398" t="str">
            <v>项目可持续年限≥1年</v>
          </cell>
          <cell r="W398" t="str">
            <v>受益群众满意度≥95%</v>
          </cell>
          <cell r="X398" t="str">
            <v>巫溪县农业农村委员会</v>
          </cell>
          <cell r="Y398" t="str">
            <v>巫溪县白鹿镇人民政府</v>
          </cell>
          <cell r="Z398">
            <v>2024</v>
          </cell>
          <cell r="AA398" t="str">
            <v>是</v>
          </cell>
          <cell r="AB398">
            <v>202401</v>
          </cell>
          <cell r="AC398">
            <v>202412</v>
          </cell>
          <cell r="AD398">
            <v>21.6</v>
          </cell>
          <cell r="AE398">
            <v>21.6</v>
          </cell>
          <cell r="AF398">
            <v>21.6</v>
          </cell>
        </row>
        <row r="398">
          <cell r="AL398">
            <v>0</v>
          </cell>
          <cell r="AM398">
            <v>16</v>
          </cell>
          <cell r="AN398">
            <v>16</v>
          </cell>
          <cell r="AO398" t="str">
            <v>否</v>
          </cell>
          <cell r="AP398" t="str">
            <v>否</v>
          </cell>
          <cell r="AQ398" t="str">
            <v>否</v>
          </cell>
          <cell r="AR398" t="str">
            <v>是</v>
          </cell>
          <cell r="AS398" t="str">
            <v>否</v>
          </cell>
          <cell r="AT398" t="str">
            <v>否</v>
          </cell>
          <cell r="AU398" t="str">
            <v>否</v>
          </cell>
          <cell r="AV398" t="str">
            <v>否</v>
          </cell>
          <cell r="AW398" t="str">
            <v>否</v>
          </cell>
          <cell r="AX398" t="str">
            <v>张必松</v>
          </cell>
          <cell r="AY398">
            <v>13896378086</v>
          </cell>
        </row>
        <row r="398">
          <cell r="BD398">
            <v>21.6</v>
          </cell>
          <cell r="BE398">
            <v>21.6</v>
          </cell>
        </row>
        <row r="398">
          <cell r="BL398">
            <v>21.6</v>
          </cell>
          <cell r="BM398">
            <v>21.6</v>
          </cell>
          <cell r="BN398">
            <v>21.6</v>
          </cell>
          <cell r="BO398">
            <v>0</v>
          </cell>
        </row>
        <row r="399">
          <cell r="F399" t="str">
            <v>巫溪县中梁乡石坪村2024年烟草产业发展烤房建设项目</v>
          </cell>
          <cell r="G399" t="str">
            <v>产业发展</v>
          </cell>
          <cell r="H399" t="str">
            <v>生产项目</v>
          </cell>
          <cell r="I399" t="str">
            <v>种植业基地</v>
          </cell>
          <cell r="J399" t="str">
            <v>新建烟叶板式移动集群烤房8座</v>
          </cell>
          <cell r="K399" t="str">
            <v>新建</v>
          </cell>
          <cell r="L399" t="str">
            <v>巫溪县中梁乡石坪村</v>
          </cell>
          <cell r="M399" t="str">
            <v>通过新建板式移动集群烤房8座，能解决14个以上临时务工人员临近就业，户均增收4000元。</v>
          </cell>
          <cell r="N399" t="str">
            <v>10人参与前期项目确定会议、决议，5人参与入库项目的选择，2人参与项目实施过程中施工质量和资金使用的监督。通过新建板式移动集群烤房8座，能解决14个以上临时务工人员临近就业，户均增收4000元。</v>
          </cell>
          <cell r="O399" t="str">
            <v>通过新建板式移动集群烤房8座，能解决14个以上临时务工人员临近就业，户均增收4000元。</v>
          </cell>
          <cell r="P399" t="str">
            <v>新建烤房8座</v>
          </cell>
          <cell r="Q399" t="str">
            <v>项目验收合格率100%</v>
          </cell>
          <cell r="R399" t="str">
            <v>工程完成及时率100%</v>
          </cell>
          <cell r="S399" t="str">
            <v>烤房3.6万元/座</v>
          </cell>
          <cell r="T399" t="str">
            <v>特色产业带动脱贫农户增加收入≥4000元</v>
          </cell>
          <cell r="U399" t="str">
            <v>受益脱贫人口数≥14人</v>
          </cell>
          <cell r="V399" t="str">
            <v>项目可持续年限≥1年</v>
          </cell>
          <cell r="W399" t="str">
            <v>受益群众满意度≥95%</v>
          </cell>
          <cell r="X399" t="str">
            <v>巫溪县农业农村委员会</v>
          </cell>
          <cell r="Y399" t="str">
            <v>巫溪县中梁乡人民政府</v>
          </cell>
          <cell r="Z399">
            <v>2024</v>
          </cell>
          <cell r="AA399" t="str">
            <v>是</v>
          </cell>
          <cell r="AB399">
            <v>202401</v>
          </cell>
          <cell r="AC399">
            <v>202412</v>
          </cell>
          <cell r="AD399">
            <v>28.8</v>
          </cell>
          <cell r="AE399">
            <v>28.8</v>
          </cell>
          <cell r="AF399">
            <v>28.8</v>
          </cell>
        </row>
        <row r="399">
          <cell r="AL399">
            <v>0</v>
          </cell>
          <cell r="AM399">
            <v>14</v>
          </cell>
          <cell r="AN399">
            <v>14</v>
          </cell>
          <cell r="AO399" t="str">
            <v>否</v>
          </cell>
          <cell r="AP399" t="str">
            <v>否</v>
          </cell>
          <cell r="AQ399" t="str">
            <v>否</v>
          </cell>
          <cell r="AR399" t="str">
            <v>是</v>
          </cell>
          <cell r="AS399" t="str">
            <v>否</v>
          </cell>
          <cell r="AT399" t="str">
            <v>否</v>
          </cell>
          <cell r="AU399" t="str">
            <v>否</v>
          </cell>
          <cell r="AV399" t="str">
            <v>否</v>
          </cell>
          <cell r="AW399" t="str">
            <v>否</v>
          </cell>
          <cell r="AX399" t="str">
            <v>夏忠魁</v>
          </cell>
          <cell r="AY399">
            <v>13896935667</v>
          </cell>
        </row>
        <row r="399">
          <cell r="BD399">
            <v>28.8</v>
          </cell>
          <cell r="BE399">
            <v>28.8</v>
          </cell>
        </row>
        <row r="399">
          <cell r="BL399">
            <v>28.8</v>
          </cell>
          <cell r="BM399">
            <v>28.8</v>
          </cell>
          <cell r="BN399">
            <v>28.8</v>
          </cell>
          <cell r="BO399">
            <v>0</v>
          </cell>
        </row>
        <row r="400">
          <cell r="F400" t="str">
            <v>巫溪县中梁乡星溪村2024年烟草产业发展烤房建设项目</v>
          </cell>
          <cell r="G400" t="str">
            <v>产业发展</v>
          </cell>
          <cell r="H400" t="str">
            <v>生产项目</v>
          </cell>
          <cell r="I400" t="str">
            <v>种植业基地</v>
          </cell>
          <cell r="J400" t="str">
            <v>新建烟叶板式移动集群烤房12座</v>
          </cell>
          <cell r="K400" t="str">
            <v>新建</v>
          </cell>
          <cell r="L400" t="str">
            <v>巫溪县中梁乡星溪村</v>
          </cell>
          <cell r="M400" t="str">
            <v>通过新建板式移动集群烤房12座，能解决20个以上临时务工人员临近就业，户均增收4000元。</v>
          </cell>
          <cell r="N400" t="str">
            <v>10人参与前期项目确定会议、决议，5人参与入库项目的选择，2人参与项目实施过程中施工质量和资金使用的监督。通过新建板式移动集群烤房12座，能解决20个以上临时务工人员临近就业，户均增收4000元。</v>
          </cell>
          <cell r="O400" t="str">
            <v>通过新建板式移动集群烤房12座，能解决20个以上临时务工人员临近就业，户均增收4000元。</v>
          </cell>
          <cell r="P400" t="str">
            <v>新建烤房12座</v>
          </cell>
          <cell r="Q400" t="str">
            <v>项目验收合格率100%</v>
          </cell>
          <cell r="R400" t="str">
            <v>工程完成及时率100%</v>
          </cell>
          <cell r="S400" t="str">
            <v>烤房3.6万元/座</v>
          </cell>
          <cell r="T400" t="str">
            <v>特色产业带动脱贫农户增加收入≥4000元</v>
          </cell>
          <cell r="U400" t="str">
            <v>受益脱贫人口数≥20人</v>
          </cell>
          <cell r="V400" t="str">
            <v>项目可持续年限≥1年</v>
          </cell>
          <cell r="W400" t="str">
            <v>受益群众满意度≥95%</v>
          </cell>
          <cell r="X400" t="str">
            <v>巫溪县农业农村委员会</v>
          </cell>
          <cell r="Y400" t="str">
            <v>巫溪县中梁乡人民政府</v>
          </cell>
          <cell r="Z400">
            <v>2024</v>
          </cell>
          <cell r="AA400" t="str">
            <v>是</v>
          </cell>
          <cell r="AB400">
            <v>202401</v>
          </cell>
          <cell r="AC400">
            <v>202412</v>
          </cell>
          <cell r="AD400">
            <v>43.2</v>
          </cell>
          <cell r="AE400">
            <v>43.2</v>
          </cell>
          <cell r="AF400">
            <v>43.2</v>
          </cell>
        </row>
        <row r="400">
          <cell r="AL400">
            <v>0</v>
          </cell>
          <cell r="AM400">
            <v>20</v>
          </cell>
          <cell r="AN400">
            <v>20</v>
          </cell>
          <cell r="AO400" t="str">
            <v>否</v>
          </cell>
          <cell r="AP400" t="str">
            <v>否</v>
          </cell>
          <cell r="AQ400" t="str">
            <v>否</v>
          </cell>
          <cell r="AR400" t="str">
            <v>是</v>
          </cell>
          <cell r="AS400" t="str">
            <v>否</v>
          </cell>
          <cell r="AT400" t="str">
            <v>否</v>
          </cell>
          <cell r="AU400" t="str">
            <v>否</v>
          </cell>
          <cell r="AV400" t="str">
            <v>否</v>
          </cell>
          <cell r="AW400" t="str">
            <v>否</v>
          </cell>
          <cell r="AX400" t="str">
            <v>夏忠魁</v>
          </cell>
          <cell r="AY400">
            <v>13896935667</v>
          </cell>
        </row>
        <row r="400">
          <cell r="BD400">
            <v>43.2</v>
          </cell>
          <cell r="BE400">
            <v>43.2</v>
          </cell>
        </row>
        <row r="400">
          <cell r="BL400">
            <v>43.2</v>
          </cell>
          <cell r="BM400">
            <v>43.2</v>
          </cell>
          <cell r="BN400">
            <v>43.2</v>
          </cell>
          <cell r="BO400">
            <v>0</v>
          </cell>
        </row>
        <row r="401">
          <cell r="F401" t="str">
            <v>巫溪县中梁乡中梁村2024年烟草产业发展烤房建设项目</v>
          </cell>
          <cell r="G401" t="str">
            <v>产业发展</v>
          </cell>
          <cell r="H401" t="str">
            <v>生产项目</v>
          </cell>
          <cell r="I401" t="str">
            <v>种植业基地</v>
          </cell>
          <cell r="J401" t="str">
            <v>新建烟叶单建烤房1座</v>
          </cell>
          <cell r="K401" t="str">
            <v>新建</v>
          </cell>
          <cell r="L401" t="str">
            <v>巫溪县中梁乡中梁村</v>
          </cell>
          <cell r="M401" t="str">
            <v>通过新建板式移动集群烤房1座，能解决3个以上临时务工人员临近就业，户均增收4000元.</v>
          </cell>
          <cell r="N401" t="str">
            <v>10人参与前期项目确定会议、决议，5人参与入库项目的选择，2人参与项目实施过程中施工质量和资金使用的监督。通过新建板式移动集群烤房1座，能解决3个以上临时务工人员临近就业，户均增收4000元.</v>
          </cell>
          <cell r="O401" t="str">
            <v>通过新建板式移动集群烤房1座，能解决3个以上临时务工人员临近就业，户均增收4000元.</v>
          </cell>
          <cell r="P401" t="str">
            <v>新建烤房1座</v>
          </cell>
          <cell r="Q401" t="str">
            <v>项目验收合格率100%</v>
          </cell>
          <cell r="R401" t="str">
            <v>工程完成及时率100%</v>
          </cell>
          <cell r="S401" t="str">
            <v>烤房3.6万元/座</v>
          </cell>
          <cell r="T401" t="str">
            <v>特色产业带动脱贫农户增加收入≥4000元</v>
          </cell>
          <cell r="U401" t="str">
            <v>受益脱贫人口数≥3人</v>
          </cell>
          <cell r="V401" t="str">
            <v>项目可持续年限≥1年</v>
          </cell>
          <cell r="W401" t="str">
            <v>受益群众满意度≥95%</v>
          </cell>
          <cell r="X401" t="str">
            <v>巫溪县农业农村委员会</v>
          </cell>
          <cell r="Y401" t="str">
            <v>巫溪县中梁乡人民政府</v>
          </cell>
          <cell r="Z401">
            <v>2024</v>
          </cell>
          <cell r="AA401" t="str">
            <v>是</v>
          </cell>
          <cell r="AB401">
            <v>202401</v>
          </cell>
          <cell r="AC401">
            <v>202412</v>
          </cell>
          <cell r="AD401">
            <v>3.6</v>
          </cell>
          <cell r="AE401">
            <v>3.6</v>
          </cell>
          <cell r="AF401">
            <v>3.6</v>
          </cell>
        </row>
        <row r="401">
          <cell r="AL401">
            <v>0</v>
          </cell>
          <cell r="AM401">
            <v>3</v>
          </cell>
          <cell r="AN401">
            <v>3</v>
          </cell>
          <cell r="AO401" t="str">
            <v>否</v>
          </cell>
          <cell r="AP401" t="str">
            <v>否</v>
          </cell>
          <cell r="AQ401" t="str">
            <v>否</v>
          </cell>
          <cell r="AR401" t="str">
            <v>是</v>
          </cell>
          <cell r="AS401" t="str">
            <v>否</v>
          </cell>
          <cell r="AT401" t="str">
            <v>否</v>
          </cell>
          <cell r="AU401" t="str">
            <v>否</v>
          </cell>
          <cell r="AV401" t="str">
            <v>否</v>
          </cell>
          <cell r="AW401" t="str">
            <v>否</v>
          </cell>
          <cell r="AX401" t="str">
            <v>夏忠魁</v>
          </cell>
          <cell r="AY401">
            <v>13896935667</v>
          </cell>
        </row>
        <row r="401">
          <cell r="BD401">
            <v>3.6</v>
          </cell>
          <cell r="BE401">
            <v>3.6</v>
          </cell>
        </row>
        <row r="401">
          <cell r="BL401">
            <v>3.6</v>
          </cell>
          <cell r="BM401">
            <v>3.6</v>
          </cell>
          <cell r="BN401">
            <v>3.6</v>
          </cell>
          <cell r="BO401">
            <v>0</v>
          </cell>
        </row>
        <row r="402">
          <cell r="F402" t="str">
            <v>巫溪县长桂乡金桂村2024年烟草产业发展烤房建设项目</v>
          </cell>
          <cell r="G402" t="str">
            <v>产业发展</v>
          </cell>
          <cell r="H402" t="str">
            <v>加工流通项目</v>
          </cell>
          <cell r="I402" t="str">
            <v>加工业</v>
          </cell>
          <cell r="J402" t="str">
            <v>新建烟叶板式移动集群烤房4座</v>
          </cell>
          <cell r="K402" t="str">
            <v>新建</v>
          </cell>
          <cell r="L402" t="str">
            <v>巫溪县长桂乡金桂村</v>
          </cell>
          <cell r="M402" t="str">
            <v>通过新建板式移动集群烤房4座，能解决4个以上临时务工人员临近就业，户均增收4000元。</v>
          </cell>
          <cell r="N402" t="str">
            <v>10人参与前期项目确定会议、决议，5人参与入库项目的选择，2人参与项目实施过程中施工质量和资金使用的监督。通过新建板式移动集群烤房4座，能解决4个以上临时务工人员临近就业，户均增收4000元。</v>
          </cell>
          <cell r="O402" t="str">
            <v>通过新建板式移动集群烤房4座，能解决4个以上临时务工人员临近就业，户均增收4000元。</v>
          </cell>
          <cell r="P402" t="str">
            <v>新建烤房4座</v>
          </cell>
          <cell r="Q402" t="str">
            <v>项目验收合格率100%</v>
          </cell>
          <cell r="R402" t="str">
            <v>工程完成及时率100%</v>
          </cell>
          <cell r="S402" t="str">
            <v>烤房3.6万元/座</v>
          </cell>
          <cell r="T402" t="str">
            <v>特色产业带动脱贫农户增加收入≥4000元</v>
          </cell>
          <cell r="U402" t="str">
            <v>受益脱贫人口数≥4人</v>
          </cell>
          <cell r="V402" t="str">
            <v>项目可持续年限≥1年</v>
          </cell>
          <cell r="W402" t="str">
            <v>受益群众满意度≥95%</v>
          </cell>
          <cell r="X402" t="str">
            <v>巫溪县农业农村委员会</v>
          </cell>
          <cell r="Y402" t="str">
            <v>巫溪县长桂乡人民政府</v>
          </cell>
          <cell r="Z402">
            <v>2024</v>
          </cell>
          <cell r="AA402" t="str">
            <v>是</v>
          </cell>
          <cell r="AB402">
            <v>202401</v>
          </cell>
          <cell r="AC402">
            <v>202412</v>
          </cell>
          <cell r="AD402">
            <v>14.4</v>
          </cell>
          <cell r="AE402">
            <v>14.4</v>
          </cell>
          <cell r="AF402">
            <v>14.4</v>
          </cell>
        </row>
        <row r="402">
          <cell r="AL402">
            <v>0</v>
          </cell>
          <cell r="AM402">
            <v>4</v>
          </cell>
          <cell r="AN402">
            <v>4</v>
          </cell>
          <cell r="AO402" t="str">
            <v>否</v>
          </cell>
          <cell r="AP402" t="str">
            <v>否</v>
          </cell>
          <cell r="AQ402" t="str">
            <v>否</v>
          </cell>
          <cell r="AR402" t="str">
            <v>是</v>
          </cell>
          <cell r="AS402" t="str">
            <v>否</v>
          </cell>
          <cell r="AT402" t="str">
            <v>否</v>
          </cell>
          <cell r="AU402" t="str">
            <v>否</v>
          </cell>
          <cell r="AV402" t="str">
            <v>否</v>
          </cell>
          <cell r="AW402" t="str">
            <v>否</v>
          </cell>
          <cell r="AX402" t="str">
            <v>陈光华</v>
          </cell>
          <cell r="AY402">
            <v>13709448096</v>
          </cell>
        </row>
        <row r="402">
          <cell r="BD402">
            <v>14.4</v>
          </cell>
          <cell r="BE402">
            <v>14.4</v>
          </cell>
        </row>
        <row r="402">
          <cell r="BL402">
            <v>14.4</v>
          </cell>
          <cell r="BM402">
            <v>14.4</v>
          </cell>
          <cell r="BN402">
            <v>14.4</v>
          </cell>
          <cell r="BO402">
            <v>0</v>
          </cell>
        </row>
        <row r="403">
          <cell r="F403" t="str">
            <v>巫溪县天星乡生基村2024年烟草产业发展烤房建设项目</v>
          </cell>
          <cell r="G403" t="str">
            <v>产业发展</v>
          </cell>
          <cell r="H403" t="str">
            <v>生产项目</v>
          </cell>
          <cell r="I403" t="str">
            <v>种植业基地</v>
          </cell>
          <cell r="J403" t="str">
            <v>新建烟叶板式移动集群烤房4座</v>
          </cell>
          <cell r="K403" t="str">
            <v>新建</v>
          </cell>
          <cell r="L403" t="str">
            <v>巫溪县天星乡生基村</v>
          </cell>
          <cell r="M403" t="str">
            <v>通过新建板式移动集群烤房4座，能解决8个以上临时务工人员临近就业，户均增收4000元。</v>
          </cell>
          <cell r="N403" t="str">
            <v>10人参与前期项目确定会议、决议，5人参与入库项目的选择，2人参与项目实施过程中施工质量和资金使用的监督。通过新建板式移动集群烤房4座，能解决8个以上临时务工人员临近就业，户均增收4000元。</v>
          </cell>
          <cell r="O403" t="str">
            <v>通过新建板式移动集群烤房4座，能解决8个以上临时务工人员临近就业，户均增收4000元。</v>
          </cell>
          <cell r="P403" t="str">
            <v>新建烤房4座</v>
          </cell>
          <cell r="Q403" t="str">
            <v>项目验收合格率100%</v>
          </cell>
          <cell r="R403" t="str">
            <v>工程完成及时率100%</v>
          </cell>
          <cell r="S403" t="str">
            <v>烤房3.6万元/座</v>
          </cell>
          <cell r="T403" t="str">
            <v>特色产业带动脱贫农户增加收入≥4000元</v>
          </cell>
          <cell r="U403" t="str">
            <v>受益脱贫人口数≥8人</v>
          </cell>
          <cell r="V403" t="str">
            <v>项目可持续年限≥1年</v>
          </cell>
          <cell r="W403" t="str">
            <v>受益群众满意度≥95%</v>
          </cell>
          <cell r="X403" t="str">
            <v>巫溪县农业农村委员会</v>
          </cell>
          <cell r="Y403" t="str">
            <v>巫溪县天星乡人民政府</v>
          </cell>
          <cell r="Z403">
            <v>2024</v>
          </cell>
          <cell r="AA403" t="str">
            <v>是</v>
          </cell>
          <cell r="AB403">
            <v>202401</v>
          </cell>
          <cell r="AC403">
            <v>202412</v>
          </cell>
          <cell r="AD403">
            <v>14.4</v>
          </cell>
          <cell r="AE403">
            <v>14.4</v>
          </cell>
          <cell r="AF403">
            <v>14.4</v>
          </cell>
        </row>
        <row r="403">
          <cell r="AL403">
            <v>0</v>
          </cell>
          <cell r="AM403">
            <v>8</v>
          </cell>
          <cell r="AN403">
            <v>8</v>
          </cell>
          <cell r="AO403" t="str">
            <v>否</v>
          </cell>
          <cell r="AP403" t="str">
            <v>否</v>
          </cell>
          <cell r="AQ403" t="str">
            <v>否</v>
          </cell>
          <cell r="AR403" t="str">
            <v>是</v>
          </cell>
          <cell r="AS403" t="str">
            <v>否</v>
          </cell>
          <cell r="AT403" t="str">
            <v>否</v>
          </cell>
          <cell r="AU403" t="str">
            <v>否</v>
          </cell>
          <cell r="AV403" t="str">
            <v>否</v>
          </cell>
          <cell r="AW403" t="str">
            <v>否</v>
          </cell>
          <cell r="AX403" t="str">
            <v>刘海军</v>
          </cell>
          <cell r="AY403">
            <v>15826470946</v>
          </cell>
        </row>
        <row r="403">
          <cell r="BD403">
            <v>14.4</v>
          </cell>
          <cell r="BE403">
            <v>14.4</v>
          </cell>
        </row>
        <row r="403">
          <cell r="BL403">
            <v>14.4</v>
          </cell>
          <cell r="BM403">
            <v>14.4</v>
          </cell>
          <cell r="BN403">
            <v>14.4</v>
          </cell>
          <cell r="BO403">
            <v>0</v>
          </cell>
        </row>
        <row r="404">
          <cell r="F404" t="str">
            <v>巫溪县天星乡西流村2024年烟草产业发展烤房建设项目</v>
          </cell>
          <cell r="G404" t="str">
            <v>产业发展</v>
          </cell>
          <cell r="H404" t="str">
            <v>生产项目</v>
          </cell>
          <cell r="I404" t="str">
            <v>种植业基地</v>
          </cell>
          <cell r="J404" t="str">
            <v>新建烟叶板式移动集群烤房6座</v>
          </cell>
          <cell r="K404" t="str">
            <v>新建</v>
          </cell>
          <cell r="L404" t="str">
            <v>巫溪县天星乡西流村</v>
          </cell>
          <cell r="M404" t="str">
            <v>通过新建板式移动集群烤房6座，能解决14个以上临时务工人员临近就业，户均增收4000元，产业发展可持续5年。</v>
          </cell>
          <cell r="N404" t="str">
            <v>10人参与前期项目确定会议、决议，5人参与入库项目的选择，2人参与项目实施过程中施工质量和资金使用的监督，通过新建板式移动集群烤房6座，可实现产业增收30万元，能解决14个以上临时务工人员临近就业，户均增收4000元，产业发展可持续5年。</v>
          </cell>
          <cell r="O404" t="str">
            <v>通过新建板式移动集群烤房6座，可实现产业增收30万元，能解决14个以上临时务工人员临近就业，户均增收4000元，产业发展可持续5年。</v>
          </cell>
          <cell r="P404" t="str">
            <v>新建烤房6座</v>
          </cell>
          <cell r="Q404" t="str">
            <v>项目验收合格率100%</v>
          </cell>
          <cell r="R404" t="str">
            <v>工程完成及时率100%</v>
          </cell>
          <cell r="S404" t="str">
            <v>烤房3.6万元/座</v>
          </cell>
          <cell r="T404" t="str">
            <v>特色产业带动脱贫农户增加收入≥4000元</v>
          </cell>
          <cell r="U404" t="str">
            <v>受益脱贫人口数≥14人</v>
          </cell>
          <cell r="V404" t="str">
            <v>项目可持续年限≥1年</v>
          </cell>
          <cell r="W404" t="str">
            <v>受益群众满意度≥95%</v>
          </cell>
          <cell r="X404" t="str">
            <v>巫溪县农业农村委员会</v>
          </cell>
          <cell r="Y404" t="str">
            <v>巫溪县天星乡人民政府</v>
          </cell>
          <cell r="Z404">
            <v>2024</v>
          </cell>
          <cell r="AA404" t="str">
            <v>是</v>
          </cell>
          <cell r="AB404">
            <v>202401</v>
          </cell>
          <cell r="AC404">
            <v>202412</v>
          </cell>
          <cell r="AD404">
            <v>21.6</v>
          </cell>
          <cell r="AE404">
            <v>21.6</v>
          </cell>
          <cell r="AF404">
            <v>21.6</v>
          </cell>
        </row>
        <row r="404">
          <cell r="AL404">
            <v>0</v>
          </cell>
          <cell r="AM404">
            <v>14</v>
          </cell>
          <cell r="AN404">
            <v>14</v>
          </cell>
          <cell r="AO404" t="str">
            <v>否</v>
          </cell>
          <cell r="AP404" t="str">
            <v>否</v>
          </cell>
          <cell r="AQ404" t="str">
            <v>否</v>
          </cell>
          <cell r="AR404" t="str">
            <v>是</v>
          </cell>
          <cell r="AS404" t="str">
            <v>否</v>
          </cell>
          <cell r="AT404" t="str">
            <v>否</v>
          </cell>
          <cell r="AU404" t="str">
            <v>否</v>
          </cell>
          <cell r="AV404" t="str">
            <v>否</v>
          </cell>
          <cell r="AW404" t="str">
            <v>否</v>
          </cell>
          <cell r="AX404" t="str">
            <v>刘海军</v>
          </cell>
          <cell r="AY404">
            <v>15826470946</v>
          </cell>
        </row>
        <row r="404">
          <cell r="BD404">
            <v>21.6</v>
          </cell>
          <cell r="BE404">
            <v>21.6</v>
          </cell>
        </row>
        <row r="404">
          <cell r="BL404">
            <v>21.6</v>
          </cell>
          <cell r="BM404">
            <v>21.6</v>
          </cell>
          <cell r="BN404">
            <v>21.6</v>
          </cell>
          <cell r="BO404">
            <v>0</v>
          </cell>
        </row>
        <row r="405">
          <cell r="F405" t="str">
            <v>巫溪县2024年古路镇龙泉村烟草产业发展烤房建设项目</v>
          </cell>
          <cell r="G405" t="str">
            <v>产业发展</v>
          </cell>
          <cell r="H405" t="str">
            <v>加工流通项目</v>
          </cell>
          <cell r="I405" t="str">
            <v>产地初加工和精深加工</v>
          </cell>
          <cell r="J405" t="str">
            <v>新建板式移动集群烤房6座</v>
          </cell>
          <cell r="K405" t="str">
            <v>新建</v>
          </cell>
          <cell r="L405" t="str">
            <v>巫溪县古路镇龙泉村彭家槽</v>
          </cell>
          <cell r="M405" t="str">
            <v>通过新建板式移动集群烤房6座，可实现产业增收30万元，能解决15个以上临时务工人员临近就业，其中脱贫户1户3人，户均增收0.6万元，产业发展可持续5年。</v>
          </cell>
          <cell r="N405" t="str">
            <v>10人参与前期项目确定会议、决议，5人参与入库项目的选择，2人参与项目实施过程中施工质量和资金使用的监督，通过新建6座板式移动集群烤房，项目建成后，可实现产业增收30万元，能解决15个以上临时务工人员临近就业，其中脱贫户1户3人，户均增收0.6万元，产业发展可持续至少5年时间。</v>
          </cell>
          <cell r="O405" t="str">
            <v>通过新建板式移动集群烤房6座，可实现产业增收30万元，能解决15个以上临时务工人员临近就业，其中脱贫户1户3人，户均增收0.6万元，产业发展可持续5年。</v>
          </cell>
          <cell r="P405" t="str">
            <v>新建板式移动集群烟叶烤房6座</v>
          </cell>
          <cell r="Q405" t="str">
            <v>项目验收合格率100%</v>
          </cell>
          <cell r="R405" t="str">
            <v>项目完成及时率100%</v>
          </cell>
          <cell r="S405" t="str">
            <v>烤房3.6万元/座</v>
          </cell>
          <cell r="T405" t="str">
            <v>特色产业带动脱贫农户增加收入≥4000元</v>
          </cell>
          <cell r="U405" t="str">
            <v>受益脱贫人口数≥3人</v>
          </cell>
          <cell r="V405" t="str">
            <v>项目设计使用年限≥5年</v>
          </cell>
          <cell r="W405" t="str">
            <v>受益群众满意度≥95%</v>
          </cell>
          <cell r="X405" t="str">
            <v>巫溪县农业农村委员会</v>
          </cell>
          <cell r="Y405" t="str">
            <v>巫溪县古路镇人民政府</v>
          </cell>
          <cell r="Z405">
            <v>2024</v>
          </cell>
          <cell r="AA405" t="str">
            <v>是</v>
          </cell>
          <cell r="AB405">
            <v>202401</v>
          </cell>
          <cell r="AC405">
            <v>202412</v>
          </cell>
          <cell r="AD405">
            <v>21.6</v>
          </cell>
          <cell r="AE405">
            <v>21.6</v>
          </cell>
          <cell r="AF405">
            <v>21.6</v>
          </cell>
        </row>
        <row r="405">
          <cell r="AL405">
            <v>0</v>
          </cell>
          <cell r="AM405">
            <v>3</v>
          </cell>
          <cell r="AN405">
            <v>3</v>
          </cell>
          <cell r="AO405" t="str">
            <v>否</v>
          </cell>
          <cell r="AP405" t="str">
            <v>否</v>
          </cell>
          <cell r="AQ405" t="str">
            <v>否</v>
          </cell>
          <cell r="AR405" t="str">
            <v>是</v>
          </cell>
          <cell r="AS405" t="str">
            <v>否</v>
          </cell>
          <cell r="AT405" t="str">
            <v>否</v>
          </cell>
          <cell r="AU405" t="str">
            <v>否</v>
          </cell>
          <cell r="AV405" t="str">
            <v>否</v>
          </cell>
          <cell r="AW405" t="str">
            <v>否</v>
          </cell>
          <cell r="AX405" t="str">
            <v>江平</v>
          </cell>
          <cell r="AY405">
            <v>17783716189</v>
          </cell>
        </row>
        <row r="405">
          <cell r="BD405">
            <v>21.6</v>
          </cell>
          <cell r="BE405">
            <v>21.6</v>
          </cell>
        </row>
        <row r="405">
          <cell r="BL405">
            <v>21.6</v>
          </cell>
          <cell r="BM405">
            <v>21.6</v>
          </cell>
          <cell r="BN405">
            <v>21.6</v>
          </cell>
          <cell r="BO405">
            <v>0</v>
          </cell>
        </row>
        <row r="406">
          <cell r="F406" t="str">
            <v>巫溪县2024年古路镇金鱼村烟草产业发展烤房建设项目</v>
          </cell>
          <cell r="G406" t="str">
            <v>产业发展</v>
          </cell>
          <cell r="H406" t="str">
            <v>加工流通项目</v>
          </cell>
          <cell r="I406" t="str">
            <v>产地初加工和精深加工</v>
          </cell>
          <cell r="J406" t="str">
            <v>新建板式移动集群烤房2座</v>
          </cell>
          <cell r="K406" t="str">
            <v>新建</v>
          </cell>
          <cell r="L406" t="str">
            <v>巫溪县古路镇金鱼村马王口</v>
          </cell>
          <cell r="M406" t="str">
            <v>通过新建板式移动集群烤房2座，可实现产业增收10万元，能解决6个以上临时务工人员临近就业，其中脱贫户1户2人，户均增收0.4万元，产业发展可持续5年。</v>
          </cell>
          <cell r="N406" t="str">
            <v>10人参与前期项目确定会议、决议，5人参与入库项目的选择，1户参与此项目立项和实施过程中管理和监督，通过新建6座板式移动集群烤房，项目建成后，可实现产业增收10万元，能解决6个以上临时务工人员临近就业，其中脱贫户1户2人，户均增收0.4万元，产业发展可持续至少5年时间。</v>
          </cell>
          <cell r="O406" t="str">
            <v>通过新建板式移动集群烤房2座，可实现产业增收10万元，能解决6个以上临时务工人员临近就业，其中脱贫户1户2人，户均增收0.4万元，产业发展可持续5年。</v>
          </cell>
          <cell r="P406" t="str">
            <v>新建板式移动集群烟叶烤房2座</v>
          </cell>
          <cell r="Q406" t="str">
            <v>项目验收合格率100%</v>
          </cell>
          <cell r="R406" t="str">
            <v>项目完成及时率100%</v>
          </cell>
          <cell r="S406" t="str">
            <v>烤房3.6万元/座</v>
          </cell>
          <cell r="T406" t="str">
            <v>特色产业带动脱贫农户增加收入≥4000元</v>
          </cell>
          <cell r="U406" t="str">
            <v>受益脱贫人口数≥2人</v>
          </cell>
          <cell r="V406" t="str">
            <v>项目设计使用年限≥5年</v>
          </cell>
          <cell r="W406" t="str">
            <v>受益群众满意度≥95%</v>
          </cell>
          <cell r="X406" t="str">
            <v>巫溪县农业农村委员会</v>
          </cell>
          <cell r="Y406" t="str">
            <v>巫溪县古路镇人民政府</v>
          </cell>
          <cell r="Z406">
            <v>2024</v>
          </cell>
          <cell r="AA406" t="str">
            <v>是</v>
          </cell>
          <cell r="AB406">
            <v>202401</v>
          </cell>
          <cell r="AC406">
            <v>202412</v>
          </cell>
          <cell r="AD406">
            <v>7.2</v>
          </cell>
          <cell r="AE406">
            <v>7.2</v>
          </cell>
          <cell r="AF406">
            <v>7.2</v>
          </cell>
        </row>
        <row r="406">
          <cell r="AL406">
            <v>0</v>
          </cell>
          <cell r="AM406">
            <v>2</v>
          </cell>
          <cell r="AN406">
            <v>2</v>
          </cell>
          <cell r="AO406" t="str">
            <v>否</v>
          </cell>
          <cell r="AP406" t="str">
            <v>否</v>
          </cell>
          <cell r="AQ406" t="str">
            <v>否</v>
          </cell>
          <cell r="AR406" t="str">
            <v>是</v>
          </cell>
          <cell r="AS406" t="str">
            <v>否</v>
          </cell>
          <cell r="AT406" t="str">
            <v>否</v>
          </cell>
          <cell r="AU406" t="str">
            <v>否</v>
          </cell>
          <cell r="AV406" t="str">
            <v>否</v>
          </cell>
          <cell r="AW406" t="str">
            <v>否</v>
          </cell>
          <cell r="AX406" t="str">
            <v>江平</v>
          </cell>
          <cell r="AY406">
            <v>17783716189</v>
          </cell>
        </row>
        <row r="406">
          <cell r="BD406">
            <v>7.2</v>
          </cell>
          <cell r="BE406">
            <v>7.2</v>
          </cell>
        </row>
        <row r="406">
          <cell r="BL406">
            <v>7.2</v>
          </cell>
          <cell r="BM406">
            <v>7.2</v>
          </cell>
          <cell r="BN406">
            <v>7.2</v>
          </cell>
          <cell r="BO406">
            <v>0</v>
          </cell>
        </row>
        <row r="407">
          <cell r="F407" t="str">
            <v>巫溪县2024年峰灵镇双树村烟草产业发展烤房建设项目</v>
          </cell>
          <cell r="G407" t="str">
            <v>产业发展</v>
          </cell>
          <cell r="H407" t="str">
            <v>加工流通项目</v>
          </cell>
          <cell r="I407" t="str">
            <v>产地初加工和精深加工</v>
          </cell>
          <cell r="J407" t="str">
            <v>新建板式移动集群烤房12座</v>
          </cell>
          <cell r="K407" t="str">
            <v>新建</v>
          </cell>
          <cell r="L407" t="str">
            <v>巫溪县峰灵镇双树村茶厂</v>
          </cell>
          <cell r="M407" t="str">
            <v>通过新建板式移动集群烤房12座，可实现产业增收60万元，能解决25个以上临时务工人员临近就业，其中脱贫户3户9人，户均增收0.5万元，产业发展可持续5年</v>
          </cell>
          <cell r="N407" t="str">
            <v>10人参与前期项目确定会议、决议，5人参与入库项目的选择，3户参与此项目立项和实施过程中管理和监督，通过新建12座板式移动集群烤房，项目建成后，可实现产业增收30万元，能解决25个以上临时务工人员临近就业，其中脱贫户3户9人，户均增收0.5万元，产业发展可持续至少5年时间。</v>
          </cell>
          <cell r="O407" t="str">
            <v>通过新建板式移动集群烤房12座，可实现产业增收60万元，能解决25个以上临时务工人员临近就业，其中脱贫户3户9人，户均增收0.5万元，产业发展可持续5年。</v>
          </cell>
          <cell r="P407" t="str">
            <v>新建板式移动集群烟叶烤房12座</v>
          </cell>
          <cell r="Q407" t="str">
            <v>项目验收合格率100%</v>
          </cell>
          <cell r="R407" t="str">
            <v>项目完成及时率100%</v>
          </cell>
          <cell r="S407" t="str">
            <v>烤房3.6万元/座</v>
          </cell>
          <cell r="T407" t="str">
            <v>特色产业带动脱贫农户增加收入≥5000元</v>
          </cell>
          <cell r="U407" t="str">
            <v>受益脱贫人口数≥9人</v>
          </cell>
          <cell r="V407" t="str">
            <v>项目设计使用年限≥5年</v>
          </cell>
          <cell r="W407" t="str">
            <v>受益群众满意度≥95%</v>
          </cell>
          <cell r="X407" t="str">
            <v>巫溪县农业农村委员会</v>
          </cell>
          <cell r="Y407" t="str">
            <v>巫溪县峰灵镇人民政府</v>
          </cell>
          <cell r="Z407">
            <v>2024</v>
          </cell>
          <cell r="AA407" t="str">
            <v>是</v>
          </cell>
          <cell r="AB407">
            <v>202401</v>
          </cell>
          <cell r="AC407">
            <v>202412</v>
          </cell>
          <cell r="AD407">
            <v>43.2</v>
          </cell>
          <cell r="AE407">
            <v>43.2</v>
          </cell>
          <cell r="AF407">
            <v>43.2</v>
          </cell>
        </row>
        <row r="407">
          <cell r="AL407">
            <v>0</v>
          </cell>
          <cell r="AM407">
            <v>9</v>
          </cell>
          <cell r="AN407">
            <v>9</v>
          </cell>
          <cell r="AO407" t="str">
            <v>否</v>
          </cell>
          <cell r="AP407" t="str">
            <v>否</v>
          </cell>
          <cell r="AQ407" t="str">
            <v>否</v>
          </cell>
          <cell r="AR407" t="str">
            <v>是</v>
          </cell>
          <cell r="AS407" t="str">
            <v>否</v>
          </cell>
          <cell r="AT407" t="str">
            <v>否</v>
          </cell>
          <cell r="AU407" t="str">
            <v>否</v>
          </cell>
          <cell r="AV407" t="str">
            <v>否</v>
          </cell>
          <cell r="AW407" t="str">
            <v>否</v>
          </cell>
          <cell r="AX407" t="str">
            <v>陈涛斌</v>
          </cell>
          <cell r="AY407">
            <v>13594703208</v>
          </cell>
        </row>
        <row r="407">
          <cell r="BD407">
            <v>43.2</v>
          </cell>
          <cell r="BE407">
            <v>43.2</v>
          </cell>
        </row>
        <row r="407">
          <cell r="BL407">
            <v>43.2</v>
          </cell>
          <cell r="BM407">
            <v>43.2</v>
          </cell>
          <cell r="BN407">
            <v>43.2</v>
          </cell>
          <cell r="BO407">
            <v>0</v>
          </cell>
        </row>
        <row r="408">
          <cell r="F408" t="str">
            <v>巫溪县2024年上磺镇梨坪村烟草产业发展烤房建设项目</v>
          </cell>
          <cell r="G408" t="str">
            <v>产业发展</v>
          </cell>
          <cell r="H408" t="str">
            <v>加工流通项目</v>
          </cell>
          <cell r="I408" t="str">
            <v>产地初加工和精深加工</v>
          </cell>
          <cell r="J408" t="str">
            <v>新建板式移动集群烤房12座</v>
          </cell>
          <cell r="K408" t="str">
            <v>新建</v>
          </cell>
          <cell r="L408" t="str">
            <v>巫溪县上磺镇梨坪村梨坪</v>
          </cell>
          <cell r="M408" t="str">
            <v>通过新建板式移动集群烤房12座，可实现产业增收60万元，能解决22个以上临时务工人员临近就业，其中脱贫户1户3人，户均增收0.7万元，产业发展可持续5年</v>
          </cell>
          <cell r="N408" t="str">
            <v>10人参与前期项目确定会议、决议，5人参与入库项目的选择，1户参与此项目立项和实施过程中管理和监督，通过新建12座板式移动集群烤房，项目建成后，可实现产业增收60万元，能解决22个以上临时务工人员临近就业，其中脱贫户1户3人，户均增收0.7万元，产业发展可持续至少5年时间。</v>
          </cell>
          <cell r="O408" t="str">
            <v>通过新建板式移动集群烤房12座，可实现产业增收60万元，能解决22个以上临时务工人员临近就业，其中脱贫户1户3人，户均增收0.7万元，产业发展可持续5年。</v>
          </cell>
          <cell r="P408" t="str">
            <v>新建板式移动集群烟叶烤房12座</v>
          </cell>
          <cell r="Q408" t="str">
            <v>项目验收合格率100%</v>
          </cell>
          <cell r="R408" t="str">
            <v>项目完成及时率100%</v>
          </cell>
          <cell r="S408" t="str">
            <v>烤房3.6万元/座</v>
          </cell>
          <cell r="T408" t="str">
            <v>特色产业带动脱贫农户增加收入≥7000元</v>
          </cell>
          <cell r="U408" t="str">
            <v>受益脱贫人口数≥3人</v>
          </cell>
          <cell r="V408" t="str">
            <v>项目设计使用年限≥5年</v>
          </cell>
          <cell r="W408" t="str">
            <v>受益群众满意度≥95%</v>
          </cell>
          <cell r="X408" t="str">
            <v>巫溪县农业农村委员会</v>
          </cell>
          <cell r="Y408" t="str">
            <v>巫溪县上磺镇人民政府</v>
          </cell>
          <cell r="Z408">
            <v>2024</v>
          </cell>
          <cell r="AA408" t="str">
            <v>是</v>
          </cell>
          <cell r="AB408">
            <v>202401</v>
          </cell>
          <cell r="AC408">
            <v>202412</v>
          </cell>
          <cell r="AD408">
            <v>43.2</v>
          </cell>
          <cell r="AE408">
            <v>43.2</v>
          </cell>
          <cell r="AF408">
            <v>43.2</v>
          </cell>
        </row>
        <row r="408">
          <cell r="AL408">
            <v>0</v>
          </cell>
          <cell r="AM408">
            <v>3</v>
          </cell>
          <cell r="AN408">
            <v>3</v>
          </cell>
          <cell r="AO408" t="str">
            <v>否</v>
          </cell>
          <cell r="AP408" t="str">
            <v>否</v>
          </cell>
          <cell r="AQ408" t="str">
            <v>否</v>
          </cell>
          <cell r="AR408" t="str">
            <v>是</v>
          </cell>
          <cell r="AS408" t="str">
            <v>否</v>
          </cell>
          <cell r="AT408" t="str">
            <v>否</v>
          </cell>
          <cell r="AU408" t="str">
            <v>否</v>
          </cell>
          <cell r="AV408" t="str">
            <v>否</v>
          </cell>
          <cell r="AW408" t="str">
            <v>否</v>
          </cell>
          <cell r="AX408" t="str">
            <v>苏忠奎</v>
          </cell>
          <cell r="AY408">
            <v>18983507766</v>
          </cell>
        </row>
        <row r="408">
          <cell r="BD408">
            <v>43.2</v>
          </cell>
          <cell r="BE408">
            <v>43.2</v>
          </cell>
        </row>
        <row r="408">
          <cell r="BL408">
            <v>43.2</v>
          </cell>
          <cell r="BM408">
            <v>43.2</v>
          </cell>
          <cell r="BN408">
            <v>43.2</v>
          </cell>
          <cell r="BO408">
            <v>0</v>
          </cell>
        </row>
        <row r="409">
          <cell r="F409" t="str">
            <v>巫溪县2024年上磺镇严家村烟草产业发展烤房建设项目</v>
          </cell>
          <cell r="G409" t="str">
            <v>产业发展</v>
          </cell>
          <cell r="H409" t="str">
            <v>加工流通项目</v>
          </cell>
          <cell r="I409" t="str">
            <v>加工业</v>
          </cell>
          <cell r="J409" t="str">
            <v>新建板式移动集群烤房10座</v>
          </cell>
          <cell r="K409" t="str">
            <v>新建</v>
          </cell>
          <cell r="L409" t="str">
            <v>巫溪县上磺镇严家村长槽</v>
          </cell>
          <cell r="M409" t="str">
            <v>通过新建板式移动集群烤房10座，可实现产业增收50万元，能解决15个以上临时务工人员临近就业，其中脱贫户2户6人，户均增收0.4万元，产业发展可持续5年。</v>
          </cell>
          <cell r="N409" t="str">
            <v>10人参与前期项目确定会议、决议，5人参与入库项目的选择，2户参与此项目立项和实施过程中管理和监督，通过新建10座板式移动集群烤房，项目建成后，可实现产业增收50万元，能解决15个以上临时务工人员临近就业，其中脱贫户2户6人，户均增收0.4万元，产业发展可持续至少5年时间。</v>
          </cell>
          <cell r="O409" t="str">
            <v>通过新建板式移动集群烤房10座，可实现产业增收50万元，能解决15个以上临时务工人员临近就业，其中脱贫户2户6人，户均增收0.4万元，产业发展可持续5年。</v>
          </cell>
          <cell r="P409" t="str">
            <v>新建板式移动集群烟叶烤房10座</v>
          </cell>
          <cell r="Q409" t="str">
            <v>项目验收合格率100%</v>
          </cell>
          <cell r="R409" t="str">
            <v>项目完成及时率100%</v>
          </cell>
          <cell r="S409" t="str">
            <v>烤房3.6万元/座</v>
          </cell>
          <cell r="T409" t="str">
            <v>特色产业带动脱贫农户增加收入≥4000元</v>
          </cell>
          <cell r="U409" t="str">
            <v>受益脱贫人口数≥6人</v>
          </cell>
          <cell r="V409" t="str">
            <v>项目设计使用年限≥5年</v>
          </cell>
          <cell r="W409" t="str">
            <v>受益群众满意度≥95%</v>
          </cell>
          <cell r="X409" t="str">
            <v>巫溪县农业农村委员会</v>
          </cell>
          <cell r="Y409" t="str">
            <v>巫溪县上磺镇人民政府</v>
          </cell>
          <cell r="Z409">
            <v>2024</v>
          </cell>
          <cell r="AA409" t="str">
            <v>是</v>
          </cell>
          <cell r="AB409">
            <v>202401</v>
          </cell>
          <cell r="AC409">
            <v>202412</v>
          </cell>
          <cell r="AD409">
            <v>36</v>
          </cell>
          <cell r="AE409">
            <v>36</v>
          </cell>
          <cell r="AF409">
            <v>36</v>
          </cell>
        </row>
        <row r="409">
          <cell r="AL409">
            <v>0</v>
          </cell>
          <cell r="AM409">
            <v>6</v>
          </cell>
          <cell r="AN409">
            <v>6</v>
          </cell>
          <cell r="AO409" t="str">
            <v>否</v>
          </cell>
          <cell r="AP409" t="str">
            <v>否</v>
          </cell>
          <cell r="AQ409" t="str">
            <v>否</v>
          </cell>
          <cell r="AR409" t="str">
            <v>是</v>
          </cell>
          <cell r="AS409" t="str">
            <v>否</v>
          </cell>
          <cell r="AT409" t="str">
            <v>否</v>
          </cell>
          <cell r="AU409" t="str">
            <v>否</v>
          </cell>
          <cell r="AV409" t="str">
            <v>否</v>
          </cell>
          <cell r="AW409" t="str">
            <v>否</v>
          </cell>
          <cell r="AX409" t="str">
            <v>苏忠奎</v>
          </cell>
          <cell r="AY409">
            <v>18983507766</v>
          </cell>
        </row>
        <row r="409">
          <cell r="BD409">
            <v>36</v>
          </cell>
          <cell r="BE409">
            <v>36</v>
          </cell>
        </row>
        <row r="409">
          <cell r="BL409">
            <v>36</v>
          </cell>
          <cell r="BM409">
            <v>36</v>
          </cell>
          <cell r="BN409">
            <v>36</v>
          </cell>
          <cell r="BO409">
            <v>0</v>
          </cell>
        </row>
        <row r="410">
          <cell r="F410" t="str">
            <v>巫溪县2024年文峰镇燕岭村烟草产业发展烤房建设项目</v>
          </cell>
          <cell r="G410" t="str">
            <v>产业发展</v>
          </cell>
          <cell r="H410" t="str">
            <v>加工流通项目</v>
          </cell>
          <cell r="I410" t="str">
            <v>产地初加工和精深加工</v>
          </cell>
          <cell r="J410" t="str">
            <v>新建板式移动集群烤房12座</v>
          </cell>
          <cell r="K410" t="str">
            <v>新建</v>
          </cell>
          <cell r="L410" t="str">
            <v>巫溪县文峰镇燕岭村大中岭</v>
          </cell>
          <cell r="M410" t="str">
            <v>通过新建板式移动集群烤房12座，可实现产业增收60万元，能解决26个以上临时务工人员临近就业，其中脱贫户1户3人，户均增收0.6万元，产业发展可持续5年。</v>
          </cell>
          <cell r="N410" t="str">
            <v>10人参与前期项目确定会议、决议，5人参与入库项目的选择，1户参与此项目立项和实施过程中管理和监督，通过新建12座板式移动集群烤房，项目建成后，可实现产业增收60万元，能解决6个以上临时务工人员临近就业，其中脱贫户1户3人，户均增收0.6万元，产业发展可持续至少5年时间。</v>
          </cell>
          <cell r="O410" t="str">
            <v>通过新建板式移动集群烤房12座，可实现产业增收60万元，能解决26个以上临时务工人员临近就业，其中脱贫户1户3人，户均增收0.6万元，产业发展可持续5年。</v>
          </cell>
          <cell r="P410" t="str">
            <v>新建板式移动集群烟叶烤房12座</v>
          </cell>
          <cell r="Q410" t="str">
            <v>项目验收合格率100%</v>
          </cell>
          <cell r="R410" t="str">
            <v>项目完成及时率100%</v>
          </cell>
          <cell r="S410" t="str">
            <v>烤房3.6万元/座</v>
          </cell>
          <cell r="T410" t="str">
            <v>特色产业带动脱贫农户增加收入≥6000元</v>
          </cell>
          <cell r="U410" t="str">
            <v>受益脱贫人口数≥3人</v>
          </cell>
          <cell r="V410" t="str">
            <v>项目设计使用年限≥5年</v>
          </cell>
          <cell r="W410" t="str">
            <v>受益群众满意度≥95%</v>
          </cell>
          <cell r="X410" t="str">
            <v>巫溪县农业农村委员会</v>
          </cell>
          <cell r="Y410" t="str">
            <v>巫溪县文峰镇人民政府</v>
          </cell>
          <cell r="Z410">
            <v>2024</v>
          </cell>
          <cell r="AA410" t="str">
            <v>是</v>
          </cell>
          <cell r="AB410">
            <v>202401</v>
          </cell>
          <cell r="AC410">
            <v>202412</v>
          </cell>
          <cell r="AD410">
            <v>43.2</v>
          </cell>
          <cell r="AE410">
            <v>43.2</v>
          </cell>
          <cell r="AF410">
            <v>43.2</v>
          </cell>
        </row>
        <row r="410">
          <cell r="AL410">
            <v>0</v>
          </cell>
          <cell r="AM410">
            <v>3</v>
          </cell>
          <cell r="AN410">
            <v>3</v>
          </cell>
          <cell r="AO410" t="str">
            <v>否</v>
          </cell>
          <cell r="AP410" t="str">
            <v>否</v>
          </cell>
          <cell r="AQ410" t="str">
            <v>否</v>
          </cell>
          <cell r="AR410" t="str">
            <v>是</v>
          </cell>
          <cell r="AS410" t="str">
            <v>否</v>
          </cell>
          <cell r="AT410" t="str">
            <v>否</v>
          </cell>
          <cell r="AU410" t="str">
            <v>否</v>
          </cell>
          <cell r="AV410" t="str">
            <v>否</v>
          </cell>
          <cell r="AW410" t="str">
            <v>否</v>
          </cell>
          <cell r="AX410" t="str">
            <v>姚清</v>
          </cell>
          <cell r="AY410" t="str">
            <v>19923230822</v>
          </cell>
        </row>
        <row r="410">
          <cell r="BD410">
            <v>43.2</v>
          </cell>
          <cell r="BE410">
            <v>43.2</v>
          </cell>
        </row>
        <row r="410">
          <cell r="BL410">
            <v>43.2</v>
          </cell>
          <cell r="BM410">
            <v>43.2</v>
          </cell>
          <cell r="BN410">
            <v>43.2</v>
          </cell>
          <cell r="BO410">
            <v>0</v>
          </cell>
        </row>
        <row r="411">
          <cell r="F411" t="str">
            <v>巫溪县2024年文峰镇金盆村烟草产业发展烤房建设项目</v>
          </cell>
          <cell r="G411" t="str">
            <v>产业发展</v>
          </cell>
          <cell r="H411" t="str">
            <v>加工流通项目</v>
          </cell>
          <cell r="I411" t="str">
            <v>产地初加工和精深加工</v>
          </cell>
          <cell r="J411" t="str">
            <v>新建板式移动集群烤房16座</v>
          </cell>
          <cell r="K411" t="str">
            <v>新建</v>
          </cell>
          <cell r="L411" t="str">
            <v>巫溪县文峰镇金盆村古家坪</v>
          </cell>
          <cell r="M411" t="str">
            <v>通过新建板式移动集群烤房16座，可实现产业增收80万元，能解决55个以上临时务工人员临近就业，其中脱贫户4户11人，户均增收0.7万元，产业发展可持续5年</v>
          </cell>
          <cell r="N411" t="str">
            <v>10人参与前期项目确定会议、决议，5人参与入库项目的选择，1户参与此项目立项和实施过程中管理和监督，通过新建16座板式移动集群烤房，项目建成后，可实现产业增收80万元，能解决55个以上临时务工人员临近就业，其中脱贫户4户11人，户均增收0.7万元，产业发展可持续至少5年时间。</v>
          </cell>
          <cell r="O411" t="str">
            <v>通过新建板式移动集群烤房16座，可实现产业增收80万元，能解决55个以上临时务工人员临近就业，其中脱贫户4户11人，户均增收0.7万元，产业发展可持续5年。</v>
          </cell>
          <cell r="P411" t="str">
            <v>新建板式移动集群烟叶烤房16座</v>
          </cell>
          <cell r="Q411" t="str">
            <v>项目验收合格率100%</v>
          </cell>
          <cell r="R411" t="str">
            <v>项目完成及时率100%</v>
          </cell>
          <cell r="S411" t="str">
            <v>烤房3.6万元/座</v>
          </cell>
          <cell r="T411" t="str">
            <v>特色产业带动脱贫农户增加收入≥7000元</v>
          </cell>
          <cell r="U411" t="str">
            <v>受益脱贫人口数≥11人</v>
          </cell>
          <cell r="V411" t="str">
            <v>项目设计使用年限≥5年</v>
          </cell>
          <cell r="W411" t="str">
            <v>受益群众满意度≥95%</v>
          </cell>
          <cell r="X411" t="str">
            <v>巫溪县农业农村委员会</v>
          </cell>
          <cell r="Y411" t="str">
            <v>巫溪县文峰镇人民政府</v>
          </cell>
          <cell r="Z411">
            <v>2024</v>
          </cell>
          <cell r="AA411" t="str">
            <v>是</v>
          </cell>
          <cell r="AB411">
            <v>202401</v>
          </cell>
          <cell r="AC411">
            <v>202412</v>
          </cell>
          <cell r="AD411">
            <v>57.6</v>
          </cell>
          <cell r="AE411">
            <v>57.6</v>
          </cell>
          <cell r="AF411">
            <v>57.6</v>
          </cell>
        </row>
        <row r="411">
          <cell r="AL411">
            <v>0</v>
          </cell>
          <cell r="AM411">
            <v>11</v>
          </cell>
          <cell r="AN411">
            <v>11</v>
          </cell>
          <cell r="AO411" t="str">
            <v>否</v>
          </cell>
          <cell r="AP411" t="str">
            <v>否</v>
          </cell>
          <cell r="AQ411" t="str">
            <v>否</v>
          </cell>
          <cell r="AR411" t="str">
            <v>是</v>
          </cell>
          <cell r="AS411" t="str">
            <v>否</v>
          </cell>
          <cell r="AT411" t="str">
            <v>否</v>
          </cell>
          <cell r="AU411" t="str">
            <v>否</v>
          </cell>
          <cell r="AV411" t="str">
            <v>否</v>
          </cell>
          <cell r="AW411" t="str">
            <v>否</v>
          </cell>
          <cell r="AX411" t="str">
            <v>姚清</v>
          </cell>
          <cell r="AY411" t="str">
            <v>19923230822</v>
          </cell>
        </row>
        <row r="411">
          <cell r="BD411">
            <v>57.6</v>
          </cell>
          <cell r="BE411">
            <v>57.6</v>
          </cell>
        </row>
        <row r="411">
          <cell r="BL411">
            <v>57.6</v>
          </cell>
          <cell r="BM411">
            <v>57.6</v>
          </cell>
          <cell r="BN411">
            <v>57.6</v>
          </cell>
          <cell r="BO411">
            <v>0</v>
          </cell>
        </row>
        <row r="412">
          <cell r="F412" t="str">
            <v>巫溪县2024年胜利乡堑场村烟草产业发展烤房建设项目</v>
          </cell>
          <cell r="G412" t="str">
            <v>产业发展</v>
          </cell>
          <cell r="H412" t="str">
            <v>加工流通项目</v>
          </cell>
          <cell r="I412" t="str">
            <v>产地初加工和精深加工</v>
          </cell>
          <cell r="J412" t="str">
            <v>新建板式移动集群烤房10座</v>
          </cell>
          <cell r="K412" t="str">
            <v>新建</v>
          </cell>
          <cell r="L412" t="str">
            <v>巫溪县胜利乡堑场村邬家屋场、杨家屋场</v>
          </cell>
          <cell r="M412" t="str">
            <v>通过新建板式移动集群烤房10座，可实现产业增收50万元，能解决25个以上临时务工人员临近就业，其中脱贫户1户3人，户均增收0.6万元，产业发展可持续5年</v>
          </cell>
          <cell r="N412" t="str">
            <v>10人参与前期项目确定会议、决议，5人参与入库项目的选择，1户参与此项目立项和实施过程中管理和监督，通过新建10座板式移动集群烤房，项目建成后，可实现产业增收50万元，能解决15个以上临时务工人员临近就业，其中脱贫户1户3人，户均增收0.6万元，产业发展可持续至少5年时间。</v>
          </cell>
          <cell r="O412" t="str">
            <v>通过新建板式移动集群烤房10座，可实现产业增收50万元，能解决25个以上临时务工人员临近就业，其中脱贫户1户3人，户均增收0.6万元，产业发展可持续5年。</v>
          </cell>
          <cell r="P412" t="str">
            <v>新建板式移动集群烟叶烤房10座</v>
          </cell>
          <cell r="Q412" t="str">
            <v>项目验收合格率100%</v>
          </cell>
          <cell r="R412" t="str">
            <v>项目完成及时率100%</v>
          </cell>
          <cell r="S412" t="str">
            <v>烤房3.6万元/座</v>
          </cell>
          <cell r="T412" t="str">
            <v>特色产业带动脱贫农户增加收入≥6000元</v>
          </cell>
          <cell r="U412" t="str">
            <v>受益脱贫人口数≥3人</v>
          </cell>
          <cell r="V412" t="str">
            <v>项目设计使用年限≥5年</v>
          </cell>
          <cell r="W412" t="str">
            <v>受益群众满意度≥95%</v>
          </cell>
          <cell r="X412" t="str">
            <v>巫溪县农业农村委员会</v>
          </cell>
          <cell r="Y412" t="str">
            <v>巫溪县胜利乡人民政府</v>
          </cell>
          <cell r="Z412">
            <v>2024</v>
          </cell>
          <cell r="AA412" t="str">
            <v>是</v>
          </cell>
          <cell r="AB412">
            <v>202401</v>
          </cell>
          <cell r="AC412">
            <v>202412</v>
          </cell>
          <cell r="AD412">
            <v>36</v>
          </cell>
          <cell r="AE412">
            <v>36</v>
          </cell>
          <cell r="AF412">
            <v>36</v>
          </cell>
        </row>
        <row r="412">
          <cell r="AL412">
            <v>0</v>
          </cell>
          <cell r="AM412">
            <v>3</v>
          </cell>
          <cell r="AN412">
            <v>3</v>
          </cell>
          <cell r="AO412" t="str">
            <v>否</v>
          </cell>
          <cell r="AP412" t="str">
            <v>否</v>
          </cell>
          <cell r="AQ412" t="str">
            <v>否</v>
          </cell>
          <cell r="AR412" t="str">
            <v>是</v>
          </cell>
          <cell r="AS412" t="str">
            <v>否</v>
          </cell>
          <cell r="AT412" t="str">
            <v>否</v>
          </cell>
          <cell r="AU412" t="str">
            <v>否</v>
          </cell>
          <cell r="AV412" t="str">
            <v>否</v>
          </cell>
          <cell r="AW412" t="str">
            <v>否</v>
          </cell>
          <cell r="AX412" t="str">
            <v>谭国龙</v>
          </cell>
          <cell r="AY412">
            <v>15870466966</v>
          </cell>
        </row>
        <row r="412">
          <cell r="BD412">
            <v>36</v>
          </cell>
          <cell r="BE412">
            <v>36</v>
          </cell>
        </row>
        <row r="412">
          <cell r="BL412">
            <v>36</v>
          </cell>
          <cell r="BM412">
            <v>36</v>
          </cell>
          <cell r="BN412">
            <v>36</v>
          </cell>
          <cell r="BO412">
            <v>0</v>
          </cell>
        </row>
        <row r="413">
          <cell r="F413" t="str">
            <v>巫溪县2024年胜利乡洪仙村烟草产业发展烤房建设项目</v>
          </cell>
          <cell r="G413" t="str">
            <v>产业发展</v>
          </cell>
          <cell r="H413" t="str">
            <v>加工流通项目</v>
          </cell>
          <cell r="I413" t="str">
            <v>产地初加工和精深加工</v>
          </cell>
          <cell r="J413" t="str">
            <v>新建板式移动集群烤房12座</v>
          </cell>
          <cell r="K413" t="str">
            <v>新建</v>
          </cell>
          <cell r="L413" t="str">
            <v>巫溪县胜利乡洪仙村向家湾</v>
          </cell>
          <cell r="M413" t="str">
            <v>通过新建板式移动集群烤房12座，可实现产业增收60万元，能解决28个以上临时务工人员临近就业，其中脱贫户2户6人，户均增收0.5万元，产业发展可持续5年</v>
          </cell>
          <cell r="N413" t="str">
            <v>5人参与前期项目确定会议、决议，5人参与入库项目的选择，2户参与此项目立项和实施过程中管理和监督，通过新建6座板式移动集群烤房，项目建成后，可实现产业增收60万元，能解决28个以上临时务工人员临近就业，其中脱贫户2户6人，户均增收0.5万元，产业发展可持续至少5年时间。</v>
          </cell>
          <cell r="O413" t="str">
            <v>通过新建板式移动集群烤房12座，可实现产业增收60万元，能解决28个以上临时务工人员临近就业，其中脱贫户2户6人，户均增收0.5万元，产业发展可持续5年。</v>
          </cell>
          <cell r="P413" t="str">
            <v>新建板式移动集群烟叶烤房12座</v>
          </cell>
          <cell r="Q413" t="str">
            <v>项目验收合格率100%</v>
          </cell>
          <cell r="R413" t="str">
            <v>项目完成及时率100%</v>
          </cell>
          <cell r="S413" t="str">
            <v>烤房3.6万元/座</v>
          </cell>
          <cell r="T413" t="str">
            <v>特色产业带动脱贫农户增加收入≥5000元</v>
          </cell>
          <cell r="U413" t="str">
            <v>受益脱贫人口数≥6人</v>
          </cell>
          <cell r="V413" t="str">
            <v>项目设计使用年限≥5年</v>
          </cell>
          <cell r="W413" t="str">
            <v>受益群众满意度≥95%</v>
          </cell>
          <cell r="X413" t="str">
            <v>巫溪县农业农村委员会</v>
          </cell>
          <cell r="Y413" t="str">
            <v>巫溪县胜利乡人民政府</v>
          </cell>
          <cell r="Z413">
            <v>2024</v>
          </cell>
          <cell r="AA413" t="str">
            <v>是</v>
          </cell>
          <cell r="AB413">
            <v>202401</v>
          </cell>
          <cell r="AC413">
            <v>202412</v>
          </cell>
          <cell r="AD413">
            <v>43.2</v>
          </cell>
          <cell r="AE413">
            <v>43.2</v>
          </cell>
          <cell r="AF413">
            <v>43.2</v>
          </cell>
        </row>
        <row r="413">
          <cell r="AL413">
            <v>0</v>
          </cell>
          <cell r="AM413">
            <v>6</v>
          </cell>
          <cell r="AN413">
            <v>6</v>
          </cell>
          <cell r="AO413" t="str">
            <v>否</v>
          </cell>
          <cell r="AP413" t="str">
            <v>否</v>
          </cell>
          <cell r="AQ413" t="str">
            <v>否</v>
          </cell>
          <cell r="AR413" t="str">
            <v>是</v>
          </cell>
          <cell r="AS413" t="str">
            <v>否</v>
          </cell>
          <cell r="AT413" t="str">
            <v>否</v>
          </cell>
          <cell r="AU413" t="str">
            <v>否</v>
          </cell>
          <cell r="AV413" t="str">
            <v>否</v>
          </cell>
          <cell r="AW413" t="str">
            <v>否</v>
          </cell>
          <cell r="AX413" t="str">
            <v>谭国龙</v>
          </cell>
          <cell r="AY413">
            <v>15870466966</v>
          </cell>
        </row>
        <row r="413">
          <cell r="BD413">
            <v>43.2</v>
          </cell>
          <cell r="BE413">
            <v>43.2</v>
          </cell>
        </row>
        <row r="413">
          <cell r="BL413">
            <v>43.2</v>
          </cell>
          <cell r="BM413">
            <v>43.2</v>
          </cell>
          <cell r="BN413">
            <v>43.2</v>
          </cell>
          <cell r="BO413">
            <v>0</v>
          </cell>
        </row>
        <row r="414">
          <cell r="F414" t="str">
            <v>巫溪县2024年朝阳镇玉皇村烟草产业发展烤房建设项目</v>
          </cell>
          <cell r="G414" t="str">
            <v>产业发展</v>
          </cell>
          <cell r="H414" t="str">
            <v>加工流通项目</v>
          </cell>
          <cell r="I414" t="str">
            <v>产地初加工和精深加工</v>
          </cell>
          <cell r="J414" t="str">
            <v>新建板式移动集群烤房6座</v>
          </cell>
          <cell r="K414" t="str">
            <v>新建</v>
          </cell>
          <cell r="L414" t="str">
            <v>巫溪县朝阳镇玉皇村骆家</v>
          </cell>
          <cell r="M414" t="str">
            <v>通过新建板式移动集群烤房6座，可实现产业增收30万元，能解决15个以上临时务工人员临近就业，其中脱贫户1户3人，户均增收0.6万元，产业发展可持续5年</v>
          </cell>
          <cell r="N414" t="str">
            <v>10人参与前期项目确定会议、决议，3人参与入库项目的选择，1户参与此项目立项和实施过程中管理和监督，通过新建6座板式移动集群烤房，项目建成后，可实现产业增收30万元，能解决15个以上临时务工人员临近就业，其中脱贫户1户3人，户均增收0.6万元，产业发展可持续至少5年时间。</v>
          </cell>
          <cell r="O414" t="str">
            <v>通过新建板式移动集群烤房6座，可实现产业增收30万元，能解决15个以上临时务工人员临近就业，其中脱贫户1户3人，户均增收0.6万元，产业发展可持续5年。</v>
          </cell>
          <cell r="P414" t="str">
            <v>新建板式移动集群烟叶烤房6座</v>
          </cell>
          <cell r="Q414" t="str">
            <v>项目验收合格率100%</v>
          </cell>
          <cell r="R414" t="str">
            <v>项目完成及时率100%</v>
          </cell>
          <cell r="S414" t="str">
            <v>烤房3.6万元/座</v>
          </cell>
          <cell r="T414" t="str">
            <v>特色产业带动脱贫农户增加收入≥6000元</v>
          </cell>
          <cell r="U414" t="str">
            <v>受益脱贫人口数≥3人</v>
          </cell>
          <cell r="V414" t="str">
            <v>项目设计使用年限≥5年</v>
          </cell>
          <cell r="W414" t="str">
            <v>受益群众满意度≥95%</v>
          </cell>
          <cell r="X414" t="str">
            <v>巫溪县农业农村委员会</v>
          </cell>
          <cell r="Y414" t="str">
            <v>巫溪县朝阳镇人民政府</v>
          </cell>
          <cell r="Z414">
            <v>2024</v>
          </cell>
          <cell r="AA414" t="str">
            <v>是</v>
          </cell>
          <cell r="AB414">
            <v>202401</v>
          </cell>
          <cell r="AC414">
            <v>202412</v>
          </cell>
          <cell r="AD414">
            <v>21.6</v>
          </cell>
          <cell r="AE414">
            <v>21.6</v>
          </cell>
          <cell r="AF414">
            <v>21.6</v>
          </cell>
        </row>
        <row r="414">
          <cell r="AL414">
            <v>0</v>
          </cell>
          <cell r="AM414">
            <v>3</v>
          </cell>
          <cell r="AN414">
            <v>3</v>
          </cell>
          <cell r="AO414" t="str">
            <v>否</v>
          </cell>
          <cell r="AP414" t="str">
            <v>否</v>
          </cell>
          <cell r="AQ414" t="str">
            <v>否</v>
          </cell>
          <cell r="AR414" t="str">
            <v>是</v>
          </cell>
          <cell r="AS414" t="str">
            <v>否</v>
          </cell>
          <cell r="AT414" t="str">
            <v>否</v>
          </cell>
          <cell r="AU414" t="str">
            <v>否</v>
          </cell>
          <cell r="AV414" t="str">
            <v>否</v>
          </cell>
          <cell r="AW414" t="str">
            <v>否</v>
          </cell>
          <cell r="AX414" t="str">
            <v>田耀渐</v>
          </cell>
          <cell r="AY414" t="str">
            <v>15086732171</v>
          </cell>
        </row>
        <row r="414">
          <cell r="BD414">
            <v>21.6</v>
          </cell>
          <cell r="BE414">
            <v>21.6</v>
          </cell>
        </row>
        <row r="414">
          <cell r="BL414">
            <v>21.6</v>
          </cell>
          <cell r="BM414">
            <v>21.6</v>
          </cell>
          <cell r="BN414">
            <v>21.6</v>
          </cell>
          <cell r="BO414">
            <v>0</v>
          </cell>
        </row>
        <row r="415">
          <cell r="F415" t="str">
            <v>巫溪县2024年尖山镇川山村烟草产业发展烤房建设项目</v>
          </cell>
          <cell r="G415" t="str">
            <v>产业发展</v>
          </cell>
          <cell r="H415" t="str">
            <v>加工流通项目</v>
          </cell>
          <cell r="I415" t="str">
            <v>产地初加工和精深加工</v>
          </cell>
          <cell r="J415" t="str">
            <v>新建板式移动集群烤房12座</v>
          </cell>
          <cell r="K415" t="str">
            <v>新建</v>
          </cell>
          <cell r="L415" t="str">
            <v>巫溪县尖山镇川山村安坪、罗家屋场</v>
          </cell>
          <cell r="M415" t="str">
            <v>通过新建板式移动集群烤房12座，可实现产业增收60万元，能解决27个以上临时务工人员临近就业，其中脱贫户1户3人，户均增收0.7万元，产业发展可持续5年。</v>
          </cell>
          <cell r="N415" t="str">
            <v>5人参与前期项目确定会议、决议，5人参与入库项目的选择，1户参与此项目立项和实施过程中管理和监督，通过新建12座板式移动集群烤房，项目建成后，可实现产业增收30万元，能解决27个以上临时务工人员临近就业，其中脱贫户1户3人，户均增收0.7万元，产业发展可持续至少5年时间。</v>
          </cell>
          <cell r="O415" t="str">
            <v>通过新建板式移动集群烤房12座，可实现产业增收60万元，能解决27个以上临时务工人员临近就业，其中脱贫户1户3人，户均增收0.7万元，产业发展可持续5年。</v>
          </cell>
          <cell r="P415" t="str">
            <v>新建板式移动集群烟叶烤房12座</v>
          </cell>
          <cell r="Q415" t="str">
            <v>项目验收合格率100%</v>
          </cell>
          <cell r="R415" t="str">
            <v>项目完成及时率100%</v>
          </cell>
          <cell r="S415" t="str">
            <v>烤房3.6万元/座</v>
          </cell>
          <cell r="T415" t="str">
            <v>特色产业带动脱贫农户增加收入≥7000元</v>
          </cell>
          <cell r="U415" t="str">
            <v>受益脱贫人口数≥3人</v>
          </cell>
          <cell r="V415" t="str">
            <v>项目设计使用年限≥5年</v>
          </cell>
          <cell r="W415" t="str">
            <v>受益群众满意度≥95%</v>
          </cell>
          <cell r="X415" t="str">
            <v>巫溪县农业农村委员会</v>
          </cell>
          <cell r="Y415" t="str">
            <v>巫溪县尖山镇人民政府</v>
          </cell>
          <cell r="Z415">
            <v>2024</v>
          </cell>
          <cell r="AA415" t="str">
            <v>是</v>
          </cell>
          <cell r="AB415">
            <v>202401</v>
          </cell>
          <cell r="AC415">
            <v>202412</v>
          </cell>
          <cell r="AD415">
            <v>43.2</v>
          </cell>
          <cell r="AE415">
            <v>43.2</v>
          </cell>
          <cell r="AF415">
            <v>43.2</v>
          </cell>
        </row>
        <row r="415">
          <cell r="AL415">
            <v>0</v>
          </cell>
          <cell r="AM415">
            <v>3</v>
          </cell>
          <cell r="AN415">
            <v>3</v>
          </cell>
          <cell r="AO415" t="str">
            <v>否</v>
          </cell>
          <cell r="AP415" t="str">
            <v>否</v>
          </cell>
          <cell r="AQ415" t="str">
            <v>否</v>
          </cell>
          <cell r="AR415" t="str">
            <v>是</v>
          </cell>
          <cell r="AS415" t="str">
            <v>否</v>
          </cell>
          <cell r="AT415" t="str">
            <v>否</v>
          </cell>
          <cell r="AU415" t="str">
            <v>否</v>
          </cell>
          <cell r="AV415" t="str">
            <v>否</v>
          </cell>
          <cell r="AW415" t="str">
            <v>否</v>
          </cell>
          <cell r="AX415" t="str">
            <v>向智勇</v>
          </cell>
          <cell r="AY415" t="str">
            <v>13896341601</v>
          </cell>
        </row>
        <row r="415">
          <cell r="BD415">
            <v>43.2</v>
          </cell>
          <cell r="BE415">
            <v>43.2</v>
          </cell>
        </row>
        <row r="415">
          <cell r="BL415">
            <v>43.2</v>
          </cell>
          <cell r="BM415">
            <v>43.2</v>
          </cell>
          <cell r="BN415">
            <v>43.2</v>
          </cell>
          <cell r="BO415">
            <v>0</v>
          </cell>
        </row>
        <row r="416">
          <cell r="F416" t="str">
            <v>巫溪县2024年尖山镇白云村烟草产业发展烤房建设项目</v>
          </cell>
          <cell r="G416" t="str">
            <v>产业发展</v>
          </cell>
          <cell r="H416" t="str">
            <v>加工流通项目</v>
          </cell>
          <cell r="I416" t="str">
            <v>产地初加工和精深加工</v>
          </cell>
          <cell r="J416" t="str">
            <v>新建板式移动集群烤房2座</v>
          </cell>
          <cell r="K416" t="str">
            <v>新建</v>
          </cell>
          <cell r="L416" t="str">
            <v>巫溪县尖山镇白云村向家屋场</v>
          </cell>
          <cell r="M416" t="str">
            <v>通过新建板式移动集群烤房2座，可实现产业增收10万元，能解决8个以上临时务工人员临近就业，其中脱贫户1户3人，户均增收0.4万元，产业发展可持续5年。</v>
          </cell>
          <cell r="N416" t="str">
            <v>8人参与前期项目确定会议、决议，8人参与入库项目的选择，1户参与此项目立项和实施过程中管理和监督，通过新建2座板式移动集群烤房，项目建成后，可实现产业增收10万元，能解决8个以上临时务工人员临近就业，其中脱贫户1户3人，户均增收0.4万元，产业发展可持续至少5年时间。</v>
          </cell>
          <cell r="O416" t="str">
            <v>通过新建板式移动集群烤房2座，可实现产业增收10万元，能解决8个以上临时务工人员临近就业，其中脱贫户1户3人，户均增收0.4万元，产业发展可持续5年。</v>
          </cell>
          <cell r="P416" t="str">
            <v>新建板式移动集群烟叶烤房2座</v>
          </cell>
          <cell r="Q416" t="str">
            <v>项目验收合格率100%</v>
          </cell>
          <cell r="R416" t="str">
            <v>项目完成及时率100%</v>
          </cell>
          <cell r="S416" t="str">
            <v>烤房3.6万元/座</v>
          </cell>
          <cell r="T416" t="str">
            <v>特色产业带动脱贫农户增加收入≥4000元</v>
          </cell>
          <cell r="U416" t="str">
            <v>受益脱贫人口数≥3人</v>
          </cell>
          <cell r="V416" t="str">
            <v>项目设计使用年限≥5年</v>
          </cell>
          <cell r="W416" t="str">
            <v>受益群众满意度≥95%</v>
          </cell>
          <cell r="X416" t="str">
            <v>巫溪县农业农村委员会</v>
          </cell>
          <cell r="Y416" t="str">
            <v>巫溪县尖山镇人民政府</v>
          </cell>
          <cell r="Z416">
            <v>2024</v>
          </cell>
          <cell r="AA416" t="str">
            <v>是</v>
          </cell>
          <cell r="AB416">
            <v>202401</v>
          </cell>
          <cell r="AC416">
            <v>202412</v>
          </cell>
          <cell r="AD416">
            <v>7.2</v>
          </cell>
          <cell r="AE416">
            <v>7.2</v>
          </cell>
          <cell r="AF416">
            <v>7.2</v>
          </cell>
        </row>
        <row r="416">
          <cell r="AL416">
            <v>0</v>
          </cell>
          <cell r="AM416">
            <v>3</v>
          </cell>
          <cell r="AN416">
            <v>3</v>
          </cell>
          <cell r="AO416" t="str">
            <v>否</v>
          </cell>
          <cell r="AP416" t="str">
            <v>否</v>
          </cell>
          <cell r="AQ416" t="str">
            <v>否</v>
          </cell>
          <cell r="AR416" t="str">
            <v>是</v>
          </cell>
          <cell r="AS416" t="str">
            <v>否</v>
          </cell>
          <cell r="AT416" t="str">
            <v>否</v>
          </cell>
          <cell r="AU416" t="str">
            <v>否</v>
          </cell>
          <cell r="AV416" t="str">
            <v>否</v>
          </cell>
          <cell r="AW416" t="str">
            <v>否</v>
          </cell>
          <cell r="AX416" t="str">
            <v>向智勇</v>
          </cell>
          <cell r="AY416" t="str">
            <v>13896341601</v>
          </cell>
        </row>
        <row r="416">
          <cell r="BD416">
            <v>7.2</v>
          </cell>
          <cell r="BE416">
            <v>7.2</v>
          </cell>
        </row>
        <row r="416">
          <cell r="BL416">
            <v>7.2</v>
          </cell>
          <cell r="BM416">
            <v>7.2</v>
          </cell>
          <cell r="BN416">
            <v>7.2</v>
          </cell>
          <cell r="BO416">
            <v>0</v>
          </cell>
        </row>
        <row r="417">
          <cell r="F417" t="str">
            <v>巫溪县2024年尖山镇尖山村烟草产业发展烤房建设项目</v>
          </cell>
          <cell r="G417" t="str">
            <v>产业发展</v>
          </cell>
          <cell r="H417" t="str">
            <v>加工流通项目</v>
          </cell>
          <cell r="I417" t="str">
            <v>产地初加工和精深加工</v>
          </cell>
          <cell r="J417" t="str">
            <v>新建板式移动集群烤房4座</v>
          </cell>
          <cell r="K417" t="str">
            <v>新建</v>
          </cell>
          <cell r="L417" t="str">
            <v>巫溪县尖山镇尖山村三股水</v>
          </cell>
          <cell r="M417" t="str">
            <v>通过新建板式移动集群烤房4座，可实现产业增收20万元，能解决15个以上临时务工人员临近就业，其中脱贫户1户3人，户均增收0.6万元，产业发展可持续5年</v>
          </cell>
          <cell r="N417" t="str">
            <v>5人参与前期项目确定会议、决议，5人参与入库项目的选择，1户参与此项目立项和实施过程中管理和监督，通过新建4座板式移动集群烤房，项目建成后，可实现产业增收20万元，能解决15个以上临时务工人员临近就业，其中脱贫户1户3人，户均增收0.6万元，产业发展可持续至少5年时间。</v>
          </cell>
          <cell r="O417" t="str">
            <v>通过新建板式移动集群烤房4座，可实现产业增收20万元，能解决15个以上临时务工人员临近就业，其中脱贫户1户3人，户均增收0.6万元，产业发展可持续5年。</v>
          </cell>
          <cell r="P417" t="str">
            <v>新建板式移动集群烟叶烤房4座</v>
          </cell>
          <cell r="Q417" t="str">
            <v>项目验收合格率100%</v>
          </cell>
          <cell r="R417" t="str">
            <v>项目完成及时率100%</v>
          </cell>
          <cell r="S417" t="str">
            <v>烤房3.6万元/座</v>
          </cell>
          <cell r="T417" t="str">
            <v>特色产业带动脱贫农户增加收入≥6000元</v>
          </cell>
          <cell r="U417" t="str">
            <v>受益脱贫人口数≥3人</v>
          </cell>
          <cell r="V417" t="str">
            <v>项目设计使用年限≥5年</v>
          </cell>
          <cell r="W417" t="str">
            <v>受益群众满意度≥95%</v>
          </cell>
          <cell r="X417" t="str">
            <v>巫溪县农业农村委员会</v>
          </cell>
          <cell r="Y417" t="str">
            <v>巫溪县尖山镇人民政府</v>
          </cell>
          <cell r="Z417">
            <v>2024</v>
          </cell>
          <cell r="AA417" t="str">
            <v>是</v>
          </cell>
          <cell r="AB417">
            <v>202401</v>
          </cell>
          <cell r="AC417">
            <v>202412</v>
          </cell>
          <cell r="AD417">
            <v>14.4</v>
          </cell>
          <cell r="AE417">
            <v>14.4</v>
          </cell>
          <cell r="AF417">
            <v>14.4</v>
          </cell>
        </row>
        <row r="417">
          <cell r="AL417">
            <v>0</v>
          </cell>
          <cell r="AM417">
            <v>3</v>
          </cell>
          <cell r="AN417">
            <v>3</v>
          </cell>
          <cell r="AO417" t="str">
            <v>否</v>
          </cell>
          <cell r="AP417" t="str">
            <v>否</v>
          </cell>
          <cell r="AQ417" t="str">
            <v>否</v>
          </cell>
          <cell r="AR417" t="str">
            <v>是</v>
          </cell>
          <cell r="AS417" t="str">
            <v>否</v>
          </cell>
          <cell r="AT417" t="str">
            <v>否</v>
          </cell>
          <cell r="AU417" t="str">
            <v>否</v>
          </cell>
          <cell r="AV417" t="str">
            <v>否</v>
          </cell>
          <cell r="AW417" t="str">
            <v>否</v>
          </cell>
          <cell r="AX417" t="str">
            <v>向智勇</v>
          </cell>
          <cell r="AY417" t="str">
            <v>13896341601</v>
          </cell>
        </row>
        <row r="417">
          <cell r="BD417">
            <v>14.4</v>
          </cell>
          <cell r="BE417">
            <v>14.4</v>
          </cell>
        </row>
        <row r="417">
          <cell r="BL417">
            <v>14.4</v>
          </cell>
          <cell r="BM417">
            <v>14.4</v>
          </cell>
          <cell r="BN417">
            <v>14.4</v>
          </cell>
          <cell r="BO417">
            <v>0</v>
          </cell>
        </row>
        <row r="418">
          <cell r="F418" t="str">
            <v>巫溪县2024年田坝镇上鹿村烟草产业发展烤房建设项目</v>
          </cell>
          <cell r="G418" t="str">
            <v>产业发展</v>
          </cell>
          <cell r="H418" t="str">
            <v>加工流通项目</v>
          </cell>
          <cell r="I418" t="str">
            <v>产地初加工和精深加工</v>
          </cell>
          <cell r="J418" t="str">
            <v>新建板式移动集群烤房6座</v>
          </cell>
          <cell r="K418" t="str">
            <v>新建</v>
          </cell>
          <cell r="L418" t="str">
            <v>巫溪县田坝镇上鹿村上坪</v>
          </cell>
          <cell r="M418" t="str">
            <v>通过新建板式移动集群烤房6座，可实现产业增收30万元，能解决15个以上临时务工人员临近就业，其中脱贫户1户3人，户均增收0.6万元，产业发展可持续5年。</v>
          </cell>
          <cell r="N418" t="str">
            <v>8人参与前期项目确定会议、决议，8人参与入库项目的选择，1户参与此项目立项和实施过程中管理和监督，通过新建6座板式移动集群烤房，项目建成后，可实现产业增收30万元，能解决15个以上临时务工人员临近就业，其中脱贫户1户3人，户均增收0.6万元，产业发展可持续至少5年时间。</v>
          </cell>
          <cell r="O418" t="str">
            <v>通过新建板式移动集群烤房6座，可实现产业增收30万元，能解决15个以上临时务工人员临近就业，其中脱贫户1户3人，户均增收0.6万元，产业发展可持续5年。</v>
          </cell>
          <cell r="P418" t="str">
            <v>新建板式移动集群烟叶烤房6座</v>
          </cell>
          <cell r="Q418" t="str">
            <v>项目验收合格率100%</v>
          </cell>
          <cell r="R418" t="str">
            <v>项目完成及时率100%</v>
          </cell>
          <cell r="S418" t="str">
            <v>烤房3.6万元/座</v>
          </cell>
          <cell r="T418" t="str">
            <v>特色产业带动脱贫农户增加收入≥6000元</v>
          </cell>
          <cell r="U418" t="str">
            <v>受益脱贫人口数≥3人</v>
          </cell>
          <cell r="V418" t="str">
            <v>项目设计使用年限≥5年</v>
          </cell>
          <cell r="W418" t="str">
            <v>受益群众满意度≥95%</v>
          </cell>
          <cell r="X418" t="str">
            <v>巫溪县农业农村委员会</v>
          </cell>
          <cell r="Y418" t="str">
            <v>巫溪县田坝镇人民政府</v>
          </cell>
          <cell r="Z418">
            <v>2024</v>
          </cell>
          <cell r="AA418" t="str">
            <v>是</v>
          </cell>
          <cell r="AB418">
            <v>202401</v>
          </cell>
          <cell r="AC418">
            <v>202412</v>
          </cell>
          <cell r="AD418">
            <v>21.6</v>
          </cell>
          <cell r="AE418">
            <v>21.6</v>
          </cell>
          <cell r="AF418">
            <v>21.6</v>
          </cell>
        </row>
        <row r="418">
          <cell r="AL418">
            <v>0</v>
          </cell>
          <cell r="AM418">
            <v>3</v>
          </cell>
          <cell r="AN418">
            <v>3</v>
          </cell>
          <cell r="AO418" t="str">
            <v>否</v>
          </cell>
          <cell r="AP418" t="str">
            <v>否</v>
          </cell>
          <cell r="AQ418" t="str">
            <v>否</v>
          </cell>
          <cell r="AR418" t="str">
            <v>是</v>
          </cell>
          <cell r="AS418" t="str">
            <v>否</v>
          </cell>
          <cell r="AT418" t="str">
            <v>否</v>
          </cell>
          <cell r="AU418" t="str">
            <v>否</v>
          </cell>
          <cell r="AV418" t="str">
            <v>否</v>
          </cell>
          <cell r="AW418" t="str">
            <v>否</v>
          </cell>
          <cell r="AX418" t="str">
            <v>余海成</v>
          </cell>
          <cell r="AY418" t="str">
            <v>13896225665</v>
          </cell>
        </row>
        <row r="418">
          <cell r="BD418">
            <v>21.6</v>
          </cell>
          <cell r="BE418">
            <v>21.6</v>
          </cell>
        </row>
        <row r="418">
          <cell r="BL418">
            <v>21.6</v>
          </cell>
          <cell r="BM418">
            <v>21.6</v>
          </cell>
          <cell r="BN418">
            <v>21.6</v>
          </cell>
          <cell r="BO418">
            <v>0</v>
          </cell>
        </row>
        <row r="419">
          <cell r="F419" t="str">
            <v>巫溪县2024年田坝镇岩湾村烟草产业发展烤房建设项目</v>
          </cell>
          <cell r="G419" t="str">
            <v>产业发展</v>
          </cell>
          <cell r="H419" t="str">
            <v>加工流通项目</v>
          </cell>
          <cell r="I419" t="str">
            <v>产地初加工和精深加工</v>
          </cell>
          <cell r="J419" t="str">
            <v>新建板式移动集群烤房4座</v>
          </cell>
          <cell r="K419" t="str">
            <v>新建</v>
          </cell>
          <cell r="L419" t="str">
            <v>巫溪县田坝镇岩湾村廖家湾</v>
          </cell>
          <cell r="M419" t="str">
            <v>通过新建板式移动集群烤房4座，可实现产业增收20万元，能解决12个以上临时务工人员临近就业，其中脱贫户2户6人，户均增收0.4万元，产业发展可持续5年。</v>
          </cell>
          <cell r="N419" t="str">
            <v>5人参与前期项目确定会议、决议，5人参与入库项目的选择，2户参与此项目立项和实施过程中管理和监督，通过新建6座板式移动集群烤房，项目建成后，可实现产业增收20万元，能解决12个以上临时务工人员临近就业，其中脱贫户2户6人，户均增收0.4万元，产业发展可持续至少5年时间。</v>
          </cell>
          <cell r="O419" t="str">
            <v>通过新建板式移动集群烤房4座，可实现产业增收20万元，能解决12个以上临时务工人员临近就业，其中脱贫户2户6人，户均增收0.4万元，产业发展可持续5年。</v>
          </cell>
          <cell r="P419" t="str">
            <v>新建板式移动集群烟叶烤房4座</v>
          </cell>
          <cell r="Q419" t="str">
            <v>项目验收合格率100%</v>
          </cell>
          <cell r="R419" t="str">
            <v>项目完成及时率100%</v>
          </cell>
          <cell r="S419" t="str">
            <v>烤房3.6万元/座</v>
          </cell>
          <cell r="T419" t="str">
            <v>特色产业带动脱贫农户增加收入≥4000元</v>
          </cell>
          <cell r="U419" t="str">
            <v>受益脱贫人口数≥6人</v>
          </cell>
          <cell r="V419" t="str">
            <v>项目设计使用年限≥5年</v>
          </cell>
          <cell r="W419" t="str">
            <v>受益群众满意度≥95%</v>
          </cell>
          <cell r="X419" t="str">
            <v>巫溪县农业农村委员会</v>
          </cell>
          <cell r="Y419" t="str">
            <v>巫溪县田坝镇人民政府</v>
          </cell>
          <cell r="Z419">
            <v>2024</v>
          </cell>
          <cell r="AA419" t="str">
            <v>是</v>
          </cell>
          <cell r="AB419">
            <v>202401</v>
          </cell>
          <cell r="AC419">
            <v>202412</v>
          </cell>
          <cell r="AD419">
            <v>14.4</v>
          </cell>
          <cell r="AE419">
            <v>14.4</v>
          </cell>
          <cell r="AF419">
            <v>14.4</v>
          </cell>
        </row>
        <row r="419">
          <cell r="AL419">
            <v>0</v>
          </cell>
          <cell r="AM419">
            <v>6</v>
          </cell>
          <cell r="AN419">
            <v>6</v>
          </cell>
          <cell r="AO419" t="str">
            <v>否</v>
          </cell>
          <cell r="AP419" t="str">
            <v>否</v>
          </cell>
          <cell r="AQ419" t="str">
            <v>否</v>
          </cell>
          <cell r="AR419" t="str">
            <v>是</v>
          </cell>
          <cell r="AS419" t="str">
            <v>否</v>
          </cell>
          <cell r="AT419" t="str">
            <v>否</v>
          </cell>
          <cell r="AU419" t="str">
            <v>否</v>
          </cell>
          <cell r="AV419" t="str">
            <v>否</v>
          </cell>
          <cell r="AW419" t="str">
            <v>否</v>
          </cell>
          <cell r="AX419" t="str">
            <v>余海成</v>
          </cell>
          <cell r="AY419" t="str">
            <v>13896225665</v>
          </cell>
        </row>
        <row r="419">
          <cell r="BD419">
            <v>14.4</v>
          </cell>
          <cell r="BE419">
            <v>14.4</v>
          </cell>
        </row>
        <row r="419">
          <cell r="BL419">
            <v>14.4</v>
          </cell>
          <cell r="BM419">
            <v>14.4</v>
          </cell>
          <cell r="BN419">
            <v>14.4</v>
          </cell>
          <cell r="BO419">
            <v>0</v>
          </cell>
        </row>
        <row r="420">
          <cell r="F420" t="str">
            <v>巫溪县2024年烟草产业发展烤房建设项目</v>
          </cell>
          <cell r="G420" t="str">
            <v>产业发展</v>
          </cell>
        </row>
        <row r="420">
          <cell r="J420" t="str">
            <v>新建板式移动集群烤房60座</v>
          </cell>
        </row>
        <row r="420">
          <cell r="X420" t="str">
            <v>巫溪县农业农村委员会</v>
          </cell>
          <cell r="Y420" t="str">
            <v>巫溪县农业农村委员会</v>
          </cell>
        </row>
        <row r="420">
          <cell r="AD420">
            <v>216</v>
          </cell>
          <cell r="AE420">
            <v>216</v>
          </cell>
          <cell r="AF420">
            <v>216</v>
          </cell>
        </row>
        <row r="420">
          <cell r="BD420">
            <v>216</v>
          </cell>
          <cell r="BE420">
            <v>216</v>
          </cell>
        </row>
        <row r="420">
          <cell r="BL420">
            <v>216</v>
          </cell>
          <cell r="BM420">
            <v>216</v>
          </cell>
          <cell r="BN420">
            <v>216</v>
          </cell>
          <cell r="BO420">
            <v>0</v>
          </cell>
        </row>
        <row r="421">
          <cell r="F421" t="str">
            <v>巫溪县通城镇2024年烟叶产业发展项目</v>
          </cell>
          <cell r="G421" t="str">
            <v>产业发展</v>
          </cell>
          <cell r="H421" t="str">
            <v>生产项目</v>
          </cell>
          <cell r="I421" t="str">
            <v>种植业基地</v>
          </cell>
          <cell r="J421" t="str">
            <v>新打造标准化烟叶示范基地1000亩；新修2.5米宽产业路9公里、沟渠5公里；维修或新建5口（2500方）灌溉水池及配套管网等.</v>
          </cell>
          <cell r="K421" t="str">
            <v>新建</v>
          </cell>
          <cell r="L421" t="str">
            <v>巫溪县通城镇清泉村、青梅村、中兴村、长红村、玉泉村等村</v>
          </cell>
          <cell r="M421" t="str">
            <v>通过新打造标准化烟叶示范基地1000亩；新修2.5米宽产业路9公里、沟渠5公里；维修或新建5口（2500方）灌溉水池及配套管网等。项目实施可提高烟叶产量及产质，增加农户收入1000元以上，受益人口300人（其中脱贫人口60人）。</v>
          </cell>
          <cell r="N421" t="str">
            <v>25人参与前期项目确定会议、决议，25人参与入库项目的选择，11人参与项目实施过程中施工质量和资金使用的监督；通过新打造标准化烟叶示范基地1000亩；新修2.5米宽产业路9公里、沟渠5公里；维修或新建5口（2500方）灌溉水池及配套管网等。项目实施可提高烟叶产量及产质，增加农户收入1000元以上，受益人口300人（其中脱贫人口60人）。</v>
          </cell>
          <cell r="O421" t="str">
            <v>通过新打造标准化烟叶示范基地1000亩；新修2.5米宽产业路9公里、沟渠5公里；维修或新建5口（2500方）灌溉水池及配套管网等。项目实施可提高烟叶产量及产质，增加农户收入1000元以上，受益人口300人（其中脱贫人口60人）。</v>
          </cell>
          <cell r="P421" t="str">
            <v>新建烟叶示范基地1000亩；新修2.5米宽产业路9公里、新修沟渠5公里；维修或新建灌溉水池2500立方米。</v>
          </cell>
          <cell r="Q421" t="str">
            <v>项目验收合格率100%</v>
          </cell>
          <cell r="R421" t="str">
            <v>项目完成及时率100%</v>
          </cell>
          <cell r="S421" t="str">
            <v>标准化烟叶示范基地1240元/亩，新修2.5米宽产业路40万元/公里，沟渠18万元/公里，灌溉水池300元/立方米，配套管网10元/米</v>
          </cell>
          <cell r="T421" t="str">
            <v>增加农户收入≥1000元</v>
          </cell>
          <cell r="U421" t="str">
            <v>受益脱贫人口数≥60人</v>
          </cell>
          <cell r="V421" t="str">
            <v>项目可持续年限≥3年</v>
          </cell>
          <cell r="W421" t="str">
            <v>受益群众满意度≥95%</v>
          </cell>
          <cell r="X421" t="str">
            <v>巫溪县乡村振兴局</v>
          </cell>
          <cell r="Y421" t="str">
            <v>巫溪县通城镇人民政府</v>
          </cell>
          <cell r="Z421">
            <v>2024</v>
          </cell>
          <cell r="AA421" t="str">
            <v>是 </v>
          </cell>
          <cell r="AB421">
            <v>202401</v>
          </cell>
          <cell r="AC421">
            <v>202412</v>
          </cell>
          <cell r="AD421">
            <v>650</v>
          </cell>
          <cell r="AE421">
            <v>650</v>
          </cell>
          <cell r="AF421">
            <v>650</v>
          </cell>
          <cell r="AG421" t="str">
            <v> </v>
          </cell>
        </row>
        <row r="421">
          <cell r="AM421">
            <v>100</v>
          </cell>
          <cell r="AN421">
            <v>60</v>
          </cell>
          <cell r="AO421" t="str">
            <v>否</v>
          </cell>
          <cell r="AP421" t="str">
            <v>否</v>
          </cell>
          <cell r="AQ421" t="str">
            <v>否</v>
          </cell>
          <cell r="AR421" t="str">
            <v>是</v>
          </cell>
          <cell r="AS421" t="str">
            <v>是</v>
          </cell>
          <cell r="AT421" t="str">
            <v>否</v>
          </cell>
          <cell r="AU421" t="str">
            <v>否</v>
          </cell>
          <cell r="AV421" t="str">
            <v>否</v>
          </cell>
          <cell r="AW421" t="str">
            <v>否</v>
          </cell>
          <cell r="AX421" t="str">
            <v>戴玉春</v>
          </cell>
          <cell r="AY421">
            <v>19115297062</v>
          </cell>
        </row>
        <row r="421">
          <cell r="BD421">
            <v>360</v>
          </cell>
          <cell r="BE421">
            <v>360</v>
          </cell>
        </row>
        <row r="421">
          <cell r="BL421">
            <v>650</v>
          </cell>
          <cell r="BM421">
            <v>650</v>
          </cell>
          <cell r="BN421">
            <v>650</v>
          </cell>
          <cell r="BO421" t="str">
            <v> </v>
          </cell>
        </row>
        <row r="422">
          <cell r="F422" t="str">
            <v>巫溪县2024年田坝镇黄草村烟草产业发展烤房建设项目</v>
          </cell>
          <cell r="G422" t="str">
            <v>产业发展</v>
          </cell>
          <cell r="H422" t="str">
            <v>加工流通项目</v>
          </cell>
          <cell r="I422" t="str">
            <v>产地初加工和精深加工</v>
          </cell>
          <cell r="J422" t="str">
            <v>新建板式移动集群烤房2座</v>
          </cell>
          <cell r="K422" t="str">
            <v>新建</v>
          </cell>
          <cell r="L422" t="str">
            <v>巫溪县田坝镇黄草村廖家湾</v>
          </cell>
          <cell r="M422" t="str">
            <v>通过新建板式移动集群烤房2座，可实现产业增收10万元，能解决7个以上临时务工人员临近就业，其中脱贫户1户3人，户均增收0.6万元，产业发展可持续5年。</v>
          </cell>
          <cell r="N422" t="str">
            <v>6人参与前期项目确定会议、决议，6人参与入库项目的选择，1户参与此项目立项和实施过程中管理和监督，通过新建2座板式移动集群烤房，项目建成后，可实现产业增收10万元，能解决7个以上临时务工人员临近就业，其中脱贫户1户3人，户均增收0.6万元，产业发展可持续至少5年时间。</v>
          </cell>
          <cell r="O422" t="str">
            <v>通过新建板式移动集群烤房2座，可实现产业增收10万元，能解决7个以上临时务工人员临近就业，其中脱贫户1户3人，户均增收0.6万元，产业发展可持续5年。</v>
          </cell>
          <cell r="P422" t="str">
            <v>新建板式移动集群烟叶烤房2座</v>
          </cell>
          <cell r="Q422" t="str">
            <v>项目验收合格率100%</v>
          </cell>
          <cell r="R422" t="str">
            <v>项目完成及时率100%</v>
          </cell>
          <cell r="S422" t="str">
            <v>烤房3.6万元/座</v>
          </cell>
          <cell r="T422" t="str">
            <v>特色产业带动脱贫农户增加收入≥6000元</v>
          </cell>
          <cell r="U422" t="str">
            <v>受益脱贫人口数≥3人</v>
          </cell>
          <cell r="V422" t="str">
            <v>项目设计使用年限≥5年</v>
          </cell>
          <cell r="W422" t="str">
            <v>受益群众满意度≥95%</v>
          </cell>
          <cell r="X422" t="str">
            <v>巫溪县农业农村委员会</v>
          </cell>
          <cell r="Y422" t="str">
            <v>巫溪县田坝镇人民政府</v>
          </cell>
          <cell r="Z422">
            <v>2024</v>
          </cell>
          <cell r="AA422" t="str">
            <v>是</v>
          </cell>
          <cell r="AB422">
            <v>202401</v>
          </cell>
          <cell r="AC422">
            <v>202412</v>
          </cell>
          <cell r="AD422">
            <v>7.2</v>
          </cell>
          <cell r="AE422">
            <v>7.2</v>
          </cell>
          <cell r="AF422">
            <v>7.2</v>
          </cell>
        </row>
        <row r="422">
          <cell r="AL422">
            <v>0</v>
          </cell>
          <cell r="AM422">
            <v>3</v>
          </cell>
          <cell r="AN422">
            <v>3</v>
          </cell>
          <cell r="AO422" t="str">
            <v>否</v>
          </cell>
          <cell r="AP422" t="str">
            <v>否</v>
          </cell>
          <cell r="AQ422" t="str">
            <v>否</v>
          </cell>
          <cell r="AR422" t="str">
            <v>是</v>
          </cell>
          <cell r="AS422" t="str">
            <v>否</v>
          </cell>
          <cell r="AT422" t="str">
            <v>否</v>
          </cell>
          <cell r="AU422" t="str">
            <v>否</v>
          </cell>
          <cell r="AV422" t="str">
            <v>否</v>
          </cell>
          <cell r="AW422" t="str">
            <v>否</v>
          </cell>
          <cell r="AX422" t="str">
            <v>余海成</v>
          </cell>
          <cell r="AY422" t="str">
            <v>13896225665</v>
          </cell>
        </row>
        <row r="422">
          <cell r="BD422">
            <v>7.2</v>
          </cell>
          <cell r="BE422">
            <v>7.2</v>
          </cell>
        </row>
        <row r="422">
          <cell r="BL422">
            <v>7.2</v>
          </cell>
          <cell r="BM422">
            <v>7.2</v>
          </cell>
          <cell r="BN422">
            <v>7.2</v>
          </cell>
          <cell r="BO422">
            <v>0</v>
          </cell>
        </row>
        <row r="423">
          <cell r="AD423">
            <v>500</v>
          </cell>
          <cell r="AE423">
            <v>500</v>
          </cell>
          <cell r="AF423">
            <v>500</v>
          </cell>
          <cell r="AG423">
            <v>0</v>
          </cell>
          <cell r="AH423">
            <v>0</v>
          </cell>
          <cell r="AI423">
            <v>0</v>
          </cell>
          <cell r="AJ423">
            <v>0</v>
          </cell>
          <cell r="AK423">
            <v>0</v>
          </cell>
          <cell r="AL423">
            <v>0</v>
          </cell>
          <cell r="AM423">
            <v>2200</v>
          </cell>
          <cell r="AN423">
            <v>700</v>
          </cell>
          <cell r="AO423">
            <v>0</v>
          </cell>
          <cell r="AP423">
            <v>0</v>
          </cell>
          <cell r="AQ423">
            <v>0</v>
          </cell>
          <cell r="AR423">
            <v>0</v>
          </cell>
          <cell r="AS423">
            <v>0</v>
          </cell>
          <cell r="AT423">
            <v>0</v>
          </cell>
          <cell r="AU423">
            <v>0</v>
          </cell>
          <cell r="AV423">
            <v>0</v>
          </cell>
          <cell r="AW423">
            <v>0</v>
          </cell>
          <cell r="AX423">
            <v>0</v>
          </cell>
          <cell r="AY423">
            <v>26660618444</v>
          </cell>
          <cell r="AZ423">
            <v>0</v>
          </cell>
          <cell r="BA423">
            <v>0</v>
          </cell>
          <cell r="BB423">
            <v>0</v>
          </cell>
          <cell r="BC423">
            <v>0</v>
          </cell>
          <cell r="BD423">
            <v>0</v>
          </cell>
          <cell r="BE423">
            <v>0</v>
          </cell>
          <cell r="BF423">
            <v>0</v>
          </cell>
          <cell r="BG423">
            <v>0</v>
          </cell>
          <cell r="BH423">
            <v>0</v>
          </cell>
          <cell r="BI423">
            <v>0</v>
          </cell>
          <cell r="BJ423">
            <v>0</v>
          </cell>
          <cell r="BK423">
            <v>0</v>
          </cell>
          <cell r="BL423" t="str">
            <v/>
          </cell>
          <cell r="BM423" t="str">
            <v/>
          </cell>
          <cell r="BN423" t="str">
            <v/>
          </cell>
          <cell r="BO423" t="str">
            <v/>
          </cell>
        </row>
        <row r="424">
          <cell r="F424" t="str">
            <v>巫溪县尖山镇2024为农服务中心建设项目</v>
          </cell>
          <cell r="G424" t="str">
            <v>产业发展</v>
          </cell>
          <cell r="H424" t="str">
            <v>配套设施项目</v>
          </cell>
          <cell r="I424" t="str">
            <v>产业园（区）</v>
          </cell>
          <cell r="J424" t="str">
            <v>新建仓储及厂房480㎡；农资测土配肥设备1套；农用无人机4台、机耕机播设备2套；蔬菜初加工设备生产线1条。</v>
          </cell>
          <cell r="K424" t="str">
            <v>新建</v>
          </cell>
          <cell r="L424" t="str">
            <v>巫溪县尖山镇</v>
          </cell>
          <cell r="M424" t="str">
            <v>通过新建仓储及厂房480㎡建设，农资测土配肥设备1套；农用无人机4台、机耕机播设备2套；蔬菜初加工设备生产线1条，可带动500人其中脱贫人口100人户均增收500元以上，项目实施中可吸纳20人临时务工，其中脱贫（监测）人口15人，务工收入1500元/人。</v>
          </cell>
          <cell r="N424" t="str">
            <v>21人参与前期项目确定会议、决议，21人参与入库项目的选择，5人参与资金使用的监督，通过新建仓储及厂房480㎡建设，农资测土配肥设备1套；农用无人机4台、机耕机播设备2套；蔬菜初加工设备生产线1条，可带动500人其中脱贫人口100人户均增收500元以上，项目实施中可吸纳20人临时务工，其中脱贫（监测）人口15人，务工收入1500元/人。</v>
          </cell>
          <cell r="O424" t="str">
            <v>通过新建仓储及厂房480㎡建设，农资测土配肥设备1套；农用无人机4台、机耕机播设备2套；蔬菜初加工设备生产线1条，可带动500人其中脱贫人口100人户均增收500元以上，项目实施中可吸纳20人临时务工，其中脱贫（监测）人口15人，务工收入1500元/人。</v>
          </cell>
          <cell r="P424" t="str">
            <v>1、新建仓储及厂房480㎡；2、农资测土配肥设备1套；3、农用无人机4台、机耕机播设备2套；4、蔬菜初加工设备生产线1条；</v>
          </cell>
          <cell r="Q424" t="str">
            <v>项目验收合格率100%</v>
          </cell>
          <cell r="R424" t="str">
            <v>项目完工及时率100%</v>
          </cell>
          <cell r="S424" t="str">
            <v>建测土配方中心及农资储存中心1200元/㎡；设施设备1万元/套</v>
          </cell>
          <cell r="T424" t="str">
            <v>带动脱贫户户均增收500元以上</v>
          </cell>
          <cell r="U424" t="str">
            <v>受益脱贫户人口数≥100人</v>
          </cell>
          <cell r="V424" t="str">
            <v>项目可持续年限≥1年</v>
          </cell>
          <cell r="W424" t="str">
            <v>受益群众满意度≥95%</v>
          </cell>
          <cell r="X424" t="str">
            <v>巫溪县供销合作社</v>
          </cell>
          <cell r="Y424" t="str">
            <v>巫溪县供销合作社</v>
          </cell>
          <cell r="Z424">
            <v>2024</v>
          </cell>
          <cell r="AA424" t="str">
            <v>是</v>
          </cell>
          <cell r="AB424">
            <v>202401</v>
          </cell>
          <cell r="AC424">
            <v>202412</v>
          </cell>
          <cell r="AD424">
            <v>300</v>
          </cell>
          <cell r="AE424">
            <v>300</v>
          </cell>
          <cell r="AF424">
            <v>300</v>
          </cell>
        </row>
        <row r="424">
          <cell r="AM424">
            <v>500</v>
          </cell>
          <cell r="AN424">
            <v>100</v>
          </cell>
          <cell r="AO424" t="str">
            <v>否</v>
          </cell>
          <cell r="AP424" t="str">
            <v>否</v>
          </cell>
          <cell r="AQ424" t="str">
            <v>否</v>
          </cell>
          <cell r="AR424" t="str">
            <v>是</v>
          </cell>
          <cell r="AS424" t="str">
            <v>否</v>
          </cell>
          <cell r="AT424" t="str">
            <v>否</v>
          </cell>
          <cell r="AU424" t="str">
            <v>否</v>
          </cell>
          <cell r="AV424" t="str">
            <v>否</v>
          </cell>
          <cell r="AW424" t="str">
            <v>否</v>
          </cell>
          <cell r="AX424" t="str">
            <v>李文灿</v>
          </cell>
          <cell r="AY424" t="str">
            <v>51522118</v>
          </cell>
          <cell r="AZ424" t="str">
            <v>删除，指标无法量化</v>
          </cell>
        </row>
        <row r="424">
          <cell r="BD424">
            <v>0</v>
          </cell>
        </row>
        <row r="424">
          <cell r="BL424">
            <v>300</v>
          </cell>
          <cell r="BM424">
            <v>300</v>
          </cell>
          <cell r="BN424">
            <v>0</v>
          </cell>
          <cell r="BO424">
            <v>300</v>
          </cell>
        </row>
        <row r="425">
          <cell r="F425" t="str">
            <v>巫溪县2024年消费帮扶-物流补贴项目</v>
          </cell>
          <cell r="G425" t="str">
            <v>产业发展</v>
          </cell>
          <cell r="H425" t="str">
            <v>加工流通项目</v>
          </cell>
          <cell r="I425" t="str">
            <v>市场建设和农村物流</v>
          </cell>
          <cell r="J425" t="str">
            <v>巫溪农产品销售到县外（不含山东）经营主体的物流补贴，按经营主体运输农产品到县外实际发生运输费或物流费用按最高不超过30%给予一次性补贴。</v>
          </cell>
          <cell r="K425" t="str">
            <v>新建</v>
          </cell>
          <cell r="L425" t="str">
            <v>巫溪县</v>
          </cell>
          <cell r="M425" t="str">
            <v>通过通过对农产品销售到县外经营主体的物流补贴，可实现年销售额1000万元以上；带动农户500户年增收500元以上，其中巩固脱贫户200户户均年增收600元以上。</v>
          </cell>
          <cell r="N425" t="str">
            <v>5人参与前期项目确定会议、决议，3人参与入库项目的选择，2人参与项目实施过程中资金使用监督。通过对农产品销售到县外经营主体的物流补贴，可实现年销售额1000万元以上；带动农户500户年增收500元以上，其中巩固脱贫户200户户均年增收600元以上。</v>
          </cell>
          <cell r="O425" t="str">
            <v>通过通过对农产品销售到县外经营主体的物流补贴，可实现年销售额1000万元以上；带动农户500户年增收500元以上，其中巩固脱贫户200户户均年增收600元以上。</v>
          </cell>
          <cell r="P425" t="str">
            <v>补助带贫效益好，销售总额高的企业、合作社20家以上</v>
          </cell>
          <cell r="Q425" t="str">
            <v>项目验收合格率100%</v>
          </cell>
          <cell r="R425" t="str">
            <v>补贴资金在规定时间内支付到位率100%</v>
          </cell>
          <cell r="S425" t="str">
            <v>项目建设成本≤150万元</v>
          </cell>
          <cell r="T425" t="str">
            <v>脱贫户户均经济收入≥2000元</v>
          </cell>
          <cell r="U425" t="str">
            <v>受益脱贫户数≥500人</v>
          </cell>
          <cell r="V425" t="str">
            <v>项目可持续年限≥1年</v>
          </cell>
          <cell r="W425" t="str">
            <v>受益群众满意度≥95%</v>
          </cell>
          <cell r="X425" t="str">
            <v>巫溪县商务委</v>
          </cell>
          <cell r="Y425" t="str">
            <v>巫溪县商务委</v>
          </cell>
          <cell r="Z425">
            <v>2024</v>
          </cell>
          <cell r="AA425" t="str">
            <v>是</v>
          </cell>
          <cell r="AB425">
            <v>202401</v>
          </cell>
          <cell r="AC425">
            <v>202412</v>
          </cell>
          <cell r="AD425">
            <v>150</v>
          </cell>
          <cell r="AE425">
            <v>150</v>
          </cell>
          <cell r="AF425">
            <v>150</v>
          </cell>
        </row>
        <row r="425">
          <cell r="AM425">
            <v>1500</v>
          </cell>
          <cell r="AN425">
            <v>500</v>
          </cell>
          <cell r="AO425" t="str">
            <v>否</v>
          </cell>
          <cell r="AP425" t="str">
            <v>否</v>
          </cell>
          <cell r="AQ425" t="str">
            <v>否</v>
          </cell>
          <cell r="AR425" t="str">
            <v>是</v>
          </cell>
          <cell r="AS425" t="str">
            <v>否</v>
          </cell>
          <cell r="AT425" t="str">
            <v>否</v>
          </cell>
          <cell r="AU425" t="str">
            <v>否</v>
          </cell>
          <cell r="AV425" t="str">
            <v>否</v>
          </cell>
          <cell r="AW425" t="str">
            <v>否</v>
          </cell>
          <cell r="AX425" t="str">
            <v>李耀权</v>
          </cell>
          <cell r="AY425">
            <v>13330309222</v>
          </cell>
        </row>
        <row r="425">
          <cell r="BD425">
            <v>0</v>
          </cell>
        </row>
        <row r="425">
          <cell r="BL425">
            <v>150</v>
          </cell>
          <cell r="BM425">
            <v>150</v>
          </cell>
          <cell r="BN425">
            <v>150</v>
          </cell>
          <cell r="BO425">
            <v>0</v>
          </cell>
        </row>
        <row r="426">
          <cell r="F426" t="str">
            <v>巫溪县2024年消费帮扶-农特产品推介</v>
          </cell>
          <cell r="G426" t="str">
            <v>产业发展</v>
          </cell>
          <cell r="H426" t="str">
            <v>加工流通项目</v>
          </cell>
          <cell r="I426" t="str">
            <v>品牌打造和展销平台</v>
          </cell>
          <cell r="J426" t="str">
            <v>拓展销售市场，组织、参加开展农产品促销活动5次以上（经营主体参加各种产销对接、农产品展销活动，给予一次性补贴）</v>
          </cell>
          <cell r="K426" t="str">
            <v>新建</v>
          </cell>
          <cell r="L426" t="str">
            <v>巫溪县</v>
          </cell>
          <cell r="M426" t="str">
            <v>通过拓展销售市场，组织、参加开展农产品促销活动5次以上（经营主体参加各种产销对接、农产品展销活动，给予一次性补贴），可实现年增收10万元以上；带动农户200户，其中巩固脱贫户100户，年户均增收500元以上。</v>
          </cell>
          <cell r="N426" t="str">
            <v>5人参与前期项目确定会议、决议，5人参与入库项目的选择，通过拓展销售市场，组织、参加开展农产品促销活动5次以上（经营主体参加各种产销对接、农产品展销活动，给予一次性补贴），可实现年增收10万元以上；带动农户200户，其中巩固脱贫户100户，年户均增收500元以上。</v>
          </cell>
          <cell r="O426" t="str">
            <v>通过拓展销售市场，组织、参加开展农产品促销活动5次以上（经营主体参加各种产销对接、农产品展销活动，给予一次性补贴），可实现年增收10万元以上；带动农户200户，其中巩固脱贫户100户，年户均增收500元以上。</v>
          </cell>
          <cell r="P426" t="str">
            <v>参加产品推介活动5次以上</v>
          </cell>
          <cell r="Q426" t="str">
            <v>项目验收合格率≥100%</v>
          </cell>
          <cell r="R426" t="str">
            <v>补贴资金在规定时间内支付到位率100%</v>
          </cell>
          <cell r="S426" t="str">
            <v>项目建设成本≤30万元</v>
          </cell>
          <cell r="T426" t="str">
            <v>消费帮扶代销产品获得收入≥500元</v>
          </cell>
          <cell r="U426" t="str">
            <v>受益脱贫户数≥100户</v>
          </cell>
          <cell r="V426" t="str">
            <v>项目可持续年限≥1年</v>
          </cell>
          <cell r="W426" t="str">
            <v>受益群众满意度≥95%</v>
          </cell>
          <cell r="X426" t="str">
            <v>巫溪县商务委</v>
          </cell>
          <cell r="Y426" t="str">
            <v>巫溪县商务委</v>
          </cell>
          <cell r="Z426">
            <v>2024</v>
          </cell>
          <cell r="AA426" t="str">
            <v>是</v>
          </cell>
          <cell r="AB426">
            <v>202401</v>
          </cell>
          <cell r="AC426">
            <v>202412</v>
          </cell>
          <cell r="AD426">
            <v>50</v>
          </cell>
          <cell r="AE426">
            <v>50</v>
          </cell>
          <cell r="AF426">
            <v>50</v>
          </cell>
        </row>
        <row r="426">
          <cell r="AM426">
            <v>200</v>
          </cell>
          <cell r="AN426">
            <v>100</v>
          </cell>
          <cell r="AO426" t="str">
            <v>否</v>
          </cell>
          <cell r="AP426" t="str">
            <v>否</v>
          </cell>
          <cell r="AQ426" t="str">
            <v>否</v>
          </cell>
          <cell r="AR426" t="str">
            <v>是</v>
          </cell>
          <cell r="AS426" t="str">
            <v>否</v>
          </cell>
          <cell r="AT426" t="str">
            <v>否</v>
          </cell>
          <cell r="AU426" t="str">
            <v>否</v>
          </cell>
          <cell r="AV426" t="str">
            <v>否</v>
          </cell>
          <cell r="AW426" t="str">
            <v>否</v>
          </cell>
          <cell r="AX426" t="str">
            <v>李耀权</v>
          </cell>
          <cell r="AY426">
            <v>13330309222</v>
          </cell>
        </row>
        <row r="426">
          <cell r="BD426">
            <v>0</v>
          </cell>
        </row>
        <row r="426">
          <cell r="BL426">
            <v>50</v>
          </cell>
          <cell r="BM426">
            <v>50</v>
          </cell>
          <cell r="BN426">
            <v>50</v>
          </cell>
          <cell r="BO426">
            <v>0</v>
          </cell>
        </row>
        <row r="427">
          <cell r="AD427">
            <v>250</v>
          </cell>
          <cell r="AE427">
            <v>250</v>
          </cell>
          <cell r="AF427">
            <v>250</v>
          </cell>
          <cell r="AG427">
            <v>0</v>
          </cell>
          <cell r="AH427">
            <v>0</v>
          </cell>
          <cell r="AI427">
            <v>0</v>
          </cell>
          <cell r="AJ427">
            <v>0</v>
          </cell>
          <cell r="AK427">
            <v>0</v>
          </cell>
          <cell r="AL427">
            <v>0</v>
          </cell>
          <cell r="AM427">
            <v>200</v>
          </cell>
          <cell r="AN427">
            <v>50</v>
          </cell>
          <cell r="AO427">
            <v>0</v>
          </cell>
          <cell r="AP427">
            <v>0</v>
          </cell>
          <cell r="AQ427">
            <v>0</v>
          </cell>
          <cell r="AR427">
            <v>0</v>
          </cell>
          <cell r="AS427">
            <v>0</v>
          </cell>
          <cell r="AT427">
            <v>0</v>
          </cell>
          <cell r="AU427">
            <v>0</v>
          </cell>
          <cell r="AV427">
            <v>0</v>
          </cell>
          <cell r="AW427">
            <v>0</v>
          </cell>
          <cell r="AX427">
            <v>0</v>
          </cell>
          <cell r="AY427">
            <v>15123401245</v>
          </cell>
          <cell r="AZ427">
            <v>0</v>
          </cell>
          <cell r="BA427">
            <v>0</v>
          </cell>
          <cell r="BB427">
            <v>0</v>
          </cell>
          <cell r="BC427">
            <v>0</v>
          </cell>
          <cell r="BD427">
            <v>0</v>
          </cell>
          <cell r="BE427">
            <v>0</v>
          </cell>
          <cell r="BF427">
            <v>0</v>
          </cell>
          <cell r="BG427">
            <v>0</v>
          </cell>
          <cell r="BH427">
            <v>0</v>
          </cell>
          <cell r="BI427">
            <v>0</v>
          </cell>
          <cell r="BJ427">
            <v>0</v>
          </cell>
          <cell r="BK427">
            <v>0</v>
          </cell>
          <cell r="BL427" t="str">
            <v/>
          </cell>
          <cell r="BM427" t="str">
            <v/>
          </cell>
          <cell r="BN427" t="str">
            <v/>
          </cell>
          <cell r="BO427" t="str">
            <v/>
          </cell>
        </row>
        <row r="428">
          <cell r="F428" t="str">
            <v>巫溪县2024年一二三产业融合贷款贴息建设项目</v>
          </cell>
          <cell r="G428" t="str">
            <v>产业发展</v>
          </cell>
          <cell r="H428" t="str">
            <v>金融保险配套项目</v>
          </cell>
          <cell r="I428" t="str">
            <v>新型经营主体贷款贴息</v>
          </cell>
          <cell r="J428" t="str">
            <v>一二三产业融合贷款贴息，以市农业担保公司提供的贷款名单为准，按银行贷款2024年基准利率（具体以2024年1月一年期贷款基础利率LPR为准）50%给予贴息。</v>
          </cell>
          <cell r="K428" t="str">
            <v>新建</v>
          </cell>
          <cell r="L428" t="str">
            <v>巫溪县</v>
          </cell>
          <cell r="M428" t="str">
            <v>项目建成后，通过贴息降低100户企业融资成本，鼓进一步励企业带动农户增收，可带动200户农户增收，其中脱贫户50户。</v>
          </cell>
          <cell r="N428" t="str">
            <v>12人参与前期项目确定会议、决议，6人参与入库项目选择，2人参与项目实施过程中监督。项目建成后，通过贴息降低100户企业融资成本，鼓励企业带动农户增收，可带动200户农户增收，其中脱贫户50户。</v>
          </cell>
          <cell r="O428" t="str">
            <v>通过贴息降低100户企业融资成本，鼓进一步励企业带动农户增收，可带动200户农户增收，其中脱贫户50户。</v>
          </cell>
          <cell r="P428" t="str">
            <v>降低融资成本企业100家</v>
          </cell>
          <cell r="Q428" t="str">
            <v>项目验收合格率100%</v>
          </cell>
          <cell r="R428" t="str">
            <v>项目完工及时率100%，补助资金使用及时率100%</v>
          </cell>
          <cell r="S428" t="str">
            <v>具体以2024年1月一年期贷款基础利率LPR为准的50%给予贴息。</v>
          </cell>
          <cell r="T428" t="str">
            <v>降低农业生产成本≥250万元</v>
          </cell>
          <cell r="U428" t="str">
            <v>受益脱贫户数≥50户</v>
          </cell>
          <cell r="V428" t="str">
            <v>项目可持续年限≥1年</v>
          </cell>
          <cell r="W428" t="str">
            <v>受益群众满意度≥95%</v>
          </cell>
          <cell r="X428" t="str">
            <v>巫溪县农业农村委员会</v>
          </cell>
          <cell r="Y428" t="str">
            <v>巫溪县农业农村委员会</v>
          </cell>
          <cell r="Z428">
            <v>2024</v>
          </cell>
          <cell r="AA428" t="str">
            <v>是</v>
          </cell>
          <cell r="AB428">
            <v>202401</v>
          </cell>
          <cell r="AC428">
            <v>202412</v>
          </cell>
          <cell r="AD428">
            <v>250</v>
          </cell>
          <cell r="AE428">
            <v>250</v>
          </cell>
          <cell r="AF428">
            <v>250</v>
          </cell>
        </row>
        <row r="428">
          <cell r="AL428">
            <v>0</v>
          </cell>
          <cell r="AM428">
            <v>200</v>
          </cell>
          <cell r="AN428">
            <v>50</v>
          </cell>
          <cell r="AO428" t="str">
            <v>否</v>
          </cell>
          <cell r="AP428" t="str">
            <v>否</v>
          </cell>
          <cell r="AQ428" t="str">
            <v>否</v>
          </cell>
          <cell r="AR428" t="str">
            <v>是</v>
          </cell>
          <cell r="AS428" t="str">
            <v>否</v>
          </cell>
          <cell r="AT428" t="str">
            <v>否</v>
          </cell>
          <cell r="AU428" t="str">
            <v>否</v>
          </cell>
          <cell r="AV428" t="str">
            <v>否</v>
          </cell>
          <cell r="AW428" t="str">
            <v>否</v>
          </cell>
          <cell r="AX428" t="str">
            <v>余长江</v>
          </cell>
          <cell r="AY428">
            <v>15123401245</v>
          </cell>
        </row>
        <row r="428">
          <cell r="BD428">
            <v>0</v>
          </cell>
        </row>
        <row r="428">
          <cell r="BL428">
            <v>250</v>
          </cell>
          <cell r="BM428">
            <v>250</v>
          </cell>
          <cell r="BN428">
            <v>250</v>
          </cell>
          <cell r="BO428">
            <v>0</v>
          </cell>
        </row>
        <row r="429">
          <cell r="AD429">
            <v>2510</v>
          </cell>
          <cell r="AE429">
            <v>2510</v>
          </cell>
          <cell r="AF429">
            <v>1380</v>
          </cell>
          <cell r="AG429">
            <v>1130</v>
          </cell>
          <cell r="AH429">
            <v>0</v>
          </cell>
          <cell r="AI429">
            <v>0</v>
          </cell>
          <cell r="AJ429">
            <v>0</v>
          </cell>
          <cell r="AK429">
            <v>0</v>
          </cell>
          <cell r="AL429">
            <v>0</v>
          </cell>
          <cell r="AM429">
            <v>10640</v>
          </cell>
          <cell r="AN429">
            <v>1172</v>
          </cell>
          <cell r="AO429">
            <v>0</v>
          </cell>
          <cell r="AP429">
            <v>0</v>
          </cell>
          <cell r="AQ429">
            <v>0</v>
          </cell>
          <cell r="AR429">
            <v>0</v>
          </cell>
          <cell r="AS429">
            <v>0</v>
          </cell>
          <cell r="AT429">
            <v>0</v>
          </cell>
          <cell r="AU429">
            <v>0</v>
          </cell>
          <cell r="AV429">
            <v>0</v>
          </cell>
          <cell r="AW429">
            <v>0</v>
          </cell>
          <cell r="AX429">
            <v>0</v>
          </cell>
          <cell r="AY429">
            <v>47704112964</v>
          </cell>
          <cell r="AZ429">
            <v>0</v>
          </cell>
          <cell r="BA429">
            <v>0</v>
          </cell>
          <cell r="BB429">
            <v>0</v>
          </cell>
          <cell r="BC429">
            <v>0</v>
          </cell>
          <cell r="BD429">
            <v>1330</v>
          </cell>
          <cell r="BE429">
            <v>1330</v>
          </cell>
          <cell r="BF429">
            <v>0</v>
          </cell>
          <cell r="BG429">
            <v>0</v>
          </cell>
          <cell r="BH429">
            <v>0</v>
          </cell>
          <cell r="BI429">
            <v>0</v>
          </cell>
          <cell r="BJ429">
            <v>0</v>
          </cell>
          <cell r="BK429">
            <v>0</v>
          </cell>
          <cell r="BL429" t="str">
            <v/>
          </cell>
          <cell r="BM429" t="str">
            <v/>
          </cell>
          <cell r="BN429" t="str">
            <v/>
          </cell>
          <cell r="BO429" t="str">
            <v/>
          </cell>
        </row>
        <row r="430">
          <cell r="F430" t="str">
            <v>巫溪县2024年村集体经济产业发展项目</v>
          </cell>
          <cell r="G430" t="str">
            <v>产业发展</v>
          </cell>
          <cell r="H430" t="str">
            <v>生产项目</v>
          </cell>
          <cell r="I430" t="str">
            <v>种植业基地</v>
          </cell>
          <cell r="J430" t="str">
            <v>支持28个村集体经济组织发展壮大村集体经济，补助标准70万元/村。（2024年第一批14个村）</v>
          </cell>
          <cell r="K430" t="str">
            <v>新建</v>
          </cell>
          <cell r="L430" t="str">
            <v>巫溪县</v>
          </cell>
          <cell r="M430" t="str">
            <v>通过支持30个村发展新型农村集体经济，实现每村年集体经济收益达10万元以上，受益农户10000人，其中脱贫户1000人。</v>
          </cell>
          <cell r="N430" t="str">
            <v>21人参与前期项目确定会议、决议，21人参与入库项目的选择，5人参与资金使用的监督，通过支持30个村发展新型农村集体经济，实现每村年集体经济收益达10万元以上，受益农户10000人，其中脱贫户1000人。</v>
          </cell>
          <cell r="O430" t="str">
            <v>通过支持30个村发展新型农村集体经济，实现每村年集体经济收益达10万元以上，受益农户10000人，其中脱贫户1000人。</v>
          </cell>
          <cell r="P430" t="str">
            <v>村集体经济组织30个。</v>
          </cell>
          <cell r="Q430" t="str">
            <v>项目验收合格率100%</v>
          </cell>
          <cell r="R430" t="str">
            <v>项目完成及时率100%</v>
          </cell>
          <cell r="S430" t="str">
            <v>村集体经济产业发展补助70万元/村</v>
          </cell>
          <cell r="T430" t="str">
            <v>实现每村年集体经济收益达10万元以上。</v>
          </cell>
          <cell r="U430" t="str">
            <v>受益脱贫人口数≥1000人</v>
          </cell>
          <cell r="V430" t="str">
            <v>项目可持续年限≥1年</v>
          </cell>
          <cell r="W430" t="str">
            <v>受益群众满意度≥95%</v>
          </cell>
          <cell r="X430" t="str">
            <v>巫溪县农业农村委员会</v>
          </cell>
          <cell r="Y430" t="str">
            <v>巫溪县农业农村委员会</v>
          </cell>
          <cell r="Z430">
            <v>2024</v>
          </cell>
          <cell r="AA430" t="str">
            <v>是</v>
          </cell>
          <cell r="AB430">
            <v>202401</v>
          </cell>
          <cell r="AC430">
            <v>202412</v>
          </cell>
          <cell r="AD430">
            <v>1960</v>
          </cell>
          <cell r="AE430">
            <v>1960</v>
          </cell>
          <cell r="AF430">
            <v>980</v>
          </cell>
          <cell r="AG430">
            <v>980</v>
          </cell>
        </row>
        <row r="430">
          <cell r="AL430">
            <v>0</v>
          </cell>
          <cell r="AM430">
            <v>10000</v>
          </cell>
          <cell r="AN430">
            <v>1000</v>
          </cell>
          <cell r="AO430" t="str">
            <v>否</v>
          </cell>
          <cell r="AP430" t="str">
            <v>否</v>
          </cell>
          <cell r="AQ430" t="str">
            <v>否</v>
          </cell>
          <cell r="AR430" t="str">
            <v>是</v>
          </cell>
          <cell r="AS430" t="str">
            <v>否</v>
          </cell>
          <cell r="AT430" t="str">
            <v>否</v>
          </cell>
          <cell r="AU430" t="str">
            <v>否</v>
          </cell>
          <cell r="AV430" t="str">
            <v>是</v>
          </cell>
          <cell r="AW430" t="str">
            <v>实现每村年集体经济收益达10万元以上</v>
          </cell>
          <cell r="AX430" t="str">
            <v>李涛</v>
          </cell>
          <cell r="AY430">
            <v>15084310566</v>
          </cell>
        </row>
        <row r="430">
          <cell r="BD430">
            <v>980</v>
          </cell>
          <cell r="BE430">
            <v>980</v>
          </cell>
        </row>
        <row r="430">
          <cell r="BL430">
            <v>1160</v>
          </cell>
          <cell r="BM430">
            <v>1960</v>
          </cell>
          <cell r="BN430">
            <v>980</v>
          </cell>
          <cell r="BO430">
            <v>980</v>
          </cell>
        </row>
        <row r="431">
          <cell r="F431" t="str">
            <v>巫溪县2024年徐家镇大宝村牛肉干加工厂建设项目</v>
          </cell>
          <cell r="G431" t="str">
            <v>产业发展</v>
          </cell>
          <cell r="H431" t="str">
            <v>加工流通项目</v>
          </cell>
          <cell r="I431" t="str">
            <v>产地初加工和精深加工</v>
          </cell>
          <cell r="J431" t="str">
            <v>新建牛肉干加工厂600平方米，牛肉干全套加工设备一套</v>
          </cell>
          <cell r="K431" t="str">
            <v>新建</v>
          </cell>
          <cell r="L431" t="str">
            <v>巫溪县徐家镇大宝村</v>
          </cell>
          <cell r="M431" t="str">
            <v>通过新建牛肉干加工厂600平方米，牛肉干全套加工设备一套，项目建成后，可带动农户220户，其中脱贫户75户，户均增收6000元以上</v>
          </cell>
          <cell r="N431" t="str">
            <v>10人参与前期项目确定会议、决议，5人参与入库项目的选择，5人参与项目实施过程中施工质量和资金使用的监督，施工过程中群众可参与务工。通过新建牛肉干加工厂600平方米，牛肉干全套加工设备一套，项目建成后，可带动农户220户，其中脱贫户75户，户均增收6000元以上</v>
          </cell>
          <cell r="O431" t="str">
            <v>通过新建牛肉干加工厂600平方米，牛肉干全套加工设备一套，项目建成后，可带动农户220户，其中脱贫户75户，户均增收6000元以上</v>
          </cell>
          <cell r="P431" t="str">
            <v>牛肉干加工厂600平方米，牛肉干全套加工设备1套</v>
          </cell>
          <cell r="Q431" t="str">
            <v>项目验收合格率100%</v>
          </cell>
          <cell r="R431" t="str">
            <v>项目完工及时率100%</v>
          </cell>
          <cell r="S431" t="str">
            <v>牛肉干加工厂2500元/平方米、牛肉干全套加工设备120万/套</v>
          </cell>
          <cell r="T431" t="str">
            <v>带动农户户均增收6000元以上</v>
          </cell>
          <cell r="U431" t="str">
            <v>受益总人口数≥460人</v>
          </cell>
          <cell r="V431" t="str">
            <v>项目可持续年限≥1年</v>
          </cell>
          <cell r="W431" t="str">
            <v>受益群众满意度≥95%</v>
          </cell>
          <cell r="X431" t="str">
            <v>巫溪县农业农村委员会</v>
          </cell>
          <cell r="Y431" t="str">
            <v>巫溪县徐家镇人民政府</v>
          </cell>
          <cell r="Z431">
            <v>2024</v>
          </cell>
          <cell r="AA431" t="str">
            <v>是</v>
          </cell>
          <cell r="AB431">
            <v>202401</v>
          </cell>
          <cell r="AC431">
            <v>202412</v>
          </cell>
          <cell r="AD431">
            <v>300</v>
          </cell>
          <cell r="AE431">
            <v>300</v>
          </cell>
          <cell r="AF431">
            <v>300</v>
          </cell>
        </row>
        <row r="431">
          <cell r="AM431">
            <v>300</v>
          </cell>
          <cell r="AN431">
            <v>120</v>
          </cell>
          <cell r="AO431" t="str">
            <v>否</v>
          </cell>
          <cell r="AP431" t="str">
            <v>否</v>
          </cell>
          <cell r="AQ431" t="str">
            <v>否</v>
          </cell>
          <cell r="AR431" t="str">
            <v>是</v>
          </cell>
          <cell r="AS431" t="str">
            <v>否</v>
          </cell>
          <cell r="AT431" t="str">
            <v>否</v>
          </cell>
          <cell r="AU431" t="str">
            <v>否</v>
          </cell>
          <cell r="AV431" t="str">
            <v>否</v>
          </cell>
          <cell r="AW431" t="str">
            <v>否</v>
          </cell>
          <cell r="AX431" t="str">
            <v>郑昌学</v>
          </cell>
          <cell r="AY431">
            <v>13896211619</v>
          </cell>
        </row>
        <row r="431">
          <cell r="BD431">
            <v>250</v>
          </cell>
          <cell r="BE431">
            <v>250</v>
          </cell>
        </row>
        <row r="431">
          <cell r="BL431">
            <v>300</v>
          </cell>
          <cell r="BM431">
            <v>300</v>
          </cell>
          <cell r="BN431">
            <v>300</v>
          </cell>
          <cell r="BO431">
            <v>0</v>
          </cell>
        </row>
        <row r="432">
          <cell r="F432" t="str">
            <v>巫溪县峰灵镇2023年枣园村桃李果园建设项目(枣园村集体经济固定分红项目)</v>
          </cell>
          <cell r="G432" t="str">
            <v>产业发展</v>
          </cell>
          <cell r="H432" t="str">
            <v>生产项目</v>
          </cell>
          <cell r="I432" t="str">
            <v>种植业基地</v>
          </cell>
          <cell r="J432" t="str">
            <v>①新建养殖围网2000米；②新建简易可移动养殖鸡棚400㎡，散养土鸡3000只；③泥结碎石道路路面整理及碾压2公里；④园内新修田间生产道路2.13公里，路宽3米，设2个错车道，铺碎石2公分，石头衬砌坎高0.6米0.53公里，无边沟；⑤沿主干道新建果园灌溉蓄水池11个约1600方（其中灌浆4个约450方）。⑥新建果园100亩，管护80亩。</v>
          </cell>
          <cell r="K432" t="str">
            <v>新建</v>
          </cell>
          <cell r="L432" t="str">
            <v>巫溪县峰灵镇枣园村</v>
          </cell>
          <cell r="M432" t="str">
            <v>通过新建养殖围网2000米；新建简易可移动养殖鸡棚400㎡，散养土鸡3000只等；项目实施后，可新增就业岗位20个，推动枣园村产业发展，实现枣园村集体经济定额分红2万元，带动约80余户农户发展产业（其中：脱贫户及监测对象15户52人），依靠山林地租、就地务工等方式实现增收3000元以上。</v>
          </cell>
          <cell r="N432" t="str">
            <v>23人参与前期项目确定会议、决议，23人参与入库项目的选择，5人参与资金使用的监督，通过新建养殖围网2000米；新建简易可移动养殖鸡棚400㎡，散养土鸡3000只；泥结碎石道路2公里；新修田间生产道路0.53公里；新建灌溉蓄水池9个约600方；项目实施后，可新增就业岗位20个，推动枣园村产业发展，实现枣园村集体经济定额分红2万元，带动约80余户农户发展产业（其中：脱贫户及监测对象15户52人），依靠山林地租、就地务工等方式实现增收3000元以上。</v>
          </cell>
          <cell r="O432" t="str">
            <v>通过新建养殖围网2000米；新建简易可移动养殖鸡棚400㎡，散养土鸡3000只；泥结碎石道路2公里；新修田间生产道路0.53公里；新建灌溉蓄水池9个约600方；项目实施后，可新增就业岗位20个，推动枣园村产业发展，实现枣园村集体经济定额分红2万元，带动约80余户农户发展产业（其中：脱贫户及监测对象15户52人），依靠山林地租、就地务工等方式实现增收3000元以上。</v>
          </cell>
          <cell r="P432" t="str">
            <v>新建养殖围网2000米；新建简易可移动养殖鸡棚500㎡，散养土鸡3000只；碾压泥结碎石道路路面2公里；园内新修田间生产道路0.5公里，设2个错车道，石头衬砌坎高0.6米0.53公里；沿主干道新建果园灌溉蓄水池9个600方。</v>
          </cell>
          <cell r="Q432" t="str">
            <v>项目工程验收合格率100%</v>
          </cell>
          <cell r="R432" t="str">
            <v>项目（工程）完成及时率100%</v>
          </cell>
          <cell r="S432" t="str">
            <v>新建养殖围网2000米10万；新建简易可移动养殖鸡棚400㎡，散养土鸡3000只7万；泥结碎石道路路面整理碾压2公里5万；园内新修田间生产道路0.5公里、碎石铺路、衬砌边坎30万；沿主干道新建果园灌溉蓄水池9个600方50万 ；总计102万。</v>
          </cell>
          <cell r="T432" t="str">
            <v>特色产业带动增加脱贫人口收入（总收入）≥30万元</v>
          </cell>
          <cell r="U432" t="str">
            <v>受益脱贫人口及监测对象数≥52人</v>
          </cell>
          <cell r="V432" t="str">
            <v>项目设计使用年限≥5年</v>
          </cell>
          <cell r="W432" t="str">
            <v>受益群众满意度≥95%</v>
          </cell>
          <cell r="X432" t="str">
            <v>巫溪县农业农村委员会</v>
          </cell>
          <cell r="Y432" t="str">
            <v>巫溪县峰灵镇人民政府</v>
          </cell>
          <cell r="Z432">
            <v>2023</v>
          </cell>
          <cell r="AA432" t="str">
            <v>是</v>
          </cell>
          <cell r="AB432">
            <v>202312</v>
          </cell>
          <cell r="AC432">
            <v>202412</v>
          </cell>
          <cell r="AD432">
            <v>250</v>
          </cell>
          <cell r="AE432">
            <v>250</v>
          </cell>
          <cell r="AF432">
            <v>100</v>
          </cell>
          <cell r="AG432">
            <v>150</v>
          </cell>
        </row>
        <row r="432">
          <cell r="AL432">
            <v>0</v>
          </cell>
          <cell r="AM432">
            <v>340</v>
          </cell>
          <cell r="AN432">
            <v>52</v>
          </cell>
          <cell r="AO432" t="str">
            <v>否</v>
          </cell>
          <cell r="AP432" t="str">
            <v>否</v>
          </cell>
          <cell r="AQ432" t="str">
            <v>否</v>
          </cell>
          <cell r="AR432" t="str">
            <v>是</v>
          </cell>
          <cell r="AS432" t="str">
            <v>是</v>
          </cell>
          <cell r="AT432" t="str">
            <v>否</v>
          </cell>
          <cell r="AU432" t="str">
            <v>否</v>
          </cell>
          <cell r="AV432" t="str">
            <v>否</v>
          </cell>
          <cell r="AW432" t="str">
            <v>否</v>
          </cell>
          <cell r="AX432" t="str">
            <v>陈美琳</v>
          </cell>
          <cell r="AY432">
            <v>18723590779</v>
          </cell>
        </row>
        <row r="432">
          <cell r="BD432">
            <v>100</v>
          </cell>
          <cell r="BE432">
            <v>100</v>
          </cell>
        </row>
        <row r="432">
          <cell r="BL432">
            <v>250</v>
          </cell>
          <cell r="BM432">
            <v>250</v>
          </cell>
          <cell r="BN432">
            <v>250</v>
          </cell>
          <cell r="BO432">
            <v>0</v>
          </cell>
        </row>
        <row r="433">
          <cell r="AD433">
            <v>1440</v>
          </cell>
          <cell r="AE433">
            <v>1440</v>
          </cell>
          <cell r="AF433">
            <v>0</v>
          </cell>
          <cell r="AG433">
            <v>1440</v>
          </cell>
          <cell r="AH433">
            <v>0</v>
          </cell>
          <cell r="AI433">
            <v>0</v>
          </cell>
          <cell r="AJ433">
            <v>0</v>
          </cell>
          <cell r="AK433">
            <v>0</v>
          </cell>
          <cell r="AL433">
            <v>0</v>
          </cell>
          <cell r="AM433">
            <v>500</v>
          </cell>
          <cell r="AN433">
            <v>20</v>
          </cell>
          <cell r="AO433">
            <v>0</v>
          </cell>
          <cell r="AP433">
            <v>0</v>
          </cell>
          <cell r="AQ433">
            <v>0</v>
          </cell>
          <cell r="AR433">
            <v>0</v>
          </cell>
          <cell r="AS433">
            <v>0</v>
          </cell>
          <cell r="AT433">
            <v>0</v>
          </cell>
          <cell r="AU433">
            <v>0</v>
          </cell>
          <cell r="AV433">
            <v>0</v>
          </cell>
          <cell r="AW433">
            <v>0</v>
          </cell>
          <cell r="AX433">
            <v>0</v>
          </cell>
          <cell r="AY433">
            <v>15223799812</v>
          </cell>
          <cell r="AZ433">
            <v>0</v>
          </cell>
          <cell r="BA433">
            <v>0</v>
          </cell>
          <cell r="BB433">
            <v>0</v>
          </cell>
          <cell r="BC433">
            <v>0</v>
          </cell>
          <cell r="BD433">
            <v>120</v>
          </cell>
          <cell r="BE433">
            <v>120</v>
          </cell>
          <cell r="BF433">
            <v>0</v>
          </cell>
          <cell r="BG433">
            <v>0</v>
          </cell>
          <cell r="BH433">
            <v>0</v>
          </cell>
          <cell r="BI433">
            <v>0</v>
          </cell>
          <cell r="BJ433">
            <v>0</v>
          </cell>
          <cell r="BK433">
            <v>0</v>
          </cell>
          <cell r="BL433" t="str">
            <v/>
          </cell>
          <cell r="BM433" t="str">
            <v/>
          </cell>
          <cell r="BN433" t="str">
            <v/>
          </cell>
          <cell r="BO433" t="str">
            <v/>
          </cell>
        </row>
        <row r="434">
          <cell r="F434" t="str">
            <v>巫溪县2024年大豆玉米带状复合种植项目</v>
          </cell>
          <cell r="G434" t="str">
            <v>产业发展</v>
          </cell>
          <cell r="H434" t="str">
            <v>生产项目</v>
          </cell>
          <cell r="I434" t="str">
            <v>种植业基地</v>
          </cell>
          <cell r="J434" t="str">
            <v>大豆玉米带状复合种植面积1.2万亩。</v>
          </cell>
          <cell r="K434" t="str">
            <v>新建</v>
          </cell>
          <cell r="L434" t="str">
            <v>巫溪县</v>
          </cell>
          <cell r="M434" t="str">
            <v>通过增种大豆1.2万亩，稳定我县粮食种植面积和产量。带动500人其中脱贫户20人以上增种一季大豆，户均增收500元以上。</v>
          </cell>
          <cell r="N434" t="str">
            <v>10人参与前期项目确定会议、决议，5人参与入库项目的选择，5人参与项目实施过程中施工质量和资金使用的监督。通过增种大豆1.2万亩，稳定我县粮食种植面积和产量。带动500人其中脱贫户20人以上增种一季大豆，户均增收500元以上。</v>
          </cell>
          <cell r="O434" t="str">
            <v>通过增种大豆1.2万亩，稳定我县粮食种植面积和产量。带动500人其中脱贫户20人以上增种一季大豆，户均增收500元以上。</v>
          </cell>
          <cell r="P434" t="str">
            <v>大豆玉米带状复合种植面积1.2万亩</v>
          </cell>
          <cell r="Q434" t="str">
            <v>项目验收合格率100%</v>
          </cell>
          <cell r="R434" t="str">
            <v>项目完工及时率100%</v>
          </cell>
          <cell r="S434" t="str">
            <v>大豆种植补种200元/亩</v>
          </cell>
          <cell r="T434" t="str">
            <v>带动农户户均增收500元以上</v>
          </cell>
          <cell r="U434" t="str">
            <v>受益脱贫人口数≥20人</v>
          </cell>
          <cell r="V434" t="str">
            <v>项目可持续年限≥1年</v>
          </cell>
          <cell r="W434" t="str">
            <v>受益群众满意度≥95%</v>
          </cell>
          <cell r="X434" t="str">
            <v>巫溪县农业农村委员会</v>
          </cell>
          <cell r="Y434" t="str">
            <v>巫溪县种植业发展服务中心</v>
          </cell>
          <cell r="Z434">
            <v>2024</v>
          </cell>
          <cell r="AA434" t="str">
            <v>是</v>
          </cell>
          <cell r="AB434">
            <v>202401</v>
          </cell>
          <cell r="AC434">
            <v>202412</v>
          </cell>
          <cell r="AD434">
            <v>240</v>
          </cell>
          <cell r="AE434">
            <v>240</v>
          </cell>
        </row>
        <row r="434">
          <cell r="AG434">
            <v>240</v>
          </cell>
        </row>
        <row r="434">
          <cell r="AL434">
            <v>0</v>
          </cell>
          <cell r="AM434">
            <v>500</v>
          </cell>
          <cell r="AN434">
            <v>20</v>
          </cell>
          <cell r="AO434" t="str">
            <v>否</v>
          </cell>
          <cell r="AP434" t="str">
            <v>否</v>
          </cell>
          <cell r="AQ434" t="str">
            <v>否</v>
          </cell>
          <cell r="AR434" t="str">
            <v>是</v>
          </cell>
          <cell r="AS434" t="str">
            <v>否</v>
          </cell>
          <cell r="AT434" t="str">
            <v>否</v>
          </cell>
          <cell r="AU434" t="str">
            <v>否</v>
          </cell>
          <cell r="AV434" t="str">
            <v>否</v>
          </cell>
          <cell r="AW434" t="str">
            <v>否</v>
          </cell>
          <cell r="AX434" t="str">
            <v>周克友</v>
          </cell>
          <cell r="AY434">
            <v>15223799812</v>
          </cell>
        </row>
        <row r="434">
          <cell r="BD434">
            <v>120</v>
          </cell>
          <cell r="BE434">
            <v>120</v>
          </cell>
        </row>
        <row r="434">
          <cell r="BL434">
            <v>240</v>
          </cell>
          <cell r="BM434">
            <v>240</v>
          </cell>
          <cell r="BN434">
            <v>0</v>
          </cell>
          <cell r="BO434">
            <v>240</v>
          </cell>
        </row>
        <row r="435">
          <cell r="F435" t="str">
            <v>巫溪县2024年农业生产救灾项目</v>
          </cell>
          <cell r="G435" t="str">
            <v>产业项目</v>
          </cell>
        </row>
        <row r="435">
          <cell r="J435" t="str">
            <v>开展农作物减灾技术推广面积3万亩，灾后补种1万亩等。</v>
          </cell>
        </row>
        <row r="435">
          <cell r="X435" t="str">
            <v>巫溪县农业农村委员会</v>
          </cell>
          <cell r="Y435" t="str">
            <v>巫溪县农业农村委员会</v>
          </cell>
        </row>
        <row r="435">
          <cell r="AD435">
            <v>200</v>
          </cell>
          <cell r="AE435">
            <v>200</v>
          </cell>
        </row>
        <row r="435">
          <cell r="AG435">
            <v>200</v>
          </cell>
        </row>
        <row r="435">
          <cell r="BD435">
            <v>0</v>
          </cell>
        </row>
        <row r="435">
          <cell r="BL435">
            <v>200</v>
          </cell>
          <cell r="BM435">
            <v>200</v>
          </cell>
          <cell r="BN435">
            <v>0</v>
          </cell>
          <cell r="BO435">
            <v>200</v>
          </cell>
        </row>
        <row r="436">
          <cell r="F436" t="str">
            <v>巫溪县2024年农产品品牌建设项目</v>
          </cell>
          <cell r="G436" t="str">
            <v>产业项目</v>
          </cell>
        </row>
        <row r="436">
          <cell r="J436" t="str">
            <v>持续打造1+N“巫溪臻品”农产品公用品牌，形成巫溪洋芋、巫溪老鹰茶、巫溪独活等产品品牌；包括品牌策划、设计、宣传、农产品营销推广、认证、监管。</v>
          </cell>
        </row>
        <row r="436">
          <cell r="X436" t="str">
            <v>巫溪县农业农村委员会</v>
          </cell>
          <cell r="Y436" t="str">
            <v>巫溪县农业农村委员会</v>
          </cell>
        </row>
        <row r="436">
          <cell r="AD436">
            <v>500</v>
          </cell>
          <cell r="AE436">
            <v>500</v>
          </cell>
        </row>
        <row r="436">
          <cell r="AG436">
            <v>500</v>
          </cell>
        </row>
        <row r="436">
          <cell r="BL436">
            <v>500</v>
          </cell>
          <cell r="BM436">
            <v>500</v>
          </cell>
          <cell r="BN436">
            <v>0</v>
          </cell>
          <cell r="BO436">
            <v>500</v>
          </cell>
        </row>
        <row r="437">
          <cell r="F437" t="str">
            <v>巫溪县2024年培育经济作物经营主体项目</v>
          </cell>
          <cell r="G437" t="str">
            <v>产业项目</v>
          </cell>
        </row>
        <row r="437">
          <cell r="J437" t="str">
            <v>发展特色经济作物5000亩以上，同时培育经济作物经营主体30家，主要支持建设生产设备设施、仓储、冷链、灌溉、产地粗加工、化肥农药减量增效等设备设施。</v>
          </cell>
        </row>
        <row r="437">
          <cell r="X437" t="str">
            <v>巫溪县农业农村委员会</v>
          </cell>
          <cell r="Y437" t="str">
            <v>巫溪县农业农村委员会</v>
          </cell>
        </row>
        <row r="437">
          <cell r="AD437">
            <v>500</v>
          </cell>
          <cell r="AE437">
            <v>500</v>
          </cell>
        </row>
        <row r="437">
          <cell r="AG437">
            <v>500</v>
          </cell>
        </row>
        <row r="437">
          <cell r="BL437">
            <v>1000</v>
          </cell>
          <cell r="BM437">
            <v>500</v>
          </cell>
          <cell r="BN437">
            <v>0</v>
          </cell>
          <cell r="BO437">
            <v>500</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58.144.217.114:8808/page/debt/zqxm/xzzqjhsb/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58.144.217.114:8808/page/debt/zqxm/xzzqjhsb/javascript:void(0);"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58.144.217.114:8808/page/debt/zqxm/xzzqjhsb/javascript:void(0);" TargetMode="External"/><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hyperlink" Target="http://58.144.217.114:8808/page/debt/zqxm/xzzqjhsb/javascript:void(0);" TargetMode="External"/><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BC490"/>
  <sheetViews>
    <sheetView zoomScale="80" zoomScaleNormal="80" workbookViewId="0">
      <pane xSplit="3" ySplit="6" topLeftCell="D7" activePane="bottomRight" state="frozen"/>
      <selection/>
      <selection pane="topRight"/>
      <selection pane="bottomLeft"/>
      <selection pane="bottomRight" activeCell="F12" sqref="F12"/>
    </sheetView>
  </sheetViews>
  <sheetFormatPr defaultColWidth="9" defaultRowHeight="15.6" customHeight="1"/>
  <cols>
    <col min="1" max="1" width="8.25" style="13" customWidth="1"/>
    <col min="2" max="2" width="4.7" style="14" customWidth="1"/>
    <col min="3" max="3" width="18.3333333333333" style="16" customWidth="1"/>
    <col min="4" max="4" width="7.75" style="14" customWidth="1"/>
    <col min="5" max="5" width="12.6666666666667" style="14" customWidth="1"/>
    <col min="6" max="6" width="14.1" style="14" customWidth="1"/>
    <col min="7" max="7" width="30" style="14" customWidth="1"/>
    <col min="8" max="8" width="7.33333333333333" style="14" hidden="1" customWidth="1"/>
    <col min="9" max="9" width="10" style="14" hidden="1" customWidth="1"/>
    <col min="10" max="10" width="21.1" style="14" customWidth="1"/>
    <col min="11" max="11" width="26" style="14" hidden="1" customWidth="1"/>
    <col min="12" max="12" width="29.2" style="14" hidden="1" customWidth="1"/>
    <col min="13" max="13" width="13.7" style="14" hidden="1" customWidth="1"/>
    <col min="14" max="15" width="13.1666666666667" style="14" hidden="1" customWidth="1"/>
    <col min="16" max="16" width="18.5" style="14" hidden="1" customWidth="1"/>
    <col min="17" max="20" width="14.3333333333333" style="14" hidden="1" customWidth="1"/>
    <col min="21" max="21" width="10.25" style="14" customWidth="1"/>
    <col min="22" max="22" width="10.75" style="14" customWidth="1"/>
    <col min="23" max="23" width="5.66666666666667" style="14" hidden="1" customWidth="1"/>
    <col min="24" max="24" width="4.5" style="14" hidden="1" customWidth="1"/>
    <col min="25" max="25" width="9.99166666666667" style="14" hidden="1" customWidth="1"/>
    <col min="26" max="26" width="10.25" style="14" hidden="1" customWidth="1"/>
    <col min="27" max="27" width="9.875" style="16" customWidth="1"/>
    <col min="28" max="28" width="9.125" style="16" customWidth="1"/>
    <col min="29" max="29" width="9" style="14" customWidth="1"/>
    <col min="30" max="30" width="10.125" style="14" customWidth="1"/>
    <col min="31" max="31" width="7.18333333333333" style="14" hidden="1" customWidth="1"/>
    <col min="32" max="32" width="8.90833333333333" style="14" hidden="1" customWidth="1"/>
    <col min="33" max="33" width="9.5" style="16" hidden="1" customWidth="1"/>
    <col min="34" max="35" width="6.66666666666667" style="14" hidden="1" customWidth="1"/>
    <col min="36" max="36" width="9" style="14" hidden="1" customWidth="1"/>
    <col min="37" max="37" width="8.83333333333333" style="14" hidden="1" customWidth="1"/>
    <col min="38" max="38" width="6.83333333333333" style="14" hidden="1" customWidth="1"/>
    <col min="39" max="41" width="9.83333333333333" style="14" hidden="1" customWidth="1"/>
    <col min="42" max="42" width="11.8333333333333" style="14" hidden="1" customWidth="1"/>
    <col min="43" max="43" width="8.33333333333333" style="14" hidden="1" customWidth="1"/>
    <col min="44" max="44" width="13.1666666666667" style="14" hidden="1" customWidth="1"/>
    <col min="45" max="45" width="7" style="100" hidden="1" customWidth="1"/>
    <col min="46" max="47" width="9" style="1" hidden="1" customWidth="1"/>
    <col min="48" max="48" width="9" style="101" hidden="1" customWidth="1"/>
    <col min="49" max="49" width="7.125" style="18" customWidth="1"/>
    <col min="50" max="50" width="7.7" style="18" customWidth="1"/>
    <col min="51" max="51" width="10.8" style="18" customWidth="1"/>
    <col min="52" max="52" width="9" style="18" customWidth="1"/>
    <col min="53" max="54" width="6.125" style="18" customWidth="1"/>
    <col min="55" max="55" width="11.5" style="18" customWidth="1"/>
    <col min="56" max="16384" width="9" style="1"/>
  </cols>
  <sheetData>
    <row r="1" s="1" customFormat="1" ht="22" customHeight="1" spans="1:55">
      <c r="A1" s="13"/>
      <c r="B1" s="19" t="s">
        <v>0</v>
      </c>
      <c r="C1" s="145"/>
      <c r="D1" s="19"/>
      <c r="E1" s="19"/>
      <c r="F1" s="19"/>
      <c r="G1" s="19"/>
      <c r="H1" s="19"/>
      <c r="I1" s="14"/>
      <c r="J1" s="14"/>
      <c r="K1" s="14"/>
      <c r="L1" s="14"/>
      <c r="M1" s="14"/>
      <c r="N1" s="14"/>
      <c r="O1" s="14"/>
      <c r="P1" s="14"/>
      <c r="Q1" s="14"/>
      <c r="R1" s="14"/>
      <c r="S1" s="14"/>
      <c r="T1" s="14"/>
      <c r="U1" s="14"/>
      <c r="V1" s="14" t="s">
        <v>1</v>
      </c>
      <c r="W1" s="14"/>
      <c r="X1" s="14"/>
      <c r="Y1" s="14"/>
      <c r="Z1" s="14"/>
      <c r="AA1" s="16"/>
      <c r="AB1" s="16"/>
      <c r="AC1" s="14"/>
      <c r="AD1" s="14"/>
      <c r="AE1" s="14"/>
      <c r="AF1" s="14"/>
      <c r="AG1" s="16"/>
      <c r="AH1" s="14"/>
      <c r="AI1" s="14"/>
      <c r="AJ1" s="14"/>
      <c r="AK1" s="14"/>
      <c r="AL1" s="14"/>
      <c r="AM1" s="14"/>
      <c r="AN1" s="14"/>
      <c r="AO1" s="14"/>
      <c r="AP1" s="14"/>
      <c r="AQ1" s="14"/>
      <c r="AR1" s="14"/>
      <c r="AS1" s="100"/>
      <c r="AV1" s="101"/>
      <c r="AW1" s="18"/>
      <c r="AX1" s="18"/>
      <c r="AY1" s="18"/>
      <c r="AZ1" s="18"/>
      <c r="BA1" s="18"/>
      <c r="BB1" s="18"/>
      <c r="BC1" s="18"/>
    </row>
    <row r="2" s="1" customFormat="1" ht="30" customHeight="1" spans="1:55">
      <c r="A2" s="21" t="s">
        <v>2</v>
      </c>
      <c r="B2" s="21"/>
      <c r="C2" s="21"/>
      <c r="D2" s="21"/>
      <c r="E2" s="22"/>
      <c r="F2" s="22"/>
      <c r="G2" s="21"/>
      <c r="H2" s="22"/>
      <c r="I2" s="22"/>
      <c r="J2" s="22"/>
      <c r="K2" s="22"/>
      <c r="L2" s="22"/>
      <c r="M2" s="22"/>
      <c r="N2" s="22"/>
      <c r="O2" s="22"/>
      <c r="P2" s="22"/>
      <c r="Q2" s="22"/>
      <c r="R2" s="22"/>
      <c r="S2" s="22"/>
      <c r="T2" s="22"/>
      <c r="U2" s="21"/>
      <c r="V2" s="21"/>
      <c r="W2" s="22"/>
      <c r="X2" s="22"/>
      <c r="Y2" s="22"/>
      <c r="Z2" s="22"/>
      <c r="AA2" s="21"/>
      <c r="AB2" s="21"/>
      <c r="AC2" s="21"/>
      <c r="AD2" s="21"/>
      <c r="AE2" s="22"/>
      <c r="AF2" s="22"/>
      <c r="AG2" s="22"/>
      <c r="AH2" s="22"/>
      <c r="AI2" s="22"/>
      <c r="AJ2" s="22"/>
      <c r="AK2" s="22"/>
      <c r="AL2" s="22"/>
      <c r="AM2" s="22"/>
      <c r="AN2" s="22"/>
      <c r="AO2" s="22"/>
      <c r="AP2" s="22"/>
      <c r="AQ2" s="22"/>
      <c r="AR2" s="22"/>
      <c r="AS2" s="22"/>
      <c r="AT2" s="22"/>
      <c r="AU2" s="22"/>
      <c r="AV2" s="22"/>
      <c r="AW2" s="21"/>
      <c r="AX2" s="21"/>
      <c r="AY2" s="21"/>
      <c r="AZ2" s="21"/>
      <c r="BA2" s="21"/>
      <c r="BB2" s="21"/>
      <c r="BC2" s="21"/>
    </row>
    <row r="3" s="2" customFormat="1" ht="19" customHeight="1" spans="1:55">
      <c r="A3" s="23" t="s">
        <v>3</v>
      </c>
      <c r="B3" s="24" t="s">
        <v>4</v>
      </c>
      <c r="C3" s="24" t="s">
        <v>5</v>
      </c>
      <c r="D3" s="24" t="s">
        <v>6</v>
      </c>
      <c r="E3" s="24" t="s">
        <v>7</v>
      </c>
      <c r="F3" s="24" t="s">
        <v>8</v>
      </c>
      <c r="G3" s="24" t="s">
        <v>9</v>
      </c>
      <c r="H3" s="24" t="s">
        <v>10</v>
      </c>
      <c r="I3" s="24" t="s">
        <v>11</v>
      </c>
      <c r="J3" s="24" t="s">
        <v>12</v>
      </c>
      <c r="K3" s="24" t="s">
        <v>13</v>
      </c>
      <c r="L3" s="24" t="s">
        <v>14</v>
      </c>
      <c r="M3" s="24"/>
      <c r="N3" s="24"/>
      <c r="O3" s="24"/>
      <c r="P3" s="24"/>
      <c r="Q3" s="24"/>
      <c r="R3" s="24"/>
      <c r="S3" s="24"/>
      <c r="T3" s="24"/>
      <c r="U3" s="24" t="s">
        <v>15</v>
      </c>
      <c r="V3" s="24"/>
      <c r="W3" s="24" t="s">
        <v>16</v>
      </c>
      <c r="X3" s="24" t="s">
        <v>17</v>
      </c>
      <c r="Y3" s="24" t="s">
        <v>18</v>
      </c>
      <c r="Z3" s="24"/>
      <c r="AA3" s="24" t="s">
        <v>19</v>
      </c>
      <c r="AB3" s="24"/>
      <c r="AC3" s="24"/>
      <c r="AD3" s="24"/>
      <c r="AE3" s="32"/>
      <c r="AF3" s="24" t="s">
        <v>20</v>
      </c>
      <c r="AG3" s="24"/>
      <c r="AH3" s="24" t="s">
        <v>21</v>
      </c>
      <c r="AI3" s="24" t="s">
        <v>22</v>
      </c>
      <c r="AJ3" s="24" t="s">
        <v>23</v>
      </c>
      <c r="AK3" s="24"/>
      <c r="AL3" s="24" t="s">
        <v>24</v>
      </c>
      <c r="AM3" s="24" t="s">
        <v>25</v>
      </c>
      <c r="AN3" s="24"/>
      <c r="AO3" s="24" t="s">
        <v>26</v>
      </c>
      <c r="AP3" s="24"/>
      <c r="AQ3" s="24" t="s">
        <v>27</v>
      </c>
      <c r="AR3" s="24" t="s">
        <v>28</v>
      </c>
      <c r="AS3" s="151"/>
      <c r="AT3" s="152"/>
      <c r="AU3" s="152"/>
      <c r="AV3" s="153"/>
      <c r="AW3" s="158" t="s">
        <v>29</v>
      </c>
      <c r="AX3" s="112"/>
      <c r="AY3" s="112"/>
      <c r="AZ3" s="112"/>
      <c r="BA3" s="112"/>
      <c r="BB3" s="112"/>
      <c r="BC3" s="114"/>
    </row>
    <row r="4" s="2" customFormat="1" ht="19" customHeight="1" spans="1:55">
      <c r="A4" s="23"/>
      <c r="B4" s="24"/>
      <c r="C4" s="24"/>
      <c r="D4" s="24"/>
      <c r="E4" s="24"/>
      <c r="F4" s="24"/>
      <c r="G4" s="24"/>
      <c r="H4" s="24"/>
      <c r="I4" s="24"/>
      <c r="J4" s="24"/>
      <c r="K4" s="24"/>
      <c r="L4" s="24" t="s">
        <v>30</v>
      </c>
      <c r="M4" s="24" t="s">
        <v>31</v>
      </c>
      <c r="N4" s="24"/>
      <c r="O4" s="24"/>
      <c r="P4" s="24"/>
      <c r="Q4" s="24" t="s">
        <v>32</v>
      </c>
      <c r="R4" s="24"/>
      <c r="S4" s="24"/>
      <c r="T4" s="24" t="s">
        <v>33</v>
      </c>
      <c r="U4" s="24" t="s">
        <v>34</v>
      </c>
      <c r="V4" s="24" t="s">
        <v>35</v>
      </c>
      <c r="W4" s="24"/>
      <c r="X4" s="24"/>
      <c r="Y4" s="24" t="s">
        <v>36</v>
      </c>
      <c r="Z4" s="24" t="s">
        <v>37</v>
      </c>
      <c r="AA4" s="24" t="s">
        <v>38</v>
      </c>
      <c r="AB4" s="24" t="s">
        <v>39</v>
      </c>
      <c r="AC4" s="24"/>
      <c r="AD4" s="24"/>
      <c r="AE4" s="24" t="s">
        <v>40</v>
      </c>
      <c r="AF4" s="24" t="s">
        <v>41</v>
      </c>
      <c r="AG4" s="24" t="s">
        <v>42</v>
      </c>
      <c r="AH4" s="24"/>
      <c r="AI4" s="24"/>
      <c r="AJ4" s="24" t="s">
        <v>43</v>
      </c>
      <c r="AK4" s="24" t="s">
        <v>44</v>
      </c>
      <c r="AL4" s="24"/>
      <c r="AM4" s="24" t="s">
        <v>45</v>
      </c>
      <c r="AN4" s="24" t="s">
        <v>46</v>
      </c>
      <c r="AO4" s="24" t="s">
        <v>26</v>
      </c>
      <c r="AP4" s="24" t="s">
        <v>47</v>
      </c>
      <c r="AQ4" s="24"/>
      <c r="AR4" s="24"/>
      <c r="AS4" s="151"/>
      <c r="AT4" s="152"/>
      <c r="AU4" s="152"/>
      <c r="AV4" s="153" t="s">
        <v>48</v>
      </c>
      <c r="AW4" s="35" t="s">
        <v>49</v>
      </c>
      <c r="AX4" s="35"/>
      <c r="AY4" s="35"/>
      <c r="AZ4" s="35" t="s">
        <v>50</v>
      </c>
      <c r="BA4" s="35" t="s">
        <v>51</v>
      </c>
      <c r="BB4" s="35"/>
      <c r="BC4" s="35" t="s">
        <v>52</v>
      </c>
    </row>
    <row r="5" s="2" customFormat="1" ht="29" customHeight="1" spans="1:55">
      <c r="A5" s="23"/>
      <c r="B5" s="24"/>
      <c r="C5" s="24"/>
      <c r="D5" s="24"/>
      <c r="E5" s="24"/>
      <c r="F5" s="24"/>
      <c r="G5" s="24"/>
      <c r="H5" s="24"/>
      <c r="I5" s="24"/>
      <c r="J5" s="24"/>
      <c r="K5" s="24"/>
      <c r="L5" s="24"/>
      <c r="M5" s="24" t="s">
        <v>53</v>
      </c>
      <c r="N5" s="24" t="s">
        <v>54</v>
      </c>
      <c r="O5" s="24" t="s">
        <v>55</v>
      </c>
      <c r="P5" s="24" t="s">
        <v>56</v>
      </c>
      <c r="Q5" s="24" t="s">
        <v>57</v>
      </c>
      <c r="R5" s="24" t="s">
        <v>58</v>
      </c>
      <c r="S5" s="24" t="s">
        <v>59</v>
      </c>
      <c r="T5" s="24"/>
      <c r="U5" s="24"/>
      <c r="V5" s="24"/>
      <c r="W5" s="24"/>
      <c r="X5" s="24"/>
      <c r="Y5" s="24"/>
      <c r="Z5" s="24"/>
      <c r="AA5" s="24"/>
      <c r="AB5" s="24" t="s">
        <v>60</v>
      </c>
      <c r="AC5" s="24" t="s">
        <v>61</v>
      </c>
      <c r="AD5" s="24" t="s">
        <v>62</v>
      </c>
      <c r="AE5" s="24"/>
      <c r="AF5" s="24"/>
      <c r="AG5" s="24"/>
      <c r="AH5" s="24"/>
      <c r="AI5" s="24"/>
      <c r="AJ5" s="24"/>
      <c r="AK5" s="24"/>
      <c r="AL5" s="24"/>
      <c r="AM5" s="24"/>
      <c r="AN5" s="24"/>
      <c r="AO5" s="24"/>
      <c r="AP5" s="24"/>
      <c r="AQ5" s="24"/>
      <c r="AR5" s="24"/>
      <c r="AS5" s="151"/>
      <c r="AT5" s="152"/>
      <c r="AU5" s="152"/>
      <c r="AV5" s="153"/>
      <c r="AW5" s="35"/>
      <c r="AX5" s="35"/>
      <c r="AY5" s="35"/>
      <c r="AZ5" s="35"/>
      <c r="BA5" s="35"/>
      <c r="BB5" s="35"/>
      <c r="BC5" s="35"/>
    </row>
    <row r="6" s="2" customFormat="1" ht="37" customHeight="1" spans="1:55">
      <c r="A6" s="23"/>
      <c r="B6" s="24"/>
      <c r="C6" s="24"/>
      <c r="D6" s="24"/>
      <c r="E6" s="24"/>
      <c r="F6" s="24"/>
      <c r="G6" s="24"/>
      <c r="H6" s="24"/>
      <c r="I6" s="24"/>
      <c r="J6" s="24"/>
      <c r="K6" s="24"/>
      <c r="L6" s="24"/>
      <c r="M6" s="24"/>
      <c r="N6" s="24" t="s">
        <v>54</v>
      </c>
      <c r="O6" s="24" t="s">
        <v>55</v>
      </c>
      <c r="P6" s="24" t="s">
        <v>56</v>
      </c>
      <c r="Q6" s="24" t="s">
        <v>57</v>
      </c>
      <c r="R6" s="24" t="s">
        <v>58</v>
      </c>
      <c r="S6" s="24" t="s">
        <v>59</v>
      </c>
      <c r="T6" s="24"/>
      <c r="U6" s="24"/>
      <c r="V6" s="24"/>
      <c r="W6" s="24"/>
      <c r="X6" s="24"/>
      <c r="Y6" s="24"/>
      <c r="Z6" s="24"/>
      <c r="AA6" s="24"/>
      <c r="AB6" s="24"/>
      <c r="AC6" s="24"/>
      <c r="AD6" s="24"/>
      <c r="AE6" s="24"/>
      <c r="AF6" s="24"/>
      <c r="AG6" s="24"/>
      <c r="AH6" s="24"/>
      <c r="AI6" s="24"/>
      <c r="AJ6" s="24"/>
      <c r="AK6" s="24"/>
      <c r="AL6" s="24"/>
      <c r="AM6" s="24"/>
      <c r="AN6" s="24"/>
      <c r="AO6" s="24"/>
      <c r="AP6" s="24"/>
      <c r="AQ6" s="24"/>
      <c r="AR6" s="24"/>
      <c r="AS6" s="151"/>
      <c r="AT6" s="152"/>
      <c r="AU6" s="152"/>
      <c r="AV6" s="153"/>
      <c r="AW6" s="35" t="s">
        <v>63</v>
      </c>
      <c r="AX6" s="35" t="s">
        <v>64</v>
      </c>
      <c r="AY6" s="35" t="s">
        <v>65</v>
      </c>
      <c r="AZ6" s="35" t="s">
        <v>63</v>
      </c>
      <c r="BA6" s="35" t="s">
        <v>63</v>
      </c>
      <c r="BB6" s="35" t="s">
        <v>64</v>
      </c>
      <c r="BC6" s="35" t="s">
        <v>63</v>
      </c>
    </row>
    <row r="7" s="2" customFormat="1" ht="44" customHeight="1" spans="1:55">
      <c r="A7" s="25" t="s">
        <v>66</v>
      </c>
      <c r="B7" s="24" t="s">
        <v>67</v>
      </c>
      <c r="C7" s="24"/>
      <c r="D7" s="24"/>
      <c r="E7" s="24"/>
      <c r="F7" s="24"/>
      <c r="G7" s="26"/>
      <c r="H7" s="146"/>
      <c r="I7" s="146"/>
      <c r="J7" s="147"/>
      <c r="K7" s="147" t="s">
        <v>68</v>
      </c>
      <c r="L7" s="147" t="s">
        <v>69</v>
      </c>
      <c r="M7" s="148"/>
      <c r="N7" s="148"/>
      <c r="O7" s="148"/>
      <c r="P7" s="148" t="s">
        <v>70</v>
      </c>
      <c r="Q7" s="148"/>
      <c r="R7" s="148"/>
      <c r="S7" s="148"/>
      <c r="T7" s="148"/>
      <c r="U7" s="32"/>
      <c r="V7" s="24"/>
      <c r="W7" s="148"/>
      <c r="X7" s="148"/>
      <c r="Y7" s="148"/>
      <c r="Z7" s="148"/>
      <c r="AA7" s="24">
        <f>SUM(AA8:AA463)</f>
        <v>96236.258</v>
      </c>
      <c r="AB7" s="24">
        <f t="shared" ref="AB7:BC7" si="0">SUM(AB8:AB463)</f>
        <v>71201.83</v>
      </c>
      <c r="AC7" s="24">
        <f t="shared" si="0"/>
        <v>13919</v>
      </c>
      <c r="AD7" s="24">
        <f t="shared" si="0"/>
        <v>11115.428</v>
      </c>
      <c r="AE7" s="24">
        <f t="shared" si="0"/>
        <v>0</v>
      </c>
      <c r="AF7" s="24">
        <f t="shared" si="0"/>
        <v>1817001</v>
      </c>
      <c r="AG7" s="24">
        <f t="shared" si="0"/>
        <v>470963</v>
      </c>
      <c r="AH7" s="24">
        <f t="shared" si="0"/>
        <v>0</v>
      </c>
      <c r="AI7" s="24">
        <f t="shared" si="0"/>
        <v>0</v>
      </c>
      <c r="AJ7" s="24">
        <f t="shared" si="0"/>
        <v>0</v>
      </c>
      <c r="AK7" s="24">
        <f t="shared" si="0"/>
        <v>0</v>
      </c>
      <c r="AL7" s="24">
        <f t="shared" si="0"/>
        <v>0</v>
      </c>
      <c r="AM7" s="24">
        <f t="shared" si="0"/>
        <v>0</v>
      </c>
      <c r="AN7" s="24">
        <f t="shared" si="0"/>
        <v>0</v>
      </c>
      <c r="AO7" s="24">
        <f t="shared" si="0"/>
        <v>0</v>
      </c>
      <c r="AP7" s="24">
        <f t="shared" si="0"/>
        <v>0</v>
      </c>
      <c r="AQ7" s="24">
        <f t="shared" si="0"/>
        <v>0</v>
      </c>
      <c r="AR7" s="24">
        <f t="shared" si="0"/>
        <v>6582246806819</v>
      </c>
      <c r="AS7" s="24">
        <f t="shared" si="0"/>
        <v>0</v>
      </c>
      <c r="AT7" s="24">
        <f t="shared" si="0"/>
        <v>1064</v>
      </c>
      <c r="AU7" s="24">
        <f t="shared" si="0"/>
        <v>4687.452</v>
      </c>
      <c r="AV7" s="24">
        <f t="shared" si="0"/>
        <v>4634.428</v>
      </c>
      <c r="AW7" s="24">
        <f t="shared" si="0"/>
        <v>34492</v>
      </c>
      <c r="AX7" s="24">
        <f t="shared" si="0"/>
        <v>985</v>
      </c>
      <c r="AY7" s="24">
        <f t="shared" si="0"/>
        <v>888</v>
      </c>
      <c r="AZ7" s="24">
        <f t="shared" si="0"/>
        <v>200</v>
      </c>
      <c r="BA7" s="24">
        <f t="shared" si="0"/>
        <v>700</v>
      </c>
      <c r="BB7" s="24">
        <f t="shared" si="0"/>
        <v>300</v>
      </c>
      <c r="BC7" s="24">
        <f t="shared" si="0"/>
        <v>263</v>
      </c>
    </row>
    <row r="8" s="6" customFormat="1" ht="111" customHeight="1" spans="1:55">
      <c r="A8" s="28" t="s">
        <v>71</v>
      </c>
      <c r="B8" s="61">
        <v>1</v>
      </c>
      <c r="C8" s="33" t="s">
        <v>72</v>
      </c>
      <c r="D8" s="33" t="s">
        <v>73</v>
      </c>
      <c r="E8" s="33" t="s">
        <v>74</v>
      </c>
      <c r="F8" s="33" t="s">
        <v>75</v>
      </c>
      <c r="G8" s="33" t="s">
        <v>76</v>
      </c>
      <c r="H8" s="33" t="s">
        <v>77</v>
      </c>
      <c r="I8" s="33" t="s">
        <v>78</v>
      </c>
      <c r="J8" s="33" t="s">
        <v>79</v>
      </c>
      <c r="K8" s="33" t="s">
        <v>80</v>
      </c>
      <c r="L8" s="33" t="s">
        <v>79</v>
      </c>
      <c r="M8" s="33" t="s">
        <v>81</v>
      </c>
      <c r="N8" s="33" t="s">
        <v>82</v>
      </c>
      <c r="O8" s="33" t="s">
        <v>83</v>
      </c>
      <c r="P8" s="33" t="s">
        <v>84</v>
      </c>
      <c r="Q8" s="33" t="s">
        <v>85</v>
      </c>
      <c r="R8" s="33" t="s">
        <v>86</v>
      </c>
      <c r="S8" s="33" t="s">
        <v>87</v>
      </c>
      <c r="T8" s="33" t="s">
        <v>88</v>
      </c>
      <c r="U8" s="33" t="s">
        <v>89</v>
      </c>
      <c r="V8" s="33" t="s">
        <v>90</v>
      </c>
      <c r="W8" s="33">
        <v>2023</v>
      </c>
      <c r="X8" s="33" t="s">
        <v>91</v>
      </c>
      <c r="Y8" s="33">
        <v>202301</v>
      </c>
      <c r="Z8" s="33">
        <v>202312</v>
      </c>
      <c r="AA8" s="33">
        <v>210</v>
      </c>
      <c r="AB8" s="33">
        <v>180</v>
      </c>
      <c r="AC8" s="28"/>
      <c r="AD8" s="33">
        <v>30</v>
      </c>
      <c r="AE8" s="33">
        <f>AA8-AB8-AC8-AD8</f>
        <v>0</v>
      </c>
      <c r="AF8" s="33">
        <v>1022</v>
      </c>
      <c r="AG8" s="33">
        <v>254</v>
      </c>
      <c r="AH8" s="33" t="s">
        <v>92</v>
      </c>
      <c r="AI8" s="33" t="s">
        <v>92</v>
      </c>
      <c r="AJ8" s="33" t="s">
        <v>92</v>
      </c>
      <c r="AK8" s="33" t="s">
        <v>91</v>
      </c>
      <c r="AL8" s="33" t="s">
        <v>91</v>
      </c>
      <c r="AM8" s="33" t="s">
        <v>92</v>
      </c>
      <c r="AN8" s="33" t="s">
        <v>85</v>
      </c>
      <c r="AO8" s="33" t="s">
        <v>92</v>
      </c>
      <c r="AP8" s="33" t="s">
        <v>85</v>
      </c>
      <c r="AQ8" s="33" t="s">
        <v>93</v>
      </c>
      <c r="AR8" s="154">
        <v>19923231856</v>
      </c>
      <c r="AS8" s="154"/>
      <c r="AT8" s="154"/>
      <c r="AU8" s="155">
        <v>180</v>
      </c>
      <c r="AV8" s="28">
        <v>30</v>
      </c>
      <c r="AW8" s="28">
        <v>180</v>
      </c>
      <c r="AX8" s="28"/>
      <c r="AY8" s="28"/>
      <c r="AZ8" s="28"/>
      <c r="BA8" s="28"/>
      <c r="BB8" s="28"/>
      <c r="BC8" s="28"/>
    </row>
    <row r="9" s="6" customFormat="1" ht="151" customHeight="1" spans="1:55">
      <c r="A9" s="28" t="s">
        <v>71</v>
      </c>
      <c r="B9" s="61">
        <v>2</v>
      </c>
      <c r="C9" s="33" t="s">
        <v>94</v>
      </c>
      <c r="D9" s="61" t="s">
        <v>73</v>
      </c>
      <c r="E9" s="33" t="s">
        <v>74</v>
      </c>
      <c r="F9" s="33" t="s">
        <v>75</v>
      </c>
      <c r="G9" s="61" t="s">
        <v>95</v>
      </c>
      <c r="H9" s="33" t="s">
        <v>96</v>
      </c>
      <c r="I9" s="61" t="s">
        <v>97</v>
      </c>
      <c r="J9" s="62" t="s">
        <v>98</v>
      </c>
      <c r="K9" s="33" t="s">
        <v>99</v>
      </c>
      <c r="L9" s="28" t="s">
        <v>98</v>
      </c>
      <c r="M9" s="33" t="s">
        <v>100</v>
      </c>
      <c r="N9" s="33" t="s">
        <v>82</v>
      </c>
      <c r="O9" s="33" t="s">
        <v>101</v>
      </c>
      <c r="P9" s="33" t="s">
        <v>102</v>
      </c>
      <c r="Q9" s="33" t="s">
        <v>103</v>
      </c>
      <c r="R9" s="33" t="s">
        <v>104</v>
      </c>
      <c r="S9" s="33" t="s">
        <v>105</v>
      </c>
      <c r="T9" s="33" t="s">
        <v>106</v>
      </c>
      <c r="U9" s="61" t="s">
        <v>89</v>
      </c>
      <c r="V9" s="61" t="s">
        <v>90</v>
      </c>
      <c r="W9" s="33">
        <v>2023</v>
      </c>
      <c r="X9" s="33" t="s">
        <v>91</v>
      </c>
      <c r="Y9" s="33">
        <v>2023.03</v>
      </c>
      <c r="Z9" s="33">
        <v>2023.12</v>
      </c>
      <c r="AA9" s="61">
        <v>1000</v>
      </c>
      <c r="AB9" s="33">
        <v>1000</v>
      </c>
      <c r="AC9" s="28"/>
      <c r="AD9" s="61"/>
      <c r="AE9" s="33">
        <f t="shared" ref="AE9:AE72" si="1">AA9-AB9-AC9-AD9</f>
        <v>0</v>
      </c>
      <c r="AF9" s="33">
        <v>500</v>
      </c>
      <c r="AG9" s="33">
        <v>80</v>
      </c>
      <c r="AH9" s="33" t="s">
        <v>92</v>
      </c>
      <c r="AI9" s="33" t="s">
        <v>92</v>
      </c>
      <c r="AJ9" s="33" t="s">
        <v>92</v>
      </c>
      <c r="AK9" s="33" t="s">
        <v>91</v>
      </c>
      <c r="AL9" s="33" t="s">
        <v>92</v>
      </c>
      <c r="AM9" s="33" t="s">
        <v>92</v>
      </c>
      <c r="AN9" s="33" t="s">
        <v>85</v>
      </c>
      <c r="AO9" s="33" t="s">
        <v>92</v>
      </c>
      <c r="AP9" s="33" t="s">
        <v>85</v>
      </c>
      <c r="AQ9" s="33" t="s">
        <v>107</v>
      </c>
      <c r="AR9" s="154">
        <v>18883235345</v>
      </c>
      <c r="AS9" s="154" t="s">
        <v>108</v>
      </c>
      <c r="AT9" s="154"/>
      <c r="AU9" s="154"/>
      <c r="AV9" s="62"/>
      <c r="AW9" s="28">
        <v>500</v>
      </c>
      <c r="AX9" s="28"/>
      <c r="AY9" s="28"/>
      <c r="AZ9" s="28"/>
      <c r="BA9" s="28"/>
      <c r="BB9" s="28"/>
      <c r="BC9" s="28"/>
    </row>
    <row r="10" s="6" customFormat="1" ht="124" customHeight="1" spans="1:55">
      <c r="A10" s="28" t="s">
        <v>71</v>
      </c>
      <c r="B10" s="61">
        <v>3</v>
      </c>
      <c r="C10" s="33" t="s">
        <v>109</v>
      </c>
      <c r="D10" s="61" t="s">
        <v>110</v>
      </c>
      <c r="E10" s="33" t="s">
        <v>111</v>
      </c>
      <c r="F10" s="33" t="s">
        <v>112</v>
      </c>
      <c r="G10" s="61" t="s">
        <v>113</v>
      </c>
      <c r="H10" s="33" t="s">
        <v>114</v>
      </c>
      <c r="I10" s="61" t="s">
        <v>115</v>
      </c>
      <c r="J10" s="61" t="s">
        <v>116</v>
      </c>
      <c r="K10" s="33" t="s">
        <v>117</v>
      </c>
      <c r="L10" s="33" t="s">
        <v>116</v>
      </c>
      <c r="M10" s="33" t="s">
        <v>118</v>
      </c>
      <c r="N10" s="33" t="s">
        <v>82</v>
      </c>
      <c r="O10" s="33" t="s">
        <v>101</v>
      </c>
      <c r="P10" s="33" t="s">
        <v>119</v>
      </c>
      <c r="Q10" s="33" t="s">
        <v>120</v>
      </c>
      <c r="R10" s="33" t="s">
        <v>121</v>
      </c>
      <c r="S10" s="33" t="s">
        <v>122</v>
      </c>
      <c r="T10" s="33" t="s">
        <v>88</v>
      </c>
      <c r="U10" s="61" t="s">
        <v>123</v>
      </c>
      <c r="V10" s="61" t="s">
        <v>124</v>
      </c>
      <c r="W10" s="33">
        <v>2023</v>
      </c>
      <c r="X10" s="33" t="s">
        <v>91</v>
      </c>
      <c r="Y10" s="33">
        <v>202301</v>
      </c>
      <c r="Z10" s="33">
        <v>202312</v>
      </c>
      <c r="AA10" s="61">
        <v>700</v>
      </c>
      <c r="AB10" s="33">
        <v>700</v>
      </c>
      <c r="AC10" s="28"/>
      <c r="AD10" s="61"/>
      <c r="AE10" s="33">
        <f t="shared" si="1"/>
        <v>0</v>
      </c>
      <c r="AF10" s="33">
        <v>450</v>
      </c>
      <c r="AG10" s="33">
        <v>120</v>
      </c>
      <c r="AH10" s="33" t="s">
        <v>92</v>
      </c>
      <c r="AI10" s="33" t="s">
        <v>92</v>
      </c>
      <c r="AJ10" s="33" t="s">
        <v>92</v>
      </c>
      <c r="AK10" s="33" t="s">
        <v>91</v>
      </c>
      <c r="AL10" s="33" t="s">
        <v>91</v>
      </c>
      <c r="AM10" s="33" t="s">
        <v>92</v>
      </c>
      <c r="AN10" s="33" t="s">
        <v>85</v>
      </c>
      <c r="AO10" s="33" t="s">
        <v>91</v>
      </c>
      <c r="AP10" s="33" t="s">
        <v>125</v>
      </c>
      <c r="AQ10" s="33" t="s">
        <v>126</v>
      </c>
      <c r="AR10" s="154">
        <v>17754927593</v>
      </c>
      <c r="AS10" s="154" t="s">
        <v>108</v>
      </c>
      <c r="AT10" s="154"/>
      <c r="AU10" s="154"/>
      <c r="AV10" s="28"/>
      <c r="AW10" s="28">
        <v>700</v>
      </c>
      <c r="AX10" s="28"/>
      <c r="AY10" s="28"/>
      <c r="AZ10" s="28"/>
      <c r="BA10" s="28"/>
      <c r="BB10" s="28"/>
      <c r="BC10" s="28"/>
    </row>
    <row r="11" s="6" customFormat="1" ht="148" customHeight="1" spans="1:55">
      <c r="A11" s="62" t="s">
        <v>71</v>
      </c>
      <c r="B11" s="62">
        <v>4</v>
      </c>
      <c r="C11" s="62" t="s">
        <v>127</v>
      </c>
      <c r="D11" s="62" t="s">
        <v>73</v>
      </c>
      <c r="E11" s="62" t="s">
        <v>128</v>
      </c>
      <c r="F11" s="62" t="s">
        <v>129</v>
      </c>
      <c r="G11" s="62" t="s">
        <v>130</v>
      </c>
      <c r="H11" s="62" t="s">
        <v>114</v>
      </c>
      <c r="I11" s="62" t="s">
        <v>131</v>
      </c>
      <c r="J11" s="62" t="s">
        <v>132</v>
      </c>
      <c r="K11" s="62" t="s">
        <v>133</v>
      </c>
      <c r="L11" s="62" t="s">
        <v>132</v>
      </c>
      <c r="M11" s="62" t="s">
        <v>134</v>
      </c>
      <c r="N11" s="62" t="s">
        <v>82</v>
      </c>
      <c r="O11" s="62" t="s">
        <v>101</v>
      </c>
      <c r="P11" s="62" t="s">
        <v>135</v>
      </c>
      <c r="Q11" s="62" t="s">
        <v>85</v>
      </c>
      <c r="R11" s="33" t="s">
        <v>136</v>
      </c>
      <c r="S11" s="33" t="s">
        <v>137</v>
      </c>
      <c r="T11" s="33" t="s">
        <v>138</v>
      </c>
      <c r="U11" s="33" t="s">
        <v>139</v>
      </c>
      <c r="V11" s="33" t="s">
        <v>140</v>
      </c>
      <c r="W11" s="33">
        <v>2023</v>
      </c>
      <c r="X11" s="33" t="s">
        <v>91</v>
      </c>
      <c r="Y11" s="33">
        <v>202301</v>
      </c>
      <c r="Z11" s="33">
        <v>202312</v>
      </c>
      <c r="AA11" s="33">
        <v>350</v>
      </c>
      <c r="AB11" s="33">
        <v>300</v>
      </c>
      <c r="AC11" s="28"/>
      <c r="AD11" s="33">
        <v>50</v>
      </c>
      <c r="AE11" s="24">
        <f t="shared" si="1"/>
        <v>0</v>
      </c>
      <c r="AF11" s="33">
        <v>1200</v>
      </c>
      <c r="AG11" s="33">
        <v>350</v>
      </c>
      <c r="AH11" s="33" t="s">
        <v>91</v>
      </c>
      <c r="AI11" s="33" t="s">
        <v>91</v>
      </c>
      <c r="AJ11" s="33" t="s">
        <v>92</v>
      </c>
      <c r="AK11" s="33" t="s">
        <v>91</v>
      </c>
      <c r="AL11" s="33" t="s">
        <v>92</v>
      </c>
      <c r="AM11" s="33" t="s">
        <v>92</v>
      </c>
      <c r="AN11" s="33" t="s">
        <v>85</v>
      </c>
      <c r="AO11" s="33" t="s">
        <v>92</v>
      </c>
      <c r="AP11" s="33" t="s">
        <v>85</v>
      </c>
      <c r="AQ11" s="33" t="s">
        <v>141</v>
      </c>
      <c r="AR11" s="154" t="s">
        <v>142</v>
      </c>
      <c r="AS11" s="154" t="s">
        <v>143</v>
      </c>
      <c r="AT11" s="61"/>
      <c r="AU11" s="155">
        <v>300</v>
      </c>
      <c r="AV11" s="28">
        <v>50</v>
      </c>
      <c r="AW11" s="28">
        <v>300</v>
      </c>
      <c r="AX11" s="28"/>
      <c r="AY11" s="159"/>
      <c r="AZ11" s="28"/>
      <c r="BA11" s="28"/>
      <c r="BB11" s="28"/>
      <c r="BC11" s="28"/>
    </row>
    <row r="12" s="6" customFormat="1" ht="148" customHeight="1" spans="1:55">
      <c r="A12" s="62" t="s">
        <v>71</v>
      </c>
      <c r="B12" s="62">
        <v>5</v>
      </c>
      <c r="C12" s="62" t="s">
        <v>144</v>
      </c>
      <c r="D12" s="62" t="s">
        <v>73</v>
      </c>
      <c r="E12" s="62" t="s">
        <v>74</v>
      </c>
      <c r="F12" s="62" t="s">
        <v>145</v>
      </c>
      <c r="G12" s="62" t="s">
        <v>146</v>
      </c>
      <c r="H12" s="62" t="s">
        <v>96</v>
      </c>
      <c r="I12" s="62" t="s">
        <v>147</v>
      </c>
      <c r="J12" s="62" t="s">
        <v>148</v>
      </c>
      <c r="K12" s="62" t="s">
        <v>149</v>
      </c>
      <c r="L12" s="62" t="s">
        <v>150</v>
      </c>
      <c r="M12" s="33" t="s">
        <v>151</v>
      </c>
      <c r="N12" s="33" t="s">
        <v>82</v>
      </c>
      <c r="O12" s="33" t="s">
        <v>101</v>
      </c>
      <c r="P12" s="33" t="s">
        <v>152</v>
      </c>
      <c r="Q12" s="33" t="s">
        <v>85</v>
      </c>
      <c r="R12" s="33" t="s">
        <v>153</v>
      </c>
      <c r="S12" s="33" t="s">
        <v>154</v>
      </c>
      <c r="T12" s="33" t="s">
        <v>155</v>
      </c>
      <c r="U12" s="33" t="s">
        <v>139</v>
      </c>
      <c r="V12" s="33" t="s">
        <v>156</v>
      </c>
      <c r="W12" s="33">
        <v>2023</v>
      </c>
      <c r="X12" s="33" t="s">
        <v>91</v>
      </c>
      <c r="Y12" s="33">
        <v>2023.6</v>
      </c>
      <c r="Z12" s="33">
        <v>2023.12</v>
      </c>
      <c r="AA12" s="33">
        <v>397</v>
      </c>
      <c r="AB12" s="33">
        <v>347</v>
      </c>
      <c r="AC12" s="28"/>
      <c r="AD12" s="33">
        <v>50</v>
      </c>
      <c r="AE12" s="24">
        <f t="shared" si="1"/>
        <v>0</v>
      </c>
      <c r="AF12" s="33">
        <v>215</v>
      </c>
      <c r="AG12" s="33">
        <v>65</v>
      </c>
      <c r="AH12" s="33" t="s">
        <v>92</v>
      </c>
      <c r="AI12" s="33" t="s">
        <v>91</v>
      </c>
      <c r="AJ12" s="33" t="s">
        <v>92</v>
      </c>
      <c r="AK12" s="33" t="s">
        <v>91</v>
      </c>
      <c r="AL12" s="33" t="s">
        <v>91</v>
      </c>
      <c r="AM12" s="33" t="s">
        <v>92</v>
      </c>
      <c r="AN12" s="33" t="s">
        <v>85</v>
      </c>
      <c r="AO12" s="33" t="s">
        <v>92</v>
      </c>
      <c r="AP12" s="33" t="s">
        <v>85</v>
      </c>
      <c r="AQ12" s="33" t="s">
        <v>157</v>
      </c>
      <c r="AR12" s="154" t="s">
        <v>158</v>
      </c>
      <c r="AS12" s="154" t="s">
        <v>143</v>
      </c>
      <c r="AT12" s="154"/>
      <c r="AU12" s="155">
        <v>347</v>
      </c>
      <c r="AV12" s="28">
        <v>50</v>
      </c>
      <c r="AW12" s="89">
        <v>347</v>
      </c>
      <c r="AX12" s="28"/>
      <c r="AY12" s="159"/>
      <c r="AZ12" s="28"/>
      <c r="BA12" s="28"/>
      <c r="BB12" s="28"/>
      <c r="BC12" s="28"/>
    </row>
    <row r="13" s="6" customFormat="1" ht="183" customHeight="1" spans="1:55">
      <c r="A13" s="28" t="s">
        <v>71</v>
      </c>
      <c r="B13" s="61">
        <v>6</v>
      </c>
      <c r="C13" s="33" t="s">
        <v>159</v>
      </c>
      <c r="D13" s="33" t="s">
        <v>110</v>
      </c>
      <c r="E13" s="33" t="s">
        <v>160</v>
      </c>
      <c r="F13" s="33" t="s">
        <v>161</v>
      </c>
      <c r="G13" s="33" t="s">
        <v>162</v>
      </c>
      <c r="H13" s="33" t="s">
        <v>114</v>
      </c>
      <c r="I13" s="33" t="s">
        <v>163</v>
      </c>
      <c r="J13" s="33" t="s">
        <v>164</v>
      </c>
      <c r="K13" s="33" t="s">
        <v>165</v>
      </c>
      <c r="L13" s="33" t="s">
        <v>164</v>
      </c>
      <c r="M13" s="33" t="s">
        <v>166</v>
      </c>
      <c r="N13" s="33" t="s">
        <v>167</v>
      </c>
      <c r="O13" s="33" t="s">
        <v>83</v>
      </c>
      <c r="P13" s="33" t="s">
        <v>168</v>
      </c>
      <c r="Q13" s="33" t="s">
        <v>169</v>
      </c>
      <c r="R13" s="33" t="s">
        <v>170</v>
      </c>
      <c r="S13" s="33" t="s">
        <v>87</v>
      </c>
      <c r="T13" s="33" t="s">
        <v>171</v>
      </c>
      <c r="U13" s="33" t="s">
        <v>172</v>
      </c>
      <c r="V13" s="33" t="s">
        <v>172</v>
      </c>
      <c r="W13" s="33">
        <v>2023</v>
      </c>
      <c r="X13" s="33" t="s">
        <v>91</v>
      </c>
      <c r="Y13" s="33">
        <v>202301</v>
      </c>
      <c r="Z13" s="33">
        <v>202312</v>
      </c>
      <c r="AA13" s="33">
        <v>300</v>
      </c>
      <c r="AB13" s="33">
        <v>50</v>
      </c>
      <c r="AC13" s="28"/>
      <c r="AD13" s="33">
        <v>250</v>
      </c>
      <c r="AE13" s="24">
        <f t="shared" si="1"/>
        <v>0</v>
      </c>
      <c r="AF13" s="33">
        <v>1042</v>
      </c>
      <c r="AG13" s="33">
        <v>375</v>
      </c>
      <c r="AH13" s="33" t="s">
        <v>92</v>
      </c>
      <c r="AI13" s="33" t="s">
        <v>92</v>
      </c>
      <c r="AJ13" s="33" t="s">
        <v>92</v>
      </c>
      <c r="AK13" s="33" t="s">
        <v>91</v>
      </c>
      <c r="AL13" s="33" t="s">
        <v>92</v>
      </c>
      <c r="AM13" s="33" t="s">
        <v>92</v>
      </c>
      <c r="AN13" s="33" t="s">
        <v>85</v>
      </c>
      <c r="AO13" s="33" t="s">
        <v>92</v>
      </c>
      <c r="AP13" s="33" t="s">
        <v>85</v>
      </c>
      <c r="AQ13" s="33" t="s">
        <v>173</v>
      </c>
      <c r="AR13" s="154">
        <v>15823776777</v>
      </c>
      <c r="AS13" s="154" t="s">
        <v>143</v>
      </c>
      <c r="AT13" s="154"/>
      <c r="AU13" s="155">
        <v>50</v>
      </c>
      <c r="AV13" s="28">
        <v>250</v>
      </c>
      <c r="AW13" s="89">
        <v>50</v>
      </c>
      <c r="AX13" s="28"/>
      <c r="AY13" s="28"/>
      <c r="AZ13" s="28"/>
      <c r="BA13" s="28"/>
      <c r="BB13" s="28"/>
      <c r="BC13" s="28"/>
    </row>
    <row r="14" s="6" customFormat="1" ht="148" customHeight="1" spans="1:55">
      <c r="A14" s="28" t="s">
        <v>71</v>
      </c>
      <c r="B14" s="61">
        <v>7</v>
      </c>
      <c r="C14" s="33" t="s">
        <v>174</v>
      </c>
      <c r="D14" s="33" t="s">
        <v>110</v>
      </c>
      <c r="E14" s="33" t="s">
        <v>111</v>
      </c>
      <c r="F14" s="33" t="s">
        <v>175</v>
      </c>
      <c r="G14" s="33" t="s">
        <v>176</v>
      </c>
      <c r="H14" s="33" t="s">
        <v>114</v>
      </c>
      <c r="I14" s="33" t="s">
        <v>177</v>
      </c>
      <c r="J14" s="33" t="s">
        <v>178</v>
      </c>
      <c r="K14" s="33" t="s">
        <v>179</v>
      </c>
      <c r="L14" s="33" t="s">
        <v>178</v>
      </c>
      <c r="M14" s="33" t="s">
        <v>180</v>
      </c>
      <c r="N14" s="33" t="s">
        <v>181</v>
      </c>
      <c r="O14" s="33" t="s">
        <v>182</v>
      </c>
      <c r="P14" s="33" t="s">
        <v>183</v>
      </c>
      <c r="Q14" s="33" t="s">
        <v>184</v>
      </c>
      <c r="R14" s="33" t="s">
        <v>185</v>
      </c>
      <c r="S14" s="33" t="s">
        <v>186</v>
      </c>
      <c r="T14" s="33" t="s">
        <v>187</v>
      </c>
      <c r="U14" s="33" t="s">
        <v>123</v>
      </c>
      <c r="V14" s="33" t="s">
        <v>123</v>
      </c>
      <c r="W14" s="33">
        <v>2023</v>
      </c>
      <c r="X14" s="33" t="s">
        <v>91</v>
      </c>
      <c r="Y14" s="33">
        <v>2023.01</v>
      </c>
      <c r="Z14" s="33">
        <v>2023.12</v>
      </c>
      <c r="AA14" s="33">
        <v>550</v>
      </c>
      <c r="AB14" s="33">
        <v>50</v>
      </c>
      <c r="AC14" s="28"/>
      <c r="AD14" s="33">
        <v>500</v>
      </c>
      <c r="AE14" s="24">
        <f t="shared" si="1"/>
        <v>0</v>
      </c>
      <c r="AF14" s="33">
        <v>400</v>
      </c>
      <c r="AG14" s="33">
        <v>50</v>
      </c>
      <c r="AH14" s="33" t="s">
        <v>92</v>
      </c>
      <c r="AI14" s="33" t="s">
        <v>92</v>
      </c>
      <c r="AJ14" s="33" t="s">
        <v>92</v>
      </c>
      <c r="AK14" s="33" t="s">
        <v>91</v>
      </c>
      <c r="AL14" s="33" t="s">
        <v>92</v>
      </c>
      <c r="AM14" s="33" t="s">
        <v>92</v>
      </c>
      <c r="AN14" s="33" t="s">
        <v>85</v>
      </c>
      <c r="AO14" s="33" t="s">
        <v>92</v>
      </c>
      <c r="AP14" s="33" t="s">
        <v>85</v>
      </c>
      <c r="AQ14" s="33" t="s">
        <v>188</v>
      </c>
      <c r="AR14" s="154">
        <v>13896943996</v>
      </c>
      <c r="AS14" s="154" t="s">
        <v>143</v>
      </c>
      <c r="AT14" s="154"/>
      <c r="AU14" s="155">
        <v>50</v>
      </c>
      <c r="AV14" s="28">
        <v>500</v>
      </c>
      <c r="AW14" s="89">
        <v>50</v>
      </c>
      <c r="AX14" s="28"/>
      <c r="AY14" s="28"/>
      <c r="AZ14" s="28"/>
      <c r="BA14" s="28"/>
      <c r="BB14" s="28"/>
      <c r="BC14" s="28"/>
    </row>
    <row r="15" s="6" customFormat="1" ht="271" customHeight="1" spans="1:55">
      <c r="A15" s="28" t="s">
        <v>71</v>
      </c>
      <c r="B15" s="61">
        <v>8</v>
      </c>
      <c r="C15" s="33" t="s">
        <v>189</v>
      </c>
      <c r="D15" s="33" t="s">
        <v>110</v>
      </c>
      <c r="E15" s="33" t="s">
        <v>111</v>
      </c>
      <c r="F15" s="33" t="s">
        <v>175</v>
      </c>
      <c r="G15" s="33" t="s">
        <v>190</v>
      </c>
      <c r="H15" s="33" t="s">
        <v>114</v>
      </c>
      <c r="I15" s="33" t="s">
        <v>191</v>
      </c>
      <c r="J15" s="62" t="s">
        <v>192</v>
      </c>
      <c r="K15" s="33" t="s">
        <v>193</v>
      </c>
      <c r="L15" s="33" t="s">
        <v>194</v>
      </c>
      <c r="M15" s="33" t="s">
        <v>195</v>
      </c>
      <c r="N15" s="33" t="s">
        <v>82</v>
      </c>
      <c r="O15" s="33" t="s">
        <v>196</v>
      </c>
      <c r="P15" s="33" t="s">
        <v>197</v>
      </c>
      <c r="Q15" s="33" t="s">
        <v>198</v>
      </c>
      <c r="R15" s="33" t="s">
        <v>199</v>
      </c>
      <c r="S15" s="33" t="s">
        <v>186</v>
      </c>
      <c r="T15" s="33" t="s">
        <v>200</v>
      </c>
      <c r="U15" s="33" t="s">
        <v>123</v>
      </c>
      <c r="V15" s="33" t="s">
        <v>201</v>
      </c>
      <c r="W15" s="33">
        <v>2023</v>
      </c>
      <c r="X15" s="33" t="s">
        <v>91</v>
      </c>
      <c r="Y15" s="33">
        <v>202301</v>
      </c>
      <c r="Z15" s="33">
        <v>202312</v>
      </c>
      <c r="AA15" s="33">
        <v>850</v>
      </c>
      <c r="AB15" s="33">
        <v>50</v>
      </c>
      <c r="AC15" s="28"/>
      <c r="AD15" s="33">
        <v>800</v>
      </c>
      <c r="AE15" s="24">
        <f t="shared" si="1"/>
        <v>0</v>
      </c>
      <c r="AF15" s="33">
        <v>30000</v>
      </c>
      <c r="AG15" s="33">
        <v>5000</v>
      </c>
      <c r="AH15" s="33" t="s">
        <v>92</v>
      </c>
      <c r="AI15" s="33" t="s">
        <v>92</v>
      </c>
      <c r="AJ15" s="33" t="s">
        <v>92</v>
      </c>
      <c r="AK15" s="33" t="s">
        <v>91</v>
      </c>
      <c r="AL15" s="33" t="s">
        <v>91</v>
      </c>
      <c r="AM15" s="33" t="s">
        <v>92</v>
      </c>
      <c r="AN15" s="33" t="s">
        <v>85</v>
      </c>
      <c r="AO15" s="33" t="s">
        <v>92</v>
      </c>
      <c r="AP15" s="33" t="s">
        <v>85</v>
      </c>
      <c r="AQ15" s="33" t="s">
        <v>202</v>
      </c>
      <c r="AR15" s="154">
        <v>13668448288</v>
      </c>
      <c r="AS15" s="154" t="s">
        <v>143</v>
      </c>
      <c r="AT15" s="154"/>
      <c r="AU15" s="155">
        <v>50</v>
      </c>
      <c r="AV15" s="28">
        <v>800</v>
      </c>
      <c r="AW15" s="89">
        <v>50</v>
      </c>
      <c r="AX15" s="28"/>
      <c r="AY15" s="28"/>
      <c r="AZ15" s="28"/>
      <c r="BA15" s="28"/>
      <c r="BB15" s="28"/>
      <c r="BC15" s="28"/>
    </row>
    <row r="16" s="6" customFormat="1" ht="235" customHeight="1" spans="1:55">
      <c r="A16" s="28" t="s">
        <v>71</v>
      </c>
      <c r="B16" s="61">
        <v>9</v>
      </c>
      <c r="C16" s="33" t="s">
        <v>203</v>
      </c>
      <c r="D16" s="33" t="s">
        <v>110</v>
      </c>
      <c r="E16" s="33" t="s">
        <v>111</v>
      </c>
      <c r="F16" s="33" t="s">
        <v>175</v>
      </c>
      <c r="G16" s="33" t="s">
        <v>204</v>
      </c>
      <c r="H16" s="33" t="s">
        <v>114</v>
      </c>
      <c r="I16" s="33" t="s">
        <v>205</v>
      </c>
      <c r="J16" s="33" t="s">
        <v>206</v>
      </c>
      <c r="K16" s="33" t="s">
        <v>207</v>
      </c>
      <c r="L16" s="33" t="s">
        <v>208</v>
      </c>
      <c r="M16" s="33" t="s">
        <v>209</v>
      </c>
      <c r="N16" s="33" t="s">
        <v>82</v>
      </c>
      <c r="O16" s="33" t="s">
        <v>101</v>
      </c>
      <c r="P16" s="33" t="s">
        <v>210</v>
      </c>
      <c r="Q16" s="33" t="s">
        <v>211</v>
      </c>
      <c r="R16" s="33" t="s">
        <v>212</v>
      </c>
      <c r="S16" s="33" t="s">
        <v>213</v>
      </c>
      <c r="T16" s="33" t="s">
        <v>88</v>
      </c>
      <c r="U16" s="33" t="s">
        <v>214</v>
      </c>
      <c r="V16" s="33" t="s">
        <v>90</v>
      </c>
      <c r="W16" s="33">
        <v>2023</v>
      </c>
      <c r="X16" s="33" t="s">
        <v>91</v>
      </c>
      <c r="Y16" s="33">
        <v>2023.03</v>
      </c>
      <c r="Z16" s="33">
        <v>2023.12</v>
      </c>
      <c r="AA16" s="33">
        <v>356</v>
      </c>
      <c r="AB16" s="33">
        <v>166</v>
      </c>
      <c r="AC16" s="28"/>
      <c r="AD16" s="33">
        <v>190</v>
      </c>
      <c r="AE16" s="24">
        <f t="shared" si="1"/>
        <v>0</v>
      </c>
      <c r="AF16" s="33">
        <v>100</v>
      </c>
      <c r="AG16" s="33">
        <v>10</v>
      </c>
      <c r="AH16" s="33" t="s">
        <v>92</v>
      </c>
      <c r="AI16" s="33" t="s">
        <v>92</v>
      </c>
      <c r="AJ16" s="33" t="s">
        <v>92</v>
      </c>
      <c r="AK16" s="33" t="s">
        <v>91</v>
      </c>
      <c r="AL16" s="33" t="s">
        <v>92</v>
      </c>
      <c r="AM16" s="33" t="s">
        <v>92</v>
      </c>
      <c r="AN16" s="33" t="s">
        <v>85</v>
      </c>
      <c r="AO16" s="33" t="s">
        <v>92</v>
      </c>
      <c r="AP16" s="33" t="s">
        <v>85</v>
      </c>
      <c r="AQ16" s="33" t="s">
        <v>107</v>
      </c>
      <c r="AR16" s="154">
        <v>18883235345</v>
      </c>
      <c r="AS16" s="154" t="s">
        <v>143</v>
      </c>
      <c r="AT16" s="154"/>
      <c r="AU16" s="155">
        <v>171</v>
      </c>
      <c r="AV16" s="28">
        <v>190</v>
      </c>
      <c r="AW16" s="89">
        <v>166</v>
      </c>
      <c r="AX16" s="28"/>
      <c r="AY16" s="28"/>
      <c r="AZ16" s="28"/>
      <c r="BA16" s="28"/>
      <c r="BB16" s="28"/>
      <c r="BC16" s="28"/>
    </row>
    <row r="17" s="6" customFormat="1" ht="148" customHeight="1" spans="1:55">
      <c r="A17" s="28" t="s">
        <v>71</v>
      </c>
      <c r="B17" s="61">
        <v>10</v>
      </c>
      <c r="C17" s="33" t="s">
        <v>215</v>
      </c>
      <c r="D17" s="33" t="s">
        <v>110</v>
      </c>
      <c r="E17" s="33" t="s">
        <v>160</v>
      </c>
      <c r="F17" s="33" t="s">
        <v>216</v>
      </c>
      <c r="G17" s="33" t="s">
        <v>217</v>
      </c>
      <c r="H17" s="33" t="s">
        <v>114</v>
      </c>
      <c r="I17" s="33" t="s">
        <v>218</v>
      </c>
      <c r="J17" s="33" t="s">
        <v>219</v>
      </c>
      <c r="K17" s="33" t="s">
        <v>220</v>
      </c>
      <c r="L17" s="33" t="s">
        <v>219</v>
      </c>
      <c r="M17" s="33" t="s">
        <v>221</v>
      </c>
      <c r="N17" s="33" t="s">
        <v>82</v>
      </c>
      <c r="O17" s="33" t="s">
        <v>101</v>
      </c>
      <c r="P17" s="33" t="s">
        <v>222</v>
      </c>
      <c r="Q17" s="33" t="s">
        <v>223</v>
      </c>
      <c r="R17" s="33" t="s">
        <v>224</v>
      </c>
      <c r="S17" s="33" t="s">
        <v>225</v>
      </c>
      <c r="T17" s="33" t="s">
        <v>88</v>
      </c>
      <c r="U17" s="33" t="s">
        <v>214</v>
      </c>
      <c r="V17" s="33" t="s">
        <v>90</v>
      </c>
      <c r="W17" s="33">
        <v>2023</v>
      </c>
      <c r="X17" s="33" t="s">
        <v>91</v>
      </c>
      <c r="Y17" s="33">
        <v>2023.03</v>
      </c>
      <c r="Z17" s="33">
        <v>2023.12</v>
      </c>
      <c r="AA17" s="33">
        <v>400</v>
      </c>
      <c r="AB17" s="33">
        <v>100</v>
      </c>
      <c r="AC17" s="28"/>
      <c r="AD17" s="33">
        <v>300</v>
      </c>
      <c r="AE17" s="24">
        <f t="shared" si="1"/>
        <v>0</v>
      </c>
      <c r="AF17" s="33">
        <v>600</v>
      </c>
      <c r="AG17" s="33">
        <v>100</v>
      </c>
      <c r="AH17" s="33" t="s">
        <v>92</v>
      </c>
      <c r="AI17" s="33" t="s">
        <v>92</v>
      </c>
      <c r="AJ17" s="33" t="s">
        <v>92</v>
      </c>
      <c r="AK17" s="33" t="s">
        <v>91</v>
      </c>
      <c r="AL17" s="33" t="s">
        <v>92</v>
      </c>
      <c r="AM17" s="33" t="s">
        <v>92</v>
      </c>
      <c r="AN17" s="33" t="s">
        <v>85</v>
      </c>
      <c r="AO17" s="33" t="s">
        <v>92</v>
      </c>
      <c r="AP17" s="33" t="s">
        <v>85</v>
      </c>
      <c r="AQ17" s="33" t="s">
        <v>107</v>
      </c>
      <c r="AR17" s="154">
        <v>18883235345</v>
      </c>
      <c r="AS17" s="154" t="s">
        <v>143</v>
      </c>
      <c r="AT17" s="154"/>
      <c r="AU17" s="155">
        <v>100</v>
      </c>
      <c r="AV17" s="28">
        <v>300</v>
      </c>
      <c r="AW17" s="89">
        <v>100</v>
      </c>
      <c r="AX17" s="28"/>
      <c r="AY17" s="28"/>
      <c r="AZ17" s="28"/>
      <c r="BA17" s="28"/>
      <c r="BB17" s="28"/>
      <c r="BC17" s="28"/>
    </row>
    <row r="18" s="6" customFormat="1" ht="247" customHeight="1" spans="1:55">
      <c r="A18" s="28" t="s">
        <v>71</v>
      </c>
      <c r="B18" s="61">
        <v>11</v>
      </c>
      <c r="C18" s="33" t="s">
        <v>226</v>
      </c>
      <c r="D18" s="33" t="s">
        <v>110</v>
      </c>
      <c r="E18" s="33" t="s">
        <v>227</v>
      </c>
      <c r="F18" s="33" t="s">
        <v>228</v>
      </c>
      <c r="G18" s="33" t="s">
        <v>229</v>
      </c>
      <c r="H18" s="33" t="s">
        <v>114</v>
      </c>
      <c r="I18" s="33" t="s">
        <v>230</v>
      </c>
      <c r="J18" s="61" t="s">
        <v>231</v>
      </c>
      <c r="K18" s="33" t="s">
        <v>232</v>
      </c>
      <c r="L18" s="33" t="s">
        <v>233</v>
      </c>
      <c r="M18" s="33" t="s">
        <v>234</v>
      </c>
      <c r="N18" s="33" t="s">
        <v>82</v>
      </c>
      <c r="O18" s="33" t="s">
        <v>101</v>
      </c>
      <c r="P18" s="33" t="s">
        <v>235</v>
      </c>
      <c r="Q18" s="33" t="s">
        <v>198</v>
      </c>
      <c r="R18" s="33" t="s">
        <v>236</v>
      </c>
      <c r="S18" s="33" t="s">
        <v>122</v>
      </c>
      <c r="T18" s="33" t="s">
        <v>88</v>
      </c>
      <c r="U18" s="33" t="s">
        <v>123</v>
      </c>
      <c r="V18" s="33" t="s">
        <v>237</v>
      </c>
      <c r="W18" s="33">
        <v>2023</v>
      </c>
      <c r="X18" s="33" t="s">
        <v>91</v>
      </c>
      <c r="Y18" s="33">
        <v>202301</v>
      </c>
      <c r="Z18" s="33">
        <v>202312</v>
      </c>
      <c r="AA18" s="33">
        <v>255</v>
      </c>
      <c r="AB18" s="33">
        <v>35</v>
      </c>
      <c r="AC18" s="28"/>
      <c r="AD18" s="33">
        <v>220</v>
      </c>
      <c r="AE18" s="24">
        <f t="shared" si="1"/>
        <v>0</v>
      </c>
      <c r="AF18" s="33">
        <v>80</v>
      </c>
      <c r="AG18" s="33">
        <v>20</v>
      </c>
      <c r="AH18" s="33" t="s">
        <v>92</v>
      </c>
      <c r="AI18" s="33" t="s">
        <v>92</v>
      </c>
      <c r="AJ18" s="33" t="s">
        <v>92</v>
      </c>
      <c r="AK18" s="33" t="s">
        <v>91</v>
      </c>
      <c r="AL18" s="33" t="s">
        <v>91</v>
      </c>
      <c r="AM18" s="33" t="s">
        <v>92</v>
      </c>
      <c r="AN18" s="33" t="s">
        <v>85</v>
      </c>
      <c r="AO18" s="33" t="s">
        <v>91</v>
      </c>
      <c r="AP18" s="33" t="s">
        <v>125</v>
      </c>
      <c r="AQ18" s="33" t="s">
        <v>238</v>
      </c>
      <c r="AR18" s="154">
        <v>18423278987</v>
      </c>
      <c r="AS18" s="154" t="s">
        <v>143</v>
      </c>
      <c r="AT18" s="154"/>
      <c r="AU18" s="155">
        <v>35</v>
      </c>
      <c r="AV18" s="28">
        <v>220</v>
      </c>
      <c r="AW18" s="89">
        <v>35</v>
      </c>
      <c r="AX18" s="28"/>
      <c r="AY18" s="28"/>
      <c r="AZ18" s="28"/>
      <c r="BA18" s="28"/>
      <c r="BB18" s="28"/>
      <c r="BC18" s="28"/>
    </row>
    <row r="19" s="6" customFormat="1" ht="127" customHeight="1" spans="1:55">
      <c r="A19" s="28" t="s">
        <v>71</v>
      </c>
      <c r="B19" s="61">
        <v>12</v>
      </c>
      <c r="C19" s="33" t="s">
        <v>239</v>
      </c>
      <c r="D19" s="33" t="s">
        <v>73</v>
      </c>
      <c r="E19" s="33" t="s">
        <v>74</v>
      </c>
      <c r="F19" s="33" t="s">
        <v>75</v>
      </c>
      <c r="G19" s="33" t="s">
        <v>240</v>
      </c>
      <c r="H19" s="33" t="s">
        <v>114</v>
      </c>
      <c r="I19" s="33" t="s">
        <v>241</v>
      </c>
      <c r="J19" s="33" t="s">
        <v>242</v>
      </c>
      <c r="K19" s="33" t="s">
        <v>243</v>
      </c>
      <c r="L19" s="33" t="s">
        <v>242</v>
      </c>
      <c r="M19" s="33" t="s">
        <v>240</v>
      </c>
      <c r="N19" s="33" t="s">
        <v>82</v>
      </c>
      <c r="O19" s="33" t="s">
        <v>196</v>
      </c>
      <c r="P19" s="33" t="s">
        <v>244</v>
      </c>
      <c r="Q19" s="33" t="s">
        <v>85</v>
      </c>
      <c r="R19" s="33" t="s">
        <v>212</v>
      </c>
      <c r="S19" s="33" t="s">
        <v>225</v>
      </c>
      <c r="T19" s="33" t="s">
        <v>106</v>
      </c>
      <c r="U19" s="33" t="s">
        <v>214</v>
      </c>
      <c r="V19" s="33" t="s">
        <v>90</v>
      </c>
      <c r="W19" s="33">
        <v>2023</v>
      </c>
      <c r="X19" s="33" t="s">
        <v>91</v>
      </c>
      <c r="Y19" s="33">
        <v>2023.03</v>
      </c>
      <c r="Z19" s="33">
        <v>2023.12</v>
      </c>
      <c r="AA19" s="33">
        <v>233</v>
      </c>
      <c r="AB19" s="33">
        <v>33</v>
      </c>
      <c r="AC19" s="28"/>
      <c r="AD19" s="33">
        <v>200</v>
      </c>
      <c r="AE19" s="24">
        <f t="shared" si="1"/>
        <v>0</v>
      </c>
      <c r="AF19" s="33">
        <v>80</v>
      </c>
      <c r="AG19" s="33">
        <v>10</v>
      </c>
      <c r="AH19" s="33" t="s">
        <v>92</v>
      </c>
      <c r="AI19" s="33" t="s">
        <v>92</v>
      </c>
      <c r="AJ19" s="33" t="s">
        <v>92</v>
      </c>
      <c r="AK19" s="33" t="s">
        <v>91</v>
      </c>
      <c r="AL19" s="33" t="s">
        <v>92</v>
      </c>
      <c r="AM19" s="33" t="s">
        <v>92</v>
      </c>
      <c r="AN19" s="33" t="s">
        <v>85</v>
      </c>
      <c r="AO19" s="33" t="s">
        <v>92</v>
      </c>
      <c r="AP19" s="33" t="s">
        <v>85</v>
      </c>
      <c r="AQ19" s="33" t="s">
        <v>107</v>
      </c>
      <c r="AR19" s="154">
        <v>18883235345</v>
      </c>
      <c r="AS19" s="154" t="s">
        <v>143</v>
      </c>
      <c r="AT19" s="154"/>
      <c r="AU19" s="155">
        <v>41</v>
      </c>
      <c r="AV19" s="28">
        <v>200</v>
      </c>
      <c r="AW19" s="89">
        <v>33</v>
      </c>
      <c r="AX19" s="28"/>
      <c r="AY19" s="28"/>
      <c r="AZ19" s="28"/>
      <c r="BA19" s="28"/>
      <c r="BB19" s="28"/>
      <c r="BC19" s="28"/>
    </row>
    <row r="20" s="6" customFormat="1" ht="113" customHeight="1" spans="1:55">
      <c r="A20" s="28" t="s">
        <v>71</v>
      </c>
      <c r="B20" s="61">
        <v>13</v>
      </c>
      <c r="C20" s="33" t="s">
        <v>245</v>
      </c>
      <c r="D20" s="33" t="s">
        <v>73</v>
      </c>
      <c r="E20" s="33" t="s">
        <v>74</v>
      </c>
      <c r="F20" s="33" t="s">
        <v>246</v>
      </c>
      <c r="G20" s="33" t="s">
        <v>247</v>
      </c>
      <c r="H20" s="33" t="s">
        <v>114</v>
      </c>
      <c r="I20" s="33" t="s">
        <v>248</v>
      </c>
      <c r="J20" s="33" t="s">
        <v>249</v>
      </c>
      <c r="K20" s="33" t="s">
        <v>250</v>
      </c>
      <c r="L20" s="33" t="s">
        <v>251</v>
      </c>
      <c r="M20" s="33" t="s">
        <v>252</v>
      </c>
      <c r="N20" s="33" t="s">
        <v>82</v>
      </c>
      <c r="O20" s="33" t="s">
        <v>83</v>
      </c>
      <c r="P20" s="33" t="s">
        <v>253</v>
      </c>
      <c r="Q20" s="33" t="s">
        <v>254</v>
      </c>
      <c r="R20" s="33" t="s">
        <v>255</v>
      </c>
      <c r="S20" s="33" t="s">
        <v>256</v>
      </c>
      <c r="T20" s="33" t="s">
        <v>171</v>
      </c>
      <c r="U20" s="33" t="s">
        <v>257</v>
      </c>
      <c r="V20" s="33" t="s">
        <v>257</v>
      </c>
      <c r="W20" s="33">
        <v>2023</v>
      </c>
      <c r="X20" s="33" t="s">
        <v>91</v>
      </c>
      <c r="Y20" s="33">
        <v>202301</v>
      </c>
      <c r="Z20" s="33">
        <v>202312</v>
      </c>
      <c r="AA20" s="33">
        <v>12.16</v>
      </c>
      <c r="AB20" s="33">
        <v>2.16</v>
      </c>
      <c r="AC20" s="28"/>
      <c r="AD20" s="33">
        <v>10</v>
      </c>
      <c r="AE20" s="24">
        <f t="shared" si="1"/>
        <v>0</v>
      </c>
      <c r="AF20" s="33">
        <v>450</v>
      </c>
      <c r="AG20" s="33">
        <v>32</v>
      </c>
      <c r="AH20" s="33" t="s">
        <v>92</v>
      </c>
      <c r="AI20" s="33" t="s">
        <v>92</v>
      </c>
      <c r="AJ20" s="33" t="s">
        <v>92</v>
      </c>
      <c r="AK20" s="33" t="s">
        <v>91</v>
      </c>
      <c r="AL20" s="33" t="s">
        <v>92</v>
      </c>
      <c r="AM20" s="33" t="s">
        <v>92</v>
      </c>
      <c r="AN20" s="33" t="s">
        <v>85</v>
      </c>
      <c r="AO20" s="33" t="s">
        <v>92</v>
      </c>
      <c r="AP20" s="33" t="s">
        <v>85</v>
      </c>
      <c r="AQ20" s="33" t="s">
        <v>258</v>
      </c>
      <c r="AR20" s="154">
        <v>17783952627</v>
      </c>
      <c r="AS20" s="154" t="s">
        <v>143</v>
      </c>
      <c r="AT20" s="154"/>
      <c r="AU20" s="155">
        <v>2.16</v>
      </c>
      <c r="AV20" s="28">
        <v>10</v>
      </c>
      <c r="AW20" s="89"/>
      <c r="AX20" s="28"/>
      <c r="AY20" s="33">
        <v>2.16</v>
      </c>
      <c r="AZ20" s="28"/>
      <c r="BA20" s="28"/>
      <c r="BB20" s="28"/>
      <c r="BC20" s="28"/>
    </row>
    <row r="21" s="6" customFormat="1" ht="113" customHeight="1" spans="1:55">
      <c r="A21" s="28" t="s">
        <v>71</v>
      </c>
      <c r="B21" s="61">
        <v>14</v>
      </c>
      <c r="C21" s="33" t="s">
        <v>259</v>
      </c>
      <c r="D21" s="33" t="s">
        <v>73</v>
      </c>
      <c r="E21" s="33" t="s">
        <v>74</v>
      </c>
      <c r="F21" s="33" t="s">
        <v>246</v>
      </c>
      <c r="G21" s="33" t="s">
        <v>260</v>
      </c>
      <c r="H21" s="33" t="s">
        <v>114</v>
      </c>
      <c r="I21" s="33" t="s">
        <v>261</v>
      </c>
      <c r="J21" s="33" t="s">
        <v>262</v>
      </c>
      <c r="K21" s="33" t="s">
        <v>263</v>
      </c>
      <c r="L21" s="33" t="s">
        <v>264</v>
      </c>
      <c r="M21" s="33" t="s">
        <v>265</v>
      </c>
      <c r="N21" s="33" t="s">
        <v>82</v>
      </c>
      <c r="O21" s="33" t="s">
        <v>83</v>
      </c>
      <c r="P21" s="33" t="s">
        <v>253</v>
      </c>
      <c r="Q21" s="33" t="s">
        <v>254</v>
      </c>
      <c r="R21" s="33" t="s">
        <v>266</v>
      </c>
      <c r="S21" s="33" t="s">
        <v>137</v>
      </c>
      <c r="T21" s="33" t="s">
        <v>171</v>
      </c>
      <c r="U21" s="33" t="s">
        <v>257</v>
      </c>
      <c r="V21" s="33" t="s">
        <v>267</v>
      </c>
      <c r="W21" s="33">
        <v>2023</v>
      </c>
      <c r="X21" s="33" t="s">
        <v>91</v>
      </c>
      <c r="Y21" s="33">
        <v>202301</v>
      </c>
      <c r="Z21" s="33">
        <v>202312</v>
      </c>
      <c r="AA21" s="33">
        <v>37.05</v>
      </c>
      <c r="AB21" s="33">
        <v>12.05</v>
      </c>
      <c r="AC21" s="28"/>
      <c r="AD21" s="33">
        <v>25</v>
      </c>
      <c r="AE21" s="24">
        <f t="shared" si="1"/>
        <v>0</v>
      </c>
      <c r="AF21" s="33">
        <v>3000</v>
      </c>
      <c r="AG21" s="33">
        <v>223</v>
      </c>
      <c r="AH21" s="33" t="s">
        <v>92</v>
      </c>
      <c r="AI21" s="33" t="s">
        <v>92</v>
      </c>
      <c r="AJ21" s="33" t="s">
        <v>92</v>
      </c>
      <c r="AK21" s="33" t="s">
        <v>91</v>
      </c>
      <c r="AL21" s="33" t="s">
        <v>91</v>
      </c>
      <c r="AM21" s="33" t="s">
        <v>92</v>
      </c>
      <c r="AN21" s="33" t="s">
        <v>85</v>
      </c>
      <c r="AO21" s="33" t="s">
        <v>92</v>
      </c>
      <c r="AP21" s="33" t="s">
        <v>85</v>
      </c>
      <c r="AQ21" s="33" t="s">
        <v>258</v>
      </c>
      <c r="AR21" s="154">
        <v>17783952627</v>
      </c>
      <c r="AS21" s="154" t="s">
        <v>143</v>
      </c>
      <c r="AT21" s="154"/>
      <c r="AU21" s="155">
        <v>12.05</v>
      </c>
      <c r="AV21" s="28">
        <v>25</v>
      </c>
      <c r="AW21" s="89"/>
      <c r="AX21" s="28"/>
      <c r="AY21" s="33">
        <v>12.05</v>
      </c>
      <c r="AZ21" s="28"/>
      <c r="BA21" s="28"/>
      <c r="BB21" s="28"/>
      <c r="BC21" s="28"/>
    </row>
    <row r="22" s="6" customFormat="1" ht="113" customHeight="1" spans="1:55">
      <c r="A22" s="28" t="s">
        <v>71</v>
      </c>
      <c r="B22" s="61">
        <v>15</v>
      </c>
      <c r="C22" s="33" t="s">
        <v>268</v>
      </c>
      <c r="D22" s="33" t="s">
        <v>73</v>
      </c>
      <c r="E22" s="33" t="s">
        <v>74</v>
      </c>
      <c r="F22" s="33" t="s">
        <v>246</v>
      </c>
      <c r="G22" s="33" t="s">
        <v>269</v>
      </c>
      <c r="H22" s="33" t="s">
        <v>114</v>
      </c>
      <c r="I22" s="33" t="s">
        <v>270</v>
      </c>
      <c r="J22" s="33" t="s">
        <v>271</v>
      </c>
      <c r="K22" s="33" t="s">
        <v>272</v>
      </c>
      <c r="L22" s="33" t="s">
        <v>273</v>
      </c>
      <c r="M22" s="33" t="s">
        <v>274</v>
      </c>
      <c r="N22" s="33" t="s">
        <v>82</v>
      </c>
      <c r="O22" s="33" t="s">
        <v>275</v>
      </c>
      <c r="P22" s="33" t="s">
        <v>253</v>
      </c>
      <c r="Q22" s="33" t="s">
        <v>254</v>
      </c>
      <c r="R22" s="33" t="s">
        <v>276</v>
      </c>
      <c r="S22" s="33" t="s">
        <v>137</v>
      </c>
      <c r="T22" s="33" t="s">
        <v>171</v>
      </c>
      <c r="U22" s="33" t="s">
        <v>257</v>
      </c>
      <c r="V22" s="33" t="s">
        <v>124</v>
      </c>
      <c r="W22" s="33">
        <v>2023</v>
      </c>
      <c r="X22" s="33" t="s">
        <v>91</v>
      </c>
      <c r="Y22" s="33">
        <v>202301</v>
      </c>
      <c r="Z22" s="33">
        <v>202312</v>
      </c>
      <c r="AA22" s="33">
        <v>36.14</v>
      </c>
      <c r="AB22" s="33">
        <v>16.14</v>
      </c>
      <c r="AC22" s="28"/>
      <c r="AD22" s="33">
        <v>20</v>
      </c>
      <c r="AE22" s="24">
        <f t="shared" si="1"/>
        <v>0</v>
      </c>
      <c r="AF22" s="33">
        <v>860</v>
      </c>
      <c r="AG22" s="33">
        <v>150</v>
      </c>
      <c r="AH22" s="33" t="s">
        <v>92</v>
      </c>
      <c r="AI22" s="33" t="s">
        <v>92</v>
      </c>
      <c r="AJ22" s="33" t="s">
        <v>92</v>
      </c>
      <c r="AK22" s="33" t="s">
        <v>91</v>
      </c>
      <c r="AL22" s="33" t="s">
        <v>91</v>
      </c>
      <c r="AM22" s="33" t="s">
        <v>92</v>
      </c>
      <c r="AN22" s="33" t="s">
        <v>85</v>
      </c>
      <c r="AO22" s="33" t="s">
        <v>92</v>
      </c>
      <c r="AP22" s="33" t="s">
        <v>85</v>
      </c>
      <c r="AQ22" s="33" t="s">
        <v>258</v>
      </c>
      <c r="AR22" s="154">
        <v>17783952627</v>
      </c>
      <c r="AS22" s="154" t="s">
        <v>143</v>
      </c>
      <c r="AT22" s="154"/>
      <c r="AU22" s="155">
        <v>16.14</v>
      </c>
      <c r="AV22" s="28">
        <v>20</v>
      </c>
      <c r="AW22" s="89"/>
      <c r="AX22" s="28"/>
      <c r="AY22" s="33">
        <v>16.14</v>
      </c>
      <c r="AZ22" s="28"/>
      <c r="BA22" s="28"/>
      <c r="BB22" s="28"/>
      <c r="BC22" s="28"/>
    </row>
    <row r="23" s="6" customFormat="1" ht="241" customHeight="1" spans="1:55">
      <c r="A23" s="28" t="s">
        <v>71</v>
      </c>
      <c r="B23" s="61">
        <v>16</v>
      </c>
      <c r="C23" s="33" t="s">
        <v>277</v>
      </c>
      <c r="D23" s="33" t="s">
        <v>73</v>
      </c>
      <c r="E23" s="33" t="s">
        <v>74</v>
      </c>
      <c r="F23" s="33" t="s">
        <v>246</v>
      </c>
      <c r="G23" s="61" t="s">
        <v>278</v>
      </c>
      <c r="H23" s="33" t="s">
        <v>114</v>
      </c>
      <c r="I23" s="33" t="s">
        <v>279</v>
      </c>
      <c r="J23" s="61" t="s">
        <v>280</v>
      </c>
      <c r="K23" s="33" t="s">
        <v>281</v>
      </c>
      <c r="L23" s="33" t="s">
        <v>280</v>
      </c>
      <c r="M23" s="33" t="s">
        <v>282</v>
      </c>
      <c r="N23" s="33" t="s">
        <v>82</v>
      </c>
      <c r="O23" s="33" t="s">
        <v>275</v>
      </c>
      <c r="P23" s="33" t="s">
        <v>253</v>
      </c>
      <c r="Q23" s="33" t="s">
        <v>254</v>
      </c>
      <c r="R23" s="33" t="s">
        <v>283</v>
      </c>
      <c r="S23" s="33" t="s">
        <v>137</v>
      </c>
      <c r="T23" s="33" t="s">
        <v>171</v>
      </c>
      <c r="U23" s="33" t="s">
        <v>257</v>
      </c>
      <c r="V23" s="33" t="s">
        <v>267</v>
      </c>
      <c r="W23" s="33">
        <v>2023</v>
      </c>
      <c r="X23" s="33" t="s">
        <v>91</v>
      </c>
      <c r="Y23" s="33">
        <v>202301</v>
      </c>
      <c r="Z23" s="33">
        <v>202312</v>
      </c>
      <c r="AA23" s="33">
        <v>327.6</v>
      </c>
      <c r="AB23" s="33">
        <v>127.6</v>
      </c>
      <c r="AC23" s="28"/>
      <c r="AD23" s="28">
        <v>200</v>
      </c>
      <c r="AE23" s="24">
        <f t="shared" si="1"/>
        <v>0</v>
      </c>
      <c r="AF23" s="33">
        <v>1200</v>
      </c>
      <c r="AG23" s="33">
        <v>145</v>
      </c>
      <c r="AH23" s="33" t="s">
        <v>92</v>
      </c>
      <c r="AI23" s="33" t="s">
        <v>92</v>
      </c>
      <c r="AJ23" s="33" t="s">
        <v>92</v>
      </c>
      <c r="AK23" s="33" t="s">
        <v>91</v>
      </c>
      <c r="AL23" s="33" t="s">
        <v>92</v>
      </c>
      <c r="AM23" s="33" t="s">
        <v>92</v>
      </c>
      <c r="AN23" s="33" t="s">
        <v>85</v>
      </c>
      <c r="AO23" s="33" t="s">
        <v>92</v>
      </c>
      <c r="AP23" s="33" t="s">
        <v>85</v>
      </c>
      <c r="AQ23" s="33" t="s">
        <v>258</v>
      </c>
      <c r="AR23" s="154">
        <v>17783952627</v>
      </c>
      <c r="AS23" s="154" t="s">
        <v>143</v>
      </c>
      <c r="AT23" s="154"/>
      <c r="AU23" s="155">
        <v>127.6</v>
      </c>
      <c r="AV23" s="28">
        <v>200</v>
      </c>
      <c r="AW23" s="89"/>
      <c r="AX23" s="28"/>
      <c r="AY23" s="33">
        <v>127.6</v>
      </c>
      <c r="AZ23" s="28"/>
      <c r="BA23" s="28"/>
      <c r="BB23" s="28"/>
      <c r="BC23" s="28"/>
    </row>
    <row r="24" s="6" customFormat="1" ht="113" customHeight="1" spans="1:55">
      <c r="A24" s="28" t="s">
        <v>71</v>
      </c>
      <c r="B24" s="61">
        <v>17</v>
      </c>
      <c r="C24" s="33" t="s">
        <v>284</v>
      </c>
      <c r="D24" s="33" t="s">
        <v>73</v>
      </c>
      <c r="E24" s="33" t="s">
        <v>74</v>
      </c>
      <c r="F24" s="33" t="s">
        <v>246</v>
      </c>
      <c r="G24" s="33" t="s">
        <v>285</v>
      </c>
      <c r="H24" s="33" t="s">
        <v>114</v>
      </c>
      <c r="I24" s="33" t="s">
        <v>286</v>
      </c>
      <c r="J24" s="33" t="s">
        <v>287</v>
      </c>
      <c r="K24" s="33" t="s">
        <v>288</v>
      </c>
      <c r="L24" s="33" t="s">
        <v>287</v>
      </c>
      <c r="M24" s="33" t="s">
        <v>289</v>
      </c>
      <c r="N24" s="33" t="s">
        <v>82</v>
      </c>
      <c r="O24" s="33" t="s">
        <v>275</v>
      </c>
      <c r="P24" s="33" t="s">
        <v>253</v>
      </c>
      <c r="Q24" s="33" t="s">
        <v>254</v>
      </c>
      <c r="R24" s="33" t="s">
        <v>290</v>
      </c>
      <c r="S24" s="33" t="s">
        <v>137</v>
      </c>
      <c r="T24" s="33" t="s">
        <v>171</v>
      </c>
      <c r="U24" s="33" t="s">
        <v>257</v>
      </c>
      <c r="V24" s="33" t="s">
        <v>267</v>
      </c>
      <c r="W24" s="33">
        <v>2023</v>
      </c>
      <c r="X24" s="33" t="s">
        <v>91</v>
      </c>
      <c r="Y24" s="33">
        <v>202301</v>
      </c>
      <c r="Z24" s="33">
        <v>202312</v>
      </c>
      <c r="AA24" s="33">
        <v>65.86</v>
      </c>
      <c r="AB24" s="33">
        <v>15.86</v>
      </c>
      <c r="AC24" s="28"/>
      <c r="AD24" s="33">
        <v>50</v>
      </c>
      <c r="AE24" s="24">
        <f t="shared" si="1"/>
        <v>0</v>
      </c>
      <c r="AF24" s="33">
        <v>1000</v>
      </c>
      <c r="AG24" s="33">
        <v>86</v>
      </c>
      <c r="AH24" s="33" t="s">
        <v>92</v>
      </c>
      <c r="AI24" s="33" t="s">
        <v>92</v>
      </c>
      <c r="AJ24" s="33" t="s">
        <v>92</v>
      </c>
      <c r="AK24" s="33" t="s">
        <v>91</v>
      </c>
      <c r="AL24" s="33" t="s">
        <v>92</v>
      </c>
      <c r="AM24" s="33" t="s">
        <v>92</v>
      </c>
      <c r="AN24" s="33" t="s">
        <v>85</v>
      </c>
      <c r="AO24" s="33" t="s">
        <v>92</v>
      </c>
      <c r="AP24" s="33" t="s">
        <v>85</v>
      </c>
      <c r="AQ24" s="33" t="s">
        <v>258</v>
      </c>
      <c r="AR24" s="154">
        <v>17783952627</v>
      </c>
      <c r="AS24" s="154" t="s">
        <v>143</v>
      </c>
      <c r="AT24" s="154"/>
      <c r="AU24" s="155">
        <v>15.86</v>
      </c>
      <c r="AV24" s="28">
        <v>50</v>
      </c>
      <c r="AW24" s="89"/>
      <c r="AX24" s="28"/>
      <c r="AY24" s="33">
        <v>15.86</v>
      </c>
      <c r="AZ24" s="28"/>
      <c r="BA24" s="28"/>
      <c r="BB24" s="28"/>
      <c r="BC24" s="28"/>
    </row>
    <row r="25" s="6" customFormat="1" ht="113" customHeight="1" spans="1:55">
      <c r="A25" s="28" t="s">
        <v>71</v>
      </c>
      <c r="B25" s="61">
        <v>18</v>
      </c>
      <c r="C25" s="33" t="s">
        <v>291</v>
      </c>
      <c r="D25" s="33" t="s">
        <v>73</v>
      </c>
      <c r="E25" s="33" t="s">
        <v>74</v>
      </c>
      <c r="F25" s="33" t="s">
        <v>246</v>
      </c>
      <c r="G25" s="33" t="s">
        <v>292</v>
      </c>
      <c r="H25" s="33" t="s">
        <v>114</v>
      </c>
      <c r="I25" s="33" t="s">
        <v>293</v>
      </c>
      <c r="J25" s="33" t="s">
        <v>294</v>
      </c>
      <c r="K25" s="33" t="s">
        <v>295</v>
      </c>
      <c r="L25" s="33" t="s">
        <v>294</v>
      </c>
      <c r="M25" s="33" t="s">
        <v>296</v>
      </c>
      <c r="N25" s="33" t="s">
        <v>82</v>
      </c>
      <c r="O25" s="33" t="s">
        <v>275</v>
      </c>
      <c r="P25" s="33" t="s">
        <v>253</v>
      </c>
      <c r="Q25" s="33" t="s">
        <v>254</v>
      </c>
      <c r="R25" s="33" t="s">
        <v>297</v>
      </c>
      <c r="S25" s="33" t="s">
        <v>137</v>
      </c>
      <c r="T25" s="33" t="s">
        <v>171</v>
      </c>
      <c r="U25" s="33" t="s">
        <v>257</v>
      </c>
      <c r="V25" s="33" t="s">
        <v>267</v>
      </c>
      <c r="W25" s="33">
        <v>2023</v>
      </c>
      <c r="X25" s="33" t="s">
        <v>91</v>
      </c>
      <c r="Y25" s="33">
        <v>202301</v>
      </c>
      <c r="Z25" s="33">
        <v>202312</v>
      </c>
      <c r="AA25" s="33">
        <v>35.7</v>
      </c>
      <c r="AB25" s="33">
        <v>15.7</v>
      </c>
      <c r="AC25" s="28"/>
      <c r="AD25" s="33">
        <v>20</v>
      </c>
      <c r="AE25" s="24">
        <f t="shared" si="1"/>
        <v>0</v>
      </c>
      <c r="AF25" s="33">
        <v>800</v>
      </c>
      <c r="AG25" s="33">
        <v>60</v>
      </c>
      <c r="AH25" s="33" t="s">
        <v>92</v>
      </c>
      <c r="AI25" s="33" t="s">
        <v>92</v>
      </c>
      <c r="AJ25" s="33" t="s">
        <v>92</v>
      </c>
      <c r="AK25" s="33" t="s">
        <v>91</v>
      </c>
      <c r="AL25" s="33" t="s">
        <v>92</v>
      </c>
      <c r="AM25" s="33" t="s">
        <v>92</v>
      </c>
      <c r="AN25" s="33" t="s">
        <v>85</v>
      </c>
      <c r="AO25" s="33" t="s">
        <v>92</v>
      </c>
      <c r="AP25" s="33" t="s">
        <v>85</v>
      </c>
      <c r="AQ25" s="33" t="s">
        <v>258</v>
      </c>
      <c r="AR25" s="154">
        <v>17783952627</v>
      </c>
      <c r="AS25" s="154" t="s">
        <v>143</v>
      </c>
      <c r="AT25" s="154"/>
      <c r="AU25" s="155">
        <v>15.7</v>
      </c>
      <c r="AV25" s="28">
        <v>20</v>
      </c>
      <c r="AW25" s="89"/>
      <c r="AX25" s="28"/>
      <c r="AY25" s="33">
        <v>15.7</v>
      </c>
      <c r="AZ25" s="28"/>
      <c r="BA25" s="28"/>
      <c r="BB25" s="28"/>
      <c r="BC25" s="28"/>
    </row>
    <row r="26" s="6" customFormat="1" ht="113" customHeight="1" spans="1:55">
      <c r="A26" s="28" t="s">
        <v>71</v>
      </c>
      <c r="B26" s="61">
        <v>19</v>
      </c>
      <c r="C26" s="33" t="s">
        <v>298</v>
      </c>
      <c r="D26" s="33" t="s">
        <v>73</v>
      </c>
      <c r="E26" s="33" t="s">
        <v>74</v>
      </c>
      <c r="F26" s="33" t="s">
        <v>246</v>
      </c>
      <c r="G26" s="33" t="s">
        <v>299</v>
      </c>
      <c r="H26" s="33" t="s">
        <v>114</v>
      </c>
      <c r="I26" s="33" t="s">
        <v>300</v>
      </c>
      <c r="J26" s="33" t="s">
        <v>301</v>
      </c>
      <c r="K26" s="33" t="s">
        <v>302</v>
      </c>
      <c r="L26" s="33" t="s">
        <v>301</v>
      </c>
      <c r="M26" s="33" t="s">
        <v>303</v>
      </c>
      <c r="N26" s="33" t="s">
        <v>82</v>
      </c>
      <c r="O26" s="33" t="s">
        <v>275</v>
      </c>
      <c r="P26" s="33" t="s">
        <v>253</v>
      </c>
      <c r="Q26" s="33" t="s">
        <v>254</v>
      </c>
      <c r="R26" s="33" t="s">
        <v>304</v>
      </c>
      <c r="S26" s="33" t="s">
        <v>137</v>
      </c>
      <c r="T26" s="33" t="s">
        <v>171</v>
      </c>
      <c r="U26" s="33" t="s">
        <v>257</v>
      </c>
      <c r="V26" s="33" t="s">
        <v>267</v>
      </c>
      <c r="W26" s="33">
        <v>2023</v>
      </c>
      <c r="X26" s="33" t="s">
        <v>91</v>
      </c>
      <c r="Y26" s="33">
        <v>202301</v>
      </c>
      <c r="Z26" s="33">
        <v>202312</v>
      </c>
      <c r="AA26" s="33">
        <v>51.95</v>
      </c>
      <c r="AB26" s="33">
        <v>9.88</v>
      </c>
      <c r="AC26" s="28"/>
      <c r="AD26" s="33">
        <v>42.07</v>
      </c>
      <c r="AE26" s="24">
        <f t="shared" si="1"/>
        <v>0</v>
      </c>
      <c r="AF26" s="33">
        <v>500</v>
      </c>
      <c r="AG26" s="33">
        <v>48</v>
      </c>
      <c r="AH26" s="33" t="s">
        <v>92</v>
      </c>
      <c r="AI26" s="33" t="s">
        <v>92</v>
      </c>
      <c r="AJ26" s="33" t="s">
        <v>92</v>
      </c>
      <c r="AK26" s="33" t="s">
        <v>91</v>
      </c>
      <c r="AL26" s="33" t="s">
        <v>91</v>
      </c>
      <c r="AM26" s="33" t="s">
        <v>92</v>
      </c>
      <c r="AN26" s="33" t="s">
        <v>85</v>
      </c>
      <c r="AO26" s="33" t="s">
        <v>92</v>
      </c>
      <c r="AP26" s="33" t="s">
        <v>85</v>
      </c>
      <c r="AQ26" s="33" t="s">
        <v>258</v>
      </c>
      <c r="AR26" s="154">
        <v>17783952627</v>
      </c>
      <c r="AS26" s="154" t="s">
        <v>143</v>
      </c>
      <c r="AT26" s="154"/>
      <c r="AU26" s="155">
        <v>9.88</v>
      </c>
      <c r="AV26" s="28">
        <v>42.07</v>
      </c>
      <c r="AW26" s="89"/>
      <c r="AX26" s="28"/>
      <c r="AY26" s="33">
        <v>9.88</v>
      </c>
      <c r="AZ26" s="28"/>
      <c r="BA26" s="28"/>
      <c r="BB26" s="28"/>
      <c r="BC26" s="28"/>
    </row>
    <row r="27" s="6" customFormat="1" ht="261" customHeight="1" spans="1:55">
      <c r="A27" s="28" t="s">
        <v>71</v>
      </c>
      <c r="B27" s="61">
        <v>20</v>
      </c>
      <c r="C27" s="33" t="s">
        <v>305</v>
      </c>
      <c r="D27" s="33" t="s">
        <v>73</v>
      </c>
      <c r="E27" s="33" t="s">
        <v>74</v>
      </c>
      <c r="F27" s="33" t="s">
        <v>246</v>
      </c>
      <c r="G27" s="33" t="s">
        <v>306</v>
      </c>
      <c r="H27" s="33" t="s">
        <v>114</v>
      </c>
      <c r="I27" s="33" t="s">
        <v>307</v>
      </c>
      <c r="J27" s="33" t="s">
        <v>308</v>
      </c>
      <c r="K27" s="33" t="s">
        <v>309</v>
      </c>
      <c r="L27" s="33" t="s">
        <v>308</v>
      </c>
      <c r="M27" s="33" t="s">
        <v>310</v>
      </c>
      <c r="N27" s="33" t="s">
        <v>82</v>
      </c>
      <c r="O27" s="33" t="s">
        <v>275</v>
      </c>
      <c r="P27" s="33" t="s">
        <v>253</v>
      </c>
      <c r="Q27" s="33" t="s">
        <v>254</v>
      </c>
      <c r="R27" s="33" t="s">
        <v>311</v>
      </c>
      <c r="S27" s="33" t="s">
        <v>137</v>
      </c>
      <c r="T27" s="33" t="s">
        <v>171</v>
      </c>
      <c r="U27" s="33" t="s">
        <v>257</v>
      </c>
      <c r="V27" s="33" t="s">
        <v>267</v>
      </c>
      <c r="W27" s="33">
        <v>2023</v>
      </c>
      <c r="X27" s="33" t="s">
        <v>91</v>
      </c>
      <c r="Y27" s="33">
        <v>202301</v>
      </c>
      <c r="Z27" s="33">
        <v>202312</v>
      </c>
      <c r="AA27" s="33">
        <v>127.84</v>
      </c>
      <c r="AB27" s="33">
        <v>47.84</v>
      </c>
      <c r="AC27" s="28"/>
      <c r="AD27" s="28">
        <v>80</v>
      </c>
      <c r="AE27" s="24">
        <f t="shared" si="1"/>
        <v>0</v>
      </c>
      <c r="AF27" s="33">
        <v>610</v>
      </c>
      <c r="AG27" s="33">
        <v>59</v>
      </c>
      <c r="AH27" s="33" t="s">
        <v>92</v>
      </c>
      <c r="AI27" s="33" t="s">
        <v>92</v>
      </c>
      <c r="AJ27" s="33" t="s">
        <v>92</v>
      </c>
      <c r="AK27" s="33" t="s">
        <v>91</v>
      </c>
      <c r="AL27" s="33" t="s">
        <v>92</v>
      </c>
      <c r="AM27" s="33" t="s">
        <v>92</v>
      </c>
      <c r="AN27" s="33" t="s">
        <v>85</v>
      </c>
      <c r="AO27" s="33" t="s">
        <v>92</v>
      </c>
      <c r="AP27" s="33" t="s">
        <v>85</v>
      </c>
      <c r="AQ27" s="33" t="s">
        <v>258</v>
      </c>
      <c r="AR27" s="154">
        <v>17783952627</v>
      </c>
      <c r="AS27" s="154" t="s">
        <v>143</v>
      </c>
      <c r="AT27" s="154"/>
      <c r="AU27" s="155">
        <v>47.84</v>
      </c>
      <c r="AV27" s="28">
        <v>80</v>
      </c>
      <c r="AW27" s="89"/>
      <c r="AX27" s="28"/>
      <c r="AY27" s="33">
        <v>47.84</v>
      </c>
      <c r="AZ27" s="28"/>
      <c r="BA27" s="28"/>
      <c r="BB27" s="28"/>
      <c r="BC27" s="28"/>
    </row>
    <row r="28" s="6" customFormat="1" ht="113" customHeight="1" spans="1:55">
      <c r="A28" s="28" t="s">
        <v>71</v>
      </c>
      <c r="B28" s="61">
        <v>21</v>
      </c>
      <c r="C28" s="33" t="s">
        <v>312</v>
      </c>
      <c r="D28" s="33" t="s">
        <v>73</v>
      </c>
      <c r="E28" s="33" t="s">
        <v>74</v>
      </c>
      <c r="F28" s="33" t="s">
        <v>246</v>
      </c>
      <c r="G28" s="33" t="s">
        <v>313</v>
      </c>
      <c r="H28" s="33" t="s">
        <v>114</v>
      </c>
      <c r="I28" s="33" t="s">
        <v>314</v>
      </c>
      <c r="J28" s="33" t="s">
        <v>315</v>
      </c>
      <c r="K28" s="33" t="s">
        <v>316</v>
      </c>
      <c r="L28" s="33" t="s">
        <v>315</v>
      </c>
      <c r="M28" s="33" t="s">
        <v>317</v>
      </c>
      <c r="N28" s="33" t="s">
        <v>82</v>
      </c>
      <c r="O28" s="33" t="s">
        <v>275</v>
      </c>
      <c r="P28" s="33" t="s">
        <v>253</v>
      </c>
      <c r="Q28" s="33" t="s">
        <v>254</v>
      </c>
      <c r="R28" s="33" t="s">
        <v>318</v>
      </c>
      <c r="S28" s="33" t="s">
        <v>137</v>
      </c>
      <c r="T28" s="33" t="s">
        <v>171</v>
      </c>
      <c r="U28" s="33" t="s">
        <v>257</v>
      </c>
      <c r="V28" s="33" t="s">
        <v>267</v>
      </c>
      <c r="W28" s="33">
        <v>2023</v>
      </c>
      <c r="X28" s="33" t="s">
        <v>91</v>
      </c>
      <c r="Y28" s="33">
        <v>202301</v>
      </c>
      <c r="Z28" s="33">
        <v>202312</v>
      </c>
      <c r="AA28" s="33">
        <v>48.1</v>
      </c>
      <c r="AB28" s="33">
        <v>23.1</v>
      </c>
      <c r="AC28" s="28"/>
      <c r="AD28" s="28">
        <v>25</v>
      </c>
      <c r="AE28" s="24">
        <f t="shared" si="1"/>
        <v>0</v>
      </c>
      <c r="AF28" s="33">
        <v>750</v>
      </c>
      <c r="AG28" s="33">
        <v>66</v>
      </c>
      <c r="AH28" s="33" t="s">
        <v>92</v>
      </c>
      <c r="AI28" s="33" t="s">
        <v>92</v>
      </c>
      <c r="AJ28" s="33" t="s">
        <v>92</v>
      </c>
      <c r="AK28" s="33" t="s">
        <v>91</v>
      </c>
      <c r="AL28" s="33" t="s">
        <v>91</v>
      </c>
      <c r="AM28" s="33" t="s">
        <v>92</v>
      </c>
      <c r="AN28" s="33" t="s">
        <v>85</v>
      </c>
      <c r="AO28" s="33" t="s">
        <v>92</v>
      </c>
      <c r="AP28" s="33" t="s">
        <v>85</v>
      </c>
      <c r="AQ28" s="33" t="s">
        <v>258</v>
      </c>
      <c r="AR28" s="154">
        <v>17783952627</v>
      </c>
      <c r="AS28" s="154" t="s">
        <v>143</v>
      </c>
      <c r="AT28" s="154"/>
      <c r="AU28" s="155">
        <v>23.1</v>
      </c>
      <c r="AV28" s="28">
        <v>25</v>
      </c>
      <c r="AW28" s="89"/>
      <c r="AX28" s="28"/>
      <c r="AY28" s="33">
        <v>23.1</v>
      </c>
      <c r="AZ28" s="28"/>
      <c r="BA28" s="28"/>
      <c r="BB28" s="28"/>
      <c r="BC28" s="28"/>
    </row>
    <row r="29" s="6" customFormat="1" ht="113" customHeight="1" spans="1:55">
      <c r="A29" s="28" t="s">
        <v>71</v>
      </c>
      <c r="B29" s="61">
        <v>22</v>
      </c>
      <c r="C29" s="33" t="s">
        <v>319</v>
      </c>
      <c r="D29" s="33" t="s">
        <v>73</v>
      </c>
      <c r="E29" s="33" t="s">
        <v>74</v>
      </c>
      <c r="F29" s="33" t="s">
        <v>246</v>
      </c>
      <c r="G29" s="33" t="s">
        <v>320</v>
      </c>
      <c r="H29" s="33" t="s">
        <v>114</v>
      </c>
      <c r="I29" s="33" t="s">
        <v>321</v>
      </c>
      <c r="J29" s="33" t="s">
        <v>322</v>
      </c>
      <c r="K29" s="33" t="s">
        <v>323</v>
      </c>
      <c r="L29" s="33" t="s">
        <v>322</v>
      </c>
      <c r="M29" s="33" t="s">
        <v>320</v>
      </c>
      <c r="N29" s="33" t="s">
        <v>82</v>
      </c>
      <c r="O29" s="33" t="s">
        <v>83</v>
      </c>
      <c r="P29" s="33" t="s">
        <v>253</v>
      </c>
      <c r="Q29" s="33" t="s">
        <v>254</v>
      </c>
      <c r="R29" s="33" t="s">
        <v>324</v>
      </c>
      <c r="S29" s="33" t="s">
        <v>137</v>
      </c>
      <c r="T29" s="33" t="s">
        <v>171</v>
      </c>
      <c r="U29" s="33" t="s">
        <v>257</v>
      </c>
      <c r="V29" s="33" t="s">
        <v>267</v>
      </c>
      <c r="W29" s="33">
        <v>2023</v>
      </c>
      <c r="X29" s="33" t="s">
        <v>91</v>
      </c>
      <c r="Y29" s="33">
        <v>202301</v>
      </c>
      <c r="Z29" s="33">
        <v>202312</v>
      </c>
      <c r="AA29" s="33">
        <v>13.75</v>
      </c>
      <c r="AB29" s="33">
        <v>3.75</v>
      </c>
      <c r="AC29" s="28"/>
      <c r="AD29" s="33">
        <v>10</v>
      </c>
      <c r="AE29" s="24">
        <f t="shared" si="1"/>
        <v>0</v>
      </c>
      <c r="AF29" s="33">
        <v>455</v>
      </c>
      <c r="AG29" s="33">
        <v>76</v>
      </c>
      <c r="AH29" s="33" t="s">
        <v>92</v>
      </c>
      <c r="AI29" s="33" t="s">
        <v>92</v>
      </c>
      <c r="AJ29" s="33" t="s">
        <v>92</v>
      </c>
      <c r="AK29" s="33" t="s">
        <v>91</v>
      </c>
      <c r="AL29" s="33" t="s">
        <v>92</v>
      </c>
      <c r="AM29" s="33" t="s">
        <v>92</v>
      </c>
      <c r="AN29" s="33" t="s">
        <v>85</v>
      </c>
      <c r="AO29" s="33" t="s">
        <v>92</v>
      </c>
      <c r="AP29" s="33" t="s">
        <v>85</v>
      </c>
      <c r="AQ29" s="33" t="s">
        <v>258</v>
      </c>
      <c r="AR29" s="154">
        <v>17783952627</v>
      </c>
      <c r="AS29" s="154" t="s">
        <v>143</v>
      </c>
      <c r="AT29" s="154"/>
      <c r="AU29" s="155">
        <v>3.75</v>
      </c>
      <c r="AV29" s="28">
        <v>10</v>
      </c>
      <c r="AW29" s="89"/>
      <c r="AX29" s="28"/>
      <c r="AY29" s="62">
        <v>3.75</v>
      </c>
      <c r="AZ29" s="28"/>
      <c r="BA29" s="28"/>
      <c r="BB29" s="28"/>
      <c r="BC29" s="28"/>
    </row>
    <row r="30" s="6" customFormat="1" ht="113" customHeight="1" spans="1:55">
      <c r="A30" s="28" t="s">
        <v>71</v>
      </c>
      <c r="B30" s="61">
        <v>23</v>
      </c>
      <c r="C30" s="33" t="s">
        <v>325</v>
      </c>
      <c r="D30" s="33" t="s">
        <v>73</v>
      </c>
      <c r="E30" s="33" t="s">
        <v>74</v>
      </c>
      <c r="F30" s="33" t="s">
        <v>246</v>
      </c>
      <c r="G30" s="33" t="s">
        <v>326</v>
      </c>
      <c r="H30" s="33" t="s">
        <v>96</v>
      </c>
      <c r="I30" s="33" t="s">
        <v>327</v>
      </c>
      <c r="J30" s="33" t="s">
        <v>328</v>
      </c>
      <c r="K30" s="33" t="s">
        <v>329</v>
      </c>
      <c r="L30" s="33" t="s">
        <v>328</v>
      </c>
      <c r="M30" s="33" t="s">
        <v>326</v>
      </c>
      <c r="N30" s="33" t="s">
        <v>82</v>
      </c>
      <c r="O30" s="33" t="s">
        <v>83</v>
      </c>
      <c r="P30" s="33" t="s">
        <v>253</v>
      </c>
      <c r="Q30" s="33" t="s">
        <v>254</v>
      </c>
      <c r="R30" s="33" t="s">
        <v>330</v>
      </c>
      <c r="S30" s="33" t="s">
        <v>137</v>
      </c>
      <c r="T30" s="33" t="s">
        <v>171</v>
      </c>
      <c r="U30" s="33" t="s">
        <v>257</v>
      </c>
      <c r="V30" s="33" t="s">
        <v>267</v>
      </c>
      <c r="W30" s="33">
        <v>2023</v>
      </c>
      <c r="X30" s="33" t="s">
        <v>91</v>
      </c>
      <c r="Y30" s="33">
        <v>202301</v>
      </c>
      <c r="Z30" s="33">
        <v>202312</v>
      </c>
      <c r="AA30" s="33">
        <v>28.95</v>
      </c>
      <c r="AB30" s="33">
        <v>8.95</v>
      </c>
      <c r="AC30" s="28"/>
      <c r="AD30" s="33">
        <v>20</v>
      </c>
      <c r="AE30" s="24">
        <f t="shared" si="1"/>
        <v>0</v>
      </c>
      <c r="AF30" s="33">
        <v>2600</v>
      </c>
      <c r="AG30" s="33">
        <v>433</v>
      </c>
      <c r="AH30" s="33" t="s">
        <v>92</v>
      </c>
      <c r="AI30" s="33" t="s">
        <v>92</v>
      </c>
      <c r="AJ30" s="33" t="s">
        <v>92</v>
      </c>
      <c r="AK30" s="33" t="s">
        <v>91</v>
      </c>
      <c r="AL30" s="33" t="s">
        <v>92</v>
      </c>
      <c r="AM30" s="33" t="s">
        <v>92</v>
      </c>
      <c r="AN30" s="33" t="s">
        <v>85</v>
      </c>
      <c r="AO30" s="33" t="s">
        <v>92</v>
      </c>
      <c r="AP30" s="33" t="s">
        <v>85</v>
      </c>
      <c r="AQ30" s="33" t="s">
        <v>258</v>
      </c>
      <c r="AR30" s="154">
        <v>17783952627</v>
      </c>
      <c r="AS30" s="154" t="s">
        <v>143</v>
      </c>
      <c r="AT30" s="154"/>
      <c r="AU30" s="155">
        <v>8.95</v>
      </c>
      <c r="AV30" s="28">
        <v>20</v>
      </c>
      <c r="AW30" s="89"/>
      <c r="AX30" s="28"/>
      <c r="AY30" s="62">
        <v>8.95</v>
      </c>
      <c r="AZ30" s="28"/>
      <c r="BA30" s="28"/>
      <c r="BB30" s="28"/>
      <c r="BC30" s="28"/>
    </row>
    <row r="31" s="6" customFormat="1" ht="113" customHeight="1" spans="1:55">
      <c r="A31" s="28" t="s">
        <v>71</v>
      </c>
      <c r="B31" s="61">
        <v>24</v>
      </c>
      <c r="C31" s="33" t="s">
        <v>331</v>
      </c>
      <c r="D31" s="33" t="s">
        <v>73</v>
      </c>
      <c r="E31" s="33" t="s">
        <v>74</v>
      </c>
      <c r="F31" s="33" t="s">
        <v>246</v>
      </c>
      <c r="G31" s="28" t="s">
        <v>332</v>
      </c>
      <c r="H31" s="33" t="s">
        <v>114</v>
      </c>
      <c r="I31" s="33" t="s">
        <v>333</v>
      </c>
      <c r="J31" s="28" t="s">
        <v>334</v>
      </c>
      <c r="K31" s="33" t="s">
        <v>335</v>
      </c>
      <c r="L31" s="28" t="s">
        <v>336</v>
      </c>
      <c r="M31" s="33" t="s">
        <v>337</v>
      </c>
      <c r="N31" s="33" t="s">
        <v>82</v>
      </c>
      <c r="O31" s="33" t="s">
        <v>83</v>
      </c>
      <c r="P31" s="33" t="s">
        <v>253</v>
      </c>
      <c r="Q31" s="33" t="s">
        <v>254</v>
      </c>
      <c r="R31" s="33" t="s">
        <v>338</v>
      </c>
      <c r="S31" s="33" t="s">
        <v>137</v>
      </c>
      <c r="T31" s="33" t="s">
        <v>171</v>
      </c>
      <c r="U31" s="33" t="s">
        <v>257</v>
      </c>
      <c r="V31" s="33" t="s">
        <v>267</v>
      </c>
      <c r="W31" s="33">
        <v>2023</v>
      </c>
      <c r="X31" s="33" t="s">
        <v>91</v>
      </c>
      <c r="Y31" s="33">
        <v>202301</v>
      </c>
      <c r="Z31" s="33">
        <v>202312</v>
      </c>
      <c r="AA31" s="33">
        <v>226.02</v>
      </c>
      <c r="AB31" s="33">
        <v>26.02</v>
      </c>
      <c r="AC31" s="28"/>
      <c r="AD31" s="33">
        <v>200</v>
      </c>
      <c r="AE31" s="24">
        <f t="shared" si="1"/>
        <v>0</v>
      </c>
      <c r="AF31" s="33">
        <v>8980</v>
      </c>
      <c r="AG31" s="33">
        <v>1497</v>
      </c>
      <c r="AH31" s="33" t="s">
        <v>92</v>
      </c>
      <c r="AI31" s="33" t="s">
        <v>92</v>
      </c>
      <c r="AJ31" s="33" t="s">
        <v>92</v>
      </c>
      <c r="AK31" s="33" t="s">
        <v>91</v>
      </c>
      <c r="AL31" s="33" t="s">
        <v>92</v>
      </c>
      <c r="AM31" s="33" t="s">
        <v>92</v>
      </c>
      <c r="AN31" s="33" t="s">
        <v>85</v>
      </c>
      <c r="AO31" s="33" t="s">
        <v>92</v>
      </c>
      <c r="AP31" s="33" t="s">
        <v>85</v>
      </c>
      <c r="AQ31" s="33" t="s">
        <v>258</v>
      </c>
      <c r="AR31" s="154">
        <v>17783952627</v>
      </c>
      <c r="AS31" s="154" t="s">
        <v>143</v>
      </c>
      <c r="AT31" s="154"/>
      <c r="AU31" s="155">
        <v>26.02</v>
      </c>
      <c r="AV31" s="28">
        <v>200</v>
      </c>
      <c r="AW31" s="89"/>
      <c r="AX31" s="28"/>
      <c r="AY31" s="62">
        <v>26.02</v>
      </c>
      <c r="AZ31" s="28"/>
      <c r="BA31" s="28"/>
      <c r="BB31" s="28"/>
      <c r="BC31" s="28"/>
    </row>
    <row r="32" s="6" customFormat="1" ht="113" customHeight="1" spans="1:55">
      <c r="A32" s="28" t="s">
        <v>71</v>
      </c>
      <c r="B32" s="61">
        <v>25</v>
      </c>
      <c r="C32" s="33" t="s">
        <v>339</v>
      </c>
      <c r="D32" s="33" t="s">
        <v>73</v>
      </c>
      <c r="E32" s="33" t="s">
        <v>74</v>
      </c>
      <c r="F32" s="33" t="s">
        <v>246</v>
      </c>
      <c r="G32" s="33" t="s">
        <v>340</v>
      </c>
      <c r="H32" s="33" t="s">
        <v>114</v>
      </c>
      <c r="I32" s="33" t="s">
        <v>341</v>
      </c>
      <c r="J32" s="33" t="s">
        <v>342</v>
      </c>
      <c r="K32" s="33" t="s">
        <v>343</v>
      </c>
      <c r="L32" s="33" t="s">
        <v>342</v>
      </c>
      <c r="M32" s="33" t="s">
        <v>344</v>
      </c>
      <c r="N32" s="33" t="s">
        <v>82</v>
      </c>
      <c r="O32" s="33" t="s">
        <v>83</v>
      </c>
      <c r="P32" s="33" t="s">
        <v>253</v>
      </c>
      <c r="Q32" s="33" t="s">
        <v>254</v>
      </c>
      <c r="R32" s="33" t="s">
        <v>345</v>
      </c>
      <c r="S32" s="33" t="s">
        <v>137</v>
      </c>
      <c r="T32" s="33" t="s">
        <v>171</v>
      </c>
      <c r="U32" s="33" t="s">
        <v>257</v>
      </c>
      <c r="V32" s="33" t="s">
        <v>267</v>
      </c>
      <c r="W32" s="33">
        <v>2023</v>
      </c>
      <c r="X32" s="33" t="s">
        <v>91</v>
      </c>
      <c r="Y32" s="33">
        <v>202301</v>
      </c>
      <c r="Z32" s="33">
        <v>202312</v>
      </c>
      <c r="AA32" s="33">
        <v>37.55</v>
      </c>
      <c r="AB32" s="33">
        <v>7.55</v>
      </c>
      <c r="AC32" s="28"/>
      <c r="AD32" s="33">
        <v>30</v>
      </c>
      <c r="AE32" s="24">
        <f t="shared" si="1"/>
        <v>0</v>
      </c>
      <c r="AF32" s="33">
        <v>510</v>
      </c>
      <c r="AG32" s="33">
        <v>85</v>
      </c>
      <c r="AH32" s="33" t="s">
        <v>92</v>
      </c>
      <c r="AI32" s="33" t="s">
        <v>92</v>
      </c>
      <c r="AJ32" s="33" t="s">
        <v>92</v>
      </c>
      <c r="AK32" s="33" t="s">
        <v>91</v>
      </c>
      <c r="AL32" s="33" t="s">
        <v>92</v>
      </c>
      <c r="AM32" s="33" t="s">
        <v>92</v>
      </c>
      <c r="AN32" s="33" t="s">
        <v>85</v>
      </c>
      <c r="AO32" s="33" t="s">
        <v>92</v>
      </c>
      <c r="AP32" s="33" t="s">
        <v>85</v>
      </c>
      <c r="AQ32" s="33" t="s">
        <v>258</v>
      </c>
      <c r="AR32" s="154">
        <v>17783952627</v>
      </c>
      <c r="AS32" s="154" t="s">
        <v>143</v>
      </c>
      <c r="AT32" s="154"/>
      <c r="AU32" s="155">
        <v>7.55</v>
      </c>
      <c r="AV32" s="28">
        <v>30</v>
      </c>
      <c r="AW32" s="89"/>
      <c r="AX32" s="28"/>
      <c r="AY32" s="62">
        <v>7.55</v>
      </c>
      <c r="AZ32" s="28"/>
      <c r="BA32" s="28"/>
      <c r="BB32" s="28"/>
      <c r="BC32" s="28"/>
    </row>
    <row r="33" s="6" customFormat="1" ht="113" customHeight="1" spans="1:55">
      <c r="A33" s="28" t="s">
        <v>71</v>
      </c>
      <c r="B33" s="61">
        <v>26</v>
      </c>
      <c r="C33" s="33" t="s">
        <v>346</v>
      </c>
      <c r="D33" s="33" t="s">
        <v>73</v>
      </c>
      <c r="E33" s="33" t="s">
        <v>74</v>
      </c>
      <c r="F33" s="33" t="s">
        <v>246</v>
      </c>
      <c r="G33" s="33" t="s">
        <v>347</v>
      </c>
      <c r="H33" s="33" t="s">
        <v>114</v>
      </c>
      <c r="I33" s="33" t="s">
        <v>97</v>
      </c>
      <c r="J33" s="33" t="s">
        <v>348</v>
      </c>
      <c r="K33" s="33" t="s">
        <v>349</v>
      </c>
      <c r="L33" s="33" t="s">
        <v>348</v>
      </c>
      <c r="M33" s="33" t="s">
        <v>347</v>
      </c>
      <c r="N33" s="33" t="s">
        <v>82</v>
      </c>
      <c r="O33" s="33" t="s">
        <v>83</v>
      </c>
      <c r="P33" s="33" t="s">
        <v>253</v>
      </c>
      <c r="Q33" s="33" t="s">
        <v>254</v>
      </c>
      <c r="R33" s="33" t="s">
        <v>185</v>
      </c>
      <c r="S33" s="33" t="s">
        <v>137</v>
      </c>
      <c r="T33" s="33" t="s">
        <v>171</v>
      </c>
      <c r="U33" s="33" t="s">
        <v>257</v>
      </c>
      <c r="V33" s="33" t="s">
        <v>267</v>
      </c>
      <c r="W33" s="33">
        <v>2023</v>
      </c>
      <c r="X33" s="33" t="s">
        <v>91</v>
      </c>
      <c r="Y33" s="33">
        <v>202301</v>
      </c>
      <c r="Z33" s="33">
        <v>202312</v>
      </c>
      <c r="AA33" s="33">
        <v>73.5</v>
      </c>
      <c r="AB33" s="33">
        <v>13.5</v>
      </c>
      <c r="AC33" s="28"/>
      <c r="AD33" s="33">
        <v>60</v>
      </c>
      <c r="AE33" s="24">
        <f t="shared" si="1"/>
        <v>0</v>
      </c>
      <c r="AF33" s="33">
        <v>600</v>
      </c>
      <c r="AG33" s="33">
        <v>100</v>
      </c>
      <c r="AH33" s="33" t="s">
        <v>92</v>
      </c>
      <c r="AI33" s="33" t="s">
        <v>92</v>
      </c>
      <c r="AJ33" s="33" t="s">
        <v>92</v>
      </c>
      <c r="AK33" s="33" t="s">
        <v>91</v>
      </c>
      <c r="AL33" s="33" t="s">
        <v>92</v>
      </c>
      <c r="AM33" s="33" t="s">
        <v>92</v>
      </c>
      <c r="AN33" s="33" t="s">
        <v>85</v>
      </c>
      <c r="AO33" s="33" t="s">
        <v>92</v>
      </c>
      <c r="AP33" s="33" t="s">
        <v>85</v>
      </c>
      <c r="AQ33" s="33" t="s">
        <v>258</v>
      </c>
      <c r="AR33" s="154">
        <v>17783952627</v>
      </c>
      <c r="AS33" s="154" t="s">
        <v>143</v>
      </c>
      <c r="AT33" s="154"/>
      <c r="AU33" s="155">
        <v>13.5</v>
      </c>
      <c r="AV33" s="28">
        <v>60</v>
      </c>
      <c r="AW33" s="89"/>
      <c r="AX33" s="28"/>
      <c r="AY33" s="62">
        <v>13.5</v>
      </c>
      <c r="AZ33" s="28"/>
      <c r="BA33" s="28"/>
      <c r="BB33" s="28"/>
      <c r="BC33" s="28"/>
    </row>
    <row r="34" s="6" customFormat="1" ht="113" customHeight="1" spans="1:55">
      <c r="A34" s="28" t="s">
        <v>71</v>
      </c>
      <c r="B34" s="61">
        <v>27</v>
      </c>
      <c r="C34" s="33" t="s">
        <v>350</v>
      </c>
      <c r="D34" s="33" t="s">
        <v>73</v>
      </c>
      <c r="E34" s="33" t="s">
        <v>74</v>
      </c>
      <c r="F34" s="33" t="s">
        <v>246</v>
      </c>
      <c r="G34" s="33" t="s">
        <v>351</v>
      </c>
      <c r="H34" s="33" t="s">
        <v>114</v>
      </c>
      <c r="I34" s="33" t="s">
        <v>352</v>
      </c>
      <c r="J34" s="33" t="s">
        <v>353</v>
      </c>
      <c r="K34" s="33" t="s">
        <v>354</v>
      </c>
      <c r="L34" s="33" t="s">
        <v>353</v>
      </c>
      <c r="M34" s="33" t="s">
        <v>351</v>
      </c>
      <c r="N34" s="33" t="s">
        <v>82</v>
      </c>
      <c r="O34" s="33" t="s">
        <v>83</v>
      </c>
      <c r="P34" s="33" t="s">
        <v>253</v>
      </c>
      <c r="Q34" s="33" t="s">
        <v>254</v>
      </c>
      <c r="R34" s="33" t="s">
        <v>136</v>
      </c>
      <c r="S34" s="33" t="s">
        <v>137</v>
      </c>
      <c r="T34" s="33" t="s">
        <v>171</v>
      </c>
      <c r="U34" s="33" t="s">
        <v>257</v>
      </c>
      <c r="V34" s="33" t="s">
        <v>267</v>
      </c>
      <c r="W34" s="33">
        <v>2023</v>
      </c>
      <c r="X34" s="33" t="s">
        <v>91</v>
      </c>
      <c r="Y34" s="33">
        <v>202301</v>
      </c>
      <c r="Z34" s="33">
        <v>202312</v>
      </c>
      <c r="AA34" s="33">
        <v>300</v>
      </c>
      <c r="AB34" s="33">
        <v>300</v>
      </c>
      <c r="AC34" s="28"/>
      <c r="AD34" s="28">
        <v>0</v>
      </c>
      <c r="AE34" s="24">
        <f t="shared" si="1"/>
        <v>0</v>
      </c>
      <c r="AF34" s="33">
        <v>2100</v>
      </c>
      <c r="AG34" s="33">
        <v>350</v>
      </c>
      <c r="AH34" s="33" t="s">
        <v>92</v>
      </c>
      <c r="AI34" s="33" t="s">
        <v>92</v>
      </c>
      <c r="AJ34" s="33" t="s">
        <v>92</v>
      </c>
      <c r="AK34" s="33" t="s">
        <v>91</v>
      </c>
      <c r="AL34" s="33" t="s">
        <v>92</v>
      </c>
      <c r="AM34" s="33" t="s">
        <v>92</v>
      </c>
      <c r="AN34" s="33" t="s">
        <v>85</v>
      </c>
      <c r="AO34" s="33" t="s">
        <v>92</v>
      </c>
      <c r="AP34" s="33" t="s">
        <v>85</v>
      </c>
      <c r="AQ34" s="33" t="s">
        <v>258</v>
      </c>
      <c r="AR34" s="154">
        <v>17783952627</v>
      </c>
      <c r="AS34" s="154" t="s">
        <v>108</v>
      </c>
      <c r="AT34" s="154"/>
      <c r="AU34" s="155">
        <v>300</v>
      </c>
      <c r="AV34" s="28">
        <v>0</v>
      </c>
      <c r="AW34" s="89"/>
      <c r="AX34" s="28"/>
      <c r="AY34" s="62">
        <v>300</v>
      </c>
      <c r="AZ34" s="28"/>
      <c r="BA34" s="28"/>
      <c r="BB34" s="28"/>
      <c r="BC34" s="28"/>
    </row>
    <row r="35" s="6" customFormat="1" ht="113" customHeight="1" spans="1:55">
      <c r="A35" s="28" t="s">
        <v>71</v>
      </c>
      <c r="B35" s="61">
        <v>28</v>
      </c>
      <c r="C35" s="33" t="s">
        <v>355</v>
      </c>
      <c r="D35" s="33" t="s">
        <v>73</v>
      </c>
      <c r="E35" s="33" t="s">
        <v>74</v>
      </c>
      <c r="F35" s="33" t="s">
        <v>246</v>
      </c>
      <c r="G35" s="33" t="s">
        <v>356</v>
      </c>
      <c r="H35" s="33" t="s">
        <v>114</v>
      </c>
      <c r="I35" s="33" t="s">
        <v>357</v>
      </c>
      <c r="J35" s="33" t="s">
        <v>358</v>
      </c>
      <c r="K35" s="33" t="s">
        <v>359</v>
      </c>
      <c r="L35" s="33" t="s">
        <v>358</v>
      </c>
      <c r="M35" s="33" t="s">
        <v>356</v>
      </c>
      <c r="N35" s="33" t="s">
        <v>82</v>
      </c>
      <c r="O35" s="33" t="s">
        <v>83</v>
      </c>
      <c r="P35" s="33" t="s">
        <v>253</v>
      </c>
      <c r="Q35" s="33" t="s">
        <v>254</v>
      </c>
      <c r="R35" s="33" t="s">
        <v>360</v>
      </c>
      <c r="S35" s="33" t="s">
        <v>137</v>
      </c>
      <c r="T35" s="33" t="s">
        <v>171</v>
      </c>
      <c r="U35" s="33" t="s">
        <v>257</v>
      </c>
      <c r="V35" s="33" t="s">
        <v>267</v>
      </c>
      <c r="W35" s="33">
        <v>2023</v>
      </c>
      <c r="X35" s="33" t="s">
        <v>91</v>
      </c>
      <c r="Y35" s="33">
        <v>202301</v>
      </c>
      <c r="Z35" s="33">
        <v>202312</v>
      </c>
      <c r="AA35" s="33">
        <v>23.05</v>
      </c>
      <c r="AB35" s="33">
        <v>23.05</v>
      </c>
      <c r="AC35" s="28"/>
      <c r="AD35" s="28">
        <v>0</v>
      </c>
      <c r="AE35" s="24">
        <f t="shared" si="1"/>
        <v>0</v>
      </c>
      <c r="AF35" s="33">
        <v>350</v>
      </c>
      <c r="AG35" s="33">
        <v>58</v>
      </c>
      <c r="AH35" s="33" t="s">
        <v>92</v>
      </c>
      <c r="AI35" s="33" t="s">
        <v>92</v>
      </c>
      <c r="AJ35" s="33" t="s">
        <v>92</v>
      </c>
      <c r="AK35" s="33" t="s">
        <v>91</v>
      </c>
      <c r="AL35" s="33" t="s">
        <v>92</v>
      </c>
      <c r="AM35" s="33" t="s">
        <v>92</v>
      </c>
      <c r="AN35" s="33" t="s">
        <v>85</v>
      </c>
      <c r="AO35" s="33" t="s">
        <v>92</v>
      </c>
      <c r="AP35" s="33" t="s">
        <v>85</v>
      </c>
      <c r="AQ35" s="33" t="s">
        <v>258</v>
      </c>
      <c r="AR35" s="154">
        <v>17783952627</v>
      </c>
      <c r="AS35" s="154" t="s">
        <v>108</v>
      </c>
      <c r="AT35" s="154"/>
      <c r="AU35" s="155">
        <v>23.05</v>
      </c>
      <c r="AV35" s="28">
        <v>0</v>
      </c>
      <c r="AW35" s="89"/>
      <c r="AX35" s="28"/>
      <c r="AY35" s="62">
        <v>23.05</v>
      </c>
      <c r="AZ35" s="28"/>
      <c r="BA35" s="28"/>
      <c r="BB35" s="28"/>
      <c r="BC35" s="28"/>
    </row>
    <row r="36" s="6" customFormat="1" ht="113" customHeight="1" spans="1:55">
      <c r="A36" s="28" t="s">
        <v>71</v>
      </c>
      <c r="B36" s="61">
        <v>29</v>
      </c>
      <c r="C36" s="33" t="s">
        <v>361</v>
      </c>
      <c r="D36" s="33" t="s">
        <v>73</v>
      </c>
      <c r="E36" s="33" t="s">
        <v>74</v>
      </c>
      <c r="F36" s="33" t="s">
        <v>246</v>
      </c>
      <c r="G36" s="33" t="s">
        <v>362</v>
      </c>
      <c r="H36" s="33" t="s">
        <v>96</v>
      </c>
      <c r="I36" s="33" t="s">
        <v>363</v>
      </c>
      <c r="J36" s="33" t="s">
        <v>364</v>
      </c>
      <c r="K36" s="33" t="s">
        <v>365</v>
      </c>
      <c r="L36" s="33" t="s">
        <v>364</v>
      </c>
      <c r="M36" s="33" t="s">
        <v>366</v>
      </c>
      <c r="N36" s="33" t="s">
        <v>82</v>
      </c>
      <c r="O36" s="33" t="s">
        <v>83</v>
      </c>
      <c r="P36" s="33" t="s">
        <v>253</v>
      </c>
      <c r="Q36" s="33" t="s">
        <v>254</v>
      </c>
      <c r="R36" s="33" t="s">
        <v>367</v>
      </c>
      <c r="S36" s="33" t="s">
        <v>137</v>
      </c>
      <c r="T36" s="33" t="s">
        <v>171</v>
      </c>
      <c r="U36" s="33" t="s">
        <v>257</v>
      </c>
      <c r="V36" s="33" t="s">
        <v>267</v>
      </c>
      <c r="W36" s="33">
        <v>2023</v>
      </c>
      <c r="X36" s="33" t="s">
        <v>91</v>
      </c>
      <c r="Y36" s="33">
        <v>202301</v>
      </c>
      <c r="Z36" s="33">
        <v>202312</v>
      </c>
      <c r="AA36" s="33">
        <v>352</v>
      </c>
      <c r="AB36" s="33">
        <v>352</v>
      </c>
      <c r="AC36" s="28"/>
      <c r="AD36" s="28">
        <v>0</v>
      </c>
      <c r="AE36" s="24">
        <f t="shared" si="1"/>
        <v>0</v>
      </c>
      <c r="AF36" s="33">
        <v>205000</v>
      </c>
      <c r="AG36" s="33">
        <v>34167</v>
      </c>
      <c r="AH36" s="33" t="s">
        <v>92</v>
      </c>
      <c r="AI36" s="33" t="s">
        <v>92</v>
      </c>
      <c r="AJ36" s="33" t="s">
        <v>92</v>
      </c>
      <c r="AK36" s="33" t="s">
        <v>91</v>
      </c>
      <c r="AL36" s="33" t="s">
        <v>92</v>
      </c>
      <c r="AM36" s="33" t="s">
        <v>92</v>
      </c>
      <c r="AN36" s="33" t="s">
        <v>85</v>
      </c>
      <c r="AO36" s="33" t="s">
        <v>92</v>
      </c>
      <c r="AP36" s="33" t="s">
        <v>85</v>
      </c>
      <c r="AQ36" s="33" t="s">
        <v>258</v>
      </c>
      <c r="AR36" s="154">
        <v>17783952627</v>
      </c>
      <c r="AS36" s="154" t="s">
        <v>108</v>
      </c>
      <c r="AT36" s="154"/>
      <c r="AU36" s="155">
        <v>352</v>
      </c>
      <c r="AV36" s="28">
        <v>0</v>
      </c>
      <c r="AW36" s="89"/>
      <c r="AX36" s="28"/>
      <c r="AY36" s="28">
        <f>888-653.15</f>
        <v>234.85</v>
      </c>
      <c r="AZ36" s="28"/>
      <c r="BA36" s="28"/>
      <c r="BB36" s="28"/>
      <c r="BC36" s="28"/>
    </row>
    <row r="37" s="6" customFormat="1" ht="113" customHeight="1" spans="1:55">
      <c r="A37" s="28" t="s">
        <v>71</v>
      </c>
      <c r="B37" s="61">
        <v>30</v>
      </c>
      <c r="C37" s="33" t="s">
        <v>368</v>
      </c>
      <c r="D37" s="33" t="s">
        <v>73</v>
      </c>
      <c r="E37" s="33" t="s">
        <v>74</v>
      </c>
      <c r="F37" s="33" t="s">
        <v>246</v>
      </c>
      <c r="G37" s="33" t="s">
        <v>369</v>
      </c>
      <c r="H37" s="33" t="s">
        <v>114</v>
      </c>
      <c r="I37" s="33" t="s">
        <v>352</v>
      </c>
      <c r="J37" s="33" t="s">
        <v>370</v>
      </c>
      <c r="K37" s="33" t="s">
        <v>371</v>
      </c>
      <c r="L37" s="33" t="s">
        <v>370</v>
      </c>
      <c r="M37" s="33" t="s">
        <v>369</v>
      </c>
      <c r="N37" s="33" t="s">
        <v>82</v>
      </c>
      <c r="O37" s="33" t="s">
        <v>83</v>
      </c>
      <c r="P37" s="33" t="s">
        <v>253</v>
      </c>
      <c r="Q37" s="33" t="s">
        <v>254</v>
      </c>
      <c r="R37" s="33" t="s">
        <v>372</v>
      </c>
      <c r="S37" s="33" t="s">
        <v>137</v>
      </c>
      <c r="T37" s="33" t="s">
        <v>171</v>
      </c>
      <c r="U37" s="33" t="s">
        <v>257</v>
      </c>
      <c r="V37" s="33" t="s">
        <v>267</v>
      </c>
      <c r="W37" s="33">
        <v>2023</v>
      </c>
      <c r="X37" s="33" t="s">
        <v>91</v>
      </c>
      <c r="Y37" s="33">
        <v>202301</v>
      </c>
      <c r="Z37" s="33">
        <v>202312</v>
      </c>
      <c r="AA37" s="33">
        <v>90</v>
      </c>
      <c r="AB37" s="33">
        <v>90</v>
      </c>
      <c r="AC37" s="28"/>
      <c r="AD37" s="28">
        <v>0</v>
      </c>
      <c r="AE37" s="24">
        <f t="shared" si="1"/>
        <v>0</v>
      </c>
      <c r="AF37" s="33">
        <v>13520</v>
      </c>
      <c r="AG37" s="33">
        <v>2240</v>
      </c>
      <c r="AH37" s="33" t="s">
        <v>92</v>
      </c>
      <c r="AI37" s="33" t="s">
        <v>92</v>
      </c>
      <c r="AJ37" s="33" t="s">
        <v>92</v>
      </c>
      <c r="AK37" s="33" t="s">
        <v>91</v>
      </c>
      <c r="AL37" s="33" t="s">
        <v>92</v>
      </c>
      <c r="AM37" s="33" t="s">
        <v>92</v>
      </c>
      <c r="AN37" s="33" t="s">
        <v>85</v>
      </c>
      <c r="AO37" s="33" t="s">
        <v>92</v>
      </c>
      <c r="AP37" s="33" t="s">
        <v>85</v>
      </c>
      <c r="AQ37" s="33" t="s">
        <v>258</v>
      </c>
      <c r="AR37" s="154">
        <v>17783952627</v>
      </c>
      <c r="AS37" s="154" t="s">
        <v>108</v>
      </c>
      <c r="AT37" s="154"/>
      <c r="AU37" s="155">
        <v>90</v>
      </c>
      <c r="AV37" s="28">
        <v>0</v>
      </c>
      <c r="AW37" s="89"/>
      <c r="AX37" s="28"/>
      <c r="AY37" s="28"/>
      <c r="AZ37" s="28"/>
      <c r="BA37" s="28"/>
      <c r="BB37" s="28"/>
      <c r="BC37" s="28"/>
    </row>
    <row r="38" s="6" customFormat="1" ht="113" customHeight="1" spans="1:55">
      <c r="A38" s="28" t="s">
        <v>71</v>
      </c>
      <c r="B38" s="61">
        <v>31</v>
      </c>
      <c r="C38" s="33" t="s">
        <v>373</v>
      </c>
      <c r="D38" s="33" t="s">
        <v>73</v>
      </c>
      <c r="E38" s="33" t="s">
        <v>74</v>
      </c>
      <c r="F38" s="33" t="s">
        <v>246</v>
      </c>
      <c r="G38" s="33" t="s">
        <v>374</v>
      </c>
      <c r="H38" s="33" t="s">
        <v>114</v>
      </c>
      <c r="I38" s="33" t="s">
        <v>375</v>
      </c>
      <c r="J38" s="33" t="s">
        <v>376</v>
      </c>
      <c r="K38" s="33" t="s">
        <v>377</v>
      </c>
      <c r="L38" s="33" t="s">
        <v>376</v>
      </c>
      <c r="M38" s="33" t="s">
        <v>374</v>
      </c>
      <c r="N38" s="33" t="s">
        <v>82</v>
      </c>
      <c r="O38" s="33" t="s">
        <v>83</v>
      </c>
      <c r="P38" s="33" t="s">
        <v>253</v>
      </c>
      <c r="Q38" s="33" t="s">
        <v>254</v>
      </c>
      <c r="R38" s="33" t="s">
        <v>378</v>
      </c>
      <c r="S38" s="33" t="s">
        <v>137</v>
      </c>
      <c r="T38" s="33" t="s">
        <v>171</v>
      </c>
      <c r="U38" s="33" t="s">
        <v>257</v>
      </c>
      <c r="V38" s="33" t="s">
        <v>267</v>
      </c>
      <c r="W38" s="33">
        <v>2023</v>
      </c>
      <c r="X38" s="33" t="s">
        <v>91</v>
      </c>
      <c r="Y38" s="33">
        <v>202301</v>
      </c>
      <c r="Z38" s="33">
        <v>202312</v>
      </c>
      <c r="AA38" s="33">
        <v>53.66</v>
      </c>
      <c r="AB38" s="33">
        <v>31.66</v>
      </c>
      <c r="AC38" s="28"/>
      <c r="AD38" s="33">
        <v>22</v>
      </c>
      <c r="AE38" s="24">
        <f t="shared" si="1"/>
        <v>0</v>
      </c>
      <c r="AF38" s="33">
        <v>5135</v>
      </c>
      <c r="AG38" s="33">
        <v>856</v>
      </c>
      <c r="AH38" s="33" t="s">
        <v>92</v>
      </c>
      <c r="AI38" s="33" t="s">
        <v>92</v>
      </c>
      <c r="AJ38" s="33" t="s">
        <v>92</v>
      </c>
      <c r="AK38" s="33" t="s">
        <v>91</v>
      </c>
      <c r="AL38" s="33" t="s">
        <v>92</v>
      </c>
      <c r="AM38" s="33" t="s">
        <v>92</v>
      </c>
      <c r="AN38" s="33" t="s">
        <v>85</v>
      </c>
      <c r="AO38" s="33" t="s">
        <v>92</v>
      </c>
      <c r="AP38" s="33" t="s">
        <v>85</v>
      </c>
      <c r="AQ38" s="33" t="s">
        <v>258</v>
      </c>
      <c r="AR38" s="154">
        <v>17783952627</v>
      </c>
      <c r="AS38" s="154" t="s">
        <v>143</v>
      </c>
      <c r="AT38" s="154"/>
      <c r="AU38" s="155">
        <v>31.66</v>
      </c>
      <c r="AV38" s="28">
        <v>22</v>
      </c>
      <c r="AW38" s="89"/>
      <c r="AX38" s="28"/>
      <c r="AY38" s="28"/>
      <c r="AZ38" s="28"/>
      <c r="BA38" s="28"/>
      <c r="BB38" s="28"/>
      <c r="BC38" s="28"/>
    </row>
    <row r="39" s="6" customFormat="1" ht="113" customHeight="1" spans="1:55">
      <c r="A39" s="28" t="s">
        <v>71</v>
      </c>
      <c r="B39" s="61">
        <v>32</v>
      </c>
      <c r="C39" s="33" t="s">
        <v>379</v>
      </c>
      <c r="D39" s="33" t="s">
        <v>73</v>
      </c>
      <c r="E39" s="33" t="s">
        <v>74</v>
      </c>
      <c r="F39" s="33" t="s">
        <v>246</v>
      </c>
      <c r="G39" s="33" t="s">
        <v>380</v>
      </c>
      <c r="H39" s="33" t="s">
        <v>114</v>
      </c>
      <c r="I39" s="33" t="s">
        <v>381</v>
      </c>
      <c r="J39" s="33" t="s">
        <v>382</v>
      </c>
      <c r="K39" s="33" t="s">
        <v>383</v>
      </c>
      <c r="L39" s="33" t="s">
        <v>382</v>
      </c>
      <c r="M39" s="33" t="s">
        <v>380</v>
      </c>
      <c r="N39" s="33" t="s">
        <v>82</v>
      </c>
      <c r="O39" s="33" t="s">
        <v>83</v>
      </c>
      <c r="P39" s="33" t="s">
        <v>253</v>
      </c>
      <c r="Q39" s="33" t="s">
        <v>254</v>
      </c>
      <c r="R39" s="33" t="s">
        <v>384</v>
      </c>
      <c r="S39" s="33" t="s">
        <v>137</v>
      </c>
      <c r="T39" s="33" t="s">
        <v>171</v>
      </c>
      <c r="U39" s="33" t="s">
        <v>257</v>
      </c>
      <c r="V39" s="33" t="s">
        <v>267</v>
      </c>
      <c r="W39" s="33">
        <v>2023</v>
      </c>
      <c r="X39" s="33" t="s">
        <v>91</v>
      </c>
      <c r="Y39" s="33">
        <v>202301</v>
      </c>
      <c r="Z39" s="33">
        <v>202312</v>
      </c>
      <c r="AA39" s="33">
        <v>80</v>
      </c>
      <c r="AB39" s="33">
        <v>80</v>
      </c>
      <c r="AC39" s="28"/>
      <c r="AD39" s="28">
        <v>0</v>
      </c>
      <c r="AE39" s="24">
        <f t="shared" si="1"/>
        <v>0</v>
      </c>
      <c r="AF39" s="33">
        <v>420</v>
      </c>
      <c r="AG39" s="33">
        <v>70</v>
      </c>
      <c r="AH39" s="33" t="s">
        <v>92</v>
      </c>
      <c r="AI39" s="33" t="s">
        <v>92</v>
      </c>
      <c r="AJ39" s="33" t="s">
        <v>92</v>
      </c>
      <c r="AK39" s="33" t="s">
        <v>91</v>
      </c>
      <c r="AL39" s="33" t="s">
        <v>92</v>
      </c>
      <c r="AM39" s="33" t="s">
        <v>92</v>
      </c>
      <c r="AN39" s="33" t="s">
        <v>85</v>
      </c>
      <c r="AO39" s="33" t="s">
        <v>92</v>
      </c>
      <c r="AP39" s="33" t="s">
        <v>85</v>
      </c>
      <c r="AQ39" s="33" t="s">
        <v>258</v>
      </c>
      <c r="AR39" s="154">
        <v>17783952627</v>
      </c>
      <c r="AS39" s="154" t="s">
        <v>108</v>
      </c>
      <c r="AT39" s="154"/>
      <c r="AU39" s="155">
        <v>80</v>
      </c>
      <c r="AV39" s="28">
        <v>0</v>
      </c>
      <c r="AW39" s="89"/>
      <c r="AX39" s="28"/>
      <c r="AY39" s="28"/>
      <c r="AZ39" s="28"/>
      <c r="BA39" s="28"/>
      <c r="BB39" s="28"/>
      <c r="BC39" s="28"/>
    </row>
    <row r="40" s="6" customFormat="1" ht="113" customHeight="1" spans="1:55">
      <c r="A40" s="28" t="s">
        <v>71</v>
      </c>
      <c r="B40" s="61">
        <v>33</v>
      </c>
      <c r="C40" s="33" t="s">
        <v>385</v>
      </c>
      <c r="D40" s="33" t="s">
        <v>73</v>
      </c>
      <c r="E40" s="33" t="s">
        <v>74</v>
      </c>
      <c r="F40" s="33" t="s">
        <v>246</v>
      </c>
      <c r="G40" s="33" t="s">
        <v>386</v>
      </c>
      <c r="H40" s="33" t="s">
        <v>114</v>
      </c>
      <c r="I40" s="33" t="s">
        <v>357</v>
      </c>
      <c r="J40" s="33" t="s">
        <v>387</v>
      </c>
      <c r="K40" s="33" t="s">
        <v>388</v>
      </c>
      <c r="L40" s="33" t="s">
        <v>387</v>
      </c>
      <c r="M40" s="33" t="s">
        <v>386</v>
      </c>
      <c r="N40" s="33" t="s">
        <v>82</v>
      </c>
      <c r="O40" s="33" t="s">
        <v>83</v>
      </c>
      <c r="P40" s="33" t="s">
        <v>253</v>
      </c>
      <c r="Q40" s="33" t="s">
        <v>254</v>
      </c>
      <c r="R40" s="33" t="s">
        <v>389</v>
      </c>
      <c r="S40" s="33" t="s">
        <v>137</v>
      </c>
      <c r="T40" s="33" t="s">
        <v>171</v>
      </c>
      <c r="U40" s="33" t="s">
        <v>257</v>
      </c>
      <c r="V40" s="33" t="s">
        <v>267</v>
      </c>
      <c r="W40" s="33">
        <v>2023</v>
      </c>
      <c r="X40" s="33" t="s">
        <v>91</v>
      </c>
      <c r="Y40" s="33">
        <v>202301</v>
      </c>
      <c r="Z40" s="33">
        <v>202312</v>
      </c>
      <c r="AA40" s="33">
        <v>27</v>
      </c>
      <c r="AB40" s="33">
        <v>27</v>
      </c>
      <c r="AC40" s="28"/>
      <c r="AD40" s="28">
        <v>0</v>
      </c>
      <c r="AE40" s="24">
        <f t="shared" si="1"/>
        <v>0</v>
      </c>
      <c r="AF40" s="33">
        <v>230</v>
      </c>
      <c r="AG40" s="33">
        <v>38</v>
      </c>
      <c r="AH40" s="33" t="s">
        <v>92</v>
      </c>
      <c r="AI40" s="33" t="s">
        <v>92</v>
      </c>
      <c r="AJ40" s="33" t="s">
        <v>92</v>
      </c>
      <c r="AK40" s="33" t="s">
        <v>91</v>
      </c>
      <c r="AL40" s="33" t="s">
        <v>92</v>
      </c>
      <c r="AM40" s="33" t="s">
        <v>92</v>
      </c>
      <c r="AN40" s="33" t="s">
        <v>85</v>
      </c>
      <c r="AO40" s="33" t="s">
        <v>92</v>
      </c>
      <c r="AP40" s="33" t="s">
        <v>85</v>
      </c>
      <c r="AQ40" s="33" t="s">
        <v>258</v>
      </c>
      <c r="AR40" s="154">
        <v>17783952627</v>
      </c>
      <c r="AS40" s="154" t="s">
        <v>108</v>
      </c>
      <c r="AT40" s="154"/>
      <c r="AU40" s="155">
        <v>27</v>
      </c>
      <c r="AV40" s="28">
        <v>0</v>
      </c>
      <c r="AW40" s="89"/>
      <c r="AX40" s="28"/>
      <c r="AY40" s="28"/>
      <c r="AZ40" s="28"/>
      <c r="BA40" s="28"/>
      <c r="BB40" s="28"/>
      <c r="BC40" s="28"/>
    </row>
    <row r="41" s="6" customFormat="1" ht="113" customHeight="1" spans="1:55">
      <c r="A41" s="28" t="s">
        <v>71</v>
      </c>
      <c r="B41" s="61">
        <v>34</v>
      </c>
      <c r="C41" s="33" t="s">
        <v>390</v>
      </c>
      <c r="D41" s="33" t="s">
        <v>73</v>
      </c>
      <c r="E41" s="33" t="s">
        <v>74</v>
      </c>
      <c r="F41" s="33" t="s">
        <v>246</v>
      </c>
      <c r="G41" s="33" t="s">
        <v>391</v>
      </c>
      <c r="H41" s="33" t="s">
        <v>114</v>
      </c>
      <c r="I41" s="33" t="s">
        <v>392</v>
      </c>
      <c r="J41" s="33" t="s">
        <v>393</v>
      </c>
      <c r="K41" s="33" t="s">
        <v>394</v>
      </c>
      <c r="L41" s="33" t="s">
        <v>393</v>
      </c>
      <c r="M41" s="33" t="s">
        <v>395</v>
      </c>
      <c r="N41" s="33" t="s">
        <v>82</v>
      </c>
      <c r="O41" s="33" t="s">
        <v>83</v>
      </c>
      <c r="P41" s="33" t="s">
        <v>253</v>
      </c>
      <c r="Q41" s="33" t="s">
        <v>254</v>
      </c>
      <c r="R41" s="33" t="s">
        <v>396</v>
      </c>
      <c r="S41" s="33" t="s">
        <v>137</v>
      </c>
      <c r="T41" s="33" t="s">
        <v>171</v>
      </c>
      <c r="U41" s="33" t="s">
        <v>257</v>
      </c>
      <c r="V41" s="33" t="s">
        <v>267</v>
      </c>
      <c r="W41" s="33">
        <v>2023</v>
      </c>
      <c r="X41" s="33" t="s">
        <v>91</v>
      </c>
      <c r="Y41" s="33">
        <v>202301</v>
      </c>
      <c r="Z41" s="33">
        <v>202312</v>
      </c>
      <c r="AA41" s="33">
        <v>65</v>
      </c>
      <c r="AB41" s="33">
        <v>65</v>
      </c>
      <c r="AC41" s="28"/>
      <c r="AD41" s="28">
        <v>0</v>
      </c>
      <c r="AE41" s="24">
        <f t="shared" si="1"/>
        <v>0</v>
      </c>
      <c r="AF41" s="33">
        <v>450</v>
      </c>
      <c r="AG41" s="33">
        <v>75</v>
      </c>
      <c r="AH41" s="33" t="s">
        <v>92</v>
      </c>
      <c r="AI41" s="33" t="s">
        <v>92</v>
      </c>
      <c r="AJ41" s="33" t="s">
        <v>92</v>
      </c>
      <c r="AK41" s="33" t="s">
        <v>91</v>
      </c>
      <c r="AL41" s="33" t="s">
        <v>92</v>
      </c>
      <c r="AM41" s="33" t="s">
        <v>92</v>
      </c>
      <c r="AN41" s="33" t="s">
        <v>85</v>
      </c>
      <c r="AO41" s="33" t="s">
        <v>92</v>
      </c>
      <c r="AP41" s="33" t="s">
        <v>85</v>
      </c>
      <c r="AQ41" s="33" t="s">
        <v>258</v>
      </c>
      <c r="AR41" s="154">
        <v>17783952627</v>
      </c>
      <c r="AS41" s="154" t="s">
        <v>108</v>
      </c>
      <c r="AT41" s="154"/>
      <c r="AU41" s="155">
        <v>65</v>
      </c>
      <c r="AV41" s="28">
        <v>0</v>
      </c>
      <c r="AW41" s="89"/>
      <c r="AX41" s="28"/>
      <c r="AY41" s="28"/>
      <c r="AZ41" s="28"/>
      <c r="BA41" s="28"/>
      <c r="BB41" s="28"/>
      <c r="BC41" s="28"/>
    </row>
    <row r="42" s="6" customFormat="1" ht="113" customHeight="1" spans="1:55">
      <c r="A42" s="28" t="s">
        <v>71</v>
      </c>
      <c r="B42" s="61">
        <v>35</v>
      </c>
      <c r="C42" s="33" t="s">
        <v>397</v>
      </c>
      <c r="D42" s="33" t="s">
        <v>73</v>
      </c>
      <c r="E42" s="33" t="s">
        <v>74</v>
      </c>
      <c r="F42" s="33" t="s">
        <v>246</v>
      </c>
      <c r="G42" s="33" t="s">
        <v>398</v>
      </c>
      <c r="H42" s="33" t="s">
        <v>114</v>
      </c>
      <c r="I42" s="33" t="s">
        <v>399</v>
      </c>
      <c r="J42" s="33" t="s">
        <v>400</v>
      </c>
      <c r="K42" s="33" t="s">
        <v>401</v>
      </c>
      <c r="L42" s="33" t="s">
        <v>400</v>
      </c>
      <c r="M42" s="33" t="s">
        <v>398</v>
      </c>
      <c r="N42" s="33" t="s">
        <v>82</v>
      </c>
      <c r="O42" s="33" t="s">
        <v>83</v>
      </c>
      <c r="P42" s="33" t="s">
        <v>253</v>
      </c>
      <c r="Q42" s="33" t="s">
        <v>254</v>
      </c>
      <c r="R42" s="33" t="s">
        <v>402</v>
      </c>
      <c r="S42" s="33" t="s">
        <v>137</v>
      </c>
      <c r="T42" s="33" t="s">
        <v>171</v>
      </c>
      <c r="U42" s="33" t="s">
        <v>257</v>
      </c>
      <c r="V42" s="33" t="s">
        <v>267</v>
      </c>
      <c r="W42" s="33">
        <v>2023</v>
      </c>
      <c r="X42" s="33" t="s">
        <v>91</v>
      </c>
      <c r="Y42" s="33">
        <v>202301</v>
      </c>
      <c r="Z42" s="33">
        <v>202312</v>
      </c>
      <c r="AA42" s="33">
        <v>35</v>
      </c>
      <c r="AB42" s="33">
        <v>35</v>
      </c>
      <c r="AC42" s="28"/>
      <c r="AD42" s="28">
        <v>0</v>
      </c>
      <c r="AE42" s="24">
        <f t="shared" si="1"/>
        <v>0</v>
      </c>
      <c r="AF42" s="33">
        <v>365</v>
      </c>
      <c r="AG42" s="33">
        <v>61</v>
      </c>
      <c r="AH42" s="33" t="s">
        <v>92</v>
      </c>
      <c r="AI42" s="33" t="s">
        <v>92</v>
      </c>
      <c r="AJ42" s="33" t="s">
        <v>92</v>
      </c>
      <c r="AK42" s="33" t="s">
        <v>91</v>
      </c>
      <c r="AL42" s="33" t="s">
        <v>92</v>
      </c>
      <c r="AM42" s="33" t="s">
        <v>92</v>
      </c>
      <c r="AN42" s="33" t="s">
        <v>85</v>
      </c>
      <c r="AO42" s="33" t="s">
        <v>92</v>
      </c>
      <c r="AP42" s="33" t="s">
        <v>85</v>
      </c>
      <c r="AQ42" s="33" t="s">
        <v>258</v>
      </c>
      <c r="AR42" s="154">
        <v>17783952627</v>
      </c>
      <c r="AS42" s="154" t="s">
        <v>108</v>
      </c>
      <c r="AT42" s="154"/>
      <c r="AU42" s="155">
        <v>35</v>
      </c>
      <c r="AV42" s="28">
        <v>0</v>
      </c>
      <c r="AW42" s="89"/>
      <c r="AX42" s="28"/>
      <c r="AY42" s="28"/>
      <c r="AZ42" s="28"/>
      <c r="BA42" s="28"/>
      <c r="BB42" s="28"/>
      <c r="BC42" s="28"/>
    </row>
    <row r="43" s="6" customFormat="1" ht="113" customHeight="1" spans="1:55">
      <c r="A43" s="28" t="s">
        <v>71</v>
      </c>
      <c r="B43" s="61">
        <v>36</v>
      </c>
      <c r="C43" s="33" t="s">
        <v>403</v>
      </c>
      <c r="D43" s="33" t="s">
        <v>73</v>
      </c>
      <c r="E43" s="33" t="s">
        <v>74</v>
      </c>
      <c r="F43" s="33" t="s">
        <v>246</v>
      </c>
      <c r="G43" s="33" t="s">
        <v>404</v>
      </c>
      <c r="H43" s="33" t="s">
        <v>114</v>
      </c>
      <c r="I43" s="33" t="s">
        <v>405</v>
      </c>
      <c r="J43" s="33" t="s">
        <v>406</v>
      </c>
      <c r="K43" s="33" t="s">
        <v>407</v>
      </c>
      <c r="L43" s="33" t="s">
        <v>406</v>
      </c>
      <c r="M43" s="33" t="s">
        <v>404</v>
      </c>
      <c r="N43" s="33" t="s">
        <v>82</v>
      </c>
      <c r="O43" s="33" t="s">
        <v>83</v>
      </c>
      <c r="P43" s="33" t="s">
        <v>253</v>
      </c>
      <c r="Q43" s="33" t="s">
        <v>254</v>
      </c>
      <c r="R43" s="33" t="s">
        <v>408</v>
      </c>
      <c r="S43" s="33" t="s">
        <v>137</v>
      </c>
      <c r="T43" s="33" t="s">
        <v>171</v>
      </c>
      <c r="U43" s="33" t="s">
        <v>257</v>
      </c>
      <c r="V43" s="33" t="s">
        <v>267</v>
      </c>
      <c r="W43" s="33">
        <v>2023</v>
      </c>
      <c r="X43" s="33" t="s">
        <v>91</v>
      </c>
      <c r="Y43" s="33">
        <v>202301</v>
      </c>
      <c r="Z43" s="33">
        <v>202312</v>
      </c>
      <c r="AA43" s="33">
        <v>35</v>
      </c>
      <c r="AB43" s="33">
        <v>35</v>
      </c>
      <c r="AC43" s="28"/>
      <c r="AD43" s="28">
        <v>0</v>
      </c>
      <c r="AE43" s="24">
        <f t="shared" si="1"/>
        <v>0</v>
      </c>
      <c r="AF43" s="33">
        <v>246</v>
      </c>
      <c r="AG43" s="33">
        <v>44</v>
      </c>
      <c r="AH43" s="33" t="s">
        <v>92</v>
      </c>
      <c r="AI43" s="33" t="s">
        <v>92</v>
      </c>
      <c r="AJ43" s="33" t="s">
        <v>92</v>
      </c>
      <c r="AK43" s="33" t="s">
        <v>91</v>
      </c>
      <c r="AL43" s="33" t="s">
        <v>92</v>
      </c>
      <c r="AM43" s="33" t="s">
        <v>92</v>
      </c>
      <c r="AN43" s="33" t="s">
        <v>85</v>
      </c>
      <c r="AO43" s="33" t="s">
        <v>92</v>
      </c>
      <c r="AP43" s="33" t="s">
        <v>85</v>
      </c>
      <c r="AQ43" s="33" t="s">
        <v>258</v>
      </c>
      <c r="AR43" s="154">
        <v>17783952627</v>
      </c>
      <c r="AS43" s="154" t="s">
        <v>108</v>
      </c>
      <c r="AT43" s="154"/>
      <c r="AU43" s="155">
        <v>35</v>
      </c>
      <c r="AV43" s="28">
        <v>0</v>
      </c>
      <c r="AW43" s="89"/>
      <c r="AX43" s="28"/>
      <c r="AY43" s="28"/>
      <c r="AZ43" s="28"/>
      <c r="BA43" s="28"/>
      <c r="BB43" s="28"/>
      <c r="BC43" s="28"/>
    </row>
    <row r="44" s="6" customFormat="1" ht="113" customHeight="1" spans="1:55">
      <c r="A44" s="28" t="s">
        <v>71</v>
      </c>
      <c r="B44" s="61">
        <v>37</v>
      </c>
      <c r="C44" s="33" t="s">
        <v>409</v>
      </c>
      <c r="D44" s="33" t="s">
        <v>73</v>
      </c>
      <c r="E44" s="33" t="s">
        <v>74</v>
      </c>
      <c r="F44" s="33" t="s">
        <v>246</v>
      </c>
      <c r="G44" s="33" t="s">
        <v>410</v>
      </c>
      <c r="H44" s="33" t="s">
        <v>114</v>
      </c>
      <c r="I44" s="33" t="s">
        <v>411</v>
      </c>
      <c r="J44" s="33" t="s">
        <v>412</v>
      </c>
      <c r="K44" s="33" t="s">
        <v>413</v>
      </c>
      <c r="L44" s="33" t="s">
        <v>412</v>
      </c>
      <c r="M44" s="33" t="s">
        <v>410</v>
      </c>
      <c r="N44" s="33" t="s">
        <v>82</v>
      </c>
      <c r="O44" s="33" t="s">
        <v>83</v>
      </c>
      <c r="P44" s="33" t="s">
        <v>253</v>
      </c>
      <c r="Q44" s="33" t="s">
        <v>254</v>
      </c>
      <c r="R44" s="33" t="s">
        <v>414</v>
      </c>
      <c r="S44" s="33" t="s">
        <v>137</v>
      </c>
      <c r="T44" s="33" t="s">
        <v>171</v>
      </c>
      <c r="U44" s="33" t="s">
        <v>257</v>
      </c>
      <c r="V44" s="33" t="s">
        <v>267</v>
      </c>
      <c r="W44" s="33">
        <v>2023</v>
      </c>
      <c r="X44" s="33" t="s">
        <v>91</v>
      </c>
      <c r="Y44" s="33">
        <v>202301</v>
      </c>
      <c r="Z44" s="33">
        <v>202312</v>
      </c>
      <c r="AA44" s="33">
        <v>25</v>
      </c>
      <c r="AB44" s="33">
        <v>25</v>
      </c>
      <c r="AC44" s="28"/>
      <c r="AD44" s="28">
        <v>0</v>
      </c>
      <c r="AE44" s="24">
        <f t="shared" si="1"/>
        <v>0</v>
      </c>
      <c r="AF44" s="33">
        <v>220</v>
      </c>
      <c r="AG44" s="33">
        <v>37</v>
      </c>
      <c r="AH44" s="33" t="s">
        <v>92</v>
      </c>
      <c r="AI44" s="33" t="s">
        <v>92</v>
      </c>
      <c r="AJ44" s="33" t="s">
        <v>92</v>
      </c>
      <c r="AK44" s="33" t="s">
        <v>91</v>
      </c>
      <c r="AL44" s="33" t="s">
        <v>92</v>
      </c>
      <c r="AM44" s="33" t="s">
        <v>92</v>
      </c>
      <c r="AN44" s="33" t="s">
        <v>85</v>
      </c>
      <c r="AO44" s="33" t="s">
        <v>92</v>
      </c>
      <c r="AP44" s="33" t="s">
        <v>85</v>
      </c>
      <c r="AQ44" s="33" t="s">
        <v>258</v>
      </c>
      <c r="AR44" s="154">
        <v>17783952627</v>
      </c>
      <c r="AS44" s="154" t="s">
        <v>108</v>
      </c>
      <c r="AT44" s="154"/>
      <c r="AU44" s="155">
        <v>25</v>
      </c>
      <c r="AV44" s="28">
        <v>0</v>
      </c>
      <c r="AW44" s="89"/>
      <c r="AX44" s="28"/>
      <c r="AY44" s="28"/>
      <c r="AZ44" s="28"/>
      <c r="BA44" s="28"/>
      <c r="BB44" s="28"/>
      <c r="BC44" s="28"/>
    </row>
    <row r="45" s="6" customFormat="1" ht="113" customHeight="1" spans="1:55">
      <c r="A45" s="28" t="s">
        <v>71</v>
      </c>
      <c r="B45" s="61">
        <v>38</v>
      </c>
      <c r="C45" s="33" t="s">
        <v>415</v>
      </c>
      <c r="D45" s="33" t="s">
        <v>73</v>
      </c>
      <c r="E45" s="33" t="s">
        <v>74</v>
      </c>
      <c r="F45" s="33" t="s">
        <v>246</v>
      </c>
      <c r="G45" s="33" t="s">
        <v>416</v>
      </c>
      <c r="H45" s="33" t="s">
        <v>114</v>
      </c>
      <c r="I45" s="33" t="s">
        <v>417</v>
      </c>
      <c r="J45" s="33" t="s">
        <v>418</v>
      </c>
      <c r="K45" s="33" t="s">
        <v>419</v>
      </c>
      <c r="L45" s="33" t="s">
        <v>418</v>
      </c>
      <c r="M45" s="33" t="s">
        <v>416</v>
      </c>
      <c r="N45" s="33" t="s">
        <v>82</v>
      </c>
      <c r="O45" s="33" t="s">
        <v>83</v>
      </c>
      <c r="P45" s="33" t="s">
        <v>253</v>
      </c>
      <c r="Q45" s="33" t="s">
        <v>254</v>
      </c>
      <c r="R45" s="33" t="s">
        <v>420</v>
      </c>
      <c r="S45" s="33" t="s">
        <v>137</v>
      </c>
      <c r="T45" s="33" t="s">
        <v>171</v>
      </c>
      <c r="U45" s="33" t="s">
        <v>257</v>
      </c>
      <c r="V45" s="33" t="s">
        <v>267</v>
      </c>
      <c r="W45" s="33">
        <v>2023</v>
      </c>
      <c r="X45" s="33" t="s">
        <v>91</v>
      </c>
      <c r="Y45" s="33">
        <v>202301</v>
      </c>
      <c r="Z45" s="33">
        <v>202312</v>
      </c>
      <c r="AA45" s="33">
        <v>95</v>
      </c>
      <c r="AB45" s="33">
        <v>95</v>
      </c>
      <c r="AC45" s="28"/>
      <c r="AD45" s="28">
        <v>0</v>
      </c>
      <c r="AE45" s="24">
        <f t="shared" si="1"/>
        <v>0</v>
      </c>
      <c r="AF45" s="33">
        <v>566</v>
      </c>
      <c r="AG45" s="33">
        <v>94</v>
      </c>
      <c r="AH45" s="33" t="s">
        <v>92</v>
      </c>
      <c r="AI45" s="33" t="s">
        <v>92</v>
      </c>
      <c r="AJ45" s="33" t="s">
        <v>92</v>
      </c>
      <c r="AK45" s="33" t="s">
        <v>91</v>
      </c>
      <c r="AL45" s="33" t="s">
        <v>92</v>
      </c>
      <c r="AM45" s="33" t="s">
        <v>92</v>
      </c>
      <c r="AN45" s="33" t="s">
        <v>85</v>
      </c>
      <c r="AO45" s="33" t="s">
        <v>92</v>
      </c>
      <c r="AP45" s="33" t="s">
        <v>85</v>
      </c>
      <c r="AQ45" s="33" t="s">
        <v>258</v>
      </c>
      <c r="AR45" s="154">
        <v>17783952627</v>
      </c>
      <c r="AS45" s="154" t="s">
        <v>108</v>
      </c>
      <c r="AT45" s="154"/>
      <c r="AU45" s="155">
        <v>95</v>
      </c>
      <c r="AV45" s="28">
        <v>0</v>
      </c>
      <c r="AW45" s="89"/>
      <c r="AX45" s="28"/>
      <c r="AY45" s="28"/>
      <c r="AZ45" s="28"/>
      <c r="BA45" s="28"/>
      <c r="BB45" s="28"/>
      <c r="BC45" s="28"/>
    </row>
    <row r="46" s="6" customFormat="1" ht="113" customHeight="1" spans="1:55">
      <c r="A46" s="28" t="s">
        <v>71</v>
      </c>
      <c r="B46" s="61">
        <v>39</v>
      </c>
      <c r="C46" s="33" t="s">
        <v>421</v>
      </c>
      <c r="D46" s="33" t="s">
        <v>73</v>
      </c>
      <c r="E46" s="33" t="s">
        <v>74</v>
      </c>
      <c r="F46" s="33" t="s">
        <v>246</v>
      </c>
      <c r="G46" s="33" t="s">
        <v>422</v>
      </c>
      <c r="H46" s="33" t="s">
        <v>114</v>
      </c>
      <c r="I46" s="33" t="s">
        <v>423</v>
      </c>
      <c r="J46" s="33" t="s">
        <v>424</v>
      </c>
      <c r="K46" s="33" t="s">
        <v>425</v>
      </c>
      <c r="L46" s="33" t="s">
        <v>424</v>
      </c>
      <c r="M46" s="33" t="s">
        <v>422</v>
      </c>
      <c r="N46" s="33" t="s">
        <v>82</v>
      </c>
      <c r="O46" s="33" t="s">
        <v>83</v>
      </c>
      <c r="P46" s="33" t="s">
        <v>253</v>
      </c>
      <c r="Q46" s="33" t="s">
        <v>254</v>
      </c>
      <c r="R46" s="33" t="s">
        <v>153</v>
      </c>
      <c r="S46" s="33" t="s">
        <v>137</v>
      </c>
      <c r="T46" s="33" t="s">
        <v>171</v>
      </c>
      <c r="U46" s="33" t="s">
        <v>257</v>
      </c>
      <c r="V46" s="33" t="s">
        <v>267</v>
      </c>
      <c r="W46" s="33">
        <v>2023</v>
      </c>
      <c r="X46" s="33" t="s">
        <v>91</v>
      </c>
      <c r="Y46" s="33">
        <v>202301</v>
      </c>
      <c r="Z46" s="33">
        <v>202312</v>
      </c>
      <c r="AA46" s="33">
        <v>200</v>
      </c>
      <c r="AB46" s="33">
        <v>200</v>
      </c>
      <c r="AC46" s="28"/>
      <c r="AD46" s="28">
        <v>0</v>
      </c>
      <c r="AE46" s="24">
        <f t="shared" si="1"/>
        <v>0</v>
      </c>
      <c r="AF46" s="33">
        <v>388</v>
      </c>
      <c r="AG46" s="33">
        <v>65</v>
      </c>
      <c r="AH46" s="33" t="s">
        <v>92</v>
      </c>
      <c r="AI46" s="33" t="s">
        <v>92</v>
      </c>
      <c r="AJ46" s="33" t="s">
        <v>92</v>
      </c>
      <c r="AK46" s="33" t="s">
        <v>91</v>
      </c>
      <c r="AL46" s="33" t="s">
        <v>92</v>
      </c>
      <c r="AM46" s="33" t="s">
        <v>92</v>
      </c>
      <c r="AN46" s="33" t="s">
        <v>85</v>
      </c>
      <c r="AO46" s="33" t="s">
        <v>92</v>
      </c>
      <c r="AP46" s="33" t="s">
        <v>85</v>
      </c>
      <c r="AQ46" s="33" t="s">
        <v>258</v>
      </c>
      <c r="AR46" s="154">
        <v>17783952627</v>
      </c>
      <c r="AS46" s="154" t="s">
        <v>108</v>
      </c>
      <c r="AT46" s="154"/>
      <c r="AU46" s="155">
        <v>200</v>
      </c>
      <c r="AV46" s="28">
        <v>0</v>
      </c>
      <c r="AW46" s="89"/>
      <c r="AX46" s="28"/>
      <c r="AY46" s="28"/>
      <c r="AZ46" s="28"/>
      <c r="BA46" s="28"/>
      <c r="BB46" s="28"/>
      <c r="BC46" s="28"/>
    </row>
    <row r="47" s="6" customFormat="1" ht="113" customHeight="1" spans="1:55">
      <c r="A47" s="28" t="s">
        <v>71</v>
      </c>
      <c r="B47" s="61">
        <v>40</v>
      </c>
      <c r="C47" s="33" t="s">
        <v>426</v>
      </c>
      <c r="D47" s="33" t="s">
        <v>73</v>
      </c>
      <c r="E47" s="33" t="s">
        <v>74</v>
      </c>
      <c r="F47" s="33" t="s">
        <v>246</v>
      </c>
      <c r="G47" s="33" t="s">
        <v>427</v>
      </c>
      <c r="H47" s="33" t="s">
        <v>114</v>
      </c>
      <c r="I47" s="33" t="s">
        <v>163</v>
      </c>
      <c r="J47" s="33" t="s">
        <v>428</v>
      </c>
      <c r="K47" s="33" t="s">
        <v>429</v>
      </c>
      <c r="L47" s="33" t="s">
        <v>428</v>
      </c>
      <c r="M47" s="33" t="s">
        <v>427</v>
      </c>
      <c r="N47" s="33" t="s">
        <v>82</v>
      </c>
      <c r="O47" s="33" t="s">
        <v>83</v>
      </c>
      <c r="P47" s="33" t="s">
        <v>253</v>
      </c>
      <c r="Q47" s="33" t="s">
        <v>254</v>
      </c>
      <c r="R47" s="33" t="s">
        <v>430</v>
      </c>
      <c r="S47" s="33" t="s">
        <v>137</v>
      </c>
      <c r="T47" s="33" t="s">
        <v>171</v>
      </c>
      <c r="U47" s="33" t="s">
        <v>257</v>
      </c>
      <c r="V47" s="33" t="s">
        <v>267</v>
      </c>
      <c r="W47" s="33">
        <v>2023</v>
      </c>
      <c r="X47" s="33" t="s">
        <v>91</v>
      </c>
      <c r="Y47" s="33">
        <v>202301</v>
      </c>
      <c r="Z47" s="33">
        <v>202312</v>
      </c>
      <c r="AA47" s="33">
        <v>25</v>
      </c>
      <c r="AB47" s="33">
        <v>25</v>
      </c>
      <c r="AC47" s="28"/>
      <c r="AD47" s="28">
        <v>0</v>
      </c>
      <c r="AE47" s="24">
        <f t="shared" si="1"/>
        <v>0</v>
      </c>
      <c r="AF47" s="33">
        <v>274</v>
      </c>
      <c r="AG47" s="33">
        <v>46</v>
      </c>
      <c r="AH47" s="33" t="s">
        <v>92</v>
      </c>
      <c r="AI47" s="33" t="s">
        <v>92</v>
      </c>
      <c r="AJ47" s="33" t="s">
        <v>92</v>
      </c>
      <c r="AK47" s="33" t="s">
        <v>91</v>
      </c>
      <c r="AL47" s="33" t="s">
        <v>92</v>
      </c>
      <c r="AM47" s="33" t="s">
        <v>92</v>
      </c>
      <c r="AN47" s="33" t="s">
        <v>85</v>
      </c>
      <c r="AO47" s="33" t="s">
        <v>92</v>
      </c>
      <c r="AP47" s="33" t="s">
        <v>85</v>
      </c>
      <c r="AQ47" s="33" t="s">
        <v>258</v>
      </c>
      <c r="AR47" s="154">
        <v>17783952627</v>
      </c>
      <c r="AS47" s="154" t="s">
        <v>108</v>
      </c>
      <c r="AT47" s="154"/>
      <c r="AU47" s="155">
        <v>25</v>
      </c>
      <c r="AV47" s="28">
        <v>0</v>
      </c>
      <c r="AW47" s="89"/>
      <c r="AX47" s="28"/>
      <c r="AY47" s="28"/>
      <c r="AZ47" s="28"/>
      <c r="BA47" s="28"/>
      <c r="BB47" s="28"/>
      <c r="BC47" s="28"/>
    </row>
    <row r="48" s="6" customFormat="1" ht="113" customHeight="1" spans="1:55">
      <c r="A48" s="28" t="s">
        <v>71</v>
      </c>
      <c r="B48" s="61">
        <v>41</v>
      </c>
      <c r="C48" s="33" t="s">
        <v>431</v>
      </c>
      <c r="D48" s="62" t="s">
        <v>73</v>
      </c>
      <c r="E48" s="28" t="s">
        <v>432</v>
      </c>
      <c r="F48" s="28" t="s">
        <v>75</v>
      </c>
      <c r="G48" s="62" t="s">
        <v>433</v>
      </c>
      <c r="H48" s="28" t="s">
        <v>114</v>
      </c>
      <c r="I48" s="62" t="s">
        <v>434</v>
      </c>
      <c r="J48" s="62" t="s">
        <v>435</v>
      </c>
      <c r="K48" s="28" t="s">
        <v>436</v>
      </c>
      <c r="L48" s="28" t="s">
        <v>437</v>
      </c>
      <c r="M48" s="28" t="s">
        <v>438</v>
      </c>
      <c r="N48" s="28" t="s">
        <v>439</v>
      </c>
      <c r="O48" s="28" t="s">
        <v>101</v>
      </c>
      <c r="P48" s="62" t="s">
        <v>440</v>
      </c>
      <c r="Q48" s="28" t="s">
        <v>85</v>
      </c>
      <c r="R48" s="28" t="s">
        <v>441</v>
      </c>
      <c r="S48" s="33" t="s">
        <v>442</v>
      </c>
      <c r="T48" s="28" t="s">
        <v>171</v>
      </c>
      <c r="U48" s="62" t="s">
        <v>214</v>
      </c>
      <c r="V48" s="62" t="s">
        <v>443</v>
      </c>
      <c r="W48" s="28">
        <v>2023</v>
      </c>
      <c r="X48" s="28" t="s">
        <v>91</v>
      </c>
      <c r="Y48" s="33">
        <v>2023.9</v>
      </c>
      <c r="Z48" s="33">
        <v>2023.12</v>
      </c>
      <c r="AA48" s="62">
        <v>300</v>
      </c>
      <c r="AB48" s="33">
        <v>270</v>
      </c>
      <c r="AC48" s="28"/>
      <c r="AD48" s="62">
        <v>30</v>
      </c>
      <c r="AE48" s="24">
        <f t="shared" si="1"/>
        <v>0</v>
      </c>
      <c r="AF48" s="28">
        <v>120</v>
      </c>
      <c r="AG48" s="28">
        <v>58</v>
      </c>
      <c r="AH48" s="28" t="s">
        <v>92</v>
      </c>
      <c r="AI48" s="28" t="s">
        <v>92</v>
      </c>
      <c r="AJ48" s="28" t="s">
        <v>92</v>
      </c>
      <c r="AK48" s="28" t="s">
        <v>91</v>
      </c>
      <c r="AL48" s="28" t="s">
        <v>91</v>
      </c>
      <c r="AM48" s="28" t="s">
        <v>92</v>
      </c>
      <c r="AN48" s="28" t="s">
        <v>92</v>
      </c>
      <c r="AO48" s="28" t="s">
        <v>92</v>
      </c>
      <c r="AP48" s="28" t="s">
        <v>92</v>
      </c>
      <c r="AQ48" s="28" t="s">
        <v>444</v>
      </c>
      <c r="AR48" s="28">
        <v>18716773922</v>
      </c>
      <c r="AS48" s="28" t="s">
        <v>143</v>
      </c>
      <c r="AT48" s="28"/>
      <c r="AU48" s="155">
        <v>270</v>
      </c>
      <c r="AV48" s="28">
        <v>30</v>
      </c>
      <c r="AW48" s="89">
        <v>270</v>
      </c>
      <c r="AX48" s="28"/>
      <c r="AY48" s="28"/>
      <c r="AZ48" s="28"/>
      <c r="BA48" s="28"/>
      <c r="BB48" s="28"/>
      <c r="BC48" s="28"/>
    </row>
    <row r="49" s="6" customFormat="1" ht="113" customHeight="1" spans="1:55">
      <c r="A49" s="28" t="s">
        <v>71</v>
      </c>
      <c r="B49" s="61">
        <v>42</v>
      </c>
      <c r="C49" s="33" t="s">
        <v>445</v>
      </c>
      <c r="D49" s="61" t="s">
        <v>73</v>
      </c>
      <c r="E49" s="33" t="s">
        <v>432</v>
      </c>
      <c r="F49" s="33" t="s">
        <v>446</v>
      </c>
      <c r="G49" s="61" t="s">
        <v>447</v>
      </c>
      <c r="H49" s="33" t="s">
        <v>114</v>
      </c>
      <c r="I49" s="61" t="s">
        <v>448</v>
      </c>
      <c r="J49" s="61" t="s">
        <v>449</v>
      </c>
      <c r="K49" s="33" t="s">
        <v>450</v>
      </c>
      <c r="L49" s="33" t="s">
        <v>451</v>
      </c>
      <c r="M49" s="33" t="s">
        <v>452</v>
      </c>
      <c r="N49" s="33" t="s">
        <v>82</v>
      </c>
      <c r="O49" s="33" t="s">
        <v>275</v>
      </c>
      <c r="P49" s="33" t="s">
        <v>453</v>
      </c>
      <c r="Q49" s="33" t="s">
        <v>454</v>
      </c>
      <c r="R49" s="33" t="s">
        <v>455</v>
      </c>
      <c r="S49" s="33" t="s">
        <v>456</v>
      </c>
      <c r="T49" s="33" t="s">
        <v>457</v>
      </c>
      <c r="U49" s="61" t="s">
        <v>214</v>
      </c>
      <c r="V49" s="61" t="s">
        <v>458</v>
      </c>
      <c r="W49" s="33">
        <v>2023</v>
      </c>
      <c r="X49" s="33" t="s">
        <v>91</v>
      </c>
      <c r="Y49" s="33">
        <v>2023.9</v>
      </c>
      <c r="Z49" s="33">
        <v>2023.11</v>
      </c>
      <c r="AA49" s="61">
        <v>140</v>
      </c>
      <c r="AB49" s="33">
        <v>90</v>
      </c>
      <c r="AC49" s="28"/>
      <c r="AD49" s="61">
        <v>50</v>
      </c>
      <c r="AE49" s="24">
        <f t="shared" si="1"/>
        <v>0</v>
      </c>
      <c r="AF49" s="33">
        <v>3000</v>
      </c>
      <c r="AG49" s="33">
        <v>200</v>
      </c>
      <c r="AH49" s="33" t="s">
        <v>92</v>
      </c>
      <c r="AI49" s="33" t="s">
        <v>92</v>
      </c>
      <c r="AJ49" s="33" t="s">
        <v>92</v>
      </c>
      <c r="AK49" s="33" t="s">
        <v>91</v>
      </c>
      <c r="AL49" s="33" t="s">
        <v>92</v>
      </c>
      <c r="AM49" s="33" t="s">
        <v>92</v>
      </c>
      <c r="AN49" s="33" t="s">
        <v>85</v>
      </c>
      <c r="AO49" s="33" t="s">
        <v>92</v>
      </c>
      <c r="AP49" s="33" t="s">
        <v>85</v>
      </c>
      <c r="AQ49" s="33" t="s">
        <v>459</v>
      </c>
      <c r="AR49" s="33">
        <v>13527346598</v>
      </c>
      <c r="AS49" s="28" t="s">
        <v>143</v>
      </c>
      <c r="AT49" s="28"/>
      <c r="AU49" s="155">
        <v>90</v>
      </c>
      <c r="AV49" s="28">
        <v>50</v>
      </c>
      <c r="AW49" s="89">
        <v>90</v>
      </c>
      <c r="AX49" s="28"/>
      <c r="AY49" s="28"/>
      <c r="AZ49" s="28"/>
      <c r="BA49" s="28"/>
      <c r="BB49" s="28"/>
      <c r="BC49" s="28"/>
    </row>
    <row r="50" s="6" customFormat="1" ht="113" customHeight="1" spans="1:55">
      <c r="A50" s="28" t="s">
        <v>71</v>
      </c>
      <c r="B50" s="61">
        <v>43</v>
      </c>
      <c r="C50" s="33" t="s">
        <v>460</v>
      </c>
      <c r="D50" s="61" t="s">
        <v>73</v>
      </c>
      <c r="E50" s="33" t="s">
        <v>432</v>
      </c>
      <c r="F50" s="33" t="s">
        <v>446</v>
      </c>
      <c r="G50" s="61" t="s">
        <v>461</v>
      </c>
      <c r="H50" s="33" t="s">
        <v>96</v>
      </c>
      <c r="I50" s="61" t="s">
        <v>462</v>
      </c>
      <c r="J50" s="61" t="s">
        <v>463</v>
      </c>
      <c r="K50" s="33" t="s">
        <v>464</v>
      </c>
      <c r="L50" s="33" t="s">
        <v>463</v>
      </c>
      <c r="M50" s="33" t="s">
        <v>461</v>
      </c>
      <c r="N50" s="33" t="s">
        <v>82</v>
      </c>
      <c r="O50" s="33" t="s">
        <v>83</v>
      </c>
      <c r="P50" s="33" t="s">
        <v>465</v>
      </c>
      <c r="Q50" s="33" t="s">
        <v>85</v>
      </c>
      <c r="R50" s="33" t="s">
        <v>466</v>
      </c>
      <c r="S50" s="33" t="s">
        <v>186</v>
      </c>
      <c r="T50" s="33" t="s">
        <v>88</v>
      </c>
      <c r="U50" s="61" t="s">
        <v>214</v>
      </c>
      <c r="V50" s="61" t="s">
        <v>467</v>
      </c>
      <c r="W50" s="33">
        <v>2023</v>
      </c>
      <c r="X50" s="33" t="s">
        <v>91</v>
      </c>
      <c r="Y50" s="33">
        <v>2023.9</v>
      </c>
      <c r="Z50" s="33">
        <v>202310</v>
      </c>
      <c r="AA50" s="61">
        <v>60</v>
      </c>
      <c r="AB50" s="33">
        <v>50</v>
      </c>
      <c r="AC50" s="28"/>
      <c r="AD50" s="61">
        <v>10</v>
      </c>
      <c r="AE50" s="24">
        <f t="shared" si="1"/>
        <v>0</v>
      </c>
      <c r="AF50" s="33">
        <v>80</v>
      </c>
      <c r="AG50" s="33">
        <v>21</v>
      </c>
      <c r="AH50" s="33" t="s">
        <v>92</v>
      </c>
      <c r="AI50" s="33" t="s">
        <v>92</v>
      </c>
      <c r="AJ50" s="33" t="s">
        <v>92</v>
      </c>
      <c r="AK50" s="33" t="s">
        <v>91</v>
      </c>
      <c r="AL50" s="33" t="s">
        <v>91</v>
      </c>
      <c r="AM50" s="33" t="s">
        <v>92</v>
      </c>
      <c r="AN50" s="33" t="s">
        <v>85</v>
      </c>
      <c r="AO50" s="33" t="s">
        <v>92</v>
      </c>
      <c r="AP50" s="33"/>
      <c r="AQ50" s="33" t="s">
        <v>468</v>
      </c>
      <c r="AR50" s="33">
        <v>19908360008</v>
      </c>
      <c r="AS50" s="28" t="s">
        <v>143</v>
      </c>
      <c r="AT50" s="28"/>
      <c r="AU50" s="155">
        <v>50</v>
      </c>
      <c r="AV50" s="28">
        <v>50</v>
      </c>
      <c r="AW50" s="89">
        <v>10</v>
      </c>
      <c r="AX50" s="28"/>
      <c r="AY50" s="28"/>
      <c r="AZ50" s="28"/>
      <c r="BA50" s="28"/>
      <c r="BB50" s="28"/>
      <c r="BC50" s="28"/>
    </row>
    <row r="51" s="6" customFormat="1" ht="113" customHeight="1" spans="1:55">
      <c r="A51" s="28" t="s">
        <v>71</v>
      </c>
      <c r="B51" s="61">
        <v>44</v>
      </c>
      <c r="C51" s="33" t="s">
        <v>469</v>
      </c>
      <c r="D51" s="61" t="s">
        <v>73</v>
      </c>
      <c r="E51" s="33" t="s">
        <v>432</v>
      </c>
      <c r="F51" s="33" t="s">
        <v>446</v>
      </c>
      <c r="G51" s="88" t="s">
        <v>470</v>
      </c>
      <c r="H51" s="33" t="s">
        <v>96</v>
      </c>
      <c r="I51" s="33" t="s">
        <v>471</v>
      </c>
      <c r="J51" s="61" t="s">
        <v>472</v>
      </c>
      <c r="K51" s="33" t="s">
        <v>473</v>
      </c>
      <c r="L51" s="33" t="s">
        <v>474</v>
      </c>
      <c r="M51" s="33" t="s">
        <v>475</v>
      </c>
      <c r="N51" s="33" t="s">
        <v>82</v>
      </c>
      <c r="O51" s="33" t="s">
        <v>196</v>
      </c>
      <c r="P51" s="33" t="s">
        <v>476</v>
      </c>
      <c r="Q51" s="33" t="s">
        <v>85</v>
      </c>
      <c r="R51" s="33" t="s">
        <v>477</v>
      </c>
      <c r="S51" s="33" t="s">
        <v>478</v>
      </c>
      <c r="T51" s="33" t="s">
        <v>171</v>
      </c>
      <c r="U51" s="61" t="s">
        <v>214</v>
      </c>
      <c r="V51" s="61" t="s">
        <v>140</v>
      </c>
      <c r="W51" s="33">
        <v>2023</v>
      </c>
      <c r="X51" s="33" t="s">
        <v>91</v>
      </c>
      <c r="Y51" s="33">
        <v>2023.9</v>
      </c>
      <c r="Z51" s="33">
        <v>2023.12</v>
      </c>
      <c r="AA51" s="61">
        <v>99.358</v>
      </c>
      <c r="AB51" s="33">
        <v>43</v>
      </c>
      <c r="AC51" s="28"/>
      <c r="AD51" s="61">
        <v>56.358</v>
      </c>
      <c r="AE51" s="24">
        <f t="shared" si="1"/>
        <v>0</v>
      </c>
      <c r="AF51" s="33">
        <v>1224</v>
      </c>
      <c r="AG51" s="33">
        <v>425</v>
      </c>
      <c r="AH51" s="33" t="s">
        <v>92</v>
      </c>
      <c r="AI51" s="33" t="s">
        <v>92</v>
      </c>
      <c r="AJ51" s="33" t="s">
        <v>92</v>
      </c>
      <c r="AK51" s="33" t="s">
        <v>91</v>
      </c>
      <c r="AL51" s="33" t="s">
        <v>91</v>
      </c>
      <c r="AM51" s="33" t="s">
        <v>92</v>
      </c>
      <c r="AN51" s="33" t="s">
        <v>85</v>
      </c>
      <c r="AO51" s="33" t="s">
        <v>92</v>
      </c>
      <c r="AP51" s="33"/>
      <c r="AQ51" s="33" t="s">
        <v>479</v>
      </c>
      <c r="AR51" s="154" t="s">
        <v>480</v>
      </c>
      <c r="AS51" s="28" t="s">
        <v>143</v>
      </c>
      <c r="AT51" s="28"/>
      <c r="AU51" s="155">
        <v>43.642</v>
      </c>
      <c r="AV51" s="28">
        <v>56.358</v>
      </c>
      <c r="AW51" s="89">
        <v>43</v>
      </c>
      <c r="AX51" s="28"/>
      <c r="AY51" s="28"/>
      <c r="AZ51" s="28"/>
      <c r="BA51" s="28"/>
      <c r="BB51" s="28"/>
      <c r="BC51" s="28"/>
    </row>
    <row r="52" s="6" customFormat="1" ht="113" customHeight="1" spans="1:55">
      <c r="A52" s="28" t="s">
        <v>71</v>
      </c>
      <c r="B52" s="61">
        <v>45</v>
      </c>
      <c r="C52" s="33" t="s">
        <v>481</v>
      </c>
      <c r="D52" s="62" t="s">
        <v>73</v>
      </c>
      <c r="E52" s="28" t="s">
        <v>74</v>
      </c>
      <c r="F52" s="28" t="s">
        <v>145</v>
      </c>
      <c r="G52" s="62" t="s">
        <v>482</v>
      </c>
      <c r="H52" s="28" t="s">
        <v>96</v>
      </c>
      <c r="I52" s="62" t="s">
        <v>483</v>
      </c>
      <c r="J52" s="62" t="s">
        <v>484</v>
      </c>
      <c r="K52" s="28" t="s">
        <v>485</v>
      </c>
      <c r="L52" s="62" t="s">
        <v>484</v>
      </c>
      <c r="M52" s="28" t="s">
        <v>486</v>
      </c>
      <c r="N52" s="28" t="s">
        <v>82</v>
      </c>
      <c r="O52" s="28" t="s">
        <v>101</v>
      </c>
      <c r="P52" s="28" t="s">
        <v>487</v>
      </c>
      <c r="Q52" s="28" t="s">
        <v>85</v>
      </c>
      <c r="R52" s="28" t="s">
        <v>488</v>
      </c>
      <c r="S52" s="28" t="s">
        <v>489</v>
      </c>
      <c r="T52" s="28" t="s">
        <v>171</v>
      </c>
      <c r="U52" s="62" t="s">
        <v>214</v>
      </c>
      <c r="V52" s="62" t="s">
        <v>237</v>
      </c>
      <c r="W52" s="28">
        <v>2023</v>
      </c>
      <c r="X52" s="28" t="s">
        <v>91</v>
      </c>
      <c r="Y52" s="33">
        <v>2023.9</v>
      </c>
      <c r="Z52" s="28">
        <v>2023.12</v>
      </c>
      <c r="AA52" s="62">
        <v>60</v>
      </c>
      <c r="AB52" s="33">
        <v>30</v>
      </c>
      <c r="AC52" s="28"/>
      <c r="AD52" s="62">
        <v>30</v>
      </c>
      <c r="AE52" s="24">
        <f t="shared" si="1"/>
        <v>0</v>
      </c>
      <c r="AF52" s="28">
        <v>100</v>
      </c>
      <c r="AG52" s="28">
        <v>15</v>
      </c>
      <c r="AH52" s="28" t="s">
        <v>92</v>
      </c>
      <c r="AI52" s="28" t="s">
        <v>92</v>
      </c>
      <c r="AJ52" s="28" t="s">
        <v>92</v>
      </c>
      <c r="AK52" s="28" t="s">
        <v>91</v>
      </c>
      <c r="AL52" s="28" t="s">
        <v>91</v>
      </c>
      <c r="AM52" s="28" t="s">
        <v>92</v>
      </c>
      <c r="AN52" s="28" t="s">
        <v>85</v>
      </c>
      <c r="AO52" s="28" t="s">
        <v>92</v>
      </c>
      <c r="AP52" s="28" t="s">
        <v>85</v>
      </c>
      <c r="AQ52" s="28" t="s">
        <v>490</v>
      </c>
      <c r="AR52" s="28">
        <v>13896107725</v>
      </c>
      <c r="AS52" s="28" t="s">
        <v>143</v>
      </c>
      <c r="AT52" s="28"/>
      <c r="AU52" s="155">
        <v>30</v>
      </c>
      <c r="AV52" s="28">
        <v>30</v>
      </c>
      <c r="AW52" s="89">
        <v>30</v>
      </c>
      <c r="AX52" s="28"/>
      <c r="AY52" s="28"/>
      <c r="AZ52" s="28"/>
      <c r="BA52" s="28"/>
      <c r="BB52" s="28"/>
      <c r="BC52" s="28"/>
    </row>
    <row r="53" s="6" customFormat="1" ht="113" customHeight="1" spans="1:55">
      <c r="A53" s="28" t="s">
        <v>71</v>
      </c>
      <c r="B53" s="61">
        <v>46</v>
      </c>
      <c r="C53" s="33" t="s">
        <v>491</v>
      </c>
      <c r="D53" s="62" t="s">
        <v>73</v>
      </c>
      <c r="E53" s="28" t="s">
        <v>432</v>
      </c>
      <c r="F53" s="28" t="s">
        <v>446</v>
      </c>
      <c r="G53" s="62" t="s">
        <v>492</v>
      </c>
      <c r="H53" s="28" t="s">
        <v>96</v>
      </c>
      <c r="I53" s="62" t="s">
        <v>493</v>
      </c>
      <c r="J53" s="62" t="s">
        <v>494</v>
      </c>
      <c r="K53" s="28" t="s">
        <v>495</v>
      </c>
      <c r="L53" s="28" t="s">
        <v>494</v>
      </c>
      <c r="M53" s="28" t="s">
        <v>496</v>
      </c>
      <c r="N53" s="28" t="s">
        <v>82</v>
      </c>
      <c r="O53" s="28" t="s">
        <v>196</v>
      </c>
      <c r="P53" s="28" t="s">
        <v>497</v>
      </c>
      <c r="Q53" s="28" t="s">
        <v>85</v>
      </c>
      <c r="R53" s="28" t="s">
        <v>498</v>
      </c>
      <c r="S53" s="28" t="s">
        <v>499</v>
      </c>
      <c r="T53" s="28" t="s">
        <v>88</v>
      </c>
      <c r="U53" s="62" t="s">
        <v>214</v>
      </c>
      <c r="V53" s="62" t="s">
        <v>90</v>
      </c>
      <c r="W53" s="28">
        <v>2023</v>
      </c>
      <c r="X53" s="28" t="s">
        <v>500</v>
      </c>
      <c r="Y53" s="33">
        <v>2023.9</v>
      </c>
      <c r="Z53" s="28">
        <v>2023.12</v>
      </c>
      <c r="AA53" s="62">
        <v>100</v>
      </c>
      <c r="AB53" s="33">
        <v>100</v>
      </c>
      <c r="AC53" s="28"/>
      <c r="AD53" s="62">
        <v>0</v>
      </c>
      <c r="AE53" s="24">
        <f t="shared" si="1"/>
        <v>0</v>
      </c>
      <c r="AF53" s="28">
        <v>120</v>
      </c>
      <c r="AG53" s="28">
        <v>23</v>
      </c>
      <c r="AH53" s="28" t="s">
        <v>92</v>
      </c>
      <c r="AI53" s="28" t="s">
        <v>92</v>
      </c>
      <c r="AJ53" s="28" t="s">
        <v>92</v>
      </c>
      <c r="AK53" s="28" t="s">
        <v>91</v>
      </c>
      <c r="AL53" s="28" t="s">
        <v>92</v>
      </c>
      <c r="AM53" s="28" t="s">
        <v>92</v>
      </c>
      <c r="AN53" s="28" t="s">
        <v>85</v>
      </c>
      <c r="AO53" s="28" t="s">
        <v>92</v>
      </c>
      <c r="AP53" s="28" t="s">
        <v>85</v>
      </c>
      <c r="AQ53" s="28" t="s">
        <v>107</v>
      </c>
      <c r="AR53" s="28">
        <v>18883235345</v>
      </c>
      <c r="AS53" s="62" t="s">
        <v>108</v>
      </c>
      <c r="AT53" s="62"/>
      <c r="AU53" s="155">
        <v>100</v>
      </c>
      <c r="AV53" s="28">
        <v>0</v>
      </c>
      <c r="AW53" s="89"/>
      <c r="AX53" s="28"/>
      <c r="AY53" s="28"/>
      <c r="AZ53" s="28"/>
      <c r="BA53" s="28"/>
      <c r="BB53" s="28"/>
      <c r="BC53" s="28"/>
    </row>
    <row r="54" s="6" customFormat="1" ht="113" customHeight="1" spans="1:55">
      <c r="A54" s="28" t="s">
        <v>71</v>
      </c>
      <c r="B54" s="61">
        <v>47</v>
      </c>
      <c r="C54" s="33" t="s">
        <v>501</v>
      </c>
      <c r="D54" s="62" t="s">
        <v>73</v>
      </c>
      <c r="E54" s="28" t="s">
        <v>74</v>
      </c>
      <c r="F54" s="28" t="s">
        <v>75</v>
      </c>
      <c r="G54" s="28" t="s">
        <v>502</v>
      </c>
      <c r="H54" s="28" t="s">
        <v>114</v>
      </c>
      <c r="I54" s="28" t="s">
        <v>503</v>
      </c>
      <c r="J54" s="61" t="s">
        <v>504</v>
      </c>
      <c r="K54" s="28" t="s">
        <v>505</v>
      </c>
      <c r="L54" s="33" t="s">
        <v>506</v>
      </c>
      <c r="M54" s="33" t="s">
        <v>507</v>
      </c>
      <c r="N54" s="33" t="s">
        <v>82</v>
      </c>
      <c r="O54" s="33" t="s">
        <v>101</v>
      </c>
      <c r="P54" s="33" t="s">
        <v>508</v>
      </c>
      <c r="Q54" s="62" t="s">
        <v>509</v>
      </c>
      <c r="R54" s="62" t="s">
        <v>510</v>
      </c>
      <c r="S54" s="33" t="s">
        <v>442</v>
      </c>
      <c r="T54" s="33" t="s">
        <v>88</v>
      </c>
      <c r="U54" s="28" t="s">
        <v>214</v>
      </c>
      <c r="V54" s="28" t="s">
        <v>511</v>
      </c>
      <c r="W54" s="28">
        <v>2023</v>
      </c>
      <c r="X54" s="28" t="s">
        <v>91</v>
      </c>
      <c r="Y54" s="33">
        <v>2023.9</v>
      </c>
      <c r="Z54" s="28">
        <v>2023.12</v>
      </c>
      <c r="AA54" s="28">
        <v>50</v>
      </c>
      <c r="AB54" s="33">
        <v>40</v>
      </c>
      <c r="AC54" s="28"/>
      <c r="AD54" s="28">
        <v>10</v>
      </c>
      <c r="AE54" s="24">
        <f t="shared" si="1"/>
        <v>0</v>
      </c>
      <c r="AF54" s="62">
        <v>867</v>
      </c>
      <c r="AG54" s="28">
        <v>185</v>
      </c>
      <c r="AH54" s="28" t="s">
        <v>92</v>
      </c>
      <c r="AI54" s="28" t="s">
        <v>92</v>
      </c>
      <c r="AJ54" s="28" t="s">
        <v>92</v>
      </c>
      <c r="AK54" s="28" t="s">
        <v>92</v>
      </c>
      <c r="AL54" s="28" t="s">
        <v>91</v>
      </c>
      <c r="AM54" s="28" t="s">
        <v>92</v>
      </c>
      <c r="AN54" s="28" t="s">
        <v>92</v>
      </c>
      <c r="AO54" s="28" t="s">
        <v>92</v>
      </c>
      <c r="AP54" s="28" t="s">
        <v>92</v>
      </c>
      <c r="AQ54" s="28" t="s">
        <v>512</v>
      </c>
      <c r="AR54" s="28">
        <v>13618356711</v>
      </c>
      <c r="AS54" s="62" t="s">
        <v>143</v>
      </c>
      <c r="AT54" s="62"/>
      <c r="AU54" s="155">
        <v>40</v>
      </c>
      <c r="AV54" s="28">
        <v>10</v>
      </c>
      <c r="AW54" s="89">
        <v>40</v>
      </c>
      <c r="AX54" s="28"/>
      <c r="AY54" s="28"/>
      <c r="AZ54" s="28"/>
      <c r="BA54" s="28"/>
      <c r="BB54" s="28"/>
      <c r="BC54" s="28"/>
    </row>
    <row r="55" s="6" customFormat="1" ht="113" customHeight="1" spans="1:55">
      <c r="A55" s="28" t="s">
        <v>71</v>
      </c>
      <c r="B55" s="61">
        <v>48</v>
      </c>
      <c r="C55" s="33" t="s">
        <v>513</v>
      </c>
      <c r="D55" s="62" t="s">
        <v>73</v>
      </c>
      <c r="E55" s="28" t="s">
        <v>74</v>
      </c>
      <c r="F55" s="28" t="s">
        <v>75</v>
      </c>
      <c r="G55" s="28" t="s">
        <v>514</v>
      </c>
      <c r="H55" s="28" t="s">
        <v>114</v>
      </c>
      <c r="I55" s="28" t="s">
        <v>515</v>
      </c>
      <c r="J55" s="28" t="s">
        <v>516</v>
      </c>
      <c r="K55" s="62" t="s">
        <v>517</v>
      </c>
      <c r="L55" s="33" t="s">
        <v>518</v>
      </c>
      <c r="M55" s="62" t="s">
        <v>519</v>
      </c>
      <c r="N55" s="62" t="s">
        <v>82</v>
      </c>
      <c r="O55" s="33" t="s">
        <v>196</v>
      </c>
      <c r="P55" s="62" t="s">
        <v>520</v>
      </c>
      <c r="Q55" s="62" t="s">
        <v>521</v>
      </c>
      <c r="R55" s="62" t="s">
        <v>522</v>
      </c>
      <c r="S55" s="33" t="s">
        <v>105</v>
      </c>
      <c r="T55" s="62" t="s">
        <v>200</v>
      </c>
      <c r="U55" s="62" t="s">
        <v>214</v>
      </c>
      <c r="V55" s="62" t="s">
        <v>523</v>
      </c>
      <c r="W55" s="28">
        <v>2023</v>
      </c>
      <c r="X55" s="28" t="s">
        <v>91</v>
      </c>
      <c r="Y55" s="33">
        <v>2023.9</v>
      </c>
      <c r="Z55" s="28">
        <v>2023.12</v>
      </c>
      <c r="AA55" s="28">
        <v>79.95</v>
      </c>
      <c r="AB55" s="33">
        <v>39.95</v>
      </c>
      <c r="AC55" s="28"/>
      <c r="AD55" s="62">
        <v>40</v>
      </c>
      <c r="AE55" s="24">
        <f t="shared" si="1"/>
        <v>0</v>
      </c>
      <c r="AF55" s="62">
        <v>3000</v>
      </c>
      <c r="AG55" s="62">
        <v>852</v>
      </c>
      <c r="AH55" s="62" t="s">
        <v>92</v>
      </c>
      <c r="AI55" s="62" t="s">
        <v>92</v>
      </c>
      <c r="AJ55" s="62" t="s">
        <v>92</v>
      </c>
      <c r="AK55" s="62" t="s">
        <v>91</v>
      </c>
      <c r="AL55" s="62" t="s">
        <v>92</v>
      </c>
      <c r="AM55" s="62" t="s">
        <v>92</v>
      </c>
      <c r="AN55" s="62"/>
      <c r="AO55" s="62" t="s">
        <v>91</v>
      </c>
      <c r="AP55" s="62"/>
      <c r="AQ55" s="62" t="s">
        <v>524</v>
      </c>
      <c r="AR55" s="62">
        <v>13883692604</v>
      </c>
      <c r="AS55" s="62" t="s">
        <v>143</v>
      </c>
      <c r="AT55" s="62"/>
      <c r="AU55" s="155">
        <v>40</v>
      </c>
      <c r="AV55" s="28">
        <v>40</v>
      </c>
      <c r="AW55" s="89">
        <v>39.95</v>
      </c>
      <c r="AX55" s="28"/>
      <c r="AY55" s="28"/>
      <c r="AZ55" s="28"/>
      <c r="BA55" s="28"/>
      <c r="BB55" s="28"/>
      <c r="BC55" s="28"/>
    </row>
    <row r="56" s="6" customFormat="1" ht="113" customHeight="1" spans="1:55">
      <c r="A56" s="28" t="s">
        <v>71</v>
      </c>
      <c r="B56" s="61">
        <v>49</v>
      </c>
      <c r="C56" s="33" t="s">
        <v>525</v>
      </c>
      <c r="D56" s="62" t="s">
        <v>73</v>
      </c>
      <c r="E56" s="28" t="s">
        <v>74</v>
      </c>
      <c r="F56" s="28" t="s">
        <v>75</v>
      </c>
      <c r="G56" s="62" t="s">
        <v>526</v>
      </c>
      <c r="H56" s="62" t="s">
        <v>96</v>
      </c>
      <c r="I56" s="62" t="s">
        <v>527</v>
      </c>
      <c r="J56" s="33" t="s">
        <v>528</v>
      </c>
      <c r="K56" s="28" t="s">
        <v>529</v>
      </c>
      <c r="L56" s="33" t="s">
        <v>530</v>
      </c>
      <c r="M56" s="62" t="s">
        <v>531</v>
      </c>
      <c r="N56" s="62" t="s">
        <v>82</v>
      </c>
      <c r="O56" s="33" t="s">
        <v>196</v>
      </c>
      <c r="P56" s="62" t="s">
        <v>532</v>
      </c>
      <c r="Q56" s="62"/>
      <c r="R56" s="62" t="s">
        <v>533</v>
      </c>
      <c r="S56" s="61" t="s">
        <v>478</v>
      </c>
      <c r="T56" s="62" t="s">
        <v>200</v>
      </c>
      <c r="U56" s="62" t="s">
        <v>214</v>
      </c>
      <c r="V56" s="62" t="s">
        <v>534</v>
      </c>
      <c r="W56" s="62">
        <v>2023</v>
      </c>
      <c r="X56" s="62" t="s">
        <v>91</v>
      </c>
      <c r="Y56" s="33">
        <v>2023.9</v>
      </c>
      <c r="Z56" s="149">
        <v>45261</v>
      </c>
      <c r="AA56" s="62">
        <v>80</v>
      </c>
      <c r="AB56" s="33">
        <v>35</v>
      </c>
      <c r="AC56" s="28"/>
      <c r="AD56" s="62">
        <v>45</v>
      </c>
      <c r="AE56" s="24">
        <f t="shared" si="1"/>
        <v>0</v>
      </c>
      <c r="AF56" s="62">
        <v>300</v>
      </c>
      <c r="AG56" s="62">
        <v>50</v>
      </c>
      <c r="AH56" s="62" t="s">
        <v>92</v>
      </c>
      <c r="AI56" s="62" t="s">
        <v>92</v>
      </c>
      <c r="AJ56" s="62" t="s">
        <v>92</v>
      </c>
      <c r="AK56" s="62" t="s">
        <v>91</v>
      </c>
      <c r="AL56" s="62" t="s">
        <v>92</v>
      </c>
      <c r="AM56" s="62" t="s">
        <v>92</v>
      </c>
      <c r="AN56" s="62" t="s">
        <v>92</v>
      </c>
      <c r="AO56" s="62" t="s">
        <v>92</v>
      </c>
      <c r="AP56" s="62"/>
      <c r="AQ56" s="62" t="s">
        <v>535</v>
      </c>
      <c r="AR56" s="62">
        <v>15823045160</v>
      </c>
      <c r="AS56" s="62" t="s">
        <v>143</v>
      </c>
      <c r="AT56" s="62"/>
      <c r="AU56" s="155">
        <v>35</v>
      </c>
      <c r="AV56" s="28">
        <v>45</v>
      </c>
      <c r="AW56" s="89">
        <v>35</v>
      </c>
      <c r="AX56" s="28"/>
      <c r="AY56" s="28"/>
      <c r="AZ56" s="28"/>
      <c r="BA56" s="28"/>
      <c r="BB56" s="28"/>
      <c r="BC56" s="28"/>
    </row>
    <row r="57" s="6" customFormat="1" ht="113" customHeight="1" spans="1:55">
      <c r="A57" s="28" t="s">
        <v>71</v>
      </c>
      <c r="B57" s="61">
        <v>50</v>
      </c>
      <c r="C57" s="33" t="s">
        <v>536</v>
      </c>
      <c r="D57" s="62" t="s">
        <v>73</v>
      </c>
      <c r="E57" s="62" t="s">
        <v>432</v>
      </c>
      <c r="F57" s="62" t="s">
        <v>446</v>
      </c>
      <c r="G57" s="61" t="s">
        <v>537</v>
      </c>
      <c r="H57" s="62" t="s">
        <v>114</v>
      </c>
      <c r="I57" s="62" t="s">
        <v>538</v>
      </c>
      <c r="J57" s="33" t="s">
        <v>539</v>
      </c>
      <c r="K57" s="62" t="s">
        <v>540</v>
      </c>
      <c r="L57" s="62" t="s">
        <v>539</v>
      </c>
      <c r="M57" s="62" t="s">
        <v>541</v>
      </c>
      <c r="N57" s="62" t="s">
        <v>82</v>
      </c>
      <c r="O57" s="33" t="s">
        <v>196</v>
      </c>
      <c r="P57" s="62" t="s">
        <v>542</v>
      </c>
      <c r="Q57" s="62"/>
      <c r="R57" s="62" t="s">
        <v>543</v>
      </c>
      <c r="S57" s="33" t="s">
        <v>105</v>
      </c>
      <c r="T57" s="62" t="s">
        <v>200</v>
      </c>
      <c r="U57" s="62" t="s">
        <v>214</v>
      </c>
      <c r="V57" s="62" t="s">
        <v>124</v>
      </c>
      <c r="W57" s="62">
        <v>2023</v>
      </c>
      <c r="X57" s="62" t="s">
        <v>91</v>
      </c>
      <c r="Y57" s="33">
        <v>2023.9</v>
      </c>
      <c r="Z57" s="62">
        <v>2023.12</v>
      </c>
      <c r="AA57" s="62">
        <v>80</v>
      </c>
      <c r="AB57" s="33">
        <v>40</v>
      </c>
      <c r="AC57" s="28"/>
      <c r="AD57" s="62">
        <v>40</v>
      </c>
      <c r="AE57" s="24">
        <f t="shared" si="1"/>
        <v>0</v>
      </c>
      <c r="AF57" s="62">
        <v>450</v>
      </c>
      <c r="AG57" s="62">
        <v>80</v>
      </c>
      <c r="AH57" s="62" t="s">
        <v>92</v>
      </c>
      <c r="AI57" s="62" t="s">
        <v>92</v>
      </c>
      <c r="AJ57" s="62" t="s">
        <v>92</v>
      </c>
      <c r="AK57" s="62" t="s">
        <v>91</v>
      </c>
      <c r="AL57" s="62" t="s">
        <v>92</v>
      </c>
      <c r="AM57" s="62" t="s">
        <v>92</v>
      </c>
      <c r="AN57" s="62"/>
      <c r="AO57" s="62" t="s">
        <v>92</v>
      </c>
      <c r="AP57" s="62"/>
      <c r="AQ57" s="62" t="s">
        <v>544</v>
      </c>
      <c r="AR57" s="62">
        <v>13668448223</v>
      </c>
      <c r="AS57" s="62" t="s">
        <v>143</v>
      </c>
      <c r="AT57" s="62"/>
      <c r="AU57" s="155">
        <v>40</v>
      </c>
      <c r="AV57" s="28">
        <v>40</v>
      </c>
      <c r="AW57" s="89">
        <v>40</v>
      </c>
      <c r="AX57" s="28"/>
      <c r="AY57" s="28"/>
      <c r="AZ57" s="28"/>
      <c r="BA57" s="28"/>
      <c r="BB57" s="28"/>
      <c r="BC57" s="28"/>
    </row>
    <row r="58" s="6" customFormat="1" ht="113" customHeight="1" spans="1:55">
      <c r="A58" s="28" t="s">
        <v>71</v>
      </c>
      <c r="B58" s="61">
        <v>51</v>
      </c>
      <c r="C58" s="33" t="s">
        <v>545</v>
      </c>
      <c r="D58" s="62" t="s">
        <v>73</v>
      </c>
      <c r="E58" s="62" t="s">
        <v>432</v>
      </c>
      <c r="F58" s="62" t="s">
        <v>446</v>
      </c>
      <c r="G58" s="61" t="s">
        <v>546</v>
      </c>
      <c r="H58" s="62" t="s">
        <v>114</v>
      </c>
      <c r="I58" s="62" t="s">
        <v>547</v>
      </c>
      <c r="J58" s="61" t="s">
        <v>548</v>
      </c>
      <c r="K58" s="62" t="s">
        <v>549</v>
      </c>
      <c r="L58" s="62" t="s">
        <v>548</v>
      </c>
      <c r="M58" s="62" t="s">
        <v>550</v>
      </c>
      <c r="N58" s="62" t="s">
        <v>82</v>
      </c>
      <c r="O58" s="33" t="s">
        <v>196</v>
      </c>
      <c r="P58" s="62" t="s">
        <v>551</v>
      </c>
      <c r="Q58" s="62"/>
      <c r="R58" s="62" t="s">
        <v>552</v>
      </c>
      <c r="S58" s="33" t="s">
        <v>553</v>
      </c>
      <c r="T58" s="62" t="s">
        <v>200</v>
      </c>
      <c r="U58" s="62" t="s">
        <v>214</v>
      </c>
      <c r="V58" s="62" t="s">
        <v>554</v>
      </c>
      <c r="W58" s="62">
        <v>2023</v>
      </c>
      <c r="X58" s="62" t="s">
        <v>91</v>
      </c>
      <c r="Y58" s="33">
        <v>2023.9</v>
      </c>
      <c r="Z58" s="149">
        <v>45261</v>
      </c>
      <c r="AA58" s="28">
        <v>80</v>
      </c>
      <c r="AB58" s="33">
        <v>40</v>
      </c>
      <c r="AC58" s="28"/>
      <c r="AD58" s="62">
        <v>40</v>
      </c>
      <c r="AE58" s="24">
        <f t="shared" si="1"/>
        <v>0</v>
      </c>
      <c r="AF58" s="62">
        <v>60</v>
      </c>
      <c r="AG58" s="62">
        <v>60</v>
      </c>
      <c r="AH58" s="62" t="s">
        <v>92</v>
      </c>
      <c r="AI58" s="62" t="s">
        <v>92</v>
      </c>
      <c r="AJ58" s="62" t="s">
        <v>92</v>
      </c>
      <c r="AK58" s="62" t="s">
        <v>91</v>
      </c>
      <c r="AL58" s="62" t="s">
        <v>92</v>
      </c>
      <c r="AM58" s="62" t="s">
        <v>92</v>
      </c>
      <c r="AN58" s="62"/>
      <c r="AO58" s="62" t="s">
        <v>92</v>
      </c>
      <c r="AP58" s="62"/>
      <c r="AQ58" s="62" t="s">
        <v>555</v>
      </c>
      <c r="AR58" s="62">
        <v>15223720118</v>
      </c>
      <c r="AS58" s="62" t="s">
        <v>143</v>
      </c>
      <c r="AT58" s="62"/>
      <c r="AU58" s="155">
        <v>40</v>
      </c>
      <c r="AV58" s="28">
        <v>40</v>
      </c>
      <c r="AW58" s="89">
        <v>40</v>
      </c>
      <c r="AX58" s="28"/>
      <c r="AY58" s="28"/>
      <c r="AZ58" s="28"/>
      <c r="BA58" s="28"/>
      <c r="BB58" s="28"/>
      <c r="BC58" s="28"/>
    </row>
    <row r="59" s="4" customFormat="1" ht="113" customHeight="1" spans="1:55">
      <c r="A59" s="28" t="s">
        <v>556</v>
      </c>
      <c r="B59" s="61">
        <v>52</v>
      </c>
      <c r="C59" s="33" t="s">
        <v>557</v>
      </c>
      <c r="D59" s="33" t="s">
        <v>558</v>
      </c>
      <c r="E59" s="33" t="s">
        <v>559</v>
      </c>
      <c r="F59" s="33" t="s">
        <v>559</v>
      </c>
      <c r="G59" s="33" t="s">
        <v>560</v>
      </c>
      <c r="H59" s="33" t="s">
        <v>114</v>
      </c>
      <c r="I59" s="33" t="s">
        <v>561</v>
      </c>
      <c r="J59" s="33" t="s">
        <v>562</v>
      </c>
      <c r="K59" s="33" t="s">
        <v>563</v>
      </c>
      <c r="L59" s="33" t="s">
        <v>562</v>
      </c>
      <c r="M59" s="33" t="s">
        <v>564</v>
      </c>
      <c r="N59" s="33" t="s">
        <v>565</v>
      </c>
      <c r="O59" s="33" t="s">
        <v>182</v>
      </c>
      <c r="P59" s="33" t="s">
        <v>566</v>
      </c>
      <c r="Q59" s="33" t="s">
        <v>567</v>
      </c>
      <c r="R59" s="33" t="s">
        <v>568</v>
      </c>
      <c r="S59" s="33" t="s">
        <v>569</v>
      </c>
      <c r="T59" s="33" t="s">
        <v>570</v>
      </c>
      <c r="U59" s="33" t="s">
        <v>571</v>
      </c>
      <c r="V59" s="33" t="s">
        <v>572</v>
      </c>
      <c r="W59" s="33">
        <v>2024</v>
      </c>
      <c r="X59" s="33" t="s">
        <v>91</v>
      </c>
      <c r="Y59" s="33">
        <v>202401</v>
      </c>
      <c r="Z59" s="33">
        <v>202412</v>
      </c>
      <c r="AA59" s="33">
        <v>20.4</v>
      </c>
      <c r="AB59" s="33">
        <v>20.4</v>
      </c>
      <c r="AC59" s="33"/>
      <c r="AD59" s="33"/>
      <c r="AE59" s="24">
        <f t="shared" si="1"/>
        <v>0</v>
      </c>
      <c r="AF59" s="33">
        <v>54</v>
      </c>
      <c r="AG59" s="33">
        <v>54</v>
      </c>
      <c r="AH59" s="33" t="s">
        <v>92</v>
      </c>
      <c r="AI59" s="33" t="s">
        <v>92</v>
      </c>
      <c r="AJ59" s="33" t="s">
        <v>92</v>
      </c>
      <c r="AK59" s="33" t="s">
        <v>91</v>
      </c>
      <c r="AL59" s="33" t="s">
        <v>91</v>
      </c>
      <c r="AM59" s="33" t="s">
        <v>92</v>
      </c>
      <c r="AN59" s="33" t="s">
        <v>92</v>
      </c>
      <c r="AO59" s="33" t="s">
        <v>92</v>
      </c>
      <c r="AP59" s="33" t="s">
        <v>92</v>
      </c>
      <c r="AQ59" s="33" t="s">
        <v>573</v>
      </c>
      <c r="AR59" s="33">
        <v>18375892691</v>
      </c>
      <c r="AS59" s="156"/>
      <c r="AT59" s="156"/>
      <c r="AU59" s="156"/>
      <c r="AV59" s="157"/>
      <c r="AW59" s="89">
        <f>14*6*0.05</f>
        <v>4.2</v>
      </c>
      <c r="AX59" s="156"/>
      <c r="AY59" s="156"/>
      <c r="AZ59" s="156"/>
      <c r="BA59" s="156"/>
      <c r="BB59" s="156"/>
      <c r="BC59" s="156"/>
    </row>
    <row r="60" s="4" customFormat="1" ht="113" customHeight="1" spans="1:55">
      <c r="A60" s="28" t="s">
        <v>556</v>
      </c>
      <c r="B60" s="61">
        <v>53</v>
      </c>
      <c r="C60" s="33" t="s">
        <v>574</v>
      </c>
      <c r="D60" s="33" t="s">
        <v>558</v>
      </c>
      <c r="E60" s="33" t="s">
        <v>559</v>
      </c>
      <c r="F60" s="33" t="s">
        <v>559</v>
      </c>
      <c r="G60" s="33" t="s">
        <v>575</v>
      </c>
      <c r="H60" s="33" t="s">
        <v>114</v>
      </c>
      <c r="I60" s="33" t="s">
        <v>576</v>
      </c>
      <c r="J60" s="33" t="s">
        <v>577</v>
      </c>
      <c r="K60" s="33" t="s">
        <v>578</v>
      </c>
      <c r="L60" s="33" t="s">
        <v>577</v>
      </c>
      <c r="M60" s="33" t="s">
        <v>579</v>
      </c>
      <c r="N60" s="33" t="s">
        <v>565</v>
      </c>
      <c r="O60" s="33" t="s">
        <v>182</v>
      </c>
      <c r="P60" s="33" t="s">
        <v>566</v>
      </c>
      <c r="Q60" s="33" t="s">
        <v>567</v>
      </c>
      <c r="R60" s="33" t="s">
        <v>580</v>
      </c>
      <c r="S60" s="33" t="s">
        <v>569</v>
      </c>
      <c r="T60" s="33" t="s">
        <v>570</v>
      </c>
      <c r="U60" s="33" t="s">
        <v>571</v>
      </c>
      <c r="V60" s="33" t="s">
        <v>581</v>
      </c>
      <c r="W60" s="33">
        <v>2024</v>
      </c>
      <c r="X60" s="33" t="s">
        <v>91</v>
      </c>
      <c r="Y60" s="33">
        <v>202401</v>
      </c>
      <c r="Z60" s="33">
        <v>202412</v>
      </c>
      <c r="AA60" s="33">
        <v>6</v>
      </c>
      <c r="AB60" s="33">
        <v>6</v>
      </c>
      <c r="AC60" s="33"/>
      <c r="AD60" s="33"/>
      <c r="AE60" s="24">
        <f t="shared" si="1"/>
        <v>0</v>
      </c>
      <c r="AF60" s="33">
        <v>10</v>
      </c>
      <c r="AG60" s="33">
        <v>10</v>
      </c>
      <c r="AH60" s="33" t="s">
        <v>92</v>
      </c>
      <c r="AI60" s="33" t="s">
        <v>92</v>
      </c>
      <c r="AJ60" s="33" t="s">
        <v>92</v>
      </c>
      <c r="AK60" s="33" t="s">
        <v>91</v>
      </c>
      <c r="AL60" s="33" t="s">
        <v>91</v>
      </c>
      <c r="AM60" s="33" t="s">
        <v>92</v>
      </c>
      <c r="AN60" s="33" t="s">
        <v>92</v>
      </c>
      <c r="AO60" s="33" t="s">
        <v>92</v>
      </c>
      <c r="AP60" s="33" t="s">
        <v>92</v>
      </c>
      <c r="AQ60" s="33" t="s">
        <v>573</v>
      </c>
      <c r="AR60" s="33">
        <v>18375892691</v>
      </c>
      <c r="AS60" s="156"/>
      <c r="AT60" s="156"/>
      <c r="AU60" s="156"/>
      <c r="AV60" s="157"/>
      <c r="AW60" s="89">
        <f>10*0.05*6</f>
        <v>3</v>
      </c>
      <c r="AX60" s="156"/>
      <c r="AY60" s="156"/>
      <c r="AZ60" s="156"/>
      <c r="BA60" s="156"/>
      <c r="BB60" s="156"/>
      <c r="BC60" s="156"/>
    </row>
    <row r="61" s="4" customFormat="1" ht="113" customHeight="1" spans="1:55">
      <c r="A61" s="28" t="s">
        <v>556</v>
      </c>
      <c r="B61" s="61">
        <v>54</v>
      </c>
      <c r="C61" s="33" t="s">
        <v>582</v>
      </c>
      <c r="D61" s="33" t="s">
        <v>558</v>
      </c>
      <c r="E61" s="33" t="s">
        <v>559</v>
      </c>
      <c r="F61" s="33" t="s">
        <v>559</v>
      </c>
      <c r="G61" s="33" t="s">
        <v>583</v>
      </c>
      <c r="H61" s="33" t="s">
        <v>114</v>
      </c>
      <c r="I61" s="33" t="s">
        <v>584</v>
      </c>
      <c r="J61" s="33" t="s">
        <v>585</v>
      </c>
      <c r="K61" s="33" t="s">
        <v>586</v>
      </c>
      <c r="L61" s="33" t="s">
        <v>585</v>
      </c>
      <c r="M61" s="33" t="s">
        <v>587</v>
      </c>
      <c r="N61" s="33" t="s">
        <v>565</v>
      </c>
      <c r="O61" s="33" t="s">
        <v>182</v>
      </c>
      <c r="P61" s="33" t="s">
        <v>566</v>
      </c>
      <c r="Q61" s="33" t="s">
        <v>567</v>
      </c>
      <c r="R61" s="33" t="s">
        <v>588</v>
      </c>
      <c r="S61" s="33" t="s">
        <v>569</v>
      </c>
      <c r="T61" s="33" t="s">
        <v>570</v>
      </c>
      <c r="U61" s="33" t="s">
        <v>571</v>
      </c>
      <c r="V61" s="33" t="s">
        <v>589</v>
      </c>
      <c r="W61" s="33">
        <v>2024</v>
      </c>
      <c r="X61" s="33" t="s">
        <v>91</v>
      </c>
      <c r="Y61" s="33">
        <v>202401</v>
      </c>
      <c r="Z61" s="33">
        <v>202412</v>
      </c>
      <c r="AA61" s="33">
        <v>114.3</v>
      </c>
      <c r="AB61" s="33">
        <v>114.3</v>
      </c>
      <c r="AC61" s="33"/>
      <c r="AD61" s="33"/>
      <c r="AE61" s="24">
        <f t="shared" si="1"/>
        <v>0</v>
      </c>
      <c r="AF61" s="33">
        <v>231</v>
      </c>
      <c r="AG61" s="33">
        <v>231</v>
      </c>
      <c r="AH61" s="33" t="s">
        <v>92</v>
      </c>
      <c r="AI61" s="33" t="s">
        <v>92</v>
      </c>
      <c r="AJ61" s="33" t="s">
        <v>92</v>
      </c>
      <c r="AK61" s="33" t="s">
        <v>91</v>
      </c>
      <c r="AL61" s="33" t="s">
        <v>91</v>
      </c>
      <c r="AM61" s="33" t="s">
        <v>92</v>
      </c>
      <c r="AN61" s="33" t="s">
        <v>92</v>
      </c>
      <c r="AO61" s="33" t="s">
        <v>92</v>
      </c>
      <c r="AP61" s="33" t="s">
        <v>92</v>
      </c>
      <c r="AQ61" s="33" t="s">
        <v>573</v>
      </c>
      <c r="AR61" s="33">
        <v>18375892691</v>
      </c>
      <c r="AS61" s="156"/>
      <c r="AT61" s="156"/>
      <c r="AU61" s="156"/>
      <c r="AV61" s="157"/>
      <c r="AW61" s="89">
        <f>150*0.05*6</f>
        <v>45</v>
      </c>
      <c r="AX61" s="156"/>
      <c r="AY61" s="156"/>
      <c r="AZ61" s="156"/>
      <c r="BA61" s="156"/>
      <c r="BB61" s="156"/>
      <c r="BC61" s="156"/>
    </row>
    <row r="62" s="4" customFormat="1" ht="113" customHeight="1" spans="1:55">
      <c r="A62" s="28" t="s">
        <v>556</v>
      </c>
      <c r="B62" s="61">
        <v>55</v>
      </c>
      <c r="C62" s="33" t="s">
        <v>590</v>
      </c>
      <c r="D62" s="33" t="s">
        <v>558</v>
      </c>
      <c r="E62" s="33" t="s">
        <v>559</v>
      </c>
      <c r="F62" s="33" t="s">
        <v>559</v>
      </c>
      <c r="G62" s="33" t="s">
        <v>591</v>
      </c>
      <c r="H62" s="33" t="s">
        <v>114</v>
      </c>
      <c r="I62" s="33" t="s">
        <v>592</v>
      </c>
      <c r="J62" s="33" t="s">
        <v>593</v>
      </c>
      <c r="K62" s="33" t="s">
        <v>594</v>
      </c>
      <c r="L62" s="33" t="s">
        <v>593</v>
      </c>
      <c r="M62" s="33" t="s">
        <v>595</v>
      </c>
      <c r="N62" s="33" t="s">
        <v>565</v>
      </c>
      <c r="O62" s="33" t="s">
        <v>182</v>
      </c>
      <c r="P62" s="33" t="s">
        <v>566</v>
      </c>
      <c r="Q62" s="33" t="s">
        <v>567</v>
      </c>
      <c r="R62" s="33" t="s">
        <v>596</v>
      </c>
      <c r="S62" s="33" t="s">
        <v>569</v>
      </c>
      <c r="T62" s="33" t="s">
        <v>570</v>
      </c>
      <c r="U62" s="33" t="s">
        <v>571</v>
      </c>
      <c r="V62" s="33" t="s">
        <v>597</v>
      </c>
      <c r="W62" s="33">
        <v>2024</v>
      </c>
      <c r="X62" s="33" t="s">
        <v>91</v>
      </c>
      <c r="Y62" s="33">
        <v>202401</v>
      </c>
      <c r="Z62" s="33">
        <v>202412</v>
      </c>
      <c r="AA62" s="150">
        <v>86.4</v>
      </c>
      <c r="AB62" s="150">
        <v>86.4</v>
      </c>
      <c r="AC62" s="33"/>
      <c r="AD62" s="33"/>
      <c r="AE62" s="24">
        <f t="shared" si="1"/>
        <v>0</v>
      </c>
      <c r="AF62" s="33">
        <v>170</v>
      </c>
      <c r="AG62" s="33">
        <v>170</v>
      </c>
      <c r="AH62" s="33" t="s">
        <v>92</v>
      </c>
      <c r="AI62" s="33" t="s">
        <v>92</v>
      </c>
      <c r="AJ62" s="33" t="s">
        <v>92</v>
      </c>
      <c r="AK62" s="33" t="s">
        <v>91</v>
      </c>
      <c r="AL62" s="33" t="s">
        <v>91</v>
      </c>
      <c r="AM62" s="33" t="s">
        <v>92</v>
      </c>
      <c r="AN62" s="33" t="s">
        <v>92</v>
      </c>
      <c r="AO62" s="33" t="s">
        <v>92</v>
      </c>
      <c r="AP62" s="33" t="s">
        <v>92</v>
      </c>
      <c r="AQ62" s="33" t="s">
        <v>573</v>
      </c>
      <c r="AR62" s="33">
        <v>18375892691</v>
      </c>
      <c r="AS62" s="156"/>
      <c r="AT62" s="156"/>
      <c r="AU62" s="156"/>
      <c r="AV62" s="157"/>
      <c r="AW62" s="89">
        <f>118*500*6/10000</f>
        <v>35.4</v>
      </c>
      <c r="AX62" s="156"/>
      <c r="AY62" s="156"/>
      <c r="AZ62" s="156"/>
      <c r="BA62" s="156"/>
      <c r="BB62" s="156"/>
      <c r="BC62" s="156"/>
    </row>
    <row r="63" s="4" customFormat="1" ht="113" customHeight="1" spans="1:55">
      <c r="A63" s="28" t="s">
        <v>556</v>
      </c>
      <c r="B63" s="61">
        <v>56</v>
      </c>
      <c r="C63" s="33" t="s">
        <v>598</v>
      </c>
      <c r="D63" s="33" t="s">
        <v>558</v>
      </c>
      <c r="E63" s="33" t="s">
        <v>559</v>
      </c>
      <c r="F63" s="33" t="s">
        <v>559</v>
      </c>
      <c r="G63" s="33" t="s">
        <v>599</v>
      </c>
      <c r="H63" s="33" t="s">
        <v>114</v>
      </c>
      <c r="I63" s="33" t="s">
        <v>600</v>
      </c>
      <c r="J63" s="33" t="s">
        <v>601</v>
      </c>
      <c r="K63" s="33" t="s">
        <v>602</v>
      </c>
      <c r="L63" s="33" t="s">
        <v>601</v>
      </c>
      <c r="M63" s="33" t="s">
        <v>603</v>
      </c>
      <c r="N63" s="33" t="s">
        <v>565</v>
      </c>
      <c r="O63" s="33" t="s">
        <v>182</v>
      </c>
      <c r="P63" s="33" t="s">
        <v>566</v>
      </c>
      <c r="Q63" s="33" t="s">
        <v>567</v>
      </c>
      <c r="R63" s="33" t="s">
        <v>604</v>
      </c>
      <c r="S63" s="33" t="s">
        <v>569</v>
      </c>
      <c r="T63" s="33" t="s">
        <v>570</v>
      </c>
      <c r="U63" s="33" t="s">
        <v>571</v>
      </c>
      <c r="V63" s="33" t="s">
        <v>140</v>
      </c>
      <c r="W63" s="33">
        <v>2024</v>
      </c>
      <c r="X63" s="33" t="s">
        <v>91</v>
      </c>
      <c r="Y63" s="33">
        <v>202401</v>
      </c>
      <c r="Z63" s="33">
        <v>202412</v>
      </c>
      <c r="AA63" s="33">
        <v>84.3</v>
      </c>
      <c r="AB63" s="33">
        <v>84.3</v>
      </c>
      <c r="AC63" s="33"/>
      <c r="AD63" s="33"/>
      <c r="AE63" s="24">
        <f t="shared" si="1"/>
        <v>0</v>
      </c>
      <c r="AF63" s="33">
        <v>178</v>
      </c>
      <c r="AG63" s="33">
        <v>178</v>
      </c>
      <c r="AH63" s="33" t="s">
        <v>92</v>
      </c>
      <c r="AI63" s="33" t="s">
        <v>92</v>
      </c>
      <c r="AJ63" s="33" t="s">
        <v>92</v>
      </c>
      <c r="AK63" s="33" t="s">
        <v>91</v>
      </c>
      <c r="AL63" s="33" t="s">
        <v>91</v>
      </c>
      <c r="AM63" s="33" t="s">
        <v>92</v>
      </c>
      <c r="AN63" s="33" t="s">
        <v>92</v>
      </c>
      <c r="AO63" s="33" t="s">
        <v>92</v>
      </c>
      <c r="AP63" s="33" t="s">
        <v>92</v>
      </c>
      <c r="AQ63" s="33" t="s">
        <v>573</v>
      </c>
      <c r="AR63" s="33">
        <v>18375892691</v>
      </c>
      <c r="AS63" s="156"/>
      <c r="AT63" s="156"/>
      <c r="AU63" s="156"/>
      <c r="AV63" s="157"/>
      <c r="AW63" s="89">
        <f>103*6*500/10000</f>
        <v>30.9</v>
      </c>
      <c r="AX63" s="156"/>
      <c r="AY63" s="156"/>
      <c r="AZ63" s="156"/>
      <c r="BA63" s="156"/>
      <c r="BB63" s="156"/>
      <c r="BC63" s="156"/>
    </row>
    <row r="64" s="4" customFormat="1" ht="113" customHeight="1" spans="1:55">
      <c r="A64" s="28" t="s">
        <v>556</v>
      </c>
      <c r="B64" s="61">
        <v>57</v>
      </c>
      <c r="C64" s="33" t="s">
        <v>605</v>
      </c>
      <c r="D64" s="33" t="s">
        <v>558</v>
      </c>
      <c r="E64" s="33" t="s">
        <v>559</v>
      </c>
      <c r="F64" s="33" t="s">
        <v>559</v>
      </c>
      <c r="G64" s="33" t="s">
        <v>606</v>
      </c>
      <c r="H64" s="33" t="s">
        <v>114</v>
      </c>
      <c r="I64" s="33" t="s">
        <v>547</v>
      </c>
      <c r="J64" s="33" t="s">
        <v>607</v>
      </c>
      <c r="K64" s="33" t="s">
        <v>608</v>
      </c>
      <c r="L64" s="33" t="s">
        <v>607</v>
      </c>
      <c r="M64" s="33" t="s">
        <v>609</v>
      </c>
      <c r="N64" s="33" t="s">
        <v>565</v>
      </c>
      <c r="O64" s="33" t="s">
        <v>182</v>
      </c>
      <c r="P64" s="33" t="s">
        <v>566</v>
      </c>
      <c r="Q64" s="33" t="s">
        <v>567</v>
      </c>
      <c r="R64" s="33" t="s">
        <v>610</v>
      </c>
      <c r="S64" s="33" t="s">
        <v>569</v>
      </c>
      <c r="T64" s="33" t="s">
        <v>570</v>
      </c>
      <c r="U64" s="33" t="s">
        <v>571</v>
      </c>
      <c r="V64" s="33" t="s">
        <v>554</v>
      </c>
      <c r="W64" s="33">
        <v>2024</v>
      </c>
      <c r="X64" s="33" t="s">
        <v>91</v>
      </c>
      <c r="Y64" s="33">
        <v>202401</v>
      </c>
      <c r="Z64" s="33">
        <v>202412</v>
      </c>
      <c r="AA64" s="150">
        <v>84.9</v>
      </c>
      <c r="AB64" s="150">
        <v>84.9</v>
      </c>
      <c r="AC64" s="33"/>
      <c r="AD64" s="33"/>
      <c r="AE64" s="24">
        <f t="shared" si="1"/>
        <v>0</v>
      </c>
      <c r="AF64" s="150">
        <v>179</v>
      </c>
      <c r="AG64" s="150">
        <v>179</v>
      </c>
      <c r="AH64" s="33" t="s">
        <v>92</v>
      </c>
      <c r="AI64" s="33" t="s">
        <v>92</v>
      </c>
      <c r="AJ64" s="33" t="s">
        <v>92</v>
      </c>
      <c r="AK64" s="33" t="s">
        <v>91</v>
      </c>
      <c r="AL64" s="33" t="s">
        <v>91</v>
      </c>
      <c r="AM64" s="33" t="s">
        <v>92</v>
      </c>
      <c r="AN64" s="33" t="s">
        <v>92</v>
      </c>
      <c r="AO64" s="33" t="s">
        <v>92</v>
      </c>
      <c r="AP64" s="33" t="s">
        <v>92</v>
      </c>
      <c r="AQ64" s="33" t="s">
        <v>573</v>
      </c>
      <c r="AR64" s="33">
        <v>18375892691</v>
      </c>
      <c r="AS64" s="156"/>
      <c r="AT64" s="156"/>
      <c r="AU64" s="156"/>
      <c r="AV64" s="157"/>
      <c r="AW64" s="89">
        <f>104*6*500/10000</f>
        <v>31.2</v>
      </c>
      <c r="AX64" s="156"/>
      <c r="AY64" s="156"/>
      <c r="AZ64" s="156"/>
      <c r="BA64" s="156"/>
      <c r="BB64" s="156"/>
      <c r="BC64" s="156"/>
    </row>
    <row r="65" s="4" customFormat="1" ht="113" customHeight="1" spans="1:55">
      <c r="A65" s="28" t="s">
        <v>556</v>
      </c>
      <c r="B65" s="61">
        <v>58</v>
      </c>
      <c r="C65" s="33" t="s">
        <v>611</v>
      </c>
      <c r="D65" s="33" t="s">
        <v>558</v>
      </c>
      <c r="E65" s="33" t="s">
        <v>559</v>
      </c>
      <c r="F65" s="33" t="s">
        <v>559</v>
      </c>
      <c r="G65" s="33" t="s">
        <v>612</v>
      </c>
      <c r="H65" s="33" t="s">
        <v>114</v>
      </c>
      <c r="I65" s="33" t="s">
        <v>375</v>
      </c>
      <c r="J65" s="33" t="s">
        <v>613</v>
      </c>
      <c r="K65" s="33" t="s">
        <v>614</v>
      </c>
      <c r="L65" s="33" t="s">
        <v>613</v>
      </c>
      <c r="M65" s="33" t="s">
        <v>615</v>
      </c>
      <c r="N65" s="33" t="s">
        <v>565</v>
      </c>
      <c r="O65" s="33" t="s">
        <v>182</v>
      </c>
      <c r="P65" s="33" t="s">
        <v>566</v>
      </c>
      <c r="Q65" s="33" t="s">
        <v>567</v>
      </c>
      <c r="R65" s="33" t="s">
        <v>616</v>
      </c>
      <c r="S65" s="33" t="s">
        <v>569</v>
      </c>
      <c r="T65" s="33" t="s">
        <v>570</v>
      </c>
      <c r="U65" s="33" t="s">
        <v>571</v>
      </c>
      <c r="V65" s="33" t="s">
        <v>617</v>
      </c>
      <c r="W65" s="33">
        <v>2024</v>
      </c>
      <c r="X65" s="33" t="s">
        <v>91</v>
      </c>
      <c r="Y65" s="33">
        <v>202401</v>
      </c>
      <c r="Z65" s="33">
        <v>202412</v>
      </c>
      <c r="AA65" s="150">
        <v>79.2</v>
      </c>
      <c r="AB65" s="150">
        <v>79.2</v>
      </c>
      <c r="AC65" s="33"/>
      <c r="AD65" s="33"/>
      <c r="AE65" s="24">
        <f t="shared" si="1"/>
        <v>0</v>
      </c>
      <c r="AF65" s="150">
        <v>145</v>
      </c>
      <c r="AG65" s="150">
        <v>145</v>
      </c>
      <c r="AH65" s="33" t="s">
        <v>92</v>
      </c>
      <c r="AI65" s="33" t="s">
        <v>92</v>
      </c>
      <c r="AJ65" s="33" t="s">
        <v>92</v>
      </c>
      <c r="AK65" s="33" t="s">
        <v>91</v>
      </c>
      <c r="AL65" s="33" t="s">
        <v>91</v>
      </c>
      <c r="AM65" s="33" t="s">
        <v>92</v>
      </c>
      <c r="AN65" s="33" t="s">
        <v>92</v>
      </c>
      <c r="AO65" s="33" t="s">
        <v>92</v>
      </c>
      <c r="AP65" s="33" t="s">
        <v>92</v>
      </c>
      <c r="AQ65" s="33" t="s">
        <v>573</v>
      </c>
      <c r="AR65" s="33">
        <v>18375892691</v>
      </c>
      <c r="AS65" s="156"/>
      <c r="AT65" s="156"/>
      <c r="AU65" s="156"/>
      <c r="AV65" s="157"/>
      <c r="AW65" s="89">
        <f>119*500*6/10000</f>
        <v>35.7</v>
      </c>
      <c r="AX65" s="156"/>
      <c r="AY65" s="156"/>
      <c r="AZ65" s="156"/>
      <c r="BA65" s="156"/>
      <c r="BB65" s="156"/>
      <c r="BC65" s="156"/>
    </row>
    <row r="66" s="4" customFormat="1" ht="113" customHeight="1" spans="1:55">
      <c r="A66" s="28" t="s">
        <v>556</v>
      </c>
      <c r="B66" s="61">
        <v>59</v>
      </c>
      <c r="C66" s="33" t="s">
        <v>618</v>
      </c>
      <c r="D66" s="33" t="s">
        <v>558</v>
      </c>
      <c r="E66" s="33" t="s">
        <v>559</v>
      </c>
      <c r="F66" s="33" t="s">
        <v>559</v>
      </c>
      <c r="G66" s="33" t="s">
        <v>619</v>
      </c>
      <c r="H66" s="33" t="s">
        <v>114</v>
      </c>
      <c r="I66" s="33" t="s">
        <v>620</v>
      </c>
      <c r="J66" s="33" t="s">
        <v>621</v>
      </c>
      <c r="K66" s="33" t="s">
        <v>622</v>
      </c>
      <c r="L66" s="33" t="s">
        <v>621</v>
      </c>
      <c r="M66" s="33" t="s">
        <v>623</v>
      </c>
      <c r="N66" s="33" t="s">
        <v>565</v>
      </c>
      <c r="O66" s="33" t="s">
        <v>182</v>
      </c>
      <c r="P66" s="33" t="s">
        <v>566</v>
      </c>
      <c r="Q66" s="33" t="s">
        <v>567</v>
      </c>
      <c r="R66" s="33" t="s">
        <v>624</v>
      </c>
      <c r="S66" s="33" t="s">
        <v>569</v>
      </c>
      <c r="T66" s="33" t="s">
        <v>570</v>
      </c>
      <c r="U66" s="33" t="s">
        <v>571</v>
      </c>
      <c r="V66" s="33" t="s">
        <v>625</v>
      </c>
      <c r="W66" s="33">
        <v>2024</v>
      </c>
      <c r="X66" s="33" t="s">
        <v>91</v>
      </c>
      <c r="Y66" s="33">
        <v>202401</v>
      </c>
      <c r="Z66" s="33">
        <v>202412</v>
      </c>
      <c r="AA66" s="150">
        <v>88.2</v>
      </c>
      <c r="AB66" s="150">
        <v>88.2</v>
      </c>
      <c r="AC66" s="33"/>
      <c r="AD66" s="33"/>
      <c r="AE66" s="24">
        <f t="shared" si="1"/>
        <v>0</v>
      </c>
      <c r="AF66" s="150">
        <v>167</v>
      </c>
      <c r="AG66" s="150">
        <v>167</v>
      </c>
      <c r="AH66" s="33" t="s">
        <v>92</v>
      </c>
      <c r="AI66" s="33" t="s">
        <v>92</v>
      </c>
      <c r="AJ66" s="33" t="s">
        <v>92</v>
      </c>
      <c r="AK66" s="33" t="s">
        <v>91</v>
      </c>
      <c r="AL66" s="33" t="s">
        <v>91</v>
      </c>
      <c r="AM66" s="33" t="s">
        <v>92</v>
      </c>
      <c r="AN66" s="33" t="s">
        <v>92</v>
      </c>
      <c r="AO66" s="33" t="s">
        <v>92</v>
      </c>
      <c r="AP66" s="33" t="s">
        <v>92</v>
      </c>
      <c r="AQ66" s="33" t="s">
        <v>573</v>
      </c>
      <c r="AR66" s="33">
        <v>18375892691</v>
      </c>
      <c r="AS66" s="156"/>
      <c r="AT66" s="156"/>
      <c r="AU66" s="156"/>
      <c r="AV66" s="157"/>
      <c r="AW66" s="89">
        <f>127*0.05*6</f>
        <v>38.1</v>
      </c>
      <c r="AX66" s="156"/>
      <c r="AY66" s="156"/>
      <c r="AZ66" s="156"/>
      <c r="BA66" s="156"/>
      <c r="BB66" s="156"/>
      <c r="BC66" s="156"/>
    </row>
    <row r="67" s="4" customFormat="1" ht="113" customHeight="1" spans="1:55">
      <c r="A67" s="28" t="s">
        <v>556</v>
      </c>
      <c r="B67" s="61">
        <v>60</v>
      </c>
      <c r="C67" s="33" t="s">
        <v>626</v>
      </c>
      <c r="D67" s="33" t="s">
        <v>558</v>
      </c>
      <c r="E67" s="33" t="s">
        <v>559</v>
      </c>
      <c r="F67" s="33" t="s">
        <v>559</v>
      </c>
      <c r="G67" s="33" t="s">
        <v>627</v>
      </c>
      <c r="H67" s="33" t="s">
        <v>114</v>
      </c>
      <c r="I67" s="33" t="s">
        <v>163</v>
      </c>
      <c r="J67" s="33" t="s">
        <v>628</v>
      </c>
      <c r="K67" s="33" t="s">
        <v>629</v>
      </c>
      <c r="L67" s="33" t="s">
        <v>628</v>
      </c>
      <c r="M67" s="33" t="s">
        <v>630</v>
      </c>
      <c r="N67" s="33" t="s">
        <v>565</v>
      </c>
      <c r="O67" s="33" t="s">
        <v>182</v>
      </c>
      <c r="P67" s="33" t="s">
        <v>566</v>
      </c>
      <c r="Q67" s="33" t="s">
        <v>567</v>
      </c>
      <c r="R67" s="33" t="s">
        <v>631</v>
      </c>
      <c r="S67" s="33" t="s">
        <v>569</v>
      </c>
      <c r="T67" s="33" t="s">
        <v>570</v>
      </c>
      <c r="U67" s="33" t="s">
        <v>571</v>
      </c>
      <c r="V67" s="33" t="s">
        <v>632</v>
      </c>
      <c r="W67" s="33">
        <v>2024</v>
      </c>
      <c r="X67" s="33" t="s">
        <v>91</v>
      </c>
      <c r="Y67" s="33">
        <v>202401</v>
      </c>
      <c r="Z67" s="33">
        <v>202412</v>
      </c>
      <c r="AA67" s="150">
        <v>72.3</v>
      </c>
      <c r="AB67" s="150">
        <v>72.3</v>
      </c>
      <c r="AC67" s="33"/>
      <c r="AD67" s="33"/>
      <c r="AE67" s="24">
        <f t="shared" si="1"/>
        <v>0</v>
      </c>
      <c r="AF67" s="150">
        <v>132</v>
      </c>
      <c r="AG67" s="150">
        <v>132</v>
      </c>
      <c r="AH67" s="33" t="s">
        <v>92</v>
      </c>
      <c r="AI67" s="33" t="s">
        <v>92</v>
      </c>
      <c r="AJ67" s="33" t="s">
        <v>92</v>
      </c>
      <c r="AK67" s="33" t="s">
        <v>91</v>
      </c>
      <c r="AL67" s="33" t="s">
        <v>91</v>
      </c>
      <c r="AM67" s="33" t="s">
        <v>92</v>
      </c>
      <c r="AN67" s="33" t="s">
        <v>92</v>
      </c>
      <c r="AO67" s="33" t="s">
        <v>92</v>
      </c>
      <c r="AP67" s="33" t="s">
        <v>92</v>
      </c>
      <c r="AQ67" s="33" t="s">
        <v>573</v>
      </c>
      <c r="AR67" s="33">
        <v>18375892691</v>
      </c>
      <c r="AS67" s="156"/>
      <c r="AT67" s="156"/>
      <c r="AU67" s="156"/>
      <c r="AV67" s="157"/>
      <c r="AW67" s="89">
        <f>109*500*6/10000</f>
        <v>32.7</v>
      </c>
      <c r="AX67" s="156"/>
      <c r="AY67" s="156"/>
      <c r="AZ67" s="156"/>
      <c r="BA67" s="156"/>
      <c r="BB67" s="156"/>
      <c r="BC67" s="156"/>
    </row>
    <row r="68" s="4" customFormat="1" ht="113" customHeight="1" spans="1:55">
      <c r="A68" s="28" t="s">
        <v>556</v>
      </c>
      <c r="B68" s="61">
        <v>61</v>
      </c>
      <c r="C68" s="33" t="s">
        <v>633</v>
      </c>
      <c r="D68" s="33" t="s">
        <v>558</v>
      </c>
      <c r="E68" s="33" t="s">
        <v>559</v>
      </c>
      <c r="F68" s="33" t="s">
        <v>559</v>
      </c>
      <c r="G68" s="33" t="s">
        <v>634</v>
      </c>
      <c r="H68" s="33" t="s">
        <v>114</v>
      </c>
      <c r="I68" s="33" t="s">
        <v>635</v>
      </c>
      <c r="J68" s="33" t="s">
        <v>636</v>
      </c>
      <c r="K68" s="33" t="s">
        <v>637</v>
      </c>
      <c r="L68" s="33" t="s">
        <v>636</v>
      </c>
      <c r="M68" s="33" t="s">
        <v>638</v>
      </c>
      <c r="N68" s="33" t="s">
        <v>565</v>
      </c>
      <c r="O68" s="33" t="s">
        <v>182</v>
      </c>
      <c r="P68" s="33" t="s">
        <v>566</v>
      </c>
      <c r="Q68" s="33" t="s">
        <v>567</v>
      </c>
      <c r="R68" s="33" t="s">
        <v>639</v>
      </c>
      <c r="S68" s="33" t="s">
        <v>569</v>
      </c>
      <c r="T68" s="33" t="s">
        <v>570</v>
      </c>
      <c r="U68" s="33" t="s">
        <v>571</v>
      </c>
      <c r="V68" s="33" t="s">
        <v>640</v>
      </c>
      <c r="W68" s="33">
        <v>2024</v>
      </c>
      <c r="X68" s="33" t="s">
        <v>91</v>
      </c>
      <c r="Y68" s="33">
        <v>202401</v>
      </c>
      <c r="Z68" s="33">
        <v>202412</v>
      </c>
      <c r="AA68" s="150">
        <v>63.3</v>
      </c>
      <c r="AB68" s="150">
        <v>63.3</v>
      </c>
      <c r="AC68" s="33"/>
      <c r="AD68" s="33"/>
      <c r="AE68" s="24">
        <f t="shared" si="1"/>
        <v>0</v>
      </c>
      <c r="AF68" s="150">
        <v>123</v>
      </c>
      <c r="AG68" s="150">
        <v>123</v>
      </c>
      <c r="AH68" s="33" t="s">
        <v>92</v>
      </c>
      <c r="AI68" s="33" t="s">
        <v>92</v>
      </c>
      <c r="AJ68" s="33" t="s">
        <v>92</v>
      </c>
      <c r="AK68" s="33" t="s">
        <v>91</v>
      </c>
      <c r="AL68" s="33" t="s">
        <v>91</v>
      </c>
      <c r="AM68" s="33" t="s">
        <v>92</v>
      </c>
      <c r="AN68" s="33" t="s">
        <v>92</v>
      </c>
      <c r="AO68" s="33" t="s">
        <v>92</v>
      </c>
      <c r="AP68" s="33" t="s">
        <v>92</v>
      </c>
      <c r="AQ68" s="33" t="s">
        <v>573</v>
      </c>
      <c r="AR68" s="33">
        <v>18375892691</v>
      </c>
      <c r="AS68" s="156"/>
      <c r="AT68" s="156"/>
      <c r="AU68" s="156"/>
      <c r="AV68" s="157"/>
      <c r="AW68" s="89">
        <f>88*6*0.05</f>
        <v>26.4</v>
      </c>
      <c r="AX68" s="156"/>
      <c r="AY68" s="156"/>
      <c r="AZ68" s="156"/>
      <c r="BA68" s="156"/>
      <c r="BB68" s="156"/>
      <c r="BC68" s="156"/>
    </row>
    <row r="69" s="4" customFormat="1" ht="113" customHeight="1" spans="1:55">
      <c r="A69" s="28" t="s">
        <v>556</v>
      </c>
      <c r="B69" s="61">
        <v>62</v>
      </c>
      <c r="C69" s="33" t="s">
        <v>641</v>
      </c>
      <c r="D69" s="33" t="s">
        <v>558</v>
      </c>
      <c r="E69" s="33" t="s">
        <v>559</v>
      </c>
      <c r="F69" s="33" t="s">
        <v>559</v>
      </c>
      <c r="G69" s="33" t="s">
        <v>642</v>
      </c>
      <c r="H69" s="33" t="s">
        <v>114</v>
      </c>
      <c r="I69" s="33" t="s">
        <v>333</v>
      </c>
      <c r="J69" s="33" t="s">
        <v>643</v>
      </c>
      <c r="K69" s="33" t="s">
        <v>644</v>
      </c>
      <c r="L69" s="33" t="s">
        <v>643</v>
      </c>
      <c r="M69" s="33" t="s">
        <v>645</v>
      </c>
      <c r="N69" s="33" t="s">
        <v>565</v>
      </c>
      <c r="O69" s="33" t="s">
        <v>182</v>
      </c>
      <c r="P69" s="33" t="s">
        <v>566</v>
      </c>
      <c r="Q69" s="33" t="s">
        <v>567</v>
      </c>
      <c r="R69" s="33" t="s">
        <v>646</v>
      </c>
      <c r="S69" s="33" t="s">
        <v>569</v>
      </c>
      <c r="T69" s="33" t="s">
        <v>570</v>
      </c>
      <c r="U69" s="33" t="s">
        <v>571</v>
      </c>
      <c r="V69" s="33" t="s">
        <v>647</v>
      </c>
      <c r="W69" s="33">
        <v>2024</v>
      </c>
      <c r="X69" s="33" t="s">
        <v>91</v>
      </c>
      <c r="Y69" s="33">
        <v>202401</v>
      </c>
      <c r="Z69" s="33">
        <v>202412</v>
      </c>
      <c r="AA69" s="150">
        <v>73.2</v>
      </c>
      <c r="AB69" s="150">
        <v>73.2</v>
      </c>
      <c r="AC69" s="33"/>
      <c r="AD69" s="33"/>
      <c r="AE69" s="24">
        <f t="shared" si="1"/>
        <v>0</v>
      </c>
      <c r="AF69" s="150">
        <v>147</v>
      </c>
      <c r="AG69" s="150">
        <v>147</v>
      </c>
      <c r="AH69" s="33" t="s">
        <v>92</v>
      </c>
      <c r="AI69" s="33" t="s">
        <v>92</v>
      </c>
      <c r="AJ69" s="33" t="s">
        <v>92</v>
      </c>
      <c r="AK69" s="33" t="s">
        <v>91</v>
      </c>
      <c r="AL69" s="33" t="s">
        <v>91</v>
      </c>
      <c r="AM69" s="33" t="s">
        <v>92</v>
      </c>
      <c r="AN69" s="33" t="s">
        <v>92</v>
      </c>
      <c r="AO69" s="33" t="s">
        <v>92</v>
      </c>
      <c r="AP69" s="33" t="s">
        <v>92</v>
      </c>
      <c r="AQ69" s="33" t="s">
        <v>573</v>
      </c>
      <c r="AR69" s="33">
        <v>18375892691</v>
      </c>
      <c r="AS69" s="156"/>
      <c r="AT69" s="156"/>
      <c r="AU69" s="156"/>
      <c r="AV69" s="157"/>
      <c r="AW69" s="89">
        <f>97*500*6/10000</f>
        <v>29.1</v>
      </c>
      <c r="AX69" s="156"/>
      <c r="AY69" s="156"/>
      <c r="AZ69" s="156"/>
      <c r="BA69" s="156"/>
      <c r="BB69" s="156"/>
      <c r="BC69" s="156"/>
    </row>
    <row r="70" s="4" customFormat="1" ht="113" customHeight="1" spans="1:55">
      <c r="A70" s="28" t="s">
        <v>556</v>
      </c>
      <c r="B70" s="61">
        <v>63</v>
      </c>
      <c r="C70" s="33" t="s">
        <v>648</v>
      </c>
      <c r="D70" s="33" t="s">
        <v>558</v>
      </c>
      <c r="E70" s="33" t="s">
        <v>559</v>
      </c>
      <c r="F70" s="33" t="s">
        <v>559</v>
      </c>
      <c r="G70" s="33" t="s">
        <v>649</v>
      </c>
      <c r="H70" s="33" t="s">
        <v>114</v>
      </c>
      <c r="I70" s="33" t="s">
        <v>650</v>
      </c>
      <c r="J70" s="33" t="s">
        <v>651</v>
      </c>
      <c r="K70" s="33" t="s">
        <v>652</v>
      </c>
      <c r="L70" s="33" t="s">
        <v>651</v>
      </c>
      <c r="M70" s="33" t="s">
        <v>653</v>
      </c>
      <c r="N70" s="33" t="s">
        <v>565</v>
      </c>
      <c r="O70" s="33" t="s">
        <v>182</v>
      </c>
      <c r="P70" s="33" t="s">
        <v>566</v>
      </c>
      <c r="Q70" s="33" t="s">
        <v>567</v>
      </c>
      <c r="R70" s="33" t="s">
        <v>654</v>
      </c>
      <c r="S70" s="33" t="s">
        <v>569</v>
      </c>
      <c r="T70" s="33" t="s">
        <v>570</v>
      </c>
      <c r="U70" s="33" t="s">
        <v>571</v>
      </c>
      <c r="V70" s="33" t="s">
        <v>511</v>
      </c>
      <c r="W70" s="33">
        <v>2024</v>
      </c>
      <c r="X70" s="33" t="s">
        <v>91</v>
      </c>
      <c r="Y70" s="33">
        <v>202401</v>
      </c>
      <c r="Z70" s="33">
        <v>202412</v>
      </c>
      <c r="AA70" s="150">
        <v>85.2</v>
      </c>
      <c r="AB70" s="150">
        <v>85.2</v>
      </c>
      <c r="AC70" s="33"/>
      <c r="AD70" s="33"/>
      <c r="AE70" s="24">
        <f t="shared" si="1"/>
        <v>0</v>
      </c>
      <c r="AF70" s="150">
        <v>176</v>
      </c>
      <c r="AG70" s="150">
        <v>176</v>
      </c>
      <c r="AH70" s="33" t="s">
        <v>92</v>
      </c>
      <c r="AI70" s="33" t="s">
        <v>92</v>
      </c>
      <c r="AJ70" s="33" t="s">
        <v>92</v>
      </c>
      <c r="AK70" s="33" t="s">
        <v>91</v>
      </c>
      <c r="AL70" s="33" t="s">
        <v>91</v>
      </c>
      <c r="AM70" s="33" t="s">
        <v>92</v>
      </c>
      <c r="AN70" s="33" t="s">
        <v>92</v>
      </c>
      <c r="AO70" s="33" t="s">
        <v>92</v>
      </c>
      <c r="AP70" s="33" t="s">
        <v>92</v>
      </c>
      <c r="AQ70" s="33" t="s">
        <v>573</v>
      </c>
      <c r="AR70" s="33">
        <v>18375892691</v>
      </c>
      <c r="AS70" s="156"/>
      <c r="AT70" s="156"/>
      <c r="AU70" s="156"/>
      <c r="AV70" s="157"/>
      <c r="AW70" s="89">
        <f>108*0.05*6</f>
        <v>32.4</v>
      </c>
      <c r="AX70" s="156"/>
      <c r="AY70" s="156"/>
      <c r="AZ70" s="156"/>
      <c r="BA70" s="156"/>
      <c r="BB70" s="156"/>
      <c r="BC70" s="156"/>
    </row>
    <row r="71" s="4" customFormat="1" ht="113" customHeight="1" spans="1:55">
      <c r="A71" s="28" t="s">
        <v>556</v>
      </c>
      <c r="B71" s="61">
        <v>64</v>
      </c>
      <c r="C71" s="33" t="s">
        <v>655</v>
      </c>
      <c r="D71" s="33" t="s">
        <v>558</v>
      </c>
      <c r="E71" s="33" t="s">
        <v>559</v>
      </c>
      <c r="F71" s="33" t="s">
        <v>559</v>
      </c>
      <c r="G71" s="33" t="s">
        <v>656</v>
      </c>
      <c r="H71" s="33" t="s">
        <v>114</v>
      </c>
      <c r="I71" s="33" t="s">
        <v>657</v>
      </c>
      <c r="J71" s="33" t="s">
        <v>658</v>
      </c>
      <c r="K71" s="33" t="s">
        <v>659</v>
      </c>
      <c r="L71" s="33" t="s">
        <v>658</v>
      </c>
      <c r="M71" s="33" t="s">
        <v>660</v>
      </c>
      <c r="N71" s="33" t="s">
        <v>565</v>
      </c>
      <c r="O71" s="33" t="s">
        <v>182</v>
      </c>
      <c r="P71" s="33" t="s">
        <v>566</v>
      </c>
      <c r="Q71" s="33" t="s">
        <v>567</v>
      </c>
      <c r="R71" s="33" t="s">
        <v>661</v>
      </c>
      <c r="S71" s="33" t="s">
        <v>569</v>
      </c>
      <c r="T71" s="33" t="s">
        <v>570</v>
      </c>
      <c r="U71" s="33" t="s">
        <v>571</v>
      </c>
      <c r="V71" s="33" t="s">
        <v>90</v>
      </c>
      <c r="W71" s="33">
        <v>2024</v>
      </c>
      <c r="X71" s="33" t="s">
        <v>91</v>
      </c>
      <c r="Y71" s="33">
        <v>202401</v>
      </c>
      <c r="Z71" s="33">
        <v>202412</v>
      </c>
      <c r="AA71" s="150">
        <v>136.2</v>
      </c>
      <c r="AB71" s="150">
        <v>136.2</v>
      </c>
      <c r="AC71" s="33"/>
      <c r="AD71" s="33"/>
      <c r="AE71" s="24">
        <f t="shared" si="1"/>
        <v>0</v>
      </c>
      <c r="AF71" s="150">
        <v>265</v>
      </c>
      <c r="AG71" s="150">
        <v>265</v>
      </c>
      <c r="AH71" s="33" t="s">
        <v>92</v>
      </c>
      <c r="AI71" s="33" t="s">
        <v>92</v>
      </c>
      <c r="AJ71" s="33" t="s">
        <v>92</v>
      </c>
      <c r="AK71" s="33" t="s">
        <v>91</v>
      </c>
      <c r="AL71" s="33" t="s">
        <v>91</v>
      </c>
      <c r="AM71" s="33" t="s">
        <v>92</v>
      </c>
      <c r="AN71" s="33" t="s">
        <v>92</v>
      </c>
      <c r="AO71" s="33" t="s">
        <v>92</v>
      </c>
      <c r="AP71" s="33" t="s">
        <v>92</v>
      </c>
      <c r="AQ71" s="33" t="s">
        <v>573</v>
      </c>
      <c r="AR71" s="33">
        <v>18375892691</v>
      </c>
      <c r="AS71" s="156"/>
      <c r="AT71" s="156"/>
      <c r="AU71" s="156"/>
      <c r="AV71" s="157"/>
      <c r="AW71" s="89">
        <f>189*500*6/10000</f>
        <v>56.7</v>
      </c>
      <c r="AX71" s="156"/>
      <c r="AY71" s="156"/>
      <c r="AZ71" s="156"/>
      <c r="BA71" s="156"/>
      <c r="BB71" s="156"/>
      <c r="BC71" s="156"/>
    </row>
    <row r="72" s="4" customFormat="1" ht="113" customHeight="1" spans="1:55">
      <c r="A72" s="28" t="s">
        <v>556</v>
      </c>
      <c r="B72" s="61">
        <v>65</v>
      </c>
      <c r="C72" s="33" t="s">
        <v>662</v>
      </c>
      <c r="D72" s="33" t="s">
        <v>558</v>
      </c>
      <c r="E72" s="33" t="s">
        <v>559</v>
      </c>
      <c r="F72" s="33" t="s">
        <v>559</v>
      </c>
      <c r="G72" s="33" t="s">
        <v>663</v>
      </c>
      <c r="H72" s="33" t="s">
        <v>114</v>
      </c>
      <c r="I72" s="33" t="s">
        <v>321</v>
      </c>
      <c r="J72" s="33" t="s">
        <v>664</v>
      </c>
      <c r="K72" s="33" t="s">
        <v>665</v>
      </c>
      <c r="L72" s="33" t="s">
        <v>664</v>
      </c>
      <c r="M72" s="33" t="s">
        <v>666</v>
      </c>
      <c r="N72" s="33" t="s">
        <v>565</v>
      </c>
      <c r="O72" s="33" t="s">
        <v>182</v>
      </c>
      <c r="P72" s="33" t="s">
        <v>566</v>
      </c>
      <c r="Q72" s="33" t="s">
        <v>567</v>
      </c>
      <c r="R72" s="33" t="s">
        <v>667</v>
      </c>
      <c r="S72" s="33" t="s">
        <v>569</v>
      </c>
      <c r="T72" s="33" t="s">
        <v>570</v>
      </c>
      <c r="U72" s="33" t="s">
        <v>571</v>
      </c>
      <c r="V72" s="33" t="s">
        <v>668</v>
      </c>
      <c r="W72" s="33">
        <v>2024</v>
      </c>
      <c r="X72" s="33" t="s">
        <v>91</v>
      </c>
      <c r="Y72" s="33">
        <v>202401</v>
      </c>
      <c r="Z72" s="33">
        <v>202412</v>
      </c>
      <c r="AA72" s="150">
        <v>45.6</v>
      </c>
      <c r="AB72" s="150">
        <v>45.6</v>
      </c>
      <c r="AC72" s="33"/>
      <c r="AD72" s="33"/>
      <c r="AE72" s="24">
        <f t="shared" si="1"/>
        <v>0</v>
      </c>
      <c r="AF72" s="150">
        <v>86</v>
      </c>
      <c r="AG72" s="150">
        <v>86</v>
      </c>
      <c r="AH72" s="33" t="s">
        <v>92</v>
      </c>
      <c r="AI72" s="33" t="s">
        <v>92</v>
      </c>
      <c r="AJ72" s="33" t="s">
        <v>92</v>
      </c>
      <c r="AK72" s="33" t="s">
        <v>91</v>
      </c>
      <c r="AL72" s="33" t="s">
        <v>91</v>
      </c>
      <c r="AM72" s="33" t="s">
        <v>92</v>
      </c>
      <c r="AN72" s="33" t="s">
        <v>92</v>
      </c>
      <c r="AO72" s="33" t="s">
        <v>92</v>
      </c>
      <c r="AP72" s="33" t="s">
        <v>92</v>
      </c>
      <c r="AQ72" s="33" t="s">
        <v>573</v>
      </c>
      <c r="AR72" s="33">
        <v>18375892691</v>
      </c>
      <c r="AS72" s="156"/>
      <c r="AT72" s="156"/>
      <c r="AU72" s="156"/>
      <c r="AV72" s="157"/>
      <c r="AW72" s="89">
        <f>66*0.05*6</f>
        <v>19.8</v>
      </c>
      <c r="AX72" s="156"/>
      <c r="AY72" s="156"/>
      <c r="AZ72" s="156"/>
      <c r="BA72" s="156"/>
      <c r="BB72" s="156"/>
      <c r="BC72" s="156"/>
    </row>
    <row r="73" s="4" customFormat="1" ht="113" customHeight="1" spans="1:55">
      <c r="A73" s="28" t="s">
        <v>556</v>
      </c>
      <c r="B73" s="61">
        <v>66</v>
      </c>
      <c r="C73" s="33" t="s">
        <v>669</v>
      </c>
      <c r="D73" s="33" t="s">
        <v>558</v>
      </c>
      <c r="E73" s="33" t="s">
        <v>559</v>
      </c>
      <c r="F73" s="33" t="s">
        <v>559</v>
      </c>
      <c r="G73" s="33" t="s">
        <v>670</v>
      </c>
      <c r="H73" s="33" t="s">
        <v>114</v>
      </c>
      <c r="I73" s="33" t="s">
        <v>515</v>
      </c>
      <c r="J73" s="33" t="s">
        <v>671</v>
      </c>
      <c r="K73" s="33" t="s">
        <v>672</v>
      </c>
      <c r="L73" s="33" t="s">
        <v>671</v>
      </c>
      <c r="M73" s="33" t="s">
        <v>673</v>
      </c>
      <c r="N73" s="33" t="s">
        <v>565</v>
      </c>
      <c r="O73" s="33" t="s">
        <v>182</v>
      </c>
      <c r="P73" s="33" t="s">
        <v>566</v>
      </c>
      <c r="Q73" s="33" t="s">
        <v>567</v>
      </c>
      <c r="R73" s="33" t="s">
        <v>674</v>
      </c>
      <c r="S73" s="33" t="s">
        <v>569</v>
      </c>
      <c r="T73" s="33" t="s">
        <v>570</v>
      </c>
      <c r="U73" s="33" t="s">
        <v>571</v>
      </c>
      <c r="V73" s="33" t="s">
        <v>523</v>
      </c>
      <c r="W73" s="33">
        <v>2024</v>
      </c>
      <c r="X73" s="33" t="s">
        <v>91</v>
      </c>
      <c r="Y73" s="33">
        <v>202401</v>
      </c>
      <c r="Z73" s="33">
        <v>202412</v>
      </c>
      <c r="AA73" s="150">
        <v>87.6</v>
      </c>
      <c r="AB73" s="150">
        <v>87.6</v>
      </c>
      <c r="AC73" s="33"/>
      <c r="AD73" s="33"/>
      <c r="AE73" s="24">
        <f t="shared" ref="AE73:AE136" si="2">AA73-AB73-AC73-AD73</f>
        <v>0</v>
      </c>
      <c r="AF73" s="150">
        <v>158</v>
      </c>
      <c r="AG73" s="150">
        <v>158</v>
      </c>
      <c r="AH73" s="33" t="s">
        <v>92</v>
      </c>
      <c r="AI73" s="33" t="s">
        <v>92</v>
      </c>
      <c r="AJ73" s="33" t="s">
        <v>92</v>
      </c>
      <c r="AK73" s="33" t="s">
        <v>91</v>
      </c>
      <c r="AL73" s="33" t="s">
        <v>91</v>
      </c>
      <c r="AM73" s="33" t="s">
        <v>92</v>
      </c>
      <c r="AN73" s="33" t="s">
        <v>92</v>
      </c>
      <c r="AO73" s="33" t="s">
        <v>92</v>
      </c>
      <c r="AP73" s="33" t="s">
        <v>92</v>
      </c>
      <c r="AQ73" s="33" t="s">
        <v>573</v>
      </c>
      <c r="AR73" s="33">
        <v>18375892691</v>
      </c>
      <c r="AS73" s="156"/>
      <c r="AT73" s="156"/>
      <c r="AU73" s="156"/>
      <c r="AV73" s="157"/>
      <c r="AW73" s="89">
        <f>134*500*6/10000</f>
        <v>40.2</v>
      </c>
      <c r="AX73" s="156"/>
      <c r="AY73" s="156"/>
      <c r="AZ73" s="156"/>
      <c r="BA73" s="156"/>
      <c r="BB73" s="156"/>
      <c r="BC73" s="156"/>
    </row>
    <row r="74" s="4" customFormat="1" ht="113" customHeight="1" spans="1:55">
      <c r="A74" s="28" t="s">
        <v>556</v>
      </c>
      <c r="B74" s="61">
        <v>67</v>
      </c>
      <c r="C74" s="33" t="s">
        <v>675</v>
      </c>
      <c r="D74" s="33" t="s">
        <v>558</v>
      </c>
      <c r="E74" s="33" t="s">
        <v>559</v>
      </c>
      <c r="F74" s="33" t="s">
        <v>559</v>
      </c>
      <c r="G74" s="33" t="s">
        <v>676</v>
      </c>
      <c r="H74" s="33" t="s">
        <v>114</v>
      </c>
      <c r="I74" s="33" t="s">
        <v>230</v>
      </c>
      <c r="J74" s="33" t="s">
        <v>677</v>
      </c>
      <c r="K74" s="33" t="s">
        <v>678</v>
      </c>
      <c r="L74" s="33" t="s">
        <v>677</v>
      </c>
      <c r="M74" s="33" t="s">
        <v>679</v>
      </c>
      <c r="N74" s="33" t="s">
        <v>565</v>
      </c>
      <c r="O74" s="33" t="s">
        <v>182</v>
      </c>
      <c r="P74" s="33" t="s">
        <v>566</v>
      </c>
      <c r="Q74" s="33" t="s">
        <v>567</v>
      </c>
      <c r="R74" s="33" t="s">
        <v>680</v>
      </c>
      <c r="S74" s="33" t="s">
        <v>569</v>
      </c>
      <c r="T74" s="33" t="s">
        <v>570</v>
      </c>
      <c r="U74" s="33" t="s">
        <v>571</v>
      </c>
      <c r="V74" s="33" t="s">
        <v>237</v>
      </c>
      <c r="W74" s="33">
        <v>2024</v>
      </c>
      <c r="X74" s="33" t="s">
        <v>91</v>
      </c>
      <c r="Y74" s="33">
        <v>202401</v>
      </c>
      <c r="Z74" s="33">
        <v>202412</v>
      </c>
      <c r="AA74" s="150">
        <v>72.3</v>
      </c>
      <c r="AB74" s="150">
        <v>72.3</v>
      </c>
      <c r="AC74" s="33"/>
      <c r="AD74" s="33"/>
      <c r="AE74" s="24">
        <f t="shared" si="2"/>
        <v>0</v>
      </c>
      <c r="AF74" s="150">
        <v>142</v>
      </c>
      <c r="AG74" s="150">
        <v>142</v>
      </c>
      <c r="AH74" s="33" t="s">
        <v>92</v>
      </c>
      <c r="AI74" s="33" t="s">
        <v>92</v>
      </c>
      <c r="AJ74" s="33" t="s">
        <v>92</v>
      </c>
      <c r="AK74" s="33" t="s">
        <v>91</v>
      </c>
      <c r="AL74" s="33" t="s">
        <v>91</v>
      </c>
      <c r="AM74" s="33" t="s">
        <v>92</v>
      </c>
      <c r="AN74" s="33" t="s">
        <v>92</v>
      </c>
      <c r="AO74" s="33" t="s">
        <v>92</v>
      </c>
      <c r="AP74" s="33" t="s">
        <v>92</v>
      </c>
      <c r="AQ74" s="33" t="s">
        <v>573</v>
      </c>
      <c r="AR74" s="33">
        <v>18375892691</v>
      </c>
      <c r="AS74" s="156"/>
      <c r="AT74" s="156"/>
      <c r="AU74" s="156"/>
      <c r="AV74" s="157"/>
      <c r="AW74" s="89">
        <f>99*0.05*6</f>
        <v>29.7</v>
      </c>
      <c r="AX74" s="156"/>
      <c r="AY74" s="156"/>
      <c r="AZ74" s="156"/>
      <c r="BA74" s="156"/>
      <c r="BB74" s="156"/>
      <c r="BC74" s="156"/>
    </row>
    <row r="75" s="4" customFormat="1" ht="113" customHeight="1" spans="1:55">
      <c r="A75" s="28" t="s">
        <v>556</v>
      </c>
      <c r="B75" s="61">
        <v>68</v>
      </c>
      <c r="C75" s="33" t="s">
        <v>681</v>
      </c>
      <c r="D75" s="33" t="s">
        <v>558</v>
      </c>
      <c r="E75" s="33" t="s">
        <v>559</v>
      </c>
      <c r="F75" s="33" t="s">
        <v>559</v>
      </c>
      <c r="G75" s="33" t="s">
        <v>682</v>
      </c>
      <c r="H75" s="33" t="s">
        <v>114</v>
      </c>
      <c r="I75" s="33" t="s">
        <v>683</v>
      </c>
      <c r="J75" s="33" t="s">
        <v>684</v>
      </c>
      <c r="K75" s="33" t="s">
        <v>685</v>
      </c>
      <c r="L75" s="33" t="s">
        <v>684</v>
      </c>
      <c r="M75" s="33" t="s">
        <v>686</v>
      </c>
      <c r="N75" s="33" t="s">
        <v>565</v>
      </c>
      <c r="O75" s="33" t="s">
        <v>182</v>
      </c>
      <c r="P75" s="33" t="s">
        <v>566</v>
      </c>
      <c r="Q75" s="33" t="s">
        <v>567</v>
      </c>
      <c r="R75" s="33" t="s">
        <v>687</v>
      </c>
      <c r="S75" s="33" t="s">
        <v>569</v>
      </c>
      <c r="T75" s="33" t="s">
        <v>570</v>
      </c>
      <c r="U75" s="33" t="s">
        <v>571</v>
      </c>
      <c r="V75" s="33" t="s">
        <v>688</v>
      </c>
      <c r="W75" s="33">
        <v>2024</v>
      </c>
      <c r="X75" s="33" t="s">
        <v>91</v>
      </c>
      <c r="Y75" s="33">
        <v>202401</v>
      </c>
      <c r="Z75" s="33">
        <v>202412</v>
      </c>
      <c r="AA75" s="150">
        <v>76.2</v>
      </c>
      <c r="AB75" s="150">
        <v>76.2</v>
      </c>
      <c r="AC75" s="33"/>
      <c r="AD75" s="33"/>
      <c r="AE75" s="24">
        <f t="shared" si="2"/>
        <v>0</v>
      </c>
      <c r="AF75" s="150">
        <v>166</v>
      </c>
      <c r="AG75" s="150">
        <v>166</v>
      </c>
      <c r="AH75" s="33" t="s">
        <v>92</v>
      </c>
      <c r="AI75" s="33" t="s">
        <v>92</v>
      </c>
      <c r="AJ75" s="33" t="s">
        <v>92</v>
      </c>
      <c r="AK75" s="33" t="s">
        <v>91</v>
      </c>
      <c r="AL75" s="33" t="s">
        <v>91</v>
      </c>
      <c r="AM75" s="33" t="s">
        <v>92</v>
      </c>
      <c r="AN75" s="33" t="s">
        <v>92</v>
      </c>
      <c r="AO75" s="33" t="s">
        <v>92</v>
      </c>
      <c r="AP75" s="33" t="s">
        <v>92</v>
      </c>
      <c r="AQ75" s="33" t="s">
        <v>573</v>
      </c>
      <c r="AR75" s="33">
        <v>18375892691</v>
      </c>
      <c r="AS75" s="156"/>
      <c r="AT75" s="156"/>
      <c r="AU75" s="156"/>
      <c r="AV75" s="157"/>
      <c r="AW75" s="89">
        <f>88*0.05*6</f>
        <v>26.4</v>
      </c>
      <c r="AX75" s="156"/>
      <c r="AY75" s="156"/>
      <c r="AZ75" s="156"/>
      <c r="BA75" s="156"/>
      <c r="BB75" s="156"/>
      <c r="BC75" s="156"/>
    </row>
    <row r="76" s="4" customFormat="1" ht="113" customHeight="1" spans="1:55">
      <c r="A76" s="28" t="s">
        <v>556</v>
      </c>
      <c r="B76" s="61">
        <v>69</v>
      </c>
      <c r="C76" s="33" t="s">
        <v>689</v>
      </c>
      <c r="D76" s="33" t="s">
        <v>558</v>
      </c>
      <c r="E76" s="33" t="s">
        <v>559</v>
      </c>
      <c r="F76" s="33" t="s">
        <v>559</v>
      </c>
      <c r="G76" s="33" t="s">
        <v>690</v>
      </c>
      <c r="H76" s="33" t="s">
        <v>114</v>
      </c>
      <c r="I76" s="33" t="s">
        <v>691</v>
      </c>
      <c r="J76" s="33" t="s">
        <v>692</v>
      </c>
      <c r="K76" s="33" t="s">
        <v>693</v>
      </c>
      <c r="L76" s="33" t="s">
        <v>692</v>
      </c>
      <c r="M76" s="33" t="s">
        <v>694</v>
      </c>
      <c r="N76" s="33" t="s">
        <v>565</v>
      </c>
      <c r="O76" s="33" t="s">
        <v>182</v>
      </c>
      <c r="P76" s="33" t="s">
        <v>566</v>
      </c>
      <c r="Q76" s="33" t="s">
        <v>567</v>
      </c>
      <c r="R76" s="33" t="s">
        <v>695</v>
      </c>
      <c r="S76" s="33" t="s">
        <v>569</v>
      </c>
      <c r="T76" s="33" t="s">
        <v>570</v>
      </c>
      <c r="U76" s="33" t="s">
        <v>571</v>
      </c>
      <c r="V76" s="33" t="s">
        <v>696</v>
      </c>
      <c r="W76" s="33">
        <v>2024</v>
      </c>
      <c r="X76" s="33" t="s">
        <v>91</v>
      </c>
      <c r="Y76" s="33">
        <v>202401</v>
      </c>
      <c r="Z76" s="33">
        <v>202412</v>
      </c>
      <c r="AA76" s="150">
        <v>61.5</v>
      </c>
      <c r="AB76" s="150">
        <v>61.5</v>
      </c>
      <c r="AC76" s="33"/>
      <c r="AD76" s="33"/>
      <c r="AE76" s="24">
        <f t="shared" si="2"/>
        <v>0</v>
      </c>
      <c r="AF76" s="150">
        <v>116</v>
      </c>
      <c r="AG76" s="150">
        <v>116</v>
      </c>
      <c r="AH76" s="33" t="s">
        <v>92</v>
      </c>
      <c r="AI76" s="33" t="s">
        <v>92</v>
      </c>
      <c r="AJ76" s="33" t="s">
        <v>92</v>
      </c>
      <c r="AK76" s="33" t="s">
        <v>91</v>
      </c>
      <c r="AL76" s="33" t="s">
        <v>91</v>
      </c>
      <c r="AM76" s="33" t="s">
        <v>92</v>
      </c>
      <c r="AN76" s="33" t="s">
        <v>92</v>
      </c>
      <c r="AO76" s="33" t="s">
        <v>92</v>
      </c>
      <c r="AP76" s="33" t="s">
        <v>92</v>
      </c>
      <c r="AQ76" s="33" t="s">
        <v>573</v>
      </c>
      <c r="AR76" s="33">
        <v>18375892691</v>
      </c>
      <c r="AS76" s="156"/>
      <c r="AT76" s="156"/>
      <c r="AU76" s="156"/>
      <c r="AV76" s="157"/>
      <c r="AW76" s="89">
        <f>89*0.05*6</f>
        <v>26.7</v>
      </c>
      <c r="AX76" s="156"/>
      <c r="AY76" s="156"/>
      <c r="AZ76" s="156"/>
      <c r="BA76" s="156"/>
      <c r="BB76" s="156"/>
      <c r="BC76" s="156"/>
    </row>
    <row r="77" s="4" customFormat="1" ht="113" customHeight="1" spans="1:55">
      <c r="A77" s="28" t="s">
        <v>556</v>
      </c>
      <c r="B77" s="61">
        <v>70</v>
      </c>
      <c r="C77" s="33" t="s">
        <v>697</v>
      </c>
      <c r="D77" s="33" t="s">
        <v>558</v>
      </c>
      <c r="E77" s="33" t="s">
        <v>559</v>
      </c>
      <c r="F77" s="33" t="s">
        <v>559</v>
      </c>
      <c r="G77" s="33" t="s">
        <v>698</v>
      </c>
      <c r="H77" s="33" t="s">
        <v>114</v>
      </c>
      <c r="I77" s="33" t="s">
        <v>699</v>
      </c>
      <c r="J77" s="33" t="s">
        <v>700</v>
      </c>
      <c r="K77" s="33" t="s">
        <v>701</v>
      </c>
      <c r="L77" s="33" t="s">
        <v>700</v>
      </c>
      <c r="M77" s="33" t="s">
        <v>702</v>
      </c>
      <c r="N77" s="33" t="s">
        <v>565</v>
      </c>
      <c r="O77" s="33" t="s">
        <v>182</v>
      </c>
      <c r="P77" s="33" t="s">
        <v>566</v>
      </c>
      <c r="Q77" s="33" t="s">
        <v>567</v>
      </c>
      <c r="R77" s="33" t="s">
        <v>703</v>
      </c>
      <c r="S77" s="33" t="s">
        <v>569</v>
      </c>
      <c r="T77" s="33" t="s">
        <v>570</v>
      </c>
      <c r="U77" s="33" t="s">
        <v>571</v>
      </c>
      <c r="V77" s="33" t="s">
        <v>704</v>
      </c>
      <c r="W77" s="33">
        <v>2024</v>
      </c>
      <c r="X77" s="33" t="s">
        <v>91</v>
      </c>
      <c r="Y77" s="33">
        <v>202401</v>
      </c>
      <c r="Z77" s="33">
        <v>202412</v>
      </c>
      <c r="AA77" s="150">
        <v>60.9</v>
      </c>
      <c r="AB77" s="150">
        <v>60.9</v>
      </c>
      <c r="AC77" s="33"/>
      <c r="AD77" s="33"/>
      <c r="AE77" s="24">
        <f t="shared" si="2"/>
        <v>0</v>
      </c>
      <c r="AF77" s="33">
        <v>114</v>
      </c>
      <c r="AG77" s="33">
        <v>114</v>
      </c>
      <c r="AH77" s="33" t="s">
        <v>92</v>
      </c>
      <c r="AI77" s="33" t="s">
        <v>92</v>
      </c>
      <c r="AJ77" s="33" t="s">
        <v>92</v>
      </c>
      <c r="AK77" s="33" t="s">
        <v>91</v>
      </c>
      <c r="AL77" s="33" t="s">
        <v>91</v>
      </c>
      <c r="AM77" s="33" t="s">
        <v>92</v>
      </c>
      <c r="AN77" s="33" t="s">
        <v>92</v>
      </c>
      <c r="AO77" s="33" t="s">
        <v>92</v>
      </c>
      <c r="AP77" s="33" t="s">
        <v>92</v>
      </c>
      <c r="AQ77" s="33" t="s">
        <v>573</v>
      </c>
      <c r="AR77" s="33">
        <v>18375892691</v>
      </c>
      <c r="AS77" s="156"/>
      <c r="AT77" s="156"/>
      <c r="AU77" s="156"/>
      <c r="AV77" s="157"/>
      <c r="AW77" s="89">
        <f>89*0.05*6</f>
        <v>26.7</v>
      </c>
      <c r="AX77" s="156"/>
      <c r="AY77" s="156"/>
      <c r="AZ77" s="156"/>
      <c r="BA77" s="156"/>
      <c r="BB77" s="156"/>
      <c r="BC77" s="156"/>
    </row>
    <row r="78" s="4" customFormat="1" ht="113" customHeight="1" spans="1:55">
      <c r="A78" s="28" t="s">
        <v>556</v>
      </c>
      <c r="B78" s="61">
        <v>71</v>
      </c>
      <c r="C78" s="33" t="s">
        <v>705</v>
      </c>
      <c r="D78" s="33" t="s">
        <v>558</v>
      </c>
      <c r="E78" s="33" t="s">
        <v>559</v>
      </c>
      <c r="F78" s="33" t="s">
        <v>559</v>
      </c>
      <c r="G78" s="33" t="s">
        <v>706</v>
      </c>
      <c r="H78" s="33" t="s">
        <v>114</v>
      </c>
      <c r="I78" s="33" t="s">
        <v>707</v>
      </c>
      <c r="J78" s="33" t="s">
        <v>708</v>
      </c>
      <c r="K78" s="33" t="s">
        <v>709</v>
      </c>
      <c r="L78" s="33" t="s">
        <v>708</v>
      </c>
      <c r="M78" s="33" t="s">
        <v>710</v>
      </c>
      <c r="N78" s="33" t="s">
        <v>565</v>
      </c>
      <c r="O78" s="33" t="s">
        <v>182</v>
      </c>
      <c r="P78" s="33" t="s">
        <v>566</v>
      </c>
      <c r="Q78" s="33" t="s">
        <v>567</v>
      </c>
      <c r="R78" s="33" t="s">
        <v>711</v>
      </c>
      <c r="S78" s="33" t="s">
        <v>569</v>
      </c>
      <c r="T78" s="33" t="s">
        <v>570</v>
      </c>
      <c r="U78" s="33" t="s">
        <v>571</v>
      </c>
      <c r="V78" s="33" t="s">
        <v>156</v>
      </c>
      <c r="W78" s="33">
        <v>2024</v>
      </c>
      <c r="X78" s="33" t="s">
        <v>91</v>
      </c>
      <c r="Y78" s="33">
        <v>202401</v>
      </c>
      <c r="Z78" s="33">
        <v>202412</v>
      </c>
      <c r="AA78" s="150">
        <v>50.1</v>
      </c>
      <c r="AB78" s="150">
        <v>50.1</v>
      </c>
      <c r="AC78" s="33"/>
      <c r="AD78" s="33"/>
      <c r="AE78" s="24">
        <f t="shared" si="2"/>
        <v>0</v>
      </c>
      <c r="AF78" s="150">
        <v>101</v>
      </c>
      <c r="AG78" s="150">
        <v>101</v>
      </c>
      <c r="AH78" s="33" t="s">
        <v>92</v>
      </c>
      <c r="AI78" s="33" t="s">
        <v>92</v>
      </c>
      <c r="AJ78" s="33" t="s">
        <v>92</v>
      </c>
      <c r="AK78" s="33" t="s">
        <v>91</v>
      </c>
      <c r="AL78" s="33" t="s">
        <v>91</v>
      </c>
      <c r="AM78" s="33" t="s">
        <v>92</v>
      </c>
      <c r="AN78" s="33" t="s">
        <v>92</v>
      </c>
      <c r="AO78" s="33" t="s">
        <v>92</v>
      </c>
      <c r="AP78" s="33" t="s">
        <v>92</v>
      </c>
      <c r="AQ78" s="33" t="s">
        <v>573</v>
      </c>
      <c r="AR78" s="33">
        <v>18375892691</v>
      </c>
      <c r="AS78" s="156"/>
      <c r="AT78" s="156"/>
      <c r="AU78" s="156"/>
      <c r="AV78" s="157"/>
      <c r="AW78" s="89">
        <f>66*0.05*6</f>
        <v>19.8</v>
      </c>
      <c r="AX78" s="156"/>
      <c r="AY78" s="156"/>
      <c r="AZ78" s="156"/>
      <c r="BA78" s="156"/>
      <c r="BB78" s="156"/>
      <c r="BC78" s="156"/>
    </row>
    <row r="79" s="4" customFormat="1" ht="113" customHeight="1" spans="1:55">
      <c r="A79" s="28" t="s">
        <v>556</v>
      </c>
      <c r="B79" s="61">
        <v>72</v>
      </c>
      <c r="C79" s="33" t="s">
        <v>712</v>
      </c>
      <c r="D79" s="33" t="s">
        <v>558</v>
      </c>
      <c r="E79" s="33" t="s">
        <v>559</v>
      </c>
      <c r="F79" s="33" t="s">
        <v>559</v>
      </c>
      <c r="G79" s="33" t="s">
        <v>713</v>
      </c>
      <c r="H79" s="33" t="s">
        <v>114</v>
      </c>
      <c r="I79" s="33" t="s">
        <v>417</v>
      </c>
      <c r="J79" s="33" t="s">
        <v>714</v>
      </c>
      <c r="K79" s="33" t="s">
        <v>715</v>
      </c>
      <c r="L79" s="33" t="s">
        <v>714</v>
      </c>
      <c r="M79" s="33" t="s">
        <v>716</v>
      </c>
      <c r="N79" s="33" t="s">
        <v>565</v>
      </c>
      <c r="O79" s="33" t="s">
        <v>182</v>
      </c>
      <c r="P79" s="33" t="s">
        <v>566</v>
      </c>
      <c r="Q79" s="33" t="s">
        <v>567</v>
      </c>
      <c r="R79" s="33" t="s">
        <v>717</v>
      </c>
      <c r="S79" s="33" t="s">
        <v>569</v>
      </c>
      <c r="T79" s="33" t="s">
        <v>570</v>
      </c>
      <c r="U79" s="33" t="s">
        <v>571</v>
      </c>
      <c r="V79" s="33" t="s">
        <v>718</v>
      </c>
      <c r="W79" s="33">
        <v>2024</v>
      </c>
      <c r="X79" s="33" t="s">
        <v>91</v>
      </c>
      <c r="Y79" s="33">
        <v>202401</v>
      </c>
      <c r="Z79" s="33">
        <v>202412</v>
      </c>
      <c r="AA79" s="150">
        <v>70.5</v>
      </c>
      <c r="AB79" s="150">
        <v>70.5</v>
      </c>
      <c r="AC79" s="33"/>
      <c r="AD79" s="33"/>
      <c r="AE79" s="24">
        <f t="shared" si="2"/>
        <v>0</v>
      </c>
      <c r="AF79" s="150">
        <v>150</v>
      </c>
      <c r="AG79" s="150">
        <v>150</v>
      </c>
      <c r="AH79" s="33" t="s">
        <v>92</v>
      </c>
      <c r="AI79" s="33" t="s">
        <v>92</v>
      </c>
      <c r="AJ79" s="33" t="s">
        <v>92</v>
      </c>
      <c r="AK79" s="33" t="s">
        <v>91</v>
      </c>
      <c r="AL79" s="33" t="s">
        <v>91</v>
      </c>
      <c r="AM79" s="33" t="s">
        <v>92</v>
      </c>
      <c r="AN79" s="33" t="s">
        <v>92</v>
      </c>
      <c r="AO79" s="33" t="s">
        <v>92</v>
      </c>
      <c r="AP79" s="33" t="s">
        <v>92</v>
      </c>
      <c r="AQ79" s="33" t="s">
        <v>573</v>
      </c>
      <c r="AR79" s="33">
        <v>18375892691</v>
      </c>
      <c r="AS79" s="156"/>
      <c r="AT79" s="156"/>
      <c r="AU79" s="156"/>
      <c r="AV79" s="157"/>
      <c r="AW79" s="89">
        <f>85*0.05*6</f>
        <v>25.5</v>
      </c>
      <c r="AX79" s="156"/>
      <c r="AY79" s="156"/>
      <c r="AZ79" s="156"/>
      <c r="BA79" s="156"/>
      <c r="BB79" s="156"/>
      <c r="BC79" s="156"/>
    </row>
    <row r="80" s="4" customFormat="1" ht="107" customHeight="1" spans="1:55">
      <c r="A80" s="28" t="s">
        <v>556</v>
      </c>
      <c r="B80" s="61">
        <v>73</v>
      </c>
      <c r="C80" s="33" t="s">
        <v>719</v>
      </c>
      <c r="D80" s="33" t="s">
        <v>558</v>
      </c>
      <c r="E80" s="33" t="s">
        <v>559</v>
      </c>
      <c r="F80" s="33" t="s">
        <v>559</v>
      </c>
      <c r="G80" s="33" t="s">
        <v>720</v>
      </c>
      <c r="H80" s="33" t="s">
        <v>114</v>
      </c>
      <c r="I80" s="33" t="s">
        <v>721</v>
      </c>
      <c r="J80" s="33" t="s">
        <v>722</v>
      </c>
      <c r="K80" s="33" t="s">
        <v>723</v>
      </c>
      <c r="L80" s="33" t="s">
        <v>722</v>
      </c>
      <c r="M80" s="33" t="s">
        <v>724</v>
      </c>
      <c r="N80" s="33" t="s">
        <v>565</v>
      </c>
      <c r="O80" s="33" t="s">
        <v>182</v>
      </c>
      <c r="P80" s="33" t="s">
        <v>566</v>
      </c>
      <c r="Q80" s="33" t="s">
        <v>567</v>
      </c>
      <c r="R80" s="33" t="s">
        <v>725</v>
      </c>
      <c r="S80" s="33" t="s">
        <v>569</v>
      </c>
      <c r="T80" s="33" t="s">
        <v>570</v>
      </c>
      <c r="U80" s="33" t="s">
        <v>571</v>
      </c>
      <c r="V80" s="33" t="s">
        <v>726</v>
      </c>
      <c r="W80" s="33">
        <v>2024</v>
      </c>
      <c r="X80" s="33" t="s">
        <v>91</v>
      </c>
      <c r="Y80" s="33">
        <v>202401</v>
      </c>
      <c r="Z80" s="33">
        <v>202412</v>
      </c>
      <c r="AA80" s="150">
        <v>82.8</v>
      </c>
      <c r="AB80" s="150">
        <v>82.8</v>
      </c>
      <c r="AC80" s="33"/>
      <c r="AD80" s="33"/>
      <c r="AE80" s="148">
        <f t="shared" si="2"/>
        <v>0</v>
      </c>
      <c r="AF80" s="150">
        <v>153</v>
      </c>
      <c r="AG80" s="150">
        <v>153</v>
      </c>
      <c r="AH80" s="33" t="s">
        <v>92</v>
      </c>
      <c r="AI80" s="33" t="s">
        <v>92</v>
      </c>
      <c r="AJ80" s="33" t="s">
        <v>92</v>
      </c>
      <c r="AK80" s="33" t="s">
        <v>91</v>
      </c>
      <c r="AL80" s="33" t="s">
        <v>91</v>
      </c>
      <c r="AM80" s="33" t="s">
        <v>92</v>
      </c>
      <c r="AN80" s="33" t="s">
        <v>92</v>
      </c>
      <c r="AO80" s="33" t="s">
        <v>92</v>
      </c>
      <c r="AP80" s="33" t="s">
        <v>92</v>
      </c>
      <c r="AQ80" s="33" t="s">
        <v>573</v>
      </c>
      <c r="AR80" s="33">
        <v>18375892691</v>
      </c>
      <c r="AS80" s="160"/>
      <c r="AT80" s="156"/>
      <c r="AU80" s="156"/>
      <c r="AV80" s="157"/>
      <c r="AW80" s="87">
        <f>123*0.05*6</f>
        <v>36.9</v>
      </c>
      <c r="AX80" s="156"/>
      <c r="AY80" s="156"/>
      <c r="AZ80" s="156"/>
      <c r="BA80" s="156"/>
      <c r="BB80" s="156"/>
      <c r="BC80" s="156"/>
    </row>
    <row r="81" s="4" customFormat="1" ht="107" customHeight="1" spans="1:55">
      <c r="A81" s="28" t="s">
        <v>556</v>
      </c>
      <c r="B81" s="61">
        <v>74</v>
      </c>
      <c r="C81" s="33" t="s">
        <v>727</v>
      </c>
      <c r="D81" s="33" t="s">
        <v>558</v>
      </c>
      <c r="E81" s="33" t="s">
        <v>559</v>
      </c>
      <c r="F81" s="33" t="s">
        <v>559</v>
      </c>
      <c r="G81" s="33" t="s">
        <v>728</v>
      </c>
      <c r="H81" s="33" t="s">
        <v>114</v>
      </c>
      <c r="I81" s="33" t="s">
        <v>729</v>
      </c>
      <c r="J81" s="33" t="s">
        <v>730</v>
      </c>
      <c r="K81" s="33" t="s">
        <v>731</v>
      </c>
      <c r="L81" s="33" t="s">
        <v>730</v>
      </c>
      <c r="M81" s="33" t="s">
        <v>732</v>
      </c>
      <c r="N81" s="33" t="s">
        <v>565</v>
      </c>
      <c r="O81" s="33" t="s">
        <v>182</v>
      </c>
      <c r="P81" s="33" t="s">
        <v>566</v>
      </c>
      <c r="Q81" s="33" t="s">
        <v>567</v>
      </c>
      <c r="R81" s="33" t="s">
        <v>733</v>
      </c>
      <c r="S81" s="33" t="s">
        <v>569</v>
      </c>
      <c r="T81" s="33" t="s">
        <v>570</v>
      </c>
      <c r="U81" s="33" t="s">
        <v>571</v>
      </c>
      <c r="V81" s="33" t="s">
        <v>467</v>
      </c>
      <c r="W81" s="33">
        <v>2024</v>
      </c>
      <c r="X81" s="33" t="s">
        <v>91</v>
      </c>
      <c r="Y81" s="33">
        <v>202401</v>
      </c>
      <c r="Z81" s="33">
        <v>202412</v>
      </c>
      <c r="AA81" s="150">
        <v>24</v>
      </c>
      <c r="AB81" s="150">
        <v>24</v>
      </c>
      <c r="AC81" s="33"/>
      <c r="AD81" s="33"/>
      <c r="AE81" s="148">
        <f t="shared" si="2"/>
        <v>0</v>
      </c>
      <c r="AF81" s="150">
        <v>49</v>
      </c>
      <c r="AG81" s="150">
        <v>49</v>
      </c>
      <c r="AH81" s="33" t="s">
        <v>92</v>
      </c>
      <c r="AI81" s="33" t="s">
        <v>92</v>
      </c>
      <c r="AJ81" s="33" t="s">
        <v>92</v>
      </c>
      <c r="AK81" s="33" t="s">
        <v>91</v>
      </c>
      <c r="AL81" s="33" t="s">
        <v>91</v>
      </c>
      <c r="AM81" s="33" t="s">
        <v>92</v>
      </c>
      <c r="AN81" s="33" t="s">
        <v>92</v>
      </c>
      <c r="AO81" s="33" t="s">
        <v>92</v>
      </c>
      <c r="AP81" s="33" t="s">
        <v>92</v>
      </c>
      <c r="AQ81" s="33" t="s">
        <v>573</v>
      </c>
      <c r="AR81" s="33">
        <v>18375892691</v>
      </c>
      <c r="AS81" s="160"/>
      <c r="AT81" s="156"/>
      <c r="AU81" s="156"/>
      <c r="AV81" s="157"/>
      <c r="AW81" s="87">
        <v>9</v>
      </c>
      <c r="AX81" s="156"/>
      <c r="AY81" s="156"/>
      <c r="AZ81" s="156"/>
      <c r="BA81" s="156"/>
      <c r="BB81" s="156"/>
      <c r="BC81" s="156"/>
    </row>
    <row r="82" s="4" customFormat="1" ht="107" customHeight="1" spans="1:55">
      <c r="A82" s="28" t="s">
        <v>556</v>
      </c>
      <c r="B82" s="61">
        <v>75</v>
      </c>
      <c r="C82" s="33" t="s">
        <v>734</v>
      </c>
      <c r="D82" s="33" t="s">
        <v>558</v>
      </c>
      <c r="E82" s="33" t="s">
        <v>559</v>
      </c>
      <c r="F82" s="33" t="s">
        <v>559</v>
      </c>
      <c r="G82" s="33" t="s">
        <v>735</v>
      </c>
      <c r="H82" s="33" t="s">
        <v>114</v>
      </c>
      <c r="I82" s="33" t="s">
        <v>736</v>
      </c>
      <c r="J82" s="33" t="s">
        <v>737</v>
      </c>
      <c r="K82" s="33" t="s">
        <v>738</v>
      </c>
      <c r="L82" s="33" t="s">
        <v>737</v>
      </c>
      <c r="M82" s="33" t="s">
        <v>739</v>
      </c>
      <c r="N82" s="33" t="s">
        <v>565</v>
      </c>
      <c r="O82" s="33" t="s">
        <v>182</v>
      </c>
      <c r="P82" s="33" t="s">
        <v>566</v>
      </c>
      <c r="Q82" s="33" t="s">
        <v>567</v>
      </c>
      <c r="R82" s="33" t="s">
        <v>740</v>
      </c>
      <c r="S82" s="33" t="s">
        <v>569</v>
      </c>
      <c r="T82" s="33" t="s">
        <v>570</v>
      </c>
      <c r="U82" s="33" t="s">
        <v>571</v>
      </c>
      <c r="V82" s="33" t="s">
        <v>741</v>
      </c>
      <c r="W82" s="33">
        <v>2024</v>
      </c>
      <c r="X82" s="33" t="s">
        <v>91</v>
      </c>
      <c r="Y82" s="33">
        <v>202401</v>
      </c>
      <c r="Z82" s="33">
        <v>202412</v>
      </c>
      <c r="AA82" s="150">
        <v>33.6</v>
      </c>
      <c r="AB82" s="150">
        <v>33.6</v>
      </c>
      <c r="AC82" s="33"/>
      <c r="AD82" s="33"/>
      <c r="AE82" s="148">
        <f t="shared" si="2"/>
        <v>0</v>
      </c>
      <c r="AF82" s="150">
        <v>64</v>
      </c>
      <c r="AG82" s="150">
        <v>64</v>
      </c>
      <c r="AH82" s="33" t="s">
        <v>92</v>
      </c>
      <c r="AI82" s="33" t="s">
        <v>92</v>
      </c>
      <c r="AJ82" s="33" t="s">
        <v>92</v>
      </c>
      <c r="AK82" s="33" t="s">
        <v>91</v>
      </c>
      <c r="AL82" s="33" t="s">
        <v>91</v>
      </c>
      <c r="AM82" s="33" t="s">
        <v>92</v>
      </c>
      <c r="AN82" s="33" t="s">
        <v>92</v>
      </c>
      <c r="AO82" s="33" t="s">
        <v>92</v>
      </c>
      <c r="AP82" s="33" t="s">
        <v>92</v>
      </c>
      <c r="AQ82" s="33" t="s">
        <v>573</v>
      </c>
      <c r="AR82" s="33">
        <v>18375892691</v>
      </c>
      <c r="AS82" s="160"/>
      <c r="AT82" s="156"/>
      <c r="AU82" s="156"/>
      <c r="AV82" s="157"/>
      <c r="AW82" s="87">
        <f>48*0.05*6</f>
        <v>14.4</v>
      </c>
      <c r="AX82" s="156"/>
      <c r="AY82" s="156"/>
      <c r="AZ82" s="156"/>
      <c r="BA82" s="156"/>
      <c r="BB82" s="156"/>
      <c r="BC82" s="156"/>
    </row>
    <row r="83" s="4" customFormat="1" ht="107" customHeight="1" spans="1:55">
      <c r="A83" s="28" t="s">
        <v>556</v>
      </c>
      <c r="B83" s="61">
        <v>76</v>
      </c>
      <c r="C83" s="33" t="s">
        <v>742</v>
      </c>
      <c r="D83" s="33" t="s">
        <v>558</v>
      </c>
      <c r="E83" s="33" t="s">
        <v>559</v>
      </c>
      <c r="F83" s="33" t="s">
        <v>559</v>
      </c>
      <c r="G83" s="33" t="s">
        <v>743</v>
      </c>
      <c r="H83" s="33" t="s">
        <v>114</v>
      </c>
      <c r="I83" s="33" t="s">
        <v>744</v>
      </c>
      <c r="J83" s="33" t="s">
        <v>745</v>
      </c>
      <c r="K83" s="33" t="s">
        <v>746</v>
      </c>
      <c r="L83" s="33" t="s">
        <v>745</v>
      </c>
      <c r="M83" s="33" t="s">
        <v>747</v>
      </c>
      <c r="N83" s="33" t="s">
        <v>565</v>
      </c>
      <c r="O83" s="33" t="s">
        <v>182</v>
      </c>
      <c r="P83" s="33" t="s">
        <v>566</v>
      </c>
      <c r="Q83" s="33" t="s">
        <v>567</v>
      </c>
      <c r="R83" s="33" t="s">
        <v>748</v>
      </c>
      <c r="S83" s="33" t="s">
        <v>569</v>
      </c>
      <c r="T83" s="33" t="s">
        <v>570</v>
      </c>
      <c r="U83" s="33" t="s">
        <v>571</v>
      </c>
      <c r="V83" s="33" t="s">
        <v>443</v>
      </c>
      <c r="W83" s="33">
        <v>2024</v>
      </c>
      <c r="X83" s="33" t="s">
        <v>91</v>
      </c>
      <c r="Y83" s="33">
        <v>202401</v>
      </c>
      <c r="Z83" s="33">
        <v>202412</v>
      </c>
      <c r="AA83" s="150">
        <v>53.1</v>
      </c>
      <c r="AB83" s="150">
        <v>53.1</v>
      </c>
      <c r="AC83" s="33"/>
      <c r="AD83" s="33"/>
      <c r="AE83" s="148">
        <f t="shared" si="2"/>
        <v>0</v>
      </c>
      <c r="AF83" s="150">
        <v>105</v>
      </c>
      <c r="AG83" s="150">
        <v>105</v>
      </c>
      <c r="AH83" s="33" t="s">
        <v>92</v>
      </c>
      <c r="AI83" s="33" t="s">
        <v>92</v>
      </c>
      <c r="AJ83" s="33" t="s">
        <v>92</v>
      </c>
      <c r="AK83" s="33" t="s">
        <v>91</v>
      </c>
      <c r="AL83" s="33" t="s">
        <v>91</v>
      </c>
      <c r="AM83" s="33" t="s">
        <v>92</v>
      </c>
      <c r="AN83" s="33" t="s">
        <v>92</v>
      </c>
      <c r="AO83" s="33" t="s">
        <v>92</v>
      </c>
      <c r="AP83" s="33" t="s">
        <v>92</v>
      </c>
      <c r="AQ83" s="33" t="s">
        <v>573</v>
      </c>
      <c r="AR83" s="33">
        <v>18375892691</v>
      </c>
      <c r="AS83" s="160"/>
      <c r="AT83" s="156"/>
      <c r="AU83" s="156"/>
      <c r="AV83" s="157"/>
      <c r="AW83" s="87">
        <f>72*0.05*6</f>
        <v>21.6</v>
      </c>
      <c r="AX83" s="156"/>
      <c r="AY83" s="156"/>
      <c r="AZ83" s="156"/>
      <c r="BA83" s="156"/>
      <c r="BB83" s="156"/>
      <c r="BC83" s="156"/>
    </row>
    <row r="84" s="4" customFormat="1" ht="107" customHeight="1" spans="1:55">
      <c r="A84" s="28" t="s">
        <v>556</v>
      </c>
      <c r="B84" s="61">
        <v>77</v>
      </c>
      <c r="C84" s="33" t="s">
        <v>749</v>
      </c>
      <c r="D84" s="33" t="s">
        <v>558</v>
      </c>
      <c r="E84" s="33" t="s">
        <v>559</v>
      </c>
      <c r="F84" s="33" t="s">
        <v>559</v>
      </c>
      <c r="G84" s="33" t="s">
        <v>750</v>
      </c>
      <c r="H84" s="33" t="s">
        <v>114</v>
      </c>
      <c r="I84" s="33" t="s">
        <v>751</v>
      </c>
      <c r="J84" s="33" t="s">
        <v>752</v>
      </c>
      <c r="K84" s="33" t="s">
        <v>753</v>
      </c>
      <c r="L84" s="33" t="s">
        <v>752</v>
      </c>
      <c r="M84" s="33" t="s">
        <v>754</v>
      </c>
      <c r="N84" s="33" t="s">
        <v>565</v>
      </c>
      <c r="O84" s="33" t="s">
        <v>182</v>
      </c>
      <c r="P84" s="33" t="s">
        <v>566</v>
      </c>
      <c r="Q84" s="33" t="s">
        <v>567</v>
      </c>
      <c r="R84" s="33" t="s">
        <v>755</v>
      </c>
      <c r="S84" s="33" t="s">
        <v>569</v>
      </c>
      <c r="T84" s="33" t="s">
        <v>570</v>
      </c>
      <c r="U84" s="33" t="s">
        <v>571</v>
      </c>
      <c r="V84" s="33" t="s">
        <v>756</v>
      </c>
      <c r="W84" s="33">
        <v>2024</v>
      </c>
      <c r="X84" s="33" t="s">
        <v>91</v>
      </c>
      <c r="Y84" s="33">
        <v>202401</v>
      </c>
      <c r="Z84" s="33">
        <v>202412</v>
      </c>
      <c r="AA84" s="150">
        <v>70.2</v>
      </c>
      <c r="AB84" s="150">
        <v>70.2</v>
      </c>
      <c r="AC84" s="33"/>
      <c r="AD84" s="33"/>
      <c r="AE84" s="148">
        <f t="shared" si="2"/>
        <v>0</v>
      </c>
      <c r="AF84" s="150">
        <v>137</v>
      </c>
      <c r="AG84" s="150">
        <v>137</v>
      </c>
      <c r="AH84" s="33" t="s">
        <v>92</v>
      </c>
      <c r="AI84" s="33" t="s">
        <v>92</v>
      </c>
      <c r="AJ84" s="33" t="s">
        <v>92</v>
      </c>
      <c r="AK84" s="33" t="s">
        <v>91</v>
      </c>
      <c r="AL84" s="33" t="s">
        <v>91</v>
      </c>
      <c r="AM84" s="33" t="s">
        <v>92</v>
      </c>
      <c r="AN84" s="33" t="s">
        <v>92</v>
      </c>
      <c r="AO84" s="33" t="s">
        <v>92</v>
      </c>
      <c r="AP84" s="33" t="s">
        <v>92</v>
      </c>
      <c r="AQ84" s="33" t="s">
        <v>573</v>
      </c>
      <c r="AR84" s="33">
        <v>18375892691</v>
      </c>
      <c r="AS84" s="160"/>
      <c r="AT84" s="156"/>
      <c r="AU84" s="156"/>
      <c r="AV84" s="157"/>
      <c r="AW84" s="87">
        <f>97*0.05*6</f>
        <v>29.1</v>
      </c>
      <c r="AX84" s="156"/>
      <c r="AY84" s="156"/>
      <c r="AZ84" s="156"/>
      <c r="BA84" s="156"/>
      <c r="BB84" s="156"/>
      <c r="BC84" s="156"/>
    </row>
    <row r="85" s="4" customFormat="1" ht="107" customHeight="1" spans="1:55">
      <c r="A85" s="28" t="s">
        <v>556</v>
      </c>
      <c r="B85" s="61">
        <v>78</v>
      </c>
      <c r="C85" s="33" t="s">
        <v>757</v>
      </c>
      <c r="D85" s="33" t="s">
        <v>558</v>
      </c>
      <c r="E85" s="33" t="s">
        <v>559</v>
      </c>
      <c r="F85" s="33" t="s">
        <v>559</v>
      </c>
      <c r="G85" s="33" t="s">
        <v>758</v>
      </c>
      <c r="H85" s="33" t="s">
        <v>114</v>
      </c>
      <c r="I85" s="33" t="s">
        <v>759</v>
      </c>
      <c r="J85" s="33" t="s">
        <v>664</v>
      </c>
      <c r="K85" s="33" t="s">
        <v>665</v>
      </c>
      <c r="L85" s="33" t="s">
        <v>664</v>
      </c>
      <c r="M85" s="33" t="s">
        <v>666</v>
      </c>
      <c r="N85" s="33" t="s">
        <v>565</v>
      </c>
      <c r="O85" s="33" t="s">
        <v>182</v>
      </c>
      <c r="P85" s="33" t="s">
        <v>566</v>
      </c>
      <c r="Q85" s="33" t="s">
        <v>567</v>
      </c>
      <c r="R85" s="33" t="s">
        <v>667</v>
      </c>
      <c r="S85" s="33" t="s">
        <v>569</v>
      </c>
      <c r="T85" s="33" t="s">
        <v>570</v>
      </c>
      <c r="U85" s="33" t="s">
        <v>571</v>
      </c>
      <c r="V85" s="33" t="s">
        <v>760</v>
      </c>
      <c r="W85" s="33">
        <v>2024</v>
      </c>
      <c r="X85" s="33" t="s">
        <v>91</v>
      </c>
      <c r="Y85" s="33">
        <v>202401</v>
      </c>
      <c r="Z85" s="33">
        <v>202412</v>
      </c>
      <c r="AA85" s="150">
        <v>43.8</v>
      </c>
      <c r="AB85" s="150">
        <v>43.8</v>
      </c>
      <c r="AC85" s="33"/>
      <c r="AD85" s="33"/>
      <c r="AE85" s="148">
        <f t="shared" si="2"/>
        <v>0</v>
      </c>
      <c r="AF85" s="150">
        <v>86</v>
      </c>
      <c r="AG85" s="150">
        <v>86</v>
      </c>
      <c r="AH85" s="33" t="s">
        <v>92</v>
      </c>
      <c r="AI85" s="33" t="s">
        <v>92</v>
      </c>
      <c r="AJ85" s="33" t="s">
        <v>92</v>
      </c>
      <c r="AK85" s="33" t="s">
        <v>91</v>
      </c>
      <c r="AL85" s="33" t="s">
        <v>91</v>
      </c>
      <c r="AM85" s="33" t="s">
        <v>92</v>
      </c>
      <c r="AN85" s="33" t="s">
        <v>92</v>
      </c>
      <c r="AO85" s="33" t="s">
        <v>92</v>
      </c>
      <c r="AP85" s="33" t="s">
        <v>92</v>
      </c>
      <c r="AQ85" s="33" t="s">
        <v>573</v>
      </c>
      <c r="AR85" s="33">
        <v>18375892691</v>
      </c>
      <c r="AS85" s="160"/>
      <c r="AT85" s="156"/>
      <c r="AU85" s="156"/>
      <c r="AV85" s="157"/>
      <c r="AW85" s="87">
        <f>60*0.05*6</f>
        <v>18</v>
      </c>
      <c r="AX85" s="156"/>
      <c r="AY85" s="156"/>
      <c r="AZ85" s="156"/>
      <c r="BA85" s="156"/>
      <c r="BB85" s="156"/>
      <c r="BC85" s="156"/>
    </row>
    <row r="86" s="4" customFormat="1" ht="107" customHeight="1" spans="1:55">
      <c r="A86" s="28" t="s">
        <v>556</v>
      </c>
      <c r="B86" s="61">
        <v>79</v>
      </c>
      <c r="C86" s="33" t="s">
        <v>761</v>
      </c>
      <c r="D86" s="33" t="s">
        <v>558</v>
      </c>
      <c r="E86" s="33" t="s">
        <v>559</v>
      </c>
      <c r="F86" s="33" t="s">
        <v>559</v>
      </c>
      <c r="G86" s="33" t="s">
        <v>762</v>
      </c>
      <c r="H86" s="33" t="s">
        <v>114</v>
      </c>
      <c r="I86" s="33" t="s">
        <v>763</v>
      </c>
      <c r="J86" s="33" t="s">
        <v>764</v>
      </c>
      <c r="K86" s="33" t="s">
        <v>765</v>
      </c>
      <c r="L86" s="33" t="s">
        <v>764</v>
      </c>
      <c r="M86" s="33" t="s">
        <v>766</v>
      </c>
      <c r="N86" s="33" t="s">
        <v>565</v>
      </c>
      <c r="O86" s="33" t="s">
        <v>182</v>
      </c>
      <c r="P86" s="33" t="s">
        <v>566</v>
      </c>
      <c r="Q86" s="33" t="s">
        <v>567</v>
      </c>
      <c r="R86" s="33" t="s">
        <v>767</v>
      </c>
      <c r="S86" s="33" t="s">
        <v>569</v>
      </c>
      <c r="T86" s="33" t="s">
        <v>570</v>
      </c>
      <c r="U86" s="33" t="s">
        <v>571</v>
      </c>
      <c r="V86" s="33" t="s">
        <v>768</v>
      </c>
      <c r="W86" s="33">
        <v>2024</v>
      </c>
      <c r="X86" s="33" t="s">
        <v>91</v>
      </c>
      <c r="Y86" s="33">
        <v>202401</v>
      </c>
      <c r="Z86" s="33">
        <v>202412</v>
      </c>
      <c r="AA86" s="150">
        <v>64.5</v>
      </c>
      <c r="AB86" s="150">
        <v>64.5</v>
      </c>
      <c r="AC86" s="33"/>
      <c r="AD86" s="33"/>
      <c r="AE86" s="148">
        <f t="shared" si="2"/>
        <v>0</v>
      </c>
      <c r="AF86" s="150">
        <v>120</v>
      </c>
      <c r="AG86" s="150">
        <v>120</v>
      </c>
      <c r="AH86" s="33" t="s">
        <v>92</v>
      </c>
      <c r="AI86" s="33" t="s">
        <v>92</v>
      </c>
      <c r="AJ86" s="33" t="s">
        <v>92</v>
      </c>
      <c r="AK86" s="33" t="s">
        <v>91</v>
      </c>
      <c r="AL86" s="33" t="s">
        <v>91</v>
      </c>
      <c r="AM86" s="33" t="s">
        <v>92</v>
      </c>
      <c r="AN86" s="33" t="s">
        <v>92</v>
      </c>
      <c r="AO86" s="33" t="s">
        <v>92</v>
      </c>
      <c r="AP86" s="33" t="s">
        <v>92</v>
      </c>
      <c r="AQ86" s="33" t="s">
        <v>573</v>
      </c>
      <c r="AR86" s="33">
        <v>18375892691</v>
      </c>
      <c r="AS86" s="160"/>
      <c r="AT86" s="156"/>
      <c r="AU86" s="156"/>
      <c r="AV86" s="157"/>
      <c r="AW86" s="87">
        <f>95*0.05*6</f>
        <v>28.5</v>
      </c>
      <c r="AX86" s="156"/>
      <c r="AY86" s="156"/>
      <c r="AZ86" s="156"/>
      <c r="BA86" s="156"/>
      <c r="BB86" s="156"/>
      <c r="BC86" s="156"/>
    </row>
    <row r="87" s="4" customFormat="1" ht="107" customHeight="1" spans="1:55">
      <c r="A87" s="28" t="s">
        <v>556</v>
      </c>
      <c r="B87" s="61">
        <v>80</v>
      </c>
      <c r="C87" s="33" t="s">
        <v>769</v>
      </c>
      <c r="D87" s="33" t="s">
        <v>558</v>
      </c>
      <c r="E87" s="33" t="s">
        <v>559</v>
      </c>
      <c r="F87" s="33" t="s">
        <v>559</v>
      </c>
      <c r="G87" s="33" t="s">
        <v>770</v>
      </c>
      <c r="H87" s="33" t="s">
        <v>114</v>
      </c>
      <c r="I87" s="33" t="s">
        <v>381</v>
      </c>
      <c r="J87" s="33" t="s">
        <v>752</v>
      </c>
      <c r="K87" s="33" t="s">
        <v>753</v>
      </c>
      <c r="L87" s="33" t="s">
        <v>752</v>
      </c>
      <c r="M87" s="33" t="s">
        <v>754</v>
      </c>
      <c r="N87" s="33" t="s">
        <v>565</v>
      </c>
      <c r="O87" s="33" t="s">
        <v>182</v>
      </c>
      <c r="P87" s="33" t="s">
        <v>566</v>
      </c>
      <c r="Q87" s="33" t="s">
        <v>567</v>
      </c>
      <c r="R87" s="33" t="s">
        <v>755</v>
      </c>
      <c r="S87" s="33" t="s">
        <v>569</v>
      </c>
      <c r="T87" s="33" t="s">
        <v>570</v>
      </c>
      <c r="U87" s="33" t="s">
        <v>571</v>
      </c>
      <c r="V87" s="33" t="s">
        <v>771</v>
      </c>
      <c r="W87" s="33">
        <v>2024</v>
      </c>
      <c r="X87" s="33" t="s">
        <v>91</v>
      </c>
      <c r="Y87" s="33">
        <v>202401</v>
      </c>
      <c r="Z87" s="33">
        <v>202412</v>
      </c>
      <c r="AA87" s="150">
        <v>71.4</v>
      </c>
      <c r="AB87" s="150">
        <v>71.4</v>
      </c>
      <c r="AC87" s="33"/>
      <c r="AD87" s="33"/>
      <c r="AE87" s="148">
        <f t="shared" si="2"/>
        <v>0</v>
      </c>
      <c r="AF87" s="150">
        <v>137</v>
      </c>
      <c r="AG87" s="150">
        <v>137</v>
      </c>
      <c r="AH87" s="33" t="s">
        <v>92</v>
      </c>
      <c r="AI87" s="33" t="s">
        <v>92</v>
      </c>
      <c r="AJ87" s="33" t="s">
        <v>92</v>
      </c>
      <c r="AK87" s="33" t="s">
        <v>91</v>
      </c>
      <c r="AL87" s="33" t="s">
        <v>91</v>
      </c>
      <c r="AM87" s="33" t="s">
        <v>92</v>
      </c>
      <c r="AN87" s="33" t="s">
        <v>92</v>
      </c>
      <c r="AO87" s="33" t="s">
        <v>92</v>
      </c>
      <c r="AP87" s="33" t="s">
        <v>92</v>
      </c>
      <c r="AQ87" s="33" t="s">
        <v>573</v>
      </c>
      <c r="AR87" s="33">
        <v>18375892691</v>
      </c>
      <c r="AS87" s="160"/>
      <c r="AT87" s="156"/>
      <c r="AU87" s="156"/>
      <c r="AV87" s="157"/>
      <c r="AW87" s="87">
        <f>101*0.05*6</f>
        <v>30.3</v>
      </c>
      <c r="AX87" s="156"/>
      <c r="AY87" s="156"/>
      <c r="AZ87" s="156"/>
      <c r="BA87" s="156"/>
      <c r="BB87" s="156"/>
      <c r="BC87" s="156"/>
    </row>
    <row r="88" s="4" customFormat="1" ht="107" customHeight="1" spans="1:55">
      <c r="A88" s="28" t="s">
        <v>556</v>
      </c>
      <c r="B88" s="61">
        <v>81</v>
      </c>
      <c r="C88" s="33" t="s">
        <v>772</v>
      </c>
      <c r="D88" s="33" t="s">
        <v>558</v>
      </c>
      <c r="E88" s="33" t="s">
        <v>559</v>
      </c>
      <c r="F88" s="33" t="s">
        <v>559</v>
      </c>
      <c r="G88" s="33" t="s">
        <v>773</v>
      </c>
      <c r="H88" s="33" t="s">
        <v>114</v>
      </c>
      <c r="I88" s="33" t="s">
        <v>115</v>
      </c>
      <c r="J88" s="33" t="s">
        <v>774</v>
      </c>
      <c r="K88" s="33" t="s">
        <v>775</v>
      </c>
      <c r="L88" s="33" t="s">
        <v>774</v>
      </c>
      <c r="M88" s="33" t="s">
        <v>776</v>
      </c>
      <c r="N88" s="33" t="s">
        <v>565</v>
      </c>
      <c r="O88" s="33" t="s">
        <v>182</v>
      </c>
      <c r="P88" s="33" t="s">
        <v>566</v>
      </c>
      <c r="Q88" s="33" t="s">
        <v>567</v>
      </c>
      <c r="R88" s="33" t="s">
        <v>777</v>
      </c>
      <c r="S88" s="33" t="s">
        <v>569</v>
      </c>
      <c r="T88" s="33" t="s">
        <v>570</v>
      </c>
      <c r="U88" s="33" t="s">
        <v>571</v>
      </c>
      <c r="V88" s="33" t="s">
        <v>124</v>
      </c>
      <c r="W88" s="33">
        <v>2024</v>
      </c>
      <c r="X88" s="33" t="s">
        <v>91</v>
      </c>
      <c r="Y88" s="33">
        <v>202401</v>
      </c>
      <c r="Z88" s="33">
        <v>202412</v>
      </c>
      <c r="AA88" s="150">
        <v>104.4</v>
      </c>
      <c r="AB88" s="150">
        <v>104.4</v>
      </c>
      <c r="AC88" s="33"/>
      <c r="AD88" s="33"/>
      <c r="AE88" s="148">
        <f t="shared" si="2"/>
        <v>0</v>
      </c>
      <c r="AF88" s="150">
        <v>194</v>
      </c>
      <c r="AG88" s="150">
        <v>194</v>
      </c>
      <c r="AH88" s="33" t="s">
        <v>92</v>
      </c>
      <c r="AI88" s="33" t="s">
        <v>92</v>
      </c>
      <c r="AJ88" s="33" t="s">
        <v>92</v>
      </c>
      <c r="AK88" s="33" t="s">
        <v>91</v>
      </c>
      <c r="AL88" s="33" t="s">
        <v>91</v>
      </c>
      <c r="AM88" s="33" t="s">
        <v>92</v>
      </c>
      <c r="AN88" s="33" t="s">
        <v>92</v>
      </c>
      <c r="AO88" s="33" t="s">
        <v>92</v>
      </c>
      <c r="AP88" s="33" t="s">
        <v>92</v>
      </c>
      <c r="AQ88" s="33" t="s">
        <v>573</v>
      </c>
      <c r="AR88" s="33">
        <v>18375892691</v>
      </c>
      <c r="AS88" s="160"/>
      <c r="AT88" s="156"/>
      <c r="AU88" s="156"/>
      <c r="AV88" s="157"/>
      <c r="AW88" s="87">
        <f>154*0.05*6</f>
        <v>46.2</v>
      </c>
      <c r="AX88" s="156"/>
      <c r="AY88" s="156"/>
      <c r="AZ88" s="156"/>
      <c r="BA88" s="156"/>
      <c r="BB88" s="156"/>
      <c r="BC88" s="156"/>
    </row>
    <row r="89" s="4" customFormat="1" ht="107" customHeight="1" spans="1:55">
      <c r="A89" s="28" t="s">
        <v>556</v>
      </c>
      <c r="B89" s="61">
        <v>82</v>
      </c>
      <c r="C89" s="33" t="s">
        <v>778</v>
      </c>
      <c r="D89" s="33" t="s">
        <v>558</v>
      </c>
      <c r="E89" s="33" t="s">
        <v>559</v>
      </c>
      <c r="F89" s="33" t="s">
        <v>559</v>
      </c>
      <c r="G89" s="33" t="s">
        <v>779</v>
      </c>
      <c r="H89" s="33" t="s">
        <v>114</v>
      </c>
      <c r="I89" s="33" t="s">
        <v>780</v>
      </c>
      <c r="J89" s="33" t="s">
        <v>781</v>
      </c>
      <c r="K89" s="33" t="s">
        <v>782</v>
      </c>
      <c r="L89" s="33" t="s">
        <v>781</v>
      </c>
      <c r="M89" s="33" t="s">
        <v>783</v>
      </c>
      <c r="N89" s="33" t="s">
        <v>565</v>
      </c>
      <c r="O89" s="33" t="s">
        <v>182</v>
      </c>
      <c r="P89" s="33" t="s">
        <v>566</v>
      </c>
      <c r="Q89" s="33" t="s">
        <v>567</v>
      </c>
      <c r="R89" s="33" t="s">
        <v>784</v>
      </c>
      <c r="S89" s="33" t="s">
        <v>569</v>
      </c>
      <c r="T89" s="33" t="s">
        <v>570</v>
      </c>
      <c r="U89" s="33" t="s">
        <v>571</v>
      </c>
      <c r="V89" s="33" t="s">
        <v>534</v>
      </c>
      <c r="W89" s="33">
        <v>2024</v>
      </c>
      <c r="X89" s="33" t="s">
        <v>91</v>
      </c>
      <c r="Y89" s="33">
        <v>202401</v>
      </c>
      <c r="Z89" s="33">
        <v>202412</v>
      </c>
      <c r="AA89" s="150">
        <v>144</v>
      </c>
      <c r="AB89" s="150">
        <v>144</v>
      </c>
      <c r="AC89" s="33"/>
      <c r="AD89" s="33"/>
      <c r="AE89" s="148">
        <f t="shared" si="2"/>
        <v>0</v>
      </c>
      <c r="AF89" s="150">
        <v>290</v>
      </c>
      <c r="AG89" s="150">
        <v>290</v>
      </c>
      <c r="AH89" s="33" t="s">
        <v>92</v>
      </c>
      <c r="AI89" s="33" t="s">
        <v>92</v>
      </c>
      <c r="AJ89" s="33" t="s">
        <v>92</v>
      </c>
      <c r="AK89" s="33" t="s">
        <v>91</v>
      </c>
      <c r="AL89" s="33" t="s">
        <v>91</v>
      </c>
      <c r="AM89" s="33" t="s">
        <v>92</v>
      </c>
      <c r="AN89" s="33" t="s">
        <v>92</v>
      </c>
      <c r="AO89" s="33" t="s">
        <v>92</v>
      </c>
      <c r="AP89" s="33" t="s">
        <v>92</v>
      </c>
      <c r="AQ89" s="33" t="s">
        <v>573</v>
      </c>
      <c r="AR89" s="33">
        <v>18375892691</v>
      </c>
      <c r="AS89" s="160"/>
      <c r="AT89" s="156"/>
      <c r="AU89" s="156"/>
      <c r="AV89" s="157"/>
      <c r="AW89" s="87">
        <f>190*0.05*6</f>
        <v>57</v>
      </c>
      <c r="AX89" s="156"/>
      <c r="AY89" s="156"/>
      <c r="AZ89" s="156"/>
      <c r="BA89" s="156"/>
      <c r="BB89" s="156"/>
      <c r="BC89" s="156"/>
    </row>
    <row r="90" s="4" customFormat="1" ht="107" customHeight="1" spans="1:55">
      <c r="A90" s="28" t="s">
        <v>556</v>
      </c>
      <c r="B90" s="61">
        <v>83</v>
      </c>
      <c r="C90" s="33" t="s">
        <v>785</v>
      </c>
      <c r="D90" s="33" t="s">
        <v>558</v>
      </c>
      <c r="E90" s="33" t="s">
        <v>559</v>
      </c>
      <c r="F90" s="33" t="s">
        <v>559</v>
      </c>
      <c r="G90" s="33" t="s">
        <v>786</v>
      </c>
      <c r="H90" s="33" t="s">
        <v>114</v>
      </c>
      <c r="I90" s="33" t="s">
        <v>787</v>
      </c>
      <c r="J90" s="33" t="s">
        <v>788</v>
      </c>
      <c r="K90" s="33" t="s">
        <v>789</v>
      </c>
      <c r="L90" s="33" t="s">
        <v>788</v>
      </c>
      <c r="M90" s="33" t="s">
        <v>790</v>
      </c>
      <c r="N90" s="33" t="s">
        <v>565</v>
      </c>
      <c r="O90" s="33" t="s">
        <v>182</v>
      </c>
      <c r="P90" s="33" t="s">
        <v>566</v>
      </c>
      <c r="Q90" s="33" t="s">
        <v>567</v>
      </c>
      <c r="R90" s="33" t="s">
        <v>791</v>
      </c>
      <c r="S90" s="33" t="s">
        <v>569</v>
      </c>
      <c r="T90" s="33" t="s">
        <v>570</v>
      </c>
      <c r="U90" s="33" t="s">
        <v>571</v>
      </c>
      <c r="V90" s="33" t="s">
        <v>458</v>
      </c>
      <c r="W90" s="33">
        <v>2024</v>
      </c>
      <c r="X90" s="33" t="s">
        <v>91</v>
      </c>
      <c r="Y90" s="33">
        <v>202401</v>
      </c>
      <c r="Z90" s="33">
        <v>202412</v>
      </c>
      <c r="AA90" s="33">
        <v>89.4</v>
      </c>
      <c r="AB90" s="33">
        <v>89.4</v>
      </c>
      <c r="AC90" s="33"/>
      <c r="AD90" s="33"/>
      <c r="AE90" s="148">
        <f t="shared" si="2"/>
        <v>0</v>
      </c>
      <c r="AF90" s="33">
        <v>191</v>
      </c>
      <c r="AG90" s="33">
        <v>191</v>
      </c>
      <c r="AH90" s="33" t="s">
        <v>92</v>
      </c>
      <c r="AI90" s="33" t="s">
        <v>92</v>
      </c>
      <c r="AJ90" s="33" t="s">
        <v>92</v>
      </c>
      <c r="AK90" s="33" t="s">
        <v>91</v>
      </c>
      <c r="AL90" s="33" t="s">
        <v>91</v>
      </c>
      <c r="AM90" s="33" t="s">
        <v>92</v>
      </c>
      <c r="AN90" s="33" t="s">
        <v>92</v>
      </c>
      <c r="AO90" s="33" t="s">
        <v>92</v>
      </c>
      <c r="AP90" s="33" t="s">
        <v>92</v>
      </c>
      <c r="AQ90" s="33" t="s">
        <v>573</v>
      </c>
      <c r="AR90" s="33">
        <v>18375892691</v>
      </c>
      <c r="AS90" s="160"/>
      <c r="AT90" s="156"/>
      <c r="AU90" s="156"/>
      <c r="AV90" s="157"/>
      <c r="AW90" s="87">
        <f>107*0.05*6</f>
        <v>32.1</v>
      </c>
      <c r="AX90" s="156"/>
      <c r="AY90" s="156"/>
      <c r="AZ90" s="156"/>
      <c r="BA90" s="156"/>
      <c r="BB90" s="156"/>
      <c r="BC90" s="156"/>
    </row>
    <row r="91" s="4" customFormat="1" ht="81" spans="1:55">
      <c r="A91" s="28" t="s">
        <v>556</v>
      </c>
      <c r="B91" s="61">
        <v>84</v>
      </c>
      <c r="C91" s="33" t="s">
        <v>792</v>
      </c>
      <c r="D91" s="33" t="s">
        <v>558</v>
      </c>
      <c r="E91" s="33" t="s">
        <v>793</v>
      </c>
      <c r="F91" s="33" t="s">
        <v>794</v>
      </c>
      <c r="G91" s="33" t="s">
        <v>795</v>
      </c>
      <c r="H91" s="33" t="s">
        <v>114</v>
      </c>
      <c r="I91" s="33" t="s">
        <v>787</v>
      </c>
      <c r="J91" s="33" t="s">
        <v>796</v>
      </c>
      <c r="K91" s="33" t="s">
        <v>797</v>
      </c>
      <c r="L91" s="33" t="s">
        <v>796</v>
      </c>
      <c r="M91" s="33" t="s">
        <v>798</v>
      </c>
      <c r="N91" s="33" t="s">
        <v>799</v>
      </c>
      <c r="O91" s="33" t="s">
        <v>800</v>
      </c>
      <c r="P91" s="33" t="s">
        <v>801</v>
      </c>
      <c r="Q91" s="33" t="s">
        <v>802</v>
      </c>
      <c r="R91" s="33" t="s">
        <v>803</v>
      </c>
      <c r="S91" s="33" t="s">
        <v>569</v>
      </c>
      <c r="T91" s="33" t="s">
        <v>570</v>
      </c>
      <c r="U91" s="33" t="s">
        <v>571</v>
      </c>
      <c r="V91" s="33" t="s">
        <v>458</v>
      </c>
      <c r="W91" s="33">
        <v>2024</v>
      </c>
      <c r="X91" s="33" t="s">
        <v>91</v>
      </c>
      <c r="Y91" s="33">
        <v>202401</v>
      </c>
      <c r="Z91" s="33">
        <v>202412</v>
      </c>
      <c r="AA91" s="33">
        <v>18.68</v>
      </c>
      <c r="AB91" s="33">
        <v>18.68</v>
      </c>
      <c r="AC91" s="33"/>
      <c r="AD91" s="33"/>
      <c r="AE91" s="148">
        <f t="shared" si="2"/>
        <v>0</v>
      </c>
      <c r="AF91" s="33">
        <v>934</v>
      </c>
      <c r="AG91" s="33">
        <v>934</v>
      </c>
      <c r="AH91" s="33" t="s">
        <v>92</v>
      </c>
      <c r="AI91" s="33" t="s">
        <v>92</v>
      </c>
      <c r="AJ91" s="33" t="s">
        <v>92</v>
      </c>
      <c r="AK91" s="33" t="s">
        <v>91</v>
      </c>
      <c r="AL91" s="33" t="s">
        <v>91</v>
      </c>
      <c r="AM91" s="33" t="s">
        <v>92</v>
      </c>
      <c r="AN91" s="33" t="s">
        <v>92</v>
      </c>
      <c r="AO91" s="33" t="s">
        <v>92</v>
      </c>
      <c r="AP91" s="33" t="s">
        <v>92</v>
      </c>
      <c r="AQ91" s="33" t="s">
        <v>804</v>
      </c>
      <c r="AR91" s="154">
        <v>18323534076</v>
      </c>
      <c r="AS91" s="160"/>
      <c r="AT91" s="156"/>
      <c r="AU91" s="156"/>
      <c r="AV91" s="157"/>
      <c r="AW91" s="87"/>
      <c r="AX91" s="33">
        <v>9</v>
      </c>
      <c r="AY91" s="33"/>
      <c r="AZ91" s="156"/>
      <c r="BA91" s="156"/>
      <c r="BB91" s="156"/>
      <c r="BC91" s="156"/>
    </row>
    <row r="92" s="4" customFormat="1" ht="81" spans="1:55">
      <c r="A92" s="28" t="s">
        <v>556</v>
      </c>
      <c r="B92" s="61">
        <v>85</v>
      </c>
      <c r="C92" s="33" t="s">
        <v>805</v>
      </c>
      <c r="D92" s="33" t="s">
        <v>558</v>
      </c>
      <c r="E92" s="33" t="s">
        <v>793</v>
      </c>
      <c r="F92" s="33" t="s">
        <v>794</v>
      </c>
      <c r="G92" s="33" t="s">
        <v>806</v>
      </c>
      <c r="H92" s="33" t="s">
        <v>114</v>
      </c>
      <c r="I92" s="33" t="s">
        <v>576</v>
      </c>
      <c r="J92" s="33" t="s">
        <v>807</v>
      </c>
      <c r="K92" s="33" t="s">
        <v>808</v>
      </c>
      <c r="L92" s="33" t="s">
        <v>807</v>
      </c>
      <c r="M92" s="33" t="s">
        <v>809</v>
      </c>
      <c r="N92" s="33" t="s">
        <v>799</v>
      </c>
      <c r="O92" s="33" t="s">
        <v>800</v>
      </c>
      <c r="P92" s="33" t="s">
        <v>801</v>
      </c>
      <c r="Q92" s="33" t="s">
        <v>802</v>
      </c>
      <c r="R92" s="33" t="s">
        <v>810</v>
      </c>
      <c r="S92" s="33" t="s">
        <v>569</v>
      </c>
      <c r="T92" s="33" t="s">
        <v>570</v>
      </c>
      <c r="U92" s="33" t="s">
        <v>571</v>
      </c>
      <c r="V92" s="33" t="s">
        <v>581</v>
      </c>
      <c r="W92" s="33">
        <v>2024</v>
      </c>
      <c r="X92" s="33" t="s">
        <v>91</v>
      </c>
      <c r="Y92" s="33">
        <v>202401</v>
      </c>
      <c r="Z92" s="33">
        <v>202412</v>
      </c>
      <c r="AA92" s="33">
        <v>0.38</v>
      </c>
      <c r="AB92" s="33">
        <v>0.38</v>
      </c>
      <c r="AC92" s="33"/>
      <c r="AD92" s="33"/>
      <c r="AE92" s="148">
        <f t="shared" si="2"/>
        <v>0</v>
      </c>
      <c r="AF92" s="33">
        <v>19</v>
      </c>
      <c r="AG92" s="33">
        <v>19</v>
      </c>
      <c r="AH92" s="33" t="s">
        <v>92</v>
      </c>
      <c r="AI92" s="33" t="s">
        <v>92</v>
      </c>
      <c r="AJ92" s="33" t="s">
        <v>92</v>
      </c>
      <c r="AK92" s="33" t="s">
        <v>91</v>
      </c>
      <c r="AL92" s="33" t="s">
        <v>91</v>
      </c>
      <c r="AM92" s="33" t="s">
        <v>92</v>
      </c>
      <c r="AN92" s="33" t="s">
        <v>92</v>
      </c>
      <c r="AO92" s="33" t="s">
        <v>92</v>
      </c>
      <c r="AP92" s="33" t="s">
        <v>92</v>
      </c>
      <c r="AQ92" s="33" t="s">
        <v>804</v>
      </c>
      <c r="AR92" s="154">
        <v>18323534076</v>
      </c>
      <c r="AS92" s="160"/>
      <c r="AT92" s="156"/>
      <c r="AU92" s="156"/>
      <c r="AV92" s="157"/>
      <c r="AW92" s="87"/>
      <c r="AX92" s="33">
        <v>0.3</v>
      </c>
      <c r="AY92" s="33"/>
      <c r="AZ92" s="156"/>
      <c r="BA92" s="156"/>
      <c r="BB92" s="156"/>
      <c r="BC92" s="156"/>
    </row>
    <row r="93" s="4" customFormat="1" ht="81" spans="1:55">
      <c r="A93" s="28" t="s">
        <v>556</v>
      </c>
      <c r="B93" s="61">
        <v>86</v>
      </c>
      <c r="C93" s="33" t="s">
        <v>811</v>
      </c>
      <c r="D93" s="33" t="s">
        <v>558</v>
      </c>
      <c r="E93" s="33" t="s">
        <v>793</v>
      </c>
      <c r="F93" s="33" t="s">
        <v>794</v>
      </c>
      <c r="G93" s="33" t="s">
        <v>812</v>
      </c>
      <c r="H93" s="33" t="s">
        <v>114</v>
      </c>
      <c r="I93" s="33" t="s">
        <v>333</v>
      </c>
      <c r="J93" s="33" t="s">
        <v>813</v>
      </c>
      <c r="K93" s="33" t="s">
        <v>814</v>
      </c>
      <c r="L93" s="33" t="s">
        <v>813</v>
      </c>
      <c r="M93" s="33" t="s">
        <v>815</v>
      </c>
      <c r="N93" s="33" t="s">
        <v>799</v>
      </c>
      <c r="O93" s="33" t="s">
        <v>800</v>
      </c>
      <c r="P93" s="33" t="s">
        <v>801</v>
      </c>
      <c r="Q93" s="33" t="s">
        <v>802</v>
      </c>
      <c r="R93" s="33" t="s">
        <v>816</v>
      </c>
      <c r="S93" s="33" t="s">
        <v>569</v>
      </c>
      <c r="T93" s="33" t="s">
        <v>570</v>
      </c>
      <c r="U93" s="33" t="s">
        <v>571</v>
      </c>
      <c r="V93" s="33" t="s">
        <v>647</v>
      </c>
      <c r="W93" s="33">
        <v>2024</v>
      </c>
      <c r="X93" s="33" t="s">
        <v>91</v>
      </c>
      <c r="Y93" s="33">
        <v>202401</v>
      </c>
      <c r="Z93" s="33">
        <v>202412</v>
      </c>
      <c r="AA93" s="33">
        <v>14.6</v>
      </c>
      <c r="AB93" s="33">
        <v>14.6</v>
      </c>
      <c r="AC93" s="33"/>
      <c r="AD93" s="33"/>
      <c r="AE93" s="148">
        <f t="shared" si="2"/>
        <v>0</v>
      </c>
      <c r="AF93" s="33">
        <v>730</v>
      </c>
      <c r="AG93" s="33">
        <v>730</v>
      </c>
      <c r="AH93" s="33" t="s">
        <v>92</v>
      </c>
      <c r="AI93" s="33" t="s">
        <v>92</v>
      </c>
      <c r="AJ93" s="33" t="s">
        <v>92</v>
      </c>
      <c r="AK93" s="33" t="s">
        <v>91</v>
      </c>
      <c r="AL93" s="33" t="s">
        <v>91</v>
      </c>
      <c r="AM93" s="33" t="s">
        <v>92</v>
      </c>
      <c r="AN93" s="33" t="s">
        <v>92</v>
      </c>
      <c r="AO93" s="33" t="s">
        <v>92</v>
      </c>
      <c r="AP93" s="33" t="s">
        <v>92</v>
      </c>
      <c r="AQ93" s="33" t="s">
        <v>804</v>
      </c>
      <c r="AR93" s="154">
        <v>18323534076</v>
      </c>
      <c r="AS93" s="160"/>
      <c r="AT93" s="156"/>
      <c r="AU93" s="156"/>
      <c r="AV93" s="157"/>
      <c r="AW93" s="87"/>
      <c r="AX93" s="33">
        <v>7</v>
      </c>
      <c r="AY93" s="33"/>
      <c r="AZ93" s="156"/>
      <c r="BA93" s="156"/>
      <c r="BB93" s="156"/>
      <c r="BC93" s="156"/>
    </row>
    <row r="94" s="4" customFormat="1" ht="81" spans="1:55">
      <c r="A94" s="28" t="s">
        <v>556</v>
      </c>
      <c r="B94" s="61">
        <v>87</v>
      </c>
      <c r="C94" s="33" t="s">
        <v>817</v>
      </c>
      <c r="D94" s="33" t="s">
        <v>558</v>
      </c>
      <c r="E94" s="33" t="s">
        <v>793</v>
      </c>
      <c r="F94" s="33" t="s">
        <v>794</v>
      </c>
      <c r="G94" s="33" t="s">
        <v>818</v>
      </c>
      <c r="H94" s="33" t="s">
        <v>114</v>
      </c>
      <c r="I94" s="33" t="s">
        <v>375</v>
      </c>
      <c r="J94" s="33" t="s">
        <v>819</v>
      </c>
      <c r="K94" s="33" t="s">
        <v>820</v>
      </c>
      <c r="L94" s="33" t="s">
        <v>819</v>
      </c>
      <c r="M94" s="33" t="s">
        <v>821</v>
      </c>
      <c r="N94" s="33" t="s">
        <v>799</v>
      </c>
      <c r="O94" s="33" t="s">
        <v>800</v>
      </c>
      <c r="P94" s="33" t="s">
        <v>801</v>
      </c>
      <c r="Q94" s="33" t="s">
        <v>802</v>
      </c>
      <c r="R94" s="33" t="s">
        <v>822</v>
      </c>
      <c r="S94" s="33" t="s">
        <v>569</v>
      </c>
      <c r="T94" s="33" t="s">
        <v>570</v>
      </c>
      <c r="U94" s="33" t="s">
        <v>571</v>
      </c>
      <c r="V94" s="33" t="s">
        <v>617</v>
      </c>
      <c r="W94" s="33">
        <v>2024</v>
      </c>
      <c r="X94" s="33" t="s">
        <v>91</v>
      </c>
      <c r="Y94" s="33">
        <v>202401</v>
      </c>
      <c r="Z94" s="33">
        <v>202412</v>
      </c>
      <c r="AA94" s="150">
        <v>18.12</v>
      </c>
      <c r="AB94" s="150">
        <v>18.12</v>
      </c>
      <c r="AC94" s="33"/>
      <c r="AD94" s="33"/>
      <c r="AE94" s="148">
        <f t="shared" si="2"/>
        <v>0</v>
      </c>
      <c r="AF94" s="33">
        <v>906</v>
      </c>
      <c r="AG94" s="33">
        <v>906</v>
      </c>
      <c r="AH94" s="33" t="s">
        <v>92</v>
      </c>
      <c r="AI94" s="33" t="s">
        <v>92</v>
      </c>
      <c r="AJ94" s="33" t="s">
        <v>92</v>
      </c>
      <c r="AK94" s="33" t="s">
        <v>91</v>
      </c>
      <c r="AL94" s="33" t="s">
        <v>91</v>
      </c>
      <c r="AM94" s="33" t="s">
        <v>92</v>
      </c>
      <c r="AN94" s="33" t="s">
        <v>92</v>
      </c>
      <c r="AO94" s="33" t="s">
        <v>92</v>
      </c>
      <c r="AP94" s="33" t="s">
        <v>92</v>
      </c>
      <c r="AQ94" s="33" t="s">
        <v>804</v>
      </c>
      <c r="AR94" s="154">
        <v>18323534076</v>
      </c>
      <c r="AS94" s="160"/>
      <c r="AT94" s="156"/>
      <c r="AU94" s="156"/>
      <c r="AV94" s="157"/>
      <c r="AW94" s="87"/>
      <c r="AX94" s="33">
        <v>9</v>
      </c>
      <c r="AY94" s="33"/>
      <c r="AZ94" s="156"/>
      <c r="BA94" s="156"/>
      <c r="BB94" s="156"/>
      <c r="BC94" s="156"/>
    </row>
    <row r="95" s="4" customFormat="1" ht="81" spans="1:55">
      <c r="A95" s="28" t="s">
        <v>556</v>
      </c>
      <c r="B95" s="61">
        <v>88</v>
      </c>
      <c r="C95" s="33" t="s">
        <v>823</v>
      </c>
      <c r="D95" s="33" t="s">
        <v>558</v>
      </c>
      <c r="E95" s="33" t="s">
        <v>793</v>
      </c>
      <c r="F95" s="33" t="s">
        <v>794</v>
      </c>
      <c r="G95" s="33" t="s">
        <v>824</v>
      </c>
      <c r="H95" s="33" t="s">
        <v>114</v>
      </c>
      <c r="I95" s="33" t="s">
        <v>683</v>
      </c>
      <c r="J95" s="33" t="s">
        <v>825</v>
      </c>
      <c r="K95" s="33" t="s">
        <v>826</v>
      </c>
      <c r="L95" s="33" t="s">
        <v>825</v>
      </c>
      <c r="M95" s="33" t="s">
        <v>827</v>
      </c>
      <c r="N95" s="33" t="s">
        <v>799</v>
      </c>
      <c r="O95" s="33" t="s">
        <v>800</v>
      </c>
      <c r="P95" s="33" t="s">
        <v>801</v>
      </c>
      <c r="Q95" s="33" t="s">
        <v>802</v>
      </c>
      <c r="R95" s="33" t="s">
        <v>828</v>
      </c>
      <c r="S95" s="33" t="s">
        <v>569</v>
      </c>
      <c r="T95" s="33" t="s">
        <v>570</v>
      </c>
      <c r="U95" s="33" t="s">
        <v>571</v>
      </c>
      <c r="V95" s="33" t="s">
        <v>688</v>
      </c>
      <c r="W95" s="33">
        <v>2024</v>
      </c>
      <c r="X95" s="33" t="s">
        <v>91</v>
      </c>
      <c r="Y95" s="33">
        <v>202401</v>
      </c>
      <c r="Z95" s="33">
        <v>202412</v>
      </c>
      <c r="AA95" s="33">
        <v>12.7</v>
      </c>
      <c r="AB95" s="33">
        <v>12.7</v>
      </c>
      <c r="AC95" s="33"/>
      <c r="AD95" s="33"/>
      <c r="AE95" s="148">
        <f t="shared" si="2"/>
        <v>0</v>
      </c>
      <c r="AF95" s="33">
        <v>635</v>
      </c>
      <c r="AG95" s="33">
        <v>635</v>
      </c>
      <c r="AH95" s="33" t="s">
        <v>92</v>
      </c>
      <c r="AI95" s="33" t="s">
        <v>92</v>
      </c>
      <c r="AJ95" s="33" t="s">
        <v>92</v>
      </c>
      <c r="AK95" s="33" t="s">
        <v>91</v>
      </c>
      <c r="AL95" s="33" t="s">
        <v>91</v>
      </c>
      <c r="AM95" s="33" t="s">
        <v>92</v>
      </c>
      <c r="AN95" s="33" t="s">
        <v>92</v>
      </c>
      <c r="AO95" s="33" t="s">
        <v>92</v>
      </c>
      <c r="AP95" s="33" t="s">
        <v>92</v>
      </c>
      <c r="AQ95" s="33" t="s">
        <v>804</v>
      </c>
      <c r="AR95" s="154">
        <v>18323534076</v>
      </c>
      <c r="AS95" s="160"/>
      <c r="AT95" s="156"/>
      <c r="AU95" s="156"/>
      <c r="AV95" s="157"/>
      <c r="AW95" s="87"/>
      <c r="AX95" s="33">
        <v>6</v>
      </c>
      <c r="AY95" s="33"/>
      <c r="AZ95" s="156"/>
      <c r="BA95" s="156"/>
      <c r="BB95" s="156"/>
      <c r="BC95" s="156"/>
    </row>
    <row r="96" s="4" customFormat="1" ht="81" spans="1:55">
      <c r="A96" s="28" t="s">
        <v>556</v>
      </c>
      <c r="B96" s="61">
        <v>89</v>
      </c>
      <c r="C96" s="33" t="s">
        <v>829</v>
      </c>
      <c r="D96" s="33" t="s">
        <v>558</v>
      </c>
      <c r="E96" s="33" t="s">
        <v>793</v>
      </c>
      <c r="F96" s="33" t="s">
        <v>794</v>
      </c>
      <c r="G96" s="33" t="s">
        <v>830</v>
      </c>
      <c r="H96" s="33" t="s">
        <v>114</v>
      </c>
      <c r="I96" s="33" t="s">
        <v>163</v>
      </c>
      <c r="J96" s="33" t="s">
        <v>831</v>
      </c>
      <c r="K96" s="33" t="s">
        <v>832</v>
      </c>
      <c r="L96" s="33" t="s">
        <v>831</v>
      </c>
      <c r="M96" s="33" t="s">
        <v>833</v>
      </c>
      <c r="N96" s="33" t="s">
        <v>799</v>
      </c>
      <c r="O96" s="33" t="s">
        <v>800</v>
      </c>
      <c r="P96" s="33" t="s">
        <v>801</v>
      </c>
      <c r="Q96" s="33" t="s">
        <v>802</v>
      </c>
      <c r="R96" s="33" t="s">
        <v>834</v>
      </c>
      <c r="S96" s="33" t="s">
        <v>569</v>
      </c>
      <c r="T96" s="33" t="s">
        <v>570</v>
      </c>
      <c r="U96" s="33" t="s">
        <v>571</v>
      </c>
      <c r="V96" s="33" t="s">
        <v>632</v>
      </c>
      <c r="W96" s="33">
        <v>2024</v>
      </c>
      <c r="X96" s="33" t="s">
        <v>91</v>
      </c>
      <c r="Y96" s="33">
        <v>202401</v>
      </c>
      <c r="Z96" s="33">
        <v>202412</v>
      </c>
      <c r="AA96" s="150">
        <v>21</v>
      </c>
      <c r="AB96" s="150">
        <v>21</v>
      </c>
      <c r="AC96" s="33"/>
      <c r="AD96" s="33"/>
      <c r="AE96" s="148">
        <f t="shared" si="2"/>
        <v>0</v>
      </c>
      <c r="AF96" s="150">
        <v>1050</v>
      </c>
      <c r="AG96" s="150">
        <v>1050</v>
      </c>
      <c r="AH96" s="33" t="s">
        <v>92</v>
      </c>
      <c r="AI96" s="33" t="s">
        <v>92</v>
      </c>
      <c r="AJ96" s="33" t="s">
        <v>92</v>
      </c>
      <c r="AK96" s="33" t="s">
        <v>91</v>
      </c>
      <c r="AL96" s="33" t="s">
        <v>91</v>
      </c>
      <c r="AM96" s="33" t="s">
        <v>92</v>
      </c>
      <c r="AN96" s="33" t="s">
        <v>92</v>
      </c>
      <c r="AO96" s="33" t="s">
        <v>92</v>
      </c>
      <c r="AP96" s="33" t="s">
        <v>92</v>
      </c>
      <c r="AQ96" s="33" t="s">
        <v>804</v>
      </c>
      <c r="AR96" s="154">
        <v>18323534076</v>
      </c>
      <c r="AS96" s="160"/>
      <c r="AT96" s="156"/>
      <c r="AU96" s="156"/>
      <c r="AV96" s="157"/>
      <c r="AW96" s="87"/>
      <c r="AX96" s="33">
        <v>10</v>
      </c>
      <c r="AY96" s="33"/>
      <c r="AZ96" s="156"/>
      <c r="BA96" s="156"/>
      <c r="BB96" s="156"/>
      <c r="BC96" s="156"/>
    </row>
    <row r="97" s="4" customFormat="1" ht="81" spans="1:55">
      <c r="A97" s="28" t="s">
        <v>556</v>
      </c>
      <c r="B97" s="61">
        <v>90</v>
      </c>
      <c r="C97" s="33" t="s">
        <v>835</v>
      </c>
      <c r="D97" s="33" t="s">
        <v>558</v>
      </c>
      <c r="E97" s="33" t="s">
        <v>793</v>
      </c>
      <c r="F97" s="33" t="s">
        <v>794</v>
      </c>
      <c r="G97" s="33" t="s">
        <v>836</v>
      </c>
      <c r="H97" s="33" t="s">
        <v>114</v>
      </c>
      <c r="I97" s="33" t="s">
        <v>381</v>
      </c>
      <c r="J97" s="33" t="s">
        <v>837</v>
      </c>
      <c r="K97" s="33" t="s">
        <v>838</v>
      </c>
      <c r="L97" s="33" t="s">
        <v>837</v>
      </c>
      <c r="M97" s="33" t="s">
        <v>839</v>
      </c>
      <c r="N97" s="33" t="s">
        <v>799</v>
      </c>
      <c r="O97" s="33" t="s">
        <v>800</v>
      </c>
      <c r="P97" s="33" t="s">
        <v>801</v>
      </c>
      <c r="Q97" s="33" t="s">
        <v>802</v>
      </c>
      <c r="R97" s="33" t="s">
        <v>840</v>
      </c>
      <c r="S97" s="33" t="s">
        <v>569</v>
      </c>
      <c r="T97" s="33" t="s">
        <v>570</v>
      </c>
      <c r="U97" s="33" t="s">
        <v>571</v>
      </c>
      <c r="V97" s="33" t="s">
        <v>771</v>
      </c>
      <c r="W97" s="33">
        <v>2024</v>
      </c>
      <c r="X97" s="33" t="s">
        <v>91</v>
      </c>
      <c r="Y97" s="33">
        <v>202401</v>
      </c>
      <c r="Z97" s="33">
        <v>202412</v>
      </c>
      <c r="AA97" s="150">
        <v>7.48</v>
      </c>
      <c r="AB97" s="150">
        <v>7.48</v>
      </c>
      <c r="AC97" s="33"/>
      <c r="AD97" s="33"/>
      <c r="AE97" s="148">
        <f t="shared" si="2"/>
        <v>0</v>
      </c>
      <c r="AF97" s="150">
        <v>374</v>
      </c>
      <c r="AG97" s="150">
        <v>374</v>
      </c>
      <c r="AH97" s="33" t="s">
        <v>92</v>
      </c>
      <c r="AI97" s="33" t="s">
        <v>92</v>
      </c>
      <c r="AJ97" s="33" t="s">
        <v>92</v>
      </c>
      <c r="AK97" s="33" t="s">
        <v>91</v>
      </c>
      <c r="AL97" s="33" t="s">
        <v>91</v>
      </c>
      <c r="AM97" s="33" t="s">
        <v>92</v>
      </c>
      <c r="AN97" s="33" t="s">
        <v>92</v>
      </c>
      <c r="AO97" s="33" t="s">
        <v>92</v>
      </c>
      <c r="AP97" s="33" t="s">
        <v>92</v>
      </c>
      <c r="AQ97" s="33" t="s">
        <v>804</v>
      </c>
      <c r="AR97" s="154">
        <v>18323534076</v>
      </c>
      <c r="AS97" s="160"/>
      <c r="AT97" s="156"/>
      <c r="AU97" s="156"/>
      <c r="AV97" s="157"/>
      <c r="AW97" s="87"/>
      <c r="AX97" s="33">
        <v>3</v>
      </c>
      <c r="AY97" s="33"/>
      <c r="AZ97" s="156"/>
      <c r="BA97" s="156"/>
      <c r="BB97" s="156"/>
      <c r="BC97" s="156"/>
    </row>
    <row r="98" s="4" customFormat="1" ht="81" spans="1:55">
      <c r="A98" s="28" t="s">
        <v>556</v>
      </c>
      <c r="B98" s="61">
        <v>91</v>
      </c>
      <c r="C98" s="33" t="s">
        <v>841</v>
      </c>
      <c r="D98" s="33" t="s">
        <v>558</v>
      </c>
      <c r="E98" s="33" t="s">
        <v>793</v>
      </c>
      <c r="F98" s="33" t="s">
        <v>794</v>
      </c>
      <c r="G98" s="33" t="s">
        <v>842</v>
      </c>
      <c r="H98" s="33" t="s">
        <v>114</v>
      </c>
      <c r="I98" s="33" t="s">
        <v>115</v>
      </c>
      <c r="J98" s="33" t="s">
        <v>796</v>
      </c>
      <c r="K98" s="33" t="s">
        <v>843</v>
      </c>
      <c r="L98" s="33" t="s">
        <v>796</v>
      </c>
      <c r="M98" s="33" t="s">
        <v>844</v>
      </c>
      <c r="N98" s="33" t="s">
        <v>799</v>
      </c>
      <c r="O98" s="33" t="s">
        <v>800</v>
      </c>
      <c r="P98" s="33" t="s">
        <v>801</v>
      </c>
      <c r="Q98" s="33" t="s">
        <v>802</v>
      </c>
      <c r="R98" s="33" t="s">
        <v>845</v>
      </c>
      <c r="S98" s="33" t="s">
        <v>569</v>
      </c>
      <c r="T98" s="33" t="s">
        <v>570</v>
      </c>
      <c r="U98" s="33" t="s">
        <v>571</v>
      </c>
      <c r="V98" s="33" t="s">
        <v>124</v>
      </c>
      <c r="W98" s="33">
        <v>2024</v>
      </c>
      <c r="X98" s="33" t="s">
        <v>91</v>
      </c>
      <c r="Y98" s="33">
        <v>202401</v>
      </c>
      <c r="Z98" s="33">
        <v>202412</v>
      </c>
      <c r="AA98" s="150">
        <v>52.78</v>
      </c>
      <c r="AB98" s="150">
        <v>52.78</v>
      </c>
      <c r="AC98" s="33"/>
      <c r="AD98" s="33"/>
      <c r="AE98" s="148">
        <f t="shared" si="2"/>
        <v>0</v>
      </c>
      <c r="AF98" s="150">
        <v>2639</v>
      </c>
      <c r="AG98" s="150">
        <v>2639</v>
      </c>
      <c r="AH98" s="33" t="s">
        <v>92</v>
      </c>
      <c r="AI98" s="33" t="s">
        <v>92</v>
      </c>
      <c r="AJ98" s="33" t="s">
        <v>92</v>
      </c>
      <c r="AK98" s="33" t="s">
        <v>91</v>
      </c>
      <c r="AL98" s="33" t="s">
        <v>91</v>
      </c>
      <c r="AM98" s="33" t="s">
        <v>92</v>
      </c>
      <c r="AN98" s="33" t="s">
        <v>92</v>
      </c>
      <c r="AO98" s="33" t="s">
        <v>92</v>
      </c>
      <c r="AP98" s="33" t="s">
        <v>92</v>
      </c>
      <c r="AQ98" s="33" t="s">
        <v>804</v>
      </c>
      <c r="AR98" s="154">
        <v>18323534076</v>
      </c>
      <c r="AS98" s="160"/>
      <c r="AT98" s="156"/>
      <c r="AU98" s="156"/>
      <c r="AV98" s="157"/>
      <c r="AW98" s="87"/>
      <c r="AX98" s="33">
        <v>23.2</v>
      </c>
      <c r="AY98" s="33"/>
      <c r="AZ98" s="156"/>
      <c r="BA98" s="156"/>
      <c r="BB98" s="156"/>
      <c r="BC98" s="156"/>
    </row>
    <row r="99" s="4" customFormat="1" ht="81" spans="1:55">
      <c r="A99" s="28" t="s">
        <v>556</v>
      </c>
      <c r="B99" s="61">
        <v>92</v>
      </c>
      <c r="C99" s="33" t="s">
        <v>846</v>
      </c>
      <c r="D99" s="33" t="s">
        <v>558</v>
      </c>
      <c r="E99" s="33" t="s">
        <v>793</v>
      </c>
      <c r="F99" s="33" t="s">
        <v>794</v>
      </c>
      <c r="G99" s="33" t="s">
        <v>847</v>
      </c>
      <c r="H99" s="33" t="s">
        <v>114</v>
      </c>
      <c r="I99" s="33" t="s">
        <v>721</v>
      </c>
      <c r="J99" s="33" t="s">
        <v>848</v>
      </c>
      <c r="K99" s="33" t="s">
        <v>849</v>
      </c>
      <c r="L99" s="33" t="s">
        <v>848</v>
      </c>
      <c r="M99" s="33" t="s">
        <v>850</v>
      </c>
      <c r="N99" s="33" t="s">
        <v>799</v>
      </c>
      <c r="O99" s="33" t="s">
        <v>800</v>
      </c>
      <c r="P99" s="33" t="s">
        <v>801</v>
      </c>
      <c r="Q99" s="33" t="s">
        <v>802</v>
      </c>
      <c r="R99" s="33" t="s">
        <v>851</v>
      </c>
      <c r="S99" s="33" t="s">
        <v>569</v>
      </c>
      <c r="T99" s="33" t="s">
        <v>570</v>
      </c>
      <c r="U99" s="33" t="s">
        <v>571</v>
      </c>
      <c r="V99" s="33" t="s">
        <v>726</v>
      </c>
      <c r="W99" s="33">
        <v>2024</v>
      </c>
      <c r="X99" s="33" t="s">
        <v>91</v>
      </c>
      <c r="Y99" s="33">
        <v>202401</v>
      </c>
      <c r="Z99" s="33">
        <v>202412</v>
      </c>
      <c r="AA99" s="150">
        <v>22.62</v>
      </c>
      <c r="AB99" s="150">
        <v>22.62</v>
      </c>
      <c r="AC99" s="33"/>
      <c r="AD99" s="33"/>
      <c r="AE99" s="148">
        <f t="shared" si="2"/>
        <v>0</v>
      </c>
      <c r="AF99" s="150">
        <v>1131</v>
      </c>
      <c r="AG99" s="150">
        <v>1131</v>
      </c>
      <c r="AH99" s="33" t="s">
        <v>92</v>
      </c>
      <c r="AI99" s="33" t="s">
        <v>92</v>
      </c>
      <c r="AJ99" s="33" t="s">
        <v>92</v>
      </c>
      <c r="AK99" s="33" t="s">
        <v>91</v>
      </c>
      <c r="AL99" s="33" t="s">
        <v>91</v>
      </c>
      <c r="AM99" s="33" t="s">
        <v>92</v>
      </c>
      <c r="AN99" s="33" t="s">
        <v>92</v>
      </c>
      <c r="AO99" s="33" t="s">
        <v>92</v>
      </c>
      <c r="AP99" s="33" t="s">
        <v>92</v>
      </c>
      <c r="AQ99" s="33" t="s">
        <v>804</v>
      </c>
      <c r="AR99" s="154">
        <v>18323534076</v>
      </c>
      <c r="AS99" s="160"/>
      <c r="AT99" s="156"/>
      <c r="AU99" s="156"/>
      <c r="AV99" s="157"/>
      <c r="AW99" s="87"/>
      <c r="AX99" s="33">
        <v>10</v>
      </c>
      <c r="AY99" s="33"/>
      <c r="AZ99" s="156"/>
      <c r="BA99" s="156"/>
      <c r="BB99" s="156"/>
      <c r="BC99" s="156"/>
    </row>
    <row r="100" s="4" customFormat="1" ht="81" spans="1:55">
      <c r="A100" s="28" t="s">
        <v>556</v>
      </c>
      <c r="B100" s="61">
        <v>93</v>
      </c>
      <c r="C100" s="33" t="s">
        <v>852</v>
      </c>
      <c r="D100" s="33" t="s">
        <v>558</v>
      </c>
      <c r="E100" s="33" t="s">
        <v>793</v>
      </c>
      <c r="F100" s="33" t="s">
        <v>794</v>
      </c>
      <c r="G100" s="33" t="s">
        <v>853</v>
      </c>
      <c r="H100" s="33" t="s">
        <v>114</v>
      </c>
      <c r="I100" s="33" t="s">
        <v>759</v>
      </c>
      <c r="J100" s="33" t="s">
        <v>854</v>
      </c>
      <c r="K100" s="33" t="s">
        <v>855</v>
      </c>
      <c r="L100" s="33" t="s">
        <v>854</v>
      </c>
      <c r="M100" s="33" t="s">
        <v>856</v>
      </c>
      <c r="N100" s="33" t="s">
        <v>799</v>
      </c>
      <c r="O100" s="33" t="s">
        <v>800</v>
      </c>
      <c r="P100" s="33" t="s">
        <v>801</v>
      </c>
      <c r="Q100" s="33" t="s">
        <v>802</v>
      </c>
      <c r="R100" s="33" t="s">
        <v>857</v>
      </c>
      <c r="S100" s="33" t="s">
        <v>569</v>
      </c>
      <c r="T100" s="33" t="s">
        <v>570</v>
      </c>
      <c r="U100" s="33" t="s">
        <v>571</v>
      </c>
      <c r="V100" s="33" t="s">
        <v>760</v>
      </c>
      <c r="W100" s="33">
        <v>2024</v>
      </c>
      <c r="X100" s="33" t="s">
        <v>91</v>
      </c>
      <c r="Y100" s="33">
        <v>202401</v>
      </c>
      <c r="Z100" s="33">
        <v>202412</v>
      </c>
      <c r="AA100" s="150">
        <v>6.9</v>
      </c>
      <c r="AB100" s="150">
        <v>6.9</v>
      </c>
      <c r="AC100" s="33"/>
      <c r="AD100" s="33"/>
      <c r="AE100" s="148">
        <f t="shared" si="2"/>
        <v>0</v>
      </c>
      <c r="AF100" s="150">
        <v>345</v>
      </c>
      <c r="AG100" s="150">
        <v>345</v>
      </c>
      <c r="AH100" s="33" t="s">
        <v>92</v>
      </c>
      <c r="AI100" s="33" t="s">
        <v>92</v>
      </c>
      <c r="AJ100" s="33" t="s">
        <v>92</v>
      </c>
      <c r="AK100" s="33" t="s">
        <v>91</v>
      </c>
      <c r="AL100" s="33" t="s">
        <v>91</v>
      </c>
      <c r="AM100" s="33" t="s">
        <v>92</v>
      </c>
      <c r="AN100" s="33" t="s">
        <v>92</v>
      </c>
      <c r="AO100" s="33" t="s">
        <v>92</v>
      </c>
      <c r="AP100" s="33" t="s">
        <v>92</v>
      </c>
      <c r="AQ100" s="33" t="s">
        <v>804</v>
      </c>
      <c r="AR100" s="154">
        <v>18323534076</v>
      </c>
      <c r="AS100" s="160"/>
      <c r="AT100" s="156"/>
      <c r="AU100" s="156"/>
      <c r="AV100" s="157"/>
      <c r="AW100" s="87"/>
      <c r="AX100" s="33">
        <v>3</v>
      </c>
      <c r="AY100" s="33"/>
      <c r="AZ100" s="156"/>
      <c r="BA100" s="156"/>
      <c r="BB100" s="156"/>
      <c r="BC100" s="156"/>
    </row>
    <row r="101" s="4" customFormat="1" ht="81" spans="1:55">
      <c r="A101" s="28" t="s">
        <v>556</v>
      </c>
      <c r="B101" s="61">
        <v>94</v>
      </c>
      <c r="C101" s="33" t="s">
        <v>858</v>
      </c>
      <c r="D101" s="33" t="s">
        <v>558</v>
      </c>
      <c r="E101" s="33" t="s">
        <v>793</v>
      </c>
      <c r="F101" s="33" t="s">
        <v>794</v>
      </c>
      <c r="G101" s="33" t="s">
        <v>859</v>
      </c>
      <c r="H101" s="33" t="s">
        <v>114</v>
      </c>
      <c r="I101" s="33" t="s">
        <v>547</v>
      </c>
      <c r="J101" s="33" t="s">
        <v>860</v>
      </c>
      <c r="K101" s="33" t="s">
        <v>861</v>
      </c>
      <c r="L101" s="33" t="s">
        <v>860</v>
      </c>
      <c r="M101" s="33" t="s">
        <v>862</v>
      </c>
      <c r="N101" s="33" t="s">
        <v>799</v>
      </c>
      <c r="O101" s="33" t="s">
        <v>800</v>
      </c>
      <c r="P101" s="33" t="s">
        <v>801</v>
      </c>
      <c r="Q101" s="33" t="s">
        <v>802</v>
      </c>
      <c r="R101" s="33" t="s">
        <v>863</v>
      </c>
      <c r="S101" s="33" t="s">
        <v>569</v>
      </c>
      <c r="T101" s="33" t="s">
        <v>570</v>
      </c>
      <c r="U101" s="33" t="s">
        <v>571</v>
      </c>
      <c r="V101" s="33" t="s">
        <v>554</v>
      </c>
      <c r="W101" s="33">
        <v>2024</v>
      </c>
      <c r="X101" s="33" t="s">
        <v>91</v>
      </c>
      <c r="Y101" s="33">
        <v>202401</v>
      </c>
      <c r="Z101" s="33">
        <v>202412</v>
      </c>
      <c r="AA101" s="150">
        <v>22</v>
      </c>
      <c r="AB101" s="150">
        <v>22</v>
      </c>
      <c r="AC101" s="33"/>
      <c r="AD101" s="33"/>
      <c r="AE101" s="148">
        <f t="shared" si="2"/>
        <v>0</v>
      </c>
      <c r="AF101" s="150">
        <v>1100</v>
      </c>
      <c r="AG101" s="150">
        <v>1100</v>
      </c>
      <c r="AH101" s="33" t="s">
        <v>92</v>
      </c>
      <c r="AI101" s="33" t="s">
        <v>92</v>
      </c>
      <c r="AJ101" s="33" t="s">
        <v>92</v>
      </c>
      <c r="AK101" s="33" t="s">
        <v>91</v>
      </c>
      <c r="AL101" s="33" t="s">
        <v>91</v>
      </c>
      <c r="AM101" s="33" t="s">
        <v>92</v>
      </c>
      <c r="AN101" s="33" t="s">
        <v>92</v>
      </c>
      <c r="AO101" s="33" t="s">
        <v>92</v>
      </c>
      <c r="AP101" s="33" t="s">
        <v>92</v>
      </c>
      <c r="AQ101" s="33" t="s">
        <v>804</v>
      </c>
      <c r="AR101" s="154">
        <v>18323534076</v>
      </c>
      <c r="AS101" s="160"/>
      <c r="AT101" s="156"/>
      <c r="AU101" s="156"/>
      <c r="AV101" s="157"/>
      <c r="AW101" s="87"/>
      <c r="AX101" s="33">
        <f>AB101/2</f>
        <v>11</v>
      </c>
      <c r="AY101" s="33"/>
      <c r="AZ101" s="156"/>
      <c r="BA101" s="156"/>
      <c r="BB101" s="156"/>
      <c r="BC101" s="156"/>
    </row>
    <row r="102" s="4" customFormat="1" ht="81" spans="1:55">
      <c r="A102" s="28" t="s">
        <v>556</v>
      </c>
      <c r="B102" s="61">
        <v>95</v>
      </c>
      <c r="C102" s="33" t="s">
        <v>864</v>
      </c>
      <c r="D102" s="33" t="s">
        <v>558</v>
      </c>
      <c r="E102" s="33" t="s">
        <v>793</v>
      </c>
      <c r="F102" s="33" t="s">
        <v>794</v>
      </c>
      <c r="G102" s="33" t="s">
        <v>865</v>
      </c>
      <c r="H102" s="33" t="s">
        <v>114</v>
      </c>
      <c r="I102" s="33" t="s">
        <v>729</v>
      </c>
      <c r="J102" s="33" t="s">
        <v>866</v>
      </c>
      <c r="K102" s="33" t="s">
        <v>867</v>
      </c>
      <c r="L102" s="33" t="s">
        <v>866</v>
      </c>
      <c r="M102" s="33" t="s">
        <v>868</v>
      </c>
      <c r="N102" s="33" t="s">
        <v>799</v>
      </c>
      <c r="O102" s="33" t="s">
        <v>800</v>
      </c>
      <c r="P102" s="33" t="s">
        <v>801</v>
      </c>
      <c r="Q102" s="33" t="s">
        <v>802</v>
      </c>
      <c r="R102" s="33" t="s">
        <v>869</v>
      </c>
      <c r="S102" s="33" t="s">
        <v>569</v>
      </c>
      <c r="T102" s="33" t="s">
        <v>570</v>
      </c>
      <c r="U102" s="33" t="s">
        <v>571</v>
      </c>
      <c r="V102" s="33" t="s">
        <v>467</v>
      </c>
      <c r="W102" s="33">
        <v>2024</v>
      </c>
      <c r="X102" s="33" t="s">
        <v>91</v>
      </c>
      <c r="Y102" s="33">
        <v>202401</v>
      </c>
      <c r="Z102" s="33">
        <v>202412</v>
      </c>
      <c r="AA102" s="150">
        <v>2.98</v>
      </c>
      <c r="AB102" s="150">
        <v>2.98</v>
      </c>
      <c r="AC102" s="33"/>
      <c r="AD102" s="33"/>
      <c r="AE102" s="148">
        <f t="shared" si="2"/>
        <v>0</v>
      </c>
      <c r="AF102" s="150">
        <v>149</v>
      </c>
      <c r="AG102" s="150">
        <v>149</v>
      </c>
      <c r="AH102" s="33" t="s">
        <v>92</v>
      </c>
      <c r="AI102" s="33" t="s">
        <v>92</v>
      </c>
      <c r="AJ102" s="33" t="s">
        <v>92</v>
      </c>
      <c r="AK102" s="33" t="s">
        <v>91</v>
      </c>
      <c r="AL102" s="33" t="s">
        <v>91</v>
      </c>
      <c r="AM102" s="33" t="s">
        <v>92</v>
      </c>
      <c r="AN102" s="33" t="s">
        <v>92</v>
      </c>
      <c r="AO102" s="33" t="s">
        <v>92</v>
      </c>
      <c r="AP102" s="33" t="s">
        <v>92</v>
      </c>
      <c r="AQ102" s="33" t="s">
        <v>804</v>
      </c>
      <c r="AR102" s="154">
        <v>18323534076</v>
      </c>
      <c r="AS102" s="160"/>
      <c r="AT102" s="156"/>
      <c r="AU102" s="156"/>
      <c r="AV102" s="157"/>
      <c r="AW102" s="87"/>
      <c r="AX102" s="33">
        <v>1.5</v>
      </c>
      <c r="AY102" s="33"/>
      <c r="AZ102" s="156"/>
      <c r="BA102" s="156"/>
      <c r="BB102" s="156"/>
      <c r="BC102" s="156"/>
    </row>
    <row r="103" s="4" customFormat="1" ht="81" spans="1:55">
      <c r="A103" s="34" t="s">
        <v>556</v>
      </c>
      <c r="B103" s="61">
        <v>96</v>
      </c>
      <c r="C103" s="81" t="s">
        <v>870</v>
      </c>
      <c r="D103" s="33" t="s">
        <v>558</v>
      </c>
      <c r="E103" s="33" t="s">
        <v>793</v>
      </c>
      <c r="F103" s="33" t="s">
        <v>794</v>
      </c>
      <c r="G103" s="33" t="s">
        <v>871</v>
      </c>
      <c r="H103" s="33" t="s">
        <v>114</v>
      </c>
      <c r="I103" s="33" t="s">
        <v>620</v>
      </c>
      <c r="J103" s="33" t="s">
        <v>872</v>
      </c>
      <c r="K103" s="33" t="s">
        <v>873</v>
      </c>
      <c r="L103" s="33" t="s">
        <v>872</v>
      </c>
      <c r="M103" s="33" t="s">
        <v>874</v>
      </c>
      <c r="N103" s="33" t="s">
        <v>799</v>
      </c>
      <c r="O103" s="33" t="s">
        <v>800</v>
      </c>
      <c r="P103" s="33" t="s">
        <v>801</v>
      </c>
      <c r="Q103" s="33" t="s">
        <v>802</v>
      </c>
      <c r="R103" s="33" t="s">
        <v>875</v>
      </c>
      <c r="S103" s="33" t="s">
        <v>569</v>
      </c>
      <c r="T103" s="33" t="s">
        <v>570</v>
      </c>
      <c r="U103" s="33" t="s">
        <v>571</v>
      </c>
      <c r="V103" s="33" t="s">
        <v>625</v>
      </c>
      <c r="W103" s="33">
        <v>2024</v>
      </c>
      <c r="X103" s="33" t="s">
        <v>91</v>
      </c>
      <c r="Y103" s="33">
        <v>202401</v>
      </c>
      <c r="Z103" s="33">
        <v>202412</v>
      </c>
      <c r="AA103" s="150">
        <v>19</v>
      </c>
      <c r="AB103" s="150">
        <v>19</v>
      </c>
      <c r="AC103" s="33"/>
      <c r="AD103" s="33"/>
      <c r="AE103" s="148">
        <f t="shared" si="2"/>
        <v>0</v>
      </c>
      <c r="AF103" s="150">
        <v>950</v>
      </c>
      <c r="AG103" s="150">
        <v>950</v>
      </c>
      <c r="AH103" s="33" t="s">
        <v>92</v>
      </c>
      <c r="AI103" s="33" t="s">
        <v>92</v>
      </c>
      <c r="AJ103" s="33" t="s">
        <v>92</v>
      </c>
      <c r="AK103" s="33" t="s">
        <v>91</v>
      </c>
      <c r="AL103" s="33" t="s">
        <v>91</v>
      </c>
      <c r="AM103" s="33" t="s">
        <v>92</v>
      </c>
      <c r="AN103" s="33" t="s">
        <v>92</v>
      </c>
      <c r="AO103" s="33" t="s">
        <v>92</v>
      </c>
      <c r="AP103" s="33" t="s">
        <v>92</v>
      </c>
      <c r="AQ103" s="33" t="s">
        <v>804</v>
      </c>
      <c r="AR103" s="154">
        <v>18323534076</v>
      </c>
      <c r="AS103" s="160"/>
      <c r="AT103" s="156"/>
      <c r="AU103" s="156"/>
      <c r="AV103" s="157"/>
      <c r="AW103" s="87"/>
      <c r="AX103" s="33">
        <v>9</v>
      </c>
      <c r="AY103" s="33"/>
      <c r="AZ103" s="156"/>
      <c r="BA103" s="156"/>
      <c r="BB103" s="156"/>
      <c r="BC103" s="156"/>
    </row>
    <row r="104" s="4" customFormat="1" ht="81" spans="1:55">
      <c r="A104" s="34" t="s">
        <v>556</v>
      </c>
      <c r="B104" s="61">
        <v>97</v>
      </c>
      <c r="C104" s="81" t="s">
        <v>876</v>
      </c>
      <c r="D104" s="33" t="s">
        <v>558</v>
      </c>
      <c r="E104" s="33" t="s">
        <v>793</v>
      </c>
      <c r="F104" s="33" t="s">
        <v>794</v>
      </c>
      <c r="G104" s="33" t="s">
        <v>877</v>
      </c>
      <c r="H104" s="33" t="s">
        <v>114</v>
      </c>
      <c r="I104" s="33" t="s">
        <v>321</v>
      </c>
      <c r="J104" s="33" t="s">
        <v>878</v>
      </c>
      <c r="K104" s="33" t="s">
        <v>879</v>
      </c>
      <c r="L104" s="33" t="s">
        <v>878</v>
      </c>
      <c r="M104" s="33" t="s">
        <v>880</v>
      </c>
      <c r="N104" s="33" t="s">
        <v>799</v>
      </c>
      <c r="O104" s="33" t="s">
        <v>800</v>
      </c>
      <c r="P104" s="33" t="s">
        <v>801</v>
      </c>
      <c r="Q104" s="33" t="s">
        <v>802</v>
      </c>
      <c r="R104" s="33" t="s">
        <v>881</v>
      </c>
      <c r="S104" s="33" t="s">
        <v>569</v>
      </c>
      <c r="T104" s="33" t="s">
        <v>570</v>
      </c>
      <c r="U104" s="33" t="s">
        <v>571</v>
      </c>
      <c r="V104" s="33" t="s">
        <v>668</v>
      </c>
      <c r="W104" s="33">
        <v>2024</v>
      </c>
      <c r="X104" s="33" t="s">
        <v>91</v>
      </c>
      <c r="Y104" s="33">
        <v>202401</v>
      </c>
      <c r="Z104" s="33">
        <v>202412</v>
      </c>
      <c r="AA104" s="150">
        <v>5.7</v>
      </c>
      <c r="AB104" s="150">
        <v>5.7</v>
      </c>
      <c r="AC104" s="33"/>
      <c r="AD104" s="33"/>
      <c r="AE104" s="148">
        <f t="shared" si="2"/>
        <v>0</v>
      </c>
      <c r="AF104" s="150">
        <v>285</v>
      </c>
      <c r="AG104" s="150">
        <v>285</v>
      </c>
      <c r="AH104" s="33" t="s">
        <v>92</v>
      </c>
      <c r="AI104" s="33" t="s">
        <v>92</v>
      </c>
      <c r="AJ104" s="33" t="s">
        <v>92</v>
      </c>
      <c r="AK104" s="33" t="s">
        <v>91</v>
      </c>
      <c r="AL104" s="33" t="s">
        <v>91</v>
      </c>
      <c r="AM104" s="33" t="s">
        <v>92</v>
      </c>
      <c r="AN104" s="33" t="s">
        <v>92</v>
      </c>
      <c r="AO104" s="33" t="s">
        <v>92</v>
      </c>
      <c r="AP104" s="33" t="s">
        <v>92</v>
      </c>
      <c r="AQ104" s="33" t="s">
        <v>804</v>
      </c>
      <c r="AR104" s="154">
        <v>18323534076</v>
      </c>
      <c r="AS104" s="160"/>
      <c r="AT104" s="156"/>
      <c r="AU104" s="156"/>
      <c r="AV104" s="157"/>
      <c r="AW104" s="87"/>
      <c r="AX104" s="33">
        <v>2.5</v>
      </c>
      <c r="AY104" s="33"/>
      <c r="AZ104" s="156"/>
      <c r="BA104" s="156"/>
      <c r="BB104" s="156"/>
      <c r="BC104" s="156"/>
    </row>
    <row r="105" s="4" customFormat="1" ht="81" spans="1:55">
      <c r="A105" s="34" t="s">
        <v>556</v>
      </c>
      <c r="B105" s="61">
        <v>98</v>
      </c>
      <c r="C105" s="81" t="s">
        <v>882</v>
      </c>
      <c r="D105" s="33" t="s">
        <v>558</v>
      </c>
      <c r="E105" s="33" t="s">
        <v>793</v>
      </c>
      <c r="F105" s="33" t="s">
        <v>794</v>
      </c>
      <c r="G105" s="33" t="s">
        <v>883</v>
      </c>
      <c r="H105" s="33" t="s">
        <v>114</v>
      </c>
      <c r="I105" s="33" t="s">
        <v>561</v>
      </c>
      <c r="J105" s="33" t="s">
        <v>884</v>
      </c>
      <c r="K105" s="33" t="s">
        <v>885</v>
      </c>
      <c r="L105" s="33" t="s">
        <v>884</v>
      </c>
      <c r="M105" s="33" t="s">
        <v>886</v>
      </c>
      <c r="N105" s="33" t="s">
        <v>799</v>
      </c>
      <c r="O105" s="33" t="s">
        <v>800</v>
      </c>
      <c r="P105" s="33" t="s">
        <v>801</v>
      </c>
      <c r="Q105" s="33" t="s">
        <v>802</v>
      </c>
      <c r="R105" s="33" t="s">
        <v>887</v>
      </c>
      <c r="S105" s="33" t="s">
        <v>569</v>
      </c>
      <c r="T105" s="33" t="s">
        <v>570</v>
      </c>
      <c r="U105" s="33" t="s">
        <v>571</v>
      </c>
      <c r="V105" s="33" t="s">
        <v>572</v>
      </c>
      <c r="W105" s="33">
        <v>2024</v>
      </c>
      <c r="X105" s="33" t="s">
        <v>91</v>
      </c>
      <c r="Y105" s="33">
        <v>202401</v>
      </c>
      <c r="Z105" s="33">
        <v>202412</v>
      </c>
      <c r="AA105" s="150">
        <v>1.38</v>
      </c>
      <c r="AB105" s="150">
        <v>1.38</v>
      </c>
      <c r="AC105" s="33"/>
      <c r="AD105" s="33"/>
      <c r="AE105" s="148">
        <f t="shared" si="2"/>
        <v>0</v>
      </c>
      <c r="AF105" s="150">
        <v>69</v>
      </c>
      <c r="AG105" s="150">
        <v>69</v>
      </c>
      <c r="AH105" s="33" t="s">
        <v>92</v>
      </c>
      <c r="AI105" s="33" t="s">
        <v>92</v>
      </c>
      <c r="AJ105" s="33" t="s">
        <v>92</v>
      </c>
      <c r="AK105" s="33" t="s">
        <v>91</v>
      </c>
      <c r="AL105" s="33" t="s">
        <v>91</v>
      </c>
      <c r="AM105" s="33" t="s">
        <v>92</v>
      </c>
      <c r="AN105" s="33" t="s">
        <v>92</v>
      </c>
      <c r="AO105" s="33" t="s">
        <v>92</v>
      </c>
      <c r="AP105" s="33" t="s">
        <v>92</v>
      </c>
      <c r="AQ105" s="33" t="s">
        <v>804</v>
      </c>
      <c r="AR105" s="154">
        <v>18323534076</v>
      </c>
      <c r="AS105" s="160"/>
      <c r="AT105" s="156"/>
      <c r="AU105" s="156"/>
      <c r="AV105" s="157"/>
      <c r="AW105" s="87"/>
      <c r="AX105" s="33">
        <v>0.5</v>
      </c>
      <c r="AY105" s="33"/>
      <c r="AZ105" s="156"/>
      <c r="BA105" s="156"/>
      <c r="BB105" s="156"/>
      <c r="BC105" s="156"/>
    </row>
    <row r="106" s="4" customFormat="1" ht="81" spans="1:55">
      <c r="A106" s="34" t="s">
        <v>556</v>
      </c>
      <c r="B106" s="61">
        <v>99</v>
      </c>
      <c r="C106" s="81" t="s">
        <v>888</v>
      </c>
      <c r="D106" s="33" t="s">
        <v>558</v>
      </c>
      <c r="E106" s="33" t="s">
        <v>793</v>
      </c>
      <c r="F106" s="33" t="s">
        <v>794</v>
      </c>
      <c r="G106" s="33" t="s">
        <v>889</v>
      </c>
      <c r="H106" s="33" t="s">
        <v>114</v>
      </c>
      <c r="I106" s="33" t="s">
        <v>635</v>
      </c>
      <c r="J106" s="33" t="s">
        <v>890</v>
      </c>
      <c r="K106" s="33" t="s">
        <v>891</v>
      </c>
      <c r="L106" s="33" t="s">
        <v>890</v>
      </c>
      <c r="M106" s="33" t="s">
        <v>892</v>
      </c>
      <c r="N106" s="33" t="s">
        <v>799</v>
      </c>
      <c r="O106" s="33" t="s">
        <v>800</v>
      </c>
      <c r="P106" s="33" t="s">
        <v>801</v>
      </c>
      <c r="Q106" s="33" t="s">
        <v>802</v>
      </c>
      <c r="R106" s="33" t="s">
        <v>893</v>
      </c>
      <c r="S106" s="33" t="s">
        <v>569</v>
      </c>
      <c r="T106" s="33" t="s">
        <v>570</v>
      </c>
      <c r="U106" s="33" t="s">
        <v>571</v>
      </c>
      <c r="V106" s="33" t="s">
        <v>640</v>
      </c>
      <c r="W106" s="33">
        <v>2024</v>
      </c>
      <c r="X106" s="33" t="s">
        <v>91</v>
      </c>
      <c r="Y106" s="33">
        <v>202401</v>
      </c>
      <c r="Z106" s="33">
        <v>202412</v>
      </c>
      <c r="AA106" s="150">
        <v>11.44</v>
      </c>
      <c r="AB106" s="150">
        <v>11.44</v>
      </c>
      <c r="AC106" s="33"/>
      <c r="AD106" s="33"/>
      <c r="AE106" s="148">
        <f t="shared" si="2"/>
        <v>0</v>
      </c>
      <c r="AF106" s="150">
        <v>572</v>
      </c>
      <c r="AG106" s="150">
        <v>572</v>
      </c>
      <c r="AH106" s="33" t="s">
        <v>92</v>
      </c>
      <c r="AI106" s="33" t="s">
        <v>92</v>
      </c>
      <c r="AJ106" s="33" t="s">
        <v>92</v>
      </c>
      <c r="AK106" s="33" t="s">
        <v>91</v>
      </c>
      <c r="AL106" s="33" t="s">
        <v>91</v>
      </c>
      <c r="AM106" s="33" t="s">
        <v>92</v>
      </c>
      <c r="AN106" s="33" t="s">
        <v>92</v>
      </c>
      <c r="AO106" s="33" t="s">
        <v>92</v>
      </c>
      <c r="AP106" s="33" t="s">
        <v>92</v>
      </c>
      <c r="AQ106" s="33" t="s">
        <v>804</v>
      </c>
      <c r="AR106" s="154">
        <v>18323534076</v>
      </c>
      <c r="AS106" s="160"/>
      <c r="AT106" s="156"/>
      <c r="AU106" s="156"/>
      <c r="AV106" s="157"/>
      <c r="AW106" s="87"/>
      <c r="AX106" s="33">
        <v>6</v>
      </c>
      <c r="AY106" s="33"/>
      <c r="AZ106" s="156"/>
      <c r="BA106" s="156"/>
      <c r="BB106" s="156"/>
      <c r="BC106" s="156"/>
    </row>
    <row r="107" s="4" customFormat="1" ht="81" spans="1:55">
      <c r="A107" s="34" t="s">
        <v>556</v>
      </c>
      <c r="B107" s="61">
        <v>100</v>
      </c>
      <c r="C107" s="81" t="s">
        <v>894</v>
      </c>
      <c r="D107" s="33" t="s">
        <v>558</v>
      </c>
      <c r="E107" s="33" t="s">
        <v>793</v>
      </c>
      <c r="F107" s="33" t="s">
        <v>794</v>
      </c>
      <c r="G107" s="33" t="s">
        <v>895</v>
      </c>
      <c r="H107" s="33" t="s">
        <v>114</v>
      </c>
      <c r="I107" s="33" t="s">
        <v>584</v>
      </c>
      <c r="J107" s="33" t="s">
        <v>896</v>
      </c>
      <c r="K107" s="33" t="s">
        <v>897</v>
      </c>
      <c r="L107" s="33" t="s">
        <v>896</v>
      </c>
      <c r="M107" s="33" t="s">
        <v>898</v>
      </c>
      <c r="N107" s="33" t="s">
        <v>799</v>
      </c>
      <c r="O107" s="33" t="s">
        <v>800</v>
      </c>
      <c r="P107" s="33" t="s">
        <v>801</v>
      </c>
      <c r="Q107" s="33" t="s">
        <v>802</v>
      </c>
      <c r="R107" s="33" t="s">
        <v>899</v>
      </c>
      <c r="S107" s="33" t="s">
        <v>569</v>
      </c>
      <c r="T107" s="33" t="s">
        <v>570</v>
      </c>
      <c r="U107" s="33" t="s">
        <v>571</v>
      </c>
      <c r="V107" s="33" t="s">
        <v>589</v>
      </c>
      <c r="W107" s="33">
        <v>2024</v>
      </c>
      <c r="X107" s="33" t="s">
        <v>91</v>
      </c>
      <c r="Y107" s="33">
        <v>202401</v>
      </c>
      <c r="Z107" s="33">
        <v>202412</v>
      </c>
      <c r="AA107" s="150">
        <v>38.62</v>
      </c>
      <c r="AB107" s="150">
        <v>38.62</v>
      </c>
      <c r="AC107" s="33"/>
      <c r="AD107" s="33"/>
      <c r="AE107" s="148">
        <f t="shared" si="2"/>
        <v>0</v>
      </c>
      <c r="AF107" s="150">
        <v>1931</v>
      </c>
      <c r="AG107" s="150">
        <v>1931</v>
      </c>
      <c r="AH107" s="33" t="s">
        <v>92</v>
      </c>
      <c r="AI107" s="33" t="s">
        <v>92</v>
      </c>
      <c r="AJ107" s="33" t="s">
        <v>92</v>
      </c>
      <c r="AK107" s="33" t="s">
        <v>91</v>
      </c>
      <c r="AL107" s="33" t="s">
        <v>91</v>
      </c>
      <c r="AM107" s="33" t="s">
        <v>92</v>
      </c>
      <c r="AN107" s="33" t="s">
        <v>92</v>
      </c>
      <c r="AO107" s="33" t="s">
        <v>92</v>
      </c>
      <c r="AP107" s="33" t="s">
        <v>92</v>
      </c>
      <c r="AQ107" s="33" t="s">
        <v>804</v>
      </c>
      <c r="AR107" s="154">
        <v>18323534076</v>
      </c>
      <c r="AS107" s="160"/>
      <c r="AT107" s="156"/>
      <c r="AU107" s="156"/>
      <c r="AV107" s="157"/>
      <c r="AW107" s="87"/>
      <c r="AX107" s="33">
        <v>19</v>
      </c>
      <c r="AY107" s="33"/>
      <c r="AZ107" s="156"/>
      <c r="BA107" s="156"/>
      <c r="BB107" s="156"/>
      <c r="BC107" s="156"/>
    </row>
    <row r="108" s="4" customFormat="1" ht="81" spans="1:55">
      <c r="A108" s="34" t="s">
        <v>556</v>
      </c>
      <c r="B108" s="61">
        <v>101</v>
      </c>
      <c r="C108" s="81" t="s">
        <v>900</v>
      </c>
      <c r="D108" s="33" t="s">
        <v>558</v>
      </c>
      <c r="E108" s="33" t="s">
        <v>793</v>
      </c>
      <c r="F108" s="33" t="s">
        <v>794</v>
      </c>
      <c r="G108" s="33" t="s">
        <v>901</v>
      </c>
      <c r="H108" s="33" t="s">
        <v>114</v>
      </c>
      <c r="I108" s="33" t="s">
        <v>763</v>
      </c>
      <c r="J108" s="33" t="s">
        <v>902</v>
      </c>
      <c r="K108" s="33" t="s">
        <v>903</v>
      </c>
      <c r="L108" s="33" t="s">
        <v>902</v>
      </c>
      <c r="M108" s="33" t="s">
        <v>904</v>
      </c>
      <c r="N108" s="33" t="s">
        <v>799</v>
      </c>
      <c r="O108" s="33" t="s">
        <v>800</v>
      </c>
      <c r="P108" s="33" t="s">
        <v>801</v>
      </c>
      <c r="Q108" s="33" t="s">
        <v>802</v>
      </c>
      <c r="R108" s="33" t="s">
        <v>905</v>
      </c>
      <c r="S108" s="33" t="s">
        <v>569</v>
      </c>
      <c r="T108" s="33" t="s">
        <v>570</v>
      </c>
      <c r="U108" s="33" t="s">
        <v>571</v>
      </c>
      <c r="V108" s="33" t="s">
        <v>768</v>
      </c>
      <c r="W108" s="33">
        <v>2024</v>
      </c>
      <c r="X108" s="33" t="s">
        <v>91</v>
      </c>
      <c r="Y108" s="33">
        <v>202401</v>
      </c>
      <c r="Z108" s="33">
        <v>202412</v>
      </c>
      <c r="AA108" s="150">
        <v>11.5</v>
      </c>
      <c r="AB108" s="150">
        <v>11.5</v>
      </c>
      <c r="AC108" s="33"/>
      <c r="AD108" s="33"/>
      <c r="AE108" s="148">
        <f t="shared" si="2"/>
        <v>0</v>
      </c>
      <c r="AF108" s="150">
        <v>575</v>
      </c>
      <c r="AG108" s="150">
        <v>575</v>
      </c>
      <c r="AH108" s="33" t="s">
        <v>92</v>
      </c>
      <c r="AI108" s="33" t="s">
        <v>92</v>
      </c>
      <c r="AJ108" s="33" t="s">
        <v>92</v>
      </c>
      <c r="AK108" s="33" t="s">
        <v>91</v>
      </c>
      <c r="AL108" s="33" t="s">
        <v>91</v>
      </c>
      <c r="AM108" s="33" t="s">
        <v>92</v>
      </c>
      <c r="AN108" s="33" t="s">
        <v>92</v>
      </c>
      <c r="AO108" s="33" t="s">
        <v>92</v>
      </c>
      <c r="AP108" s="33" t="s">
        <v>92</v>
      </c>
      <c r="AQ108" s="33" t="s">
        <v>804</v>
      </c>
      <c r="AR108" s="154">
        <v>18323534076</v>
      </c>
      <c r="AS108" s="160"/>
      <c r="AT108" s="156"/>
      <c r="AU108" s="156"/>
      <c r="AV108" s="157"/>
      <c r="AW108" s="87"/>
      <c r="AX108" s="33">
        <v>6</v>
      </c>
      <c r="AY108" s="33"/>
      <c r="AZ108" s="156"/>
      <c r="BA108" s="156"/>
      <c r="BB108" s="156"/>
      <c r="BC108" s="156"/>
    </row>
    <row r="109" s="4" customFormat="1" ht="81" spans="1:55">
      <c r="A109" s="34" t="s">
        <v>556</v>
      </c>
      <c r="B109" s="61">
        <v>102</v>
      </c>
      <c r="C109" s="81" t="s">
        <v>906</v>
      </c>
      <c r="D109" s="33" t="s">
        <v>558</v>
      </c>
      <c r="E109" s="33" t="s">
        <v>793</v>
      </c>
      <c r="F109" s="33" t="s">
        <v>794</v>
      </c>
      <c r="G109" s="33" t="s">
        <v>907</v>
      </c>
      <c r="H109" s="33" t="s">
        <v>114</v>
      </c>
      <c r="I109" s="33" t="s">
        <v>736</v>
      </c>
      <c r="J109" s="33" t="s">
        <v>908</v>
      </c>
      <c r="K109" s="33" t="s">
        <v>909</v>
      </c>
      <c r="L109" s="33" t="s">
        <v>908</v>
      </c>
      <c r="M109" s="33" t="s">
        <v>910</v>
      </c>
      <c r="N109" s="33" t="s">
        <v>799</v>
      </c>
      <c r="O109" s="33" t="s">
        <v>800</v>
      </c>
      <c r="P109" s="33" t="s">
        <v>801</v>
      </c>
      <c r="Q109" s="33" t="s">
        <v>802</v>
      </c>
      <c r="R109" s="33" t="s">
        <v>911</v>
      </c>
      <c r="S109" s="33" t="s">
        <v>569</v>
      </c>
      <c r="T109" s="33" t="s">
        <v>570</v>
      </c>
      <c r="U109" s="33" t="s">
        <v>571</v>
      </c>
      <c r="V109" s="33" t="s">
        <v>741</v>
      </c>
      <c r="W109" s="33">
        <v>2024</v>
      </c>
      <c r="X109" s="33" t="s">
        <v>91</v>
      </c>
      <c r="Y109" s="33">
        <v>202401</v>
      </c>
      <c r="Z109" s="33">
        <v>202412</v>
      </c>
      <c r="AA109" s="150">
        <v>4.6</v>
      </c>
      <c r="AB109" s="150">
        <v>4.6</v>
      </c>
      <c r="AC109" s="33"/>
      <c r="AD109" s="33"/>
      <c r="AE109" s="148">
        <f t="shared" si="2"/>
        <v>0</v>
      </c>
      <c r="AF109" s="33">
        <v>230</v>
      </c>
      <c r="AG109" s="33">
        <v>230</v>
      </c>
      <c r="AH109" s="33" t="s">
        <v>92</v>
      </c>
      <c r="AI109" s="33" t="s">
        <v>92</v>
      </c>
      <c r="AJ109" s="33" t="s">
        <v>92</v>
      </c>
      <c r="AK109" s="33" t="s">
        <v>91</v>
      </c>
      <c r="AL109" s="33" t="s">
        <v>91</v>
      </c>
      <c r="AM109" s="33" t="s">
        <v>92</v>
      </c>
      <c r="AN109" s="33" t="s">
        <v>92</v>
      </c>
      <c r="AO109" s="33" t="s">
        <v>92</v>
      </c>
      <c r="AP109" s="33" t="s">
        <v>92</v>
      </c>
      <c r="AQ109" s="33" t="s">
        <v>804</v>
      </c>
      <c r="AR109" s="154">
        <v>18323534076</v>
      </c>
      <c r="AS109" s="160"/>
      <c r="AT109" s="156"/>
      <c r="AU109" s="156"/>
      <c r="AV109" s="157"/>
      <c r="AW109" s="87"/>
      <c r="AX109" s="33">
        <v>2</v>
      </c>
      <c r="AY109" s="33"/>
      <c r="AZ109" s="156"/>
      <c r="BA109" s="156"/>
      <c r="BB109" s="156"/>
      <c r="BC109" s="156"/>
    </row>
    <row r="110" s="4" customFormat="1" ht="81" spans="1:55">
      <c r="A110" s="34" t="s">
        <v>556</v>
      </c>
      <c r="B110" s="61">
        <v>103</v>
      </c>
      <c r="C110" s="81" t="s">
        <v>912</v>
      </c>
      <c r="D110" s="33" t="s">
        <v>558</v>
      </c>
      <c r="E110" s="33" t="s">
        <v>793</v>
      </c>
      <c r="F110" s="33" t="s">
        <v>794</v>
      </c>
      <c r="G110" s="33" t="s">
        <v>913</v>
      </c>
      <c r="H110" s="33" t="s">
        <v>114</v>
      </c>
      <c r="I110" s="33" t="s">
        <v>592</v>
      </c>
      <c r="J110" s="33" t="s">
        <v>914</v>
      </c>
      <c r="K110" s="33" t="s">
        <v>915</v>
      </c>
      <c r="L110" s="33" t="s">
        <v>914</v>
      </c>
      <c r="M110" s="33" t="s">
        <v>916</v>
      </c>
      <c r="N110" s="33" t="s">
        <v>799</v>
      </c>
      <c r="O110" s="33" t="s">
        <v>800</v>
      </c>
      <c r="P110" s="33" t="s">
        <v>801</v>
      </c>
      <c r="Q110" s="33" t="s">
        <v>802</v>
      </c>
      <c r="R110" s="33" t="s">
        <v>917</v>
      </c>
      <c r="S110" s="33" t="s">
        <v>569</v>
      </c>
      <c r="T110" s="33" t="s">
        <v>570</v>
      </c>
      <c r="U110" s="33" t="s">
        <v>571</v>
      </c>
      <c r="V110" s="33" t="s">
        <v>597</v>
      </c>
      <c r="W110" s="33">
        <v>2024</v>
      </c>
      <c r="X110" s="33" t="s">
        <v>91</v>
      </c>
      <c r="Y110" s="33">
        <v>202401</v>
      </c>
      <c r="Z110" s="33">
        <v>202412</v>
      </c>
      <c r="AA110" s="150">
        <v>24.9</v>
      </c>
      <c r="AB110" s="150">
        <v>24.9</v>
      </c>
      <c r="AC110" s="33"/>
      <c r="AD110" s="33"/>
      <c r="AE110" s="148">
        <f t="shared" si="2"/>
        <v>0</v>
      </c>
      <c r="AF110" s="150">
        <v>1245</v>
      </c>
      <c r="AG110" s="150">
        <v>1245</v>
      </c>
      <c r="AH110" s="33" t="s">
        <v>92</v>
      </c>
      <c r="AI110" s="33" t="s">
        <v>92</v>
      </c>
      <c r="AJ110" s="33" t="s">
        <v>92</v>
      </c>
      <c r="AK110" s="33" t="s">
        <v>91</v>
      </c>
      <c r="AL110" s="33" t="s">
        <v>91</v>
      </c>
      <c r="AM110" s="33" t="s">
        <v>92</v>
      </c>
      <c r="AN110" s="33" t="s">
        <v>92</v>
      </c>
      <c r="AO110" s="33" t="s">
        <v>92</v>
      </c>
      <c r="AP110" s="33" t="s">
        <v>92</v>
      </c>
      <c r="AQ110" s="33" t="s">
        <v>804</v>
      </c>
      <c r="AR110" s="154">
        <v>18323534076</v>
      </c>
      <c r="AS110" s="160"/>
      <c r="AT110" s="156"/>
      <c r="AU110" s="156"/>
      <c r="AV110" s="157"/>
      <c r="AW110" s="87"/>
      <c r="AX110" s="33">
        <v>12</v>
      </c>
      <c r="AY110" s="33"/>
      <c r="AZ110" s="156"/>
      <c r="BA110" s="156"/>
      <c r="BB110" s="156"/>
      <c r="BC110" s="156"/>
    </row>
    <row r="111" s="4" customFormat="1" ht="81" spans="1:55">
      <c r="A111" s="34" t="s">
        <v>556</v>
      </c>
      <c r="B111" s="61">
        <v>104</v>
      </c>
      <c r="C111" s="81" t="s">
        <v>918</v>
      </c>
      <c r="D111" s="33" t="s">
        <v>558</v>
      </c>
      <c r="E111" s="33" t="s">
        <v>793</v>
      </c>
      <c r="F111" s="33" t="s">
        <v>794</v>
      </c>
      <c r="G111" s="33" t="s">
        <v>919</v>
      </c>
      <c r="H111" s="33" t="s">
        <v>114</v>
      </c>
      <c r="I111" s="33" t="s">
        <v>691</v>
      </c>
      <c r="J111" s="33" t="s">
        <v>920</v>
      </c>
      <c r="K111" s="33" t="s">
        <v>921</v>
      </c>
      <c r="L111" s="33" t="s">
        <v>920</v>
      </c>
      <c r="M111" s="33" t="s">
        <v>922</v>
      </c>
      <c r="N111" s="33" t="s">
        <v>799</v>
      </c>
      <c r="O111" s="33" t="s">
        <v>800</v>
      </c>
      <c r="P111" s="33" t="s">
        <v>801</v>
      </c>
      <c r="Q111" s="33" t="s">
        <v>802</v>
      </c>
      <c r="R111" s="33" t="s">
        <v>923</v>
      </c>
      <c r="S111" s="33" t="s">
        <v>569</v>
      </c>
      <c r="T111" s="33" t="s">
        <v>570</v>
      </c>
      <c r="U111" s="33" t="s">
        <v>571</v>
      </c>
      <c r="V111" s="33" t="s">
        <v>696</v>
      </c>
      <c r="W111" s="33">
        <v>2024</v>
      </c>
      <c r="X111" s="33" t="s">
        <v>91</v>
      </c>
      <c r="Y111" s="33">
        <v>202401</v>
      </c>
      <c r="Z111" s="33">
        <v>202412</v>
      </c>
      <c r="AA111" s="150">
        <v>7.4</v>
      </c>
      <c r="AB111" s="150">
        <v>7.4</v>
      </c>
      <c r="AC111" s="33"/>
      <c r="AD111" s="33"/>
      <c r="AE111" s="148">
        <f t="shared" si="2"/>
        <v>0</v>
      </c>
      <c r="AF111" s="150">
        <v>370</v>
      </c>
      <c r="AG111" s="150">
        <v>370</v>
      </c>
      <c r="AH111" s="33" t="s">
        <v>92</v>
      </c>
      <c r="AI111" s="33" t="s">
        <v>92</v>
      </c>
      <c r="AJ111" s="33" t="s">
        <v>92</v>
      </c>
      <c r="AK111" s="33" t="s">
        <v>91</v>
      </c>
      <c r="AL111" s="33" t="s">
        <v>91</v>
      </c>
      <c r="AM111" s="33" t="s">
        <v>92</v>
      </c>
      <c r="AN111" s="33" t="s">
        <v>92</v>
      </c>
      <c r="AO111" s="33" t="s">
        <v>92</v>
      </c>
      <c r="AP111" s="33" t="s">
        <v>92</v>
      </c>
      <c r="AQ111" s="33" t="s">
        <v>804</v>
      </c>
      <c r="AR111" s="154">
        <v>18323534076</v>
      </c>
      <c r="AS111" s="160"/>
      <c r="AT111" s="156"/>
      <c r="AU111" s="156"/>
      <c r="AV111" s="157"/>
      <c r="AW111" s="87"/>
      <c r="AX111" s="33">
        <v>4</v>
      </c>
      <c r="AY111" s="33"/>
      <c r="AZ111" s="156"/>
      <c r="BA111" s="156"/>
      <c r="BB111" s="156"/>
      <c r="BC111" s="156"/>
    </row>
    <row r="112" s="4" customFormat="1" ht="81" spans="1:55">
      <c r="A112" s="34" t="s">
        <v>556</v>
      </c>
      <c r="B112" s="61">
        <v>105</v>
      </c>
      <c r="C112" s="81" t="s">
        <v>924</v>
      </c>
      <c r="D112" s="33" t="s">
        <v>558</v>
      </c>
      <c r="E112" s="33" t="s">
        <v>793</v>
      </c>
      <c r="F112" s="33" t="s">
        <v>794</v>
      </c>
      <c r="G112" s="33" t="s">
        <v>925</v>
      </c>
      <c r="H112" s="33" t="s">
        <v>114</v>
      </c>
      <c r="I112" s="33" t="s">
        <v>751</v>
      </c>
      <c r="J112" s="33" t="s">
        <v>926</v>
      </c>
      <c r="K112" s="33" t="s">
        <v>927</v>
      </c>
      <c r="L112" s="33" t="s">
        <v>926</v>
      </c>
      <c r="M112" s="33" t="s">
        <v>928</v>
      </c>
      <c r="N112" s="33" t="s">
        <v>799</v>
      </c>
      <c r="O112" s="33" t="s">
        <v>800</v>
      </c>
      <c r="P112" s="33" t="s">
        <v>801</v>
      </c>
      <c r="Q112" s="33" t="s">
        <v>802</v>
      </c>
      <c r="R112" s="33" t="s">
        <v>929</v>
      </c>
      <c r="S112" s="33" t="s">
        <v>569</v>
      </c>
      <c r="T112" s="33" t="s">
        <v>570</v>
      </c>
      <c r="U112" s="33" t="s">
        <v>571</v>
      </c>
      <c r="V112" s="33" t="s">
        <v>756</v>
      </c>
      <c r="W112" s="33">
        <v>2024</v>
      </c>
      <c r="X112" s="33" t="s">
        <v>91</v>
      </c>
      <c r="Y112" s="33">
        <v>202401</v>
      </c>
      <c r="Z112" s="33">
        <v>202412</v>
      </c>
      <c r="AA112" s="150">
        <v>17</v>
      </c>
      <c r="AB112" s="150">
        <v>17</v>
      </c>
      <c r="AC112" s="33"/>
      <c r="AD112" s="33"/>
      <c r="AE112" s="148">
        <f t="shared" si="2"/>
        <v>0</v>
      </c>
      <c r="AF112" s="150">
        <v>850</v>
      </c>
      <c r="AG112" s="150">
        <v>850</v>
      </c>
      <c r="AH112" s="33" t="s">
        <v>92</v>
      </c>
      <c r="AI112" s="33" t="s">
        <v>92</v>
      </c>
      <c r="AJ112" s="33" t="s">
        <v>92</v>
      </c>
      <c r="AK112" s="33" t="s">
        <v>91</v>
      </c>
      <c r="AL112" s="33" t="s">
        <v>91</v>
      </c>
      <c r="AM112" s="33" t="s">
        <v>92</v>
      </c>
      <c r="AN112" s="33" t="s">
        <v>92</v>
      </c>
      <c r="AO112" s="33" t="s">
        <v>92</v>
      </c>
      <c r="AP112" s="33" t="s">
        <v>92</v>
      </c>
      <c r="AQ112" s="33" t="s">
        <v>804</v>
      </c>
      <c r="AR112" s="154">
        <v>18323534076</v>
      </c>
      <c r="AS112" s="160"/>
      <c r="AT112" s="156"/>
      <c r="AU112" s="156"/>
      <c r="AV112" s="157"/>
      <c r="AW112" s="87"/>
      <c r="AX112" s="33">
        <v>9</v>
      </c>
      <c r="AY112" s="33"/>
      <c r="AZ112" s="156"/>
      <c r="BA112" s="156"/>
      <c r="BB112" s="156"/>
      <c r="BC112" s="156"/>
    </row>
    <row r="113" s="4" customFormat="1" ht="81" spans="1:55">
      <c r="A113" s="34" t="s">
        <v>556</v>
      </c>
      <c r="B113" s="61">
        <v>106</v>
      </c>
      <c r="C113" s="81" t="s">
        <v>930</v>
      </c>
      <c r="D113" s="33" t="s">
        <v>558</v>
      </c>
      <c r="E113" s="33" t="s">
        <v>793</v>
      </c>
      <c r="F113" s="33" t="s">
        <v>794</v>
      </c>
      <c r="G113" s="33" t="s">
        <v>931</v>
      </c>
      <c r="H113" s="33" t="s">
        <v>114</v>
      </c>
      <c r="I113" s="33" t="s">
        <v>515</v>
      </c>
      <c r="J113" s="33" t="s">
        <v>932</v>
      </c>
      <c r="K113" s="33" t="s">
        <v>933</v>
      </c>
      <c r="L113" s="33" t="s">
        <v>932</v>
      </c>
      <c r="M113" s="33" t="s">
        <v>934</v>
      </c>
      <c r="N113" s="33" t="s">
        <v>799</v>
      </c>
      <c r="O113" s="33" t="s">
        <v>800</v>
      </c>
      <c r="P113" s="33" t="s">
        <v>801</v>
      </c>
      <c r="Q113" s="33" t="s">
        <v>802</v>
      </c>
      <c r="R113" s="33" t="s">
        <v>935</v>
      </c>
      <c r="S113" s="33" t="s">
        <v>569</v>
      </c>
      <c r="T113" s="33" t="s">
        <v>570</v>
      </c>
      <c r="U113" s="33" t="s">
        <v>571</v>
      </c>
      <c r="V113" s="33" t="s">
        <v>523</v>
      </c>
      <c r="W113" s="33">
        <v>2024</v>
      </c>
      <c r="X113" s="33" t="s">
        <v>91</v>
      </c>
      <c r="Y113" s="33">
        <v>202401</v>
      </c>
      <c r="Z113" s="33">
        <v>202412</v>
      </c>
      <c r="AA113" s="150">
        <v>17.04</v>
      </c>
      <c r="AB113" s="150">
        <v>17.04</v>
      </c>
      <c r="AC113" s="33"/>
      <c r="AD113" s="33"/>
      <c r="AE113" s="148">
        <f t="shared" si="2"/>
        <v>0</v>
      </c>
      <c r="AF113" s="150">
        <v>852</v>
      </c>
      <c r="AG113" s="150">
        <v>852</v>
      </c>
      <c r="AH113" s="33" t="s">
        <v>92</v>
      </c>
      <c r="AI113" s="33" t="s">
        <v>92</v>
      </c>
      <c r="AJ113" s="33" t="s">
        <v>92</v>
      </c>
      <c r="AK113" s="33" t="s">
        <v>91</v>
      </c>
      <c r="AL113" s="33" t="s">
        <v>91</v>
      </c>
      <c r="AM113" s="33" t="s">
        <v>92</v>
      </c>
      <c r="AN113" s="33" t="s">
        <v>92</v>
      </c>
      <c r="AO113" s="33" t="s">
        <v>92</v>
      </c>
      <c r="AP113" s="33" t="s">
        <v>92</v>
      </c>
      <c r="AQ113" s="33" t="s">
        <v>804</v>
      </c>
      <c r="AR113" s="154">
        <v>18323534076</v>
      </c>
      <c r="AS113" s="160"/>
      <c r="AT113" s="156"/>
      <c r="AU113" s="156"/>
      <c r="AV113" s="157"/>
      <c r="AW113" s="87"/>
      <c r="AX113" s="33">
        <v>8</v>
      </c>
      <c r="AY113" s="33"/>
      <c r="AZ113" s="156"/>
      <c r="BA113" s="156"/>
      <c r="BB113" s="156"/>
      <c r="BC113" s="156"/>
    </row>
    <row r="114" s="4" customFormat="1" ht="81" spans="1:55">
      <c r="A114" s="34" t="s">
        <v>556</v>
      </c>
      <c r="B114" s="61">
        <v>107</v>
      </c>
      <c r="C114" s="81" t="s">
        <v>936</v>
      </c>
      <c r="D114" s="33" t="s">
        <v>558</v>
      </c>
      <c r="E114" s="33" t="s">
        <v>793</v>
      </c>
      <c r="F114" s="33" t="s">
        <v>794</v>
      </c>
      <c r="G114" s="33" t="s">
        <v>937</v>
      </c>
      <c r="H114" s="33" t="s">
        <v>114</v>
      </c>
      <c r="I114" s="33" t="s">
        <v>657</v>
      </c>
      <c r="J114" s="33" t="s">
        <v>938</v>
      </c>
      <c r="K114" s="33" t="s">
        <v>939</v>
      </c>
      <c r="L114" s="33" t="s">
        <v>938</v>
      </c>
      <c r="M114" s="33" t="s">
        <v>940</v>
      </c>
      <c r="N114" s="33" t="s">
        <v>799</v>
      </c>
      <c r="O114" s="33" t="s">
        <v>800</v>
      </c>
      <c r="P114" s="33" t="s">
        <v>801</v>
      </c>
      <c r="Q114" s="33" t="s">
        <v>802</v>
      </c>
      <c r="R114" s="33" t="s">
        <v>941</v>
      </c>
      <c r="S114" s="33" t="s">
        <v>569</v>
      </c>
      <c r="T114" s="33" t="s">
        <v>570</v>
      </c>
      <c r="U114" s="33" t="s">
        <v>571</v>
      </c>
      <c r="V114" s="33" t="s">
        <v>90</v>
      </c>
      <c r="W114" s="33">
        <v>2024</v>
      </c>
      <c r="X114" s="33" t="s">
        <v>91</v>
      </c>
      <c r="Y114" s="33">
        <v>202401</v>
      </c>
      <c r="Z114" s="33">
        <v>202412</v>
      </c>
      <c r="AA114" s="150">
        <v>15.08</v>
      </c>
      <c r="AB114" s="150">
        <v>15.08</v>
      </c>
      <c r="AC114" s="33"/>
      <c r="AD114" s="33"/>
      <c r="AE114" s="148">
        <f t="shared" si="2"/>
        <v>0</v>
      </c>
      <c r="AF114" s="150">
        <v>754</v>
      </c>
      <c r="AG114" s="150">
        <v>754</v>
      </c>
      <c r="AH114" s="33" t="s">
        <v>92</v>
      </c>
      <c r="AI114" s="33" t="s">
        <v>92</v>
      </c>
      <c r="AJ114" s="33" t="s">
        <v>92</v>
      </c>
      <c r="AK114" s="33" t="s">
        <v>91</v>
      </c>
      <c r="AL114" s="33" t="s">
        <v>91</v>
      </c>
      <c r="AM114" s="33" t="s">
        <v>92</v>
      </c>
      <c r="AN114" s="33" t="s">
        <v>92</v>
      </c>
      <c r="AO114" s="33" t="s">
        <v>92</v>
      </c>
      <c r="AP114" s="33" t="s">
        <v>92</v>
      </c>
      <c r="AQ114" s="33" t="s">
        <v>804</v>
      </c>
      <c r="AR114" s="154">
        <v>18323534076</v>
      </c>
      <c r="AS114" s="160"/>
      <c r="AT114" s="156"/>
      <c r="AU114" s="156"/>
      <c r="AV114" s="157"/>
      <c r="AW114" s="87"/>
      <c r="AX114" s="33">
        <v>8</v>
      </c>
      <c r="AY114" s="33"/>
      <c r="AZ114" s="156"/>
      <c r="BA114" s="156"/>
      <c r="BB114" s="156"/>
      <c r="BC114" s="156"/>
    </row>
    <row r="115" s="4" customFormat="1" ht="81" spans="1:55">
      <c r="A115" s="34" t="s">
        <v>556</v>
      </c>
      <c r="B115" s="61">
        <v>108</v>
      </c>
      <c r="C115" s="81" t="s">
        <v>942</v>
      </c>
      <c r="D115" s="33" t="s">
        <v>558</v>
      </c>
      <c r="E115" s="33" t="s">
        <v>793</v>
      </c>
      <c r="F115" s="33" t="s">
        <v>794</v>
      </c>
      <c r="G115" s="33" t="s">
        <v>943</v>
      </c>
      <c r="H115" s="33" t="s">
        <v>114</v>
      </c>
      <c r="I115" s="33" t="s">
        <v>230</v>
      </c>
      <c r="J115" s="33" t="s">
        <v>944</v>
      </c>
      <c r="K115" s="33" t="s">
        <v>945</v>
      </c>
      <c r="L115" s="33" t="s">
        <v>944</v>
      </c>
      <c r="M115" s="33" t="s">
        <v>946</v>
      </c>
      <c r="N115" s="33" t="s">
        <v>799</v>
      </c>
      <c r="O115" s="33" t="s">
        <v>800</v>
      </c>
      <c r="P115" s="33" t="s">
        <v>801</v>
      </c>
      <c r="Q115" s="33" t="s">
        <v>802</v>
      </c>
      <c r="R115" s="33" t="s">
        <v>947</v>
      </c>
      <c r="S115" s="33" t="s">
        <v>569</v>
      </c>
      <c r="T115" s="33" t="s">
        <v>570</v>
      </c>
      <c r="U115" s="33" t="s">
        <v>571</v>
      </c>
      <c r="V115" s="33" t="s">
        <v>237</v>
      </c>
      <c r="W115" s="33">
        <v>2024</v>
      </c>
      <c r="X115" s="33" t="s">
        <v>91</v>
      </c>
      <c r="Y115" s="33">
        <v>202401</v>
      </c>
      <c r="Z115" s="33">
        <v>202412</v>
      </c>
      <c r="AA115" s="150">
        <v>13</v>
      </c>
      <c r="AB115" s="150">
        <v>13</v>
      </c>
      <c r="AC115" s="33"/>
      <c r="AD115" s="33"/>
      <c r="AE115" s="148">
        <f t="shared" si="2"/>
        <v>0</v>
      </c>
      <c r="AF115" s="150">
        <v>650</v>
      </c>
      <c r="AG115" s="150">
        <v>650</v>
      </c>
      <c r="AH115" s="33" t="s">
        <v>92</v>
      </c>
      <c r="AI115" s="33" t="s">
        <v>92</v>
      </c>
      <c r="AJ115" s="33" t="s">
        <v>92</v>
      </c>
      <c r="AK115" s="33" t="s">
        <v>91</v>
      </c>
      <c r="AL115" s="33" t="s">
        <v>91</v>
      </c>
      <c r="AM115" s="33" t="s">
        <v>92</v>
      </c>
      <c r="AN115" s="33" t="s">
        <v>92</v>
      </c>
      <c r="AO115" s="33" t="s">
        <v>92</v>
      </c>
      <c r="AP115" s="33" t="s">
        <v>92</v>
      </c>
      <c r="AQ115" s="33" t="s">
        <v>804</v>
      </c>
      <c r="AR115" s="154">
        <v>18323534076</v>
      </c>
      <c r="AS115" s="160"/>
      <c r="AT115" s="156"/>
      <c r="AU115" s="156"/>
      <c r="AV115" s="157"/>
      <c r="AW115" s="87"/>
      <c r="AX115" s="33">
        <v>6</v>
      </c>
      <c r="AY115" s="33"/>
      <c r="AZ115" s="156"/>
      <c r="BA115" s="156"/>
      <c r="BB115" s="156"/>
      <c r="BC115" s="156"/>
    </row>
    <row r="116" s="4" customFormat="1" ht="81" spans="1:55">
      <c r="A116" s="34" t="s">
        <v>556</v>
      </c>
      <c r="B116" s="61">
        <v>109</v>
      </c>
      <c r="C116" s="81" t="s">
        <v>948</v>
      </c>
      <c r="D116" s="33" t="s">
        <v>558</v>
      </c>
      <c r="E116" s="33" t="s">
        <v>793</v>
      </c>
      <c r="F116" s="33" t="s">
        <v>794</v>
      </c>
      <c r="G116" s="33" t="s">
        <v>949</v>
      </c>
      <c r="H116" s="33" t="s">
        <v>114</v>
      </c>
      <c r="I116" s="33" t="s">
        <v>780</v>
      </c>
      <c r="J116" s="33" t="s">
        <v>950</v>
      </c>
      <c r="K116" s="33" t="s">
        <v>951</v>
      </c>
      <c r="L116" s="33" t="s">
        <v>950</v>
      </c>
      <c r="M116" s="33" t="s">
        <v>952</v>
      </c>
      <c r="N116" s="33" t="s">
        <v>799</v>
      </c>
      <c r="O116" s="33" t="s">
        <v>800</v>
      </c>
      <c r="P116" s="33" t="s">
        <v>801</v>
      </c>
      <c r="Q116" s="33" t="s">
        <v>802</v>
      </c>
      <c r="R116" s="33" t="s">
        <v>953</v>
      </c>
      <c r="S116" s="33" t="s">
        <v>569</v>
      </c>
      <c r="T116" s="33" t="s">
        <v>570</v>
      </c>
      <c r="U116" s="33" t="s">
        <v>571</v>
      </c>
      <c r="V116" s="33" t="s">
        <v>534</v>
      </c>
      <c r="W116" s="33">
        <v>2024</v>
      </c>
      <c r="X116" s="33" t="s">
        <v>91</v>
      </c>
      <c r="Y116" s="33">
        <v>202401</v>
      </c>
      <c r="Z116" s="33">
        <v>202412</v>
      </c>
      <c r="AA116" s="150">
        <v>33.52</v>
      </c>
      <c r="AB116" s="150">
        <v>33.52</v>
      </c>
      <c r="AC116" s="33"/>
      <c r="AD116" s="33"/>
      <c r="AE116" s="148">
        <f t="shared" si="2"/>
        <v>0</v>
      </c>
      <c r="AF116" s="150">
        <v>1676</v>
      </c>
      <c r="AG116" s="150">
        <v>1676</v>
      </c>
      <c r="AH116" s="33" t="s">
        <v>92</v>
      </c>
      <c r="AI116" s="33" t="s">
        <v>92</v>
      </c>
      <c r="AJ116" s="33" t="s">
        <v>92</v>
      </c>
      <c r="AK116" s="33" t="s">
        <v>91</v>
      </c>
      <c r="AL116" s="33" t="s">
        <v>91</v>
      </c>
      <c r="AM116" s="33" t="s">
        <v>92</v>
      </c>
      <c r="AN116" s="33" t="s">
        <v>92</v>
      </c>
      <c r="AO116" s="33" t="s">
        <v>92</v>
      </c>
      <c r="AP116" s="33" t="s">
        <v>92</v>
      </c>
      <c r="AQ116" s="33" t="s">
        <v>804</v>
      </c>
      <c r="AR116" s="154">
        <v>18323534076</v>
      </c>
      <c r="AS116" s="160"/>
      <c r="AT116" s="156"/>
      <c r="AU116" s="156"/>
      <c r="AV116" s="157"/>
      <c r="AW116" s="87"/>
      <c r="AX116" s="33">
        <v>17</v>
      </c>
      <c r="AY116" s="33"/>
      <c r="AZ116" s="156"/>
      <c r="BA116" s="156"/>
      <c r="BB116" s="156"/>
      <c r="BC116" s="156"/>
    </row>
    <row r="117" s="7" customFormat="1" ht="81" spans="1:55">
      <c r="A117" s="34" t="s">
        <v>556</v>
      </c>
      <c r="B117" s="61">
        <v>110</v>
      </c>
      <c r="C117" s="81" t="s">
        <v>954</v>
      </c>
      <c r="D117" s="33" t="s">
        <v>558</v>
      </c>
      <c r="E117" s="33" t="s">
        <v>793</v>
      </c>
      <c r="F117" s="33" t="s">
        <v>794</v>
      </c>
      <c r="G117" s="33" t="s">
        <v>955</v>
      </c>
      <c r="H117" s="33" t="s">
        <v>114</v>
      </c>
      <c r="I117" s="33" t="s">
        <v>417</v>
      </c>
      <c r="J117" s="33" t="s">
        <v>956</v>
      </c>
      <c r="K117" s="33" t="s">
        <v>957</v>
      </c>
      <c r="L117" s="33" t="s">
        <v>956</v>
      </c>
      <c r="M117" s="33" t="s">
        <v>958</v>
      </c>
      <c r="N117" s="33" t="s">
        <v>799</v>
      </c>
      <c r="O117" s="33" t="s">
        <v>800</v>
      </c>
      <c r="P117" s="33" t="s">
        <v>801</v>
      </c>
      <c r="Q117" s="33" t="s">
        <v>802</v>
      </c>
      <c r="R117" s="33" t="s">
        <v>959</v>
      </c>
      <c r="S117" s="33" t="s">
        <v>569</v>
      </c>
      <c r="T117" s="33" t="s">
        <v>570</v>
      </c>
      <c r="U117" s="33" t="s">
        <v>571</v>
      </c>
      <c r="V117" s="33" t="s">
        <v>718</v>
      </c>
      <c r="W117" s="33">
        <v>2024</v>
      </c>
      <c r="X117" s="33" t="s">
        <v>91</v>
      </c>
      <c r="Y117" s="33">
        <v>202401</v>
      </c>
      <c r="Z117" s="33">
        <v>202412</v>
      </c>
      <c r="AA117" s="150">
        <v>10.7</v>
      </c>
      <c r="AB117" s="150">
        <v>10.7</v>
      </c>
      <c r="AC117" s="33"/>
      <c r="AD117" s="33"/>
      <c r="AE117" s="148">
        <f t="shared" si="2"/>
        <v>0</v>
      </c>
      <c r="AF117" s="150">
        <v>535</v>
      </c>
      <c r="AG117" s="150">
        <v>535</v>
      </c>
      <c r="AH117" s="33" t="s">
        <v>92</v>
      </c>
      <c r="AI117" s="33" t="s">
        <v>92</v>
      </c>
      <c r="AJ117" s="33" t="s">
        <v>92</v>
      </c>
      <c r="AK117" s="33" t="s">
        <v>91</v>
      </c>
      <c r="AL117" s="33" t="s">
        <v>91</v>
      </c>
      <c r="AM117" s="33" t="s">
        <v>92</v>
      </c>
      <c r="AN117" s="33" t="s">
        <v>92</v>
      </c>
      <c r="AO117" s="33" t="s">
        <v>92</v>
      </c>
      <c r="AP117" s="33" t="s">
        <v>92</v>
      </c>
      <c r="AQ117" s="33" t="s">
        <v>804</v>
      </c>
      <c r="AR117" s="154">
        <v>18323534076</v>
      </c>
      <c r="AS117" s="161"/>
      <c r="AT117" s="161"/>
      <c r="AU117" s="161"/>
      <c r="AV117" s="162"/>
      <c r="AW117" s="87"/>
      <c r="AX117" s="33">
        <v>5</v>
      </c>
      <c r="AY117" s="33"/>
      <c r="AZ117" s="161"/>
      <c r="BA117" s="161"/>
      <c r="BB117" s="161"/>
      <c r="BC117" s="161"/>
    </row>
    <row r="118" s="7" customFormat="1" ht="81" spans="1:55">
      <c r="A118" s="34" t="s">
        <v>556</v>
      </c>
      <c r="B118" s="61">
        <v>111</v>
      </c>
      <c r="C118" s="81" t="s">
        <v>960</v>
      </c>
      <c r="D118" s="33" t="s">
        <v>558</v>
      </c>
      <c r="E118" s="33" t="s">
        <v>793</v>
      </c>
      <c r="F118" s="33" t="s">
        <v>794</v>
      </c>
      <c r="G118" s="33" t="s">
        <v>961</v>
      </c>
      <c r="H118" s="33" t="s">
        <v>114</v>
      </c>
      <c r="I118" s="33" t="s">
        <v>650</v>
      </c>
      <c r="J118" s="33" t="s">
        <v>962</v>
      </c>
      <c r="K118" s="33" t="s">
        <v>963</v>
      </c>
      <c r="L118" s="33" t="s">
        <v>962</v>
      </c>
      <c r="M118" s="33" t="s">
        <v>964</v>
      </c>
      <c r="N118" s="33" t="s">
        <v>799</v>
      </c>
      <c r="O118" s="33" t="s">
        <v>800</v>
      </c>
      <c r="P118" s="33" t="s">
        <v>801</v>
      </c>
      <c r="Q118" s="33" t="s">
        <v>802</v>
      </c>
      <c r="R118" s="33" t="s">
        <v>965</v>
      </c>
      <c r="S118" s="33" t="s">
        <v>569</v>
      </c>
      <c r="T118" s="33" t="s">
        <v>570</v>
      </c>
      <c r="U118" s="33" t="s">
        <v>571</v>
      </c>
      <c r="V118" s="33" t="s">
        <v>511</v>
      </c>
      <c r="W118" s="33">
        <v>2024</v>
      </c>
      <c r="X118" s="33" t="s">
        <v>91</v>
      </c>
      <c r="Y118" s="33">
        <v>202401</v>
      </c>
      <c r="Z118" s="33">
        <v>202412</v>
      </c>
      <c r="AA118" s="150">
        <v>19.96</v>
      </c>
      <c r="AB118" s="150">
        <v>19.96</v>
      </c>
      <c r="AC118" s="33"/>
      <c r="AD118" s="33"/>
      <c r="AE118" s="148">
        <f t="shared" si="2"/>
        <v>0</v>
      </c>
      <c r="AF118" s="150">
        <v>998</v>
      </c>
      <c r="AG118" s="150">
        <v>998</v>
      </c>
      <c r="AH118" s="33" t="s">
        <v>92</v>
      </c>
      <c r="AI118" s="33" t="s">
        <v>92</v>
      </c>
      <c r="AJ118" s="33" t="s">
        <v>92</v>
      </c>
      <c r="AK118" s="33" t="s">
        <v>91</v>
      </c>
      <c r="AL118" s="33" t="s">
        <v>91</v>
      </c>
      <c r="AM118" s="33" t="s">
        <v>92</v>
      </c>
      <c r="AN118" s="33" t="s">
        <v>92</v>
      </c>
      <c r="AO118" s="33" t="s">
        <v>92</v>
      </c>
      <c r="AP118" s="33" t="s">
        <v>92</v>
      </c>
      <c r="AQ118" s="33" t="s">
        <v>804</v>
      </c>
      <c r="AR118" s="154">
        <v>18323534076</v>
      </c>
      <c r="AS118" s="161"/>
      <c r="AT118" s="161"/>
      <c r="AU118" s="161"/>
      <c r="AV118" s="162"/>
      <c r="AW118" s="87"/>
      <c r="AX118" s="33">
        <v>10</v>
      </c>
      <c r="AY118" s="33"/>
      <c r="AZ118" s="161"/>
      <c r="BA118" s="161"/>
      <c r="BB118" s="161"/>
      <c r="BC118" s="161"/>
    </row>
    <row r="119" s="7" customFormat="1" ht="81" spans="1:55">
      <c r="A119" s="34" t="s">
        <v>556</v>
      </c>
      <c r="B119" s="61">
        <v>112</v>
      </c>
      <c r="C119" s="81" t="s">
        <v>966</v>
      </c>
      <c r="D119" s="33" t="s">
        <v>558</v>
      </c>
      <c r="E119" s="33" t="s">
        <v>793</v>
      </c>
      <c r="F119" s="33" t="s">
        <v>794</v>
      </c>
      <c r="G119" s="33" t="s">
        <v>967</v>
      </c>
      <c r="H119" s="33" t="s">
        <v>114</v>
      </c>
      <c r="I119" s="33" t="s">
        <v>600</v>
      </c>
      <c r="J119" s="33" t="s">
        <v>968</v>
      </c>
      <c r="K119" s="33" t="s">
        <v>969</v>
      </c>
      <c r="L119" s="33" t="s">
        <v>968</v>
      </c>
      <c r="M119" s="33" t="s">
        <v>970</v>
      </c>
      <c r="N119" s="33" t="s">
        <v>799</v>
      </c>
      <c r="O119" s="33" t="s">
        <v>800</v>
      </c>
      <c r="P119" s="33" t="s">
        <v>801</v>
      </c>
      <c r="Q119" s="33" t="s">
        <v>802</v>
      </c>
      <c r="R119" s="33" t="s">
        <v>971</v>
      </c>
      <c r="S119" s="33" t="s">
        <v>569</v>
      </c>
      <c r="T119" s="33" t="s">
        <v>570</v>
      </c>
      <c r="U119" s="33" t="s">
        <v>571</v>
      </c>
      <c r="V119" s="33" t="s">
        <v>140</v>
      </c>
      <c r="W119" s="33">
        <v>2024</v>
      </c>
      <c r="X119" s="33" t="s">
        <v>91</v>
      </c>
      <c r="Y119" s="33">
        <v>202401</v>
      </c>
      <c r="Z119" s="33">
        <v>202412</v>
      </c>
      <c r="AA119" s="150">
        <v>13.56</v>
      </c>
      <c r="AB119" s="150">
        <v>13.56</v>
      </c>
      <c r="AC119" s="33"/>
      <c r="AD119" s="33"/>
      <c r="AE119" s="148">
        <f t="shared" si="2"/>
        <v>0</v>
      </c>
      <c r="AF119" s="150">
        <v>678</v>
      </c>
      <c r="AG119" s="150">
        <v>678</v>
      </c>
      <c r="AH119" s="33" t="s">
        <v>92</v>
      </c>
      <c r="AI119" s="33" t="s">
        <v>92</v>
      </c>
      <c r="AJ119" s="33" t="s">
        <v>92</v>
      </c>
      <c r="AK119" s="33" t="s">
        <v>91</v>
      </c>
      <c r="AL119" s="33" t="s">
        <v>91</v>
      </c>
      <c r="AM119" s="33" t="s">
        <v>92</v>
      </c>
      <c r="AN119" s="33" t="s">
        <v>92</v>
      </c>
      <c r="AO119" s="33" t="s">
        <v>92</v>
      </c>
      <c r="AP119" s="33" t="s">
        <v>92</v>
      </c>
      <c r="AQ119" s="33" t="s">
        <v>804</v>
      </c>
      <c r="AR119" s="154">
        <v>18323534076</v>
      </c>
      <c r="AS119" s="161"/>
      <c r="AT119" s="161"/>
      <c r="AU119" s="161"/>
      <c r="AV119" s="162"/>
      <c r="AW119" s="87"/>
      <c r="AX119" s="33">
        <v>7</v>
      </c>
      <c r="AY119" s="33"/>
      <c r="AZ119" s="161"/>
      <c r="BA119" s="161"/>
      <c r="BB119" s="161"/>
      <c r="BC119" s="161"/>
    </row>
    <row r="120" s="7" customFormat="1" ht="81" spans="1:55">
      <c r="A120" s="34" t="s">
        <v>556</v>
      </c>
      <c r="B120" s="61">
        <v>113</v>
      </c>
      <c r="C120" s="81" t="s">
        <v>972</v>
      </c>
      <c r="D120" s="33" t="s">
        <v>558</v>
      </c>
      <c r="E120" s="33" t="s">
        <v>793</v>
      </c>
      <c r="F120" s="33" t="s">
        <v>794</v>
      </c>
      <c r="G120" s="33" t="s">
        <v>973</v>
      </c>
      <c r="H120" s="33" t="s">
        <v>114</v>
      </c>
      <c r="I120" s="33" t="s">
        <v>707</v>
      </c>
      <c r="J120" s="33" t="s">
        <v>974</v>
      </c>
      <c r="K120" s="33" t="s">
        <v>975</v>
      </c>
      <c r="L120" s="33" t="s">
        <v>974</v>
      </c>
      <c r="M120" s="33" t="s">
        <v>976</v>
      </c>
      <c r="N120" s="33" t="s">
        <v>799</v>
      </c>
      <c r="O120" s="33" t="s">
        <v>800</v>
      </c>
      <c r="P120" s="33" t="s">
        <v>801</v>
      </c>
      <c r="Q120" s="33" t="s">
        <v>802</v>
      </c>
      <c r="R120" s="33" t="s">
        <v>977</v>
      </c>
      <c r="S120" s="33" t="s">
        <v>569</v>
      </c>
      <c r="T120" s="33" t="s">
        <v>570</v>
      </c>
      <c r="U120" s="33" t="s">
        <v>571</v>
      </c>
      <c r="V120" s="33" t="s">
        <v>156</v>
      </c>
      <c r="W120" s="33">
        <v>2024</v>
      </c>
      <c r="X120" s="33" t="s">
        <v>91</v>
      </c>
      <c r="Y120" s="33">
        <v>202401</v>
      </c>
      <c r="Z120" s="33">
        <v>202412</v>
      </c>
      <c r="AA120" s="150">
        <v>8.32</v>
      </c>
      <c r="AB120" s="150">
        <v>8.32</v>
      </c>
      <c r="AC120" s="33"/>
      <c r="AD120" s="33"/>
      <c r="AE120" s="148">
        <f t="shared" si="2"/>
        <v>0</v>
      </c>
      <c r="AF120" s="150">
        <v>416</v>
      </c>
      <c r="AG120" s="150">
        <v>416</v>
      </c>
      <c r="AH120" s="33" t="s">
        <v>92</v>
      </c>
      <c r="AI120" s="33" t="s">
        <v>92</v>
      </c>
      <c r="AJ120" s="33" t="s">
        <v>92</v>
      </c>
      <c r="AK120" s="33" t="s">
        <v>91</v>
      </c>
      <c r="AL120" s="33" t="s">
        <v>91</v>
      </c>
      <c r="AM120" s="33" t="s">
        <v>92</v>
      </c>
      <c r="AN120" s="33" t="s">
        <v>92</v>
      </c>
      <c r="AO120" s="33" t="s">
        <v>92</v>
      </c>
      <c r="AP120" s="33" t="s">
        <v>92</v>
      </c>
      <c r="AQ120" s="33" t="s">
        <v>804</v>
      </c>
      <c r="AR120" s="154">
        <v>18323534076</v>
      </c>
      <c r="AS120" s="161"/>
      <c r="AT120" s="161"/>
      <c r="AU120" s="161"/>
      <c r="AV120" s="162"/>
      <c r="AW120" s="87"/>
      <c r="AX120" s="33">
        <v>4</v>
      </c>
      <c r="AY120" s="33"/>
      <c r="AZ120" s="161"/>
      <c r="BA120" s="161"/>
      <c r="BB120" s="161"/>
      <c r="BC120" s="161"/>
    </row>
    <row r="121" s="7" customFormat="1" ht="81" spans="1:55">
      <c r="A121" s="34" t="s">
        <v>556</v>
      </c>
      <c r="B121" s="61">
        <v>114</v>
      </c>
      <c r="C121" s="81" t="s">
        <v>978</v>
      </c>
      <c r="D121" s="33" t="s">
        <v>558</v>
      </c>
      <c r="E121" s="33" t="s">
        <v>793</v>
      </c>
      <c r="F121" s="33" t="s">
        <v>794</v>
      </c>
      <c r="G121" s="33" t="s">
        <v>979</v>
      </c>
      <c r="H121" s="33" t="s">
        <v>114</v>
      </c>
      <c r="I121" s="33" t="s">
        <v>699</v>
      </c>
      <c r="J121" s="33" t="s">
        <v>980</v>
      </c>
      <c r="K121" s="33" t="s">
        <v>981</v>
      </c>
      <c r="L121" s="33" t="s">
        <v>980</v>
      </c>
      <c r="M121" s="33" t="s">
        <v>982</v>
      </c>
      <c r="N121" s="33" t="s">
        <v>799</v>
      </c>
      <c r="O121" s="33" t="s">
        <v>800</v>
      </c>
      <c r="P121" s="33" t="s">
        <v>801</v>
      </c>
      <c r="Q121" s="33" t="s">
        <v>802</v>
      </c>
      <c r="R121" s="33" t="s">
        <v>983</v>
      </c>
      <c r="S121" s="33" t="s">
        <v>569</v>
      </c>
      <c r="T121" s="33" t="s">
        <v>570</v>
      </c>
      <c r="U121" s="33" t="s">
        <v>571</v>
      </c>
      <c r="V121" s="33" t="s">
        <v>704</v>
      </c>
      <c r="W121" s="33">
        <v>2024</v>
      </c>
      <c r="X121" s="33" t="s">
        <v>91</v>
      </c>
      <c r="Y121" s="33">
        <v>202401</v>
      </c>
      <c r="Z121" s="33">
        <v>202412</v>
      </c>
      <c r="AA121" s="150">
        <v>8</v>
      </c>
      <c r="AB121" s="150">
        <v>8</v>
      </c>
      <c r="AC121" s="33"/>
      <c r="AD121" s="33"/>
      <c r="AE121" s="148">
        <f t="shared" si="2"/>
        <v>0</v>
      </c>
      <c r="AF121" s="150">
        <v>400</v>
      </c>
      <c r="AG121" s="150">
        <v>400</v>
      </c>
      <c r="AH121" s="33" t="s">
        <v>92</v>
      </c>
      <c r="AI121" s="33" t="s">
        <v>92</v>
      </c>
      <c r="AJ121" s="33" t="s">
        <v>92</v>
      </c>
      <c r="AK121" s="33" t="s">
        <v>91</v>
      </c>
      <c r="AL121" s="33" t="s">
        <v>91</v>
      </c>
      <c r="AM121" s="33" t="s">
        <v>92</v>
      </c>
      <c r="AN121" s="33" t="s">
        <v>92</v>
      </c>
      <c r="AO121" s="33" t="s">
        <v>92</v>
      </c>
      <c r="AP121" s="33" t="s">
        <v>92</v>
      </c>
      <c r="AQ121" s="33" t="s">
        <v>804</v>
      </c>
      <c r="AR121" s="154">
        <v>18323534076</v>
      </c>
      <c r="AS121" s="161"/>
      <c r="AT121" s="161"/>
      <c r="AU121" s="161"/>
      <c r="AV121" s="162"/>
      <c r="AW121" s="87"/>
      <c r="AX121" s="33">
        <f>AB121/2</f>
        <v>4</v>
      </c>
      <c r="AY121" s="33"/>
      <c r="AZ121" s="161"/>
      <c r="BA121" s="161"/>
      <c r="BB121" s="161"/>
      <c r="BC121" s="161"/>
    </row>
    <row r="122" s="7" customFormat="1" ht="81" spans="1:55">
      <c r="A122" s="34" t="s">
        <v>556</v>
      </c>
      <c r="B122" s="61">
        <v>115</v>
      </c>
      <c r="C122" s="81" t="s">
        <v>984</v>
      </c>
      <c r="D122" s="33" t="s">
        <v>558</v>
      </c>
      <c r="E122" s="33" t="s">
        <v>793</v>
      </c>
      <c r="F122" s="33" t="s">
        <v>794</v>
      </c>
      <c r="G122" s="33" t="s">
        <v>985</v>
      </c>
      <c r="H122" s="33" t="s">
        <v>114</v>
      </c>
      <c r="I122" s="33" t="s">
        <v>744</v>
      </c>
      <c r="J122" s="33" t="s">
        <v>986</v>
      </c>
      <c r="K122" s="33" t="s">
        <v>987</v>
      </c>
      <c r="L122" s="33" t="s">
        <v>986</v>
      </c>
      <c r="M122" s="33" t="s">
        <v>988</v>
      </c>
      <c r="N122" s="33" t="s">
        <v>799</v>
      </c>
      <c r="O122" s="33" t="s">
        <v>800</v>
      </c>
      <c r="P122" s="33" t="s">
        <v>801</v>
      </c>
      <c r="Q122" s="33" t="s">
        <v>802</v>
      </c>
      <c r="R122" s="33" t="s">
        <v>989</v>
      </c>
      <c r="S122" s="33" t="s">
        <v>569</v>
      </c>
      <c r="T122" s="33" t="s">
        <v>570</v>
      </c>
      <c r="U122" s="33" t="s">
        <v>571</v>
      </c>
      <c r="V122" s="33" t="s">
        <v>443</v>
      </c>
      <c r="W122" s="33">
        <v>2024</v>
      </c>
      <c r="X122" s="33" t="s">
        <v>91</v>
      </c>
      <c r="Y122" s="33">
        <v>202401</v>
      </c>
      <c r="Z122" s="33">
        <v>202412</v>
      </c>
      <c r="AA122" s="33">
        <v>6</v>
      </c>
      <c r="AB122" s="33">
        <v>6</v>
      </c>
      <c r="AC122" s="33"/>
      <c r="AD122" s="33"/>
      <c r="AE122" s="148">
        <f t="shared" si="2"/>
        <v>0</v>
      </c>
      <c r="AF122" s="33">
        <v>300</v>
      </c>
      <c r="AG122" s="33">
        <v>300</v>
      </c>
      <c r="AH122" s="33" t="s">
        <v>92</v>
      </c>
      <c r="AI122" s="33" t="s">
        <v>92</v>
      </c>
      <c r="AJ122" s="33" t="s">
        <v>92</v>
      </c>
      <c r="AK122" s="33" t="s">
        <v>91</v>
      </c>
      <c r="AL122" s="33" t="s">
        <v>91</v>
      </c>
      <c r="AM122" s="33" t="s">
        <v>92</v>
      </c>
      <c r="AN122" s="33" t="s">
        <v>92</v>
      </c>
      <c r="AO122" s="33" t="s">
        <v>92</v>
      </c>
      <c r="AP122" s="33" t="s">
        <v>92</v>
      </c>
      <c r="AQ122" s="33" t="s">
        <v>804</v>
      </c>
      <c r="AR122" s="154">
        <v>18323534076</v>
      </c>
      <c r="AS122" s="161"/>
      <c r="AT122" s="161"/>
      <c r="AU122" s="161"/>
      <c r="AV122" s="162"/>
      <c r="AW122" s="87"/>
      <c r="AX122" s="33">
        <f>AB122/2</f>
        <v>3</v>
      </c>
      <c r="AY122" s="33"/>
      <c r="AZ122" s="161"/>
      <c r="BA122" s="161"/>
      <c r="BB122" s="161"/>
      <c r="BC122" s="161"/>
    </row>
    <row r="123" s="136" customFormat="1" ht="135" spans="1:55">
      <c r="A123" s="34" t="s">
        <v>556</v>
      </c>
      <c r="B123" s="61">
        <v>116</v>
      </c>
      <c r="C123" s="81" t="s">
        <v>990</v>
      </c>
      <c r="D123" s="33" t="s">
        <v>110</v>
      </c>
      <c r="E123" s="33" t="s">
        <v>991</v>
      </c>
      <c r="F123" s="33" t="s">
        <v>992</v>
      </c>
      <c r="G123" s="33" t="s">
        <v>993</v>
      </c>
      <c r="H123" s="33" t="s">
        <v>114</v>
      </c>
      <c r="I123" s="33" t="s">
        <v>352</v>
      </c>
      <c r="J123" s="33" t="s">
        <v>994</v>
      </c>
      <c r="K123" s="33" t="s">
        <v>995</v>
      </c>
      <c r="L123" s="33" t="s">
        <v>994</v>
      </c>
      <c r="M123" s="33" t="s">
        <v>996</v>
      </c>
      <c r="N123" s="33" t="s">
        <v>997</v>
      </c>
      <c r="O123" s="33" t="s">
        <v>998</v>
      </c>
      <c r="P123" s="33" t="s">
        <v>999</v>
      </c>
      <c r="Q123" s="33" t="s">
        <v>1000</v>
      </c>
      <c r="R123" s="33" t="s">
        <v>1001</v>
      </c>
      <c r="S123" s="33" t="s">
        <v>1002</v>
      </c>
      <c r="T123" s="33" t="s">
        <v>570</v>
      </c>
      <c r="U123" s="33" t="s">
        <v>123</v>
      </c>
      <c r="V123" s="33" t="s">
        <v>123</v>
      </c>
      <c r="W123" s="33">
        <v>2024</v>
      </c>
      <c r="X123" s="33" t="s">
        <v>91</v>
      </c>
      <c r="Y123" s="33">
        <v>202401</v>
      </c>
      <c r="Z123" s="33">
        <v>202412</v>
      </c>
      <c r="AA123" s="33">
        <v>1300</v>
      </c>
      <c r="AB123" s="33">
        <v>1300</v>
      </c>
      <c r="AC123" s="33"/>
      <c r="AD123" s="33"/>
      <c r="AE123" s="148">
        <f t="shared" si="2"/>
        <v>0</v>
      </c>
      <c r="AF123" s="33">
        <v>13000</v>
      </c>
      <c r="AG123" s="33">
        <v>13000</v>
      </c>
      <c r="AH123" s="33" t="s">
        <v>92</v>
      </c>
      <c r="AI123" s="33" t="s">
        <v>92</v>
      </c>
      <c r="AJ123" s="33" t="s">
        <v>92</v>
      </c>
      <c r="AK123" s="33" t="s">
        <v>91</v>
      </c>
      <c r="AL123" s="33" t="s">
        <v>91</v>
      </c>
      <c r="AM123" s="33" t="s">
        <v>92</v>
      </c>
      <c r="AN123" s="33" t="s">
        <v>92</v>
      </c>
      <c r="AO123" s="33" t="s">
        <v>92</v>
      </c>
      <c r="AP123" s="33" t="s">
        <v>92</v>
      </c>
      <c r="AQ123" s="33" t="s">
        <v>1003</v>
      </c>
      <c r="AR123" s="33">
        <v>15178965250</v>
      </c>
      <c r="AS123" s="160"/>
      <c r="AT123" s="163"/>
      <c r="AU123" s="163"/>
      <c r="AV123" s="164"/>
      <c r="AW123" s="87">
        <v>1000</v>
      </c>
      <c r="AX123" s="33"/>
      <c r="AY123" s="33"/>
      <c r="AZ123" s="124"/>
      <c r="BA123" s="124"/>
      <c r="BB123" s="124"/>
      <c r="BC123" s="124"/>
    </row>
    <row r="124" s="136" customFormat="1" ht="148.5" spans="1:55">
      <c r="A124" s="34" t="s">
        <v>1004</v>
      </c>
      <c r="B124" s="61">
        <v>117</v>
      </c>
      <c r="C124" s="81" t="s">
        <v>1005</v>
      </c>
      <c r="D124" s="33" t="s">
        <v>110</v>
      </c>
      <c r="E124" s="33" t="s">
        <v>111</v>
      </c>
      <c r="F124" s="33" t="s">
        <v>175</v>
      </c>
      <c r="G124" s="33" t="s">
        <v>1006</v>
      </c>
      <c r="H124" s="33" t="s">
        <v>114</v>
      </c>
      <c r="I124" s="33" t="s">
        <v>1007</v>
      </c>
      <c r="J124" s="33" t="s">
        <v>1008</v>
      </c>
      <c r="K124" s="33" t="s">
        <v>1009</v>
      </c>
      <c r="L124" s="33" t="s">
        <v>1008</v>
      </c>
      <c r="M124" s="33" t="s">
        <v>1010</v>
      </c>
      <c r="N124" s="33" t="s">
        <v>1011</v>
      </c>
      <c r="O124" s="33" t="s">
        <v>196</v>
      </c>
      <c r="P124" s="33" t="s">
        <v>1012</v>
      </c>
      <c r="Q124" s="33" t="s">
        <v>1013</v>
      </c>
      <c r="R124" s="33" t="s">
        <v>1014</v>
      </c>
      <c r="S124" s="33" t="s">
        <v>1015</v>
      </c>
      <c r="T124" s="33" t="s">
        <v>570</v>
      </c>
      <c r="U124" s="33" t="s">
        <v>123</v>
      </c>
      <c r="V124" s="33" t="s">
        <v>90</v>
      </c>
      <c r="W124" s="33">
        <v>2024</v>
      </c>
      <c r="X124" s="33" t="s">
        <v>500</v>
      </c>
      <c r="Y124" s="33">
        <v>202401</v>
      </c>
      <c r="Z124" s="33">
        <v>202412</v>
      </c>
      <c r="AA124" s="33">
        <v>500</v>
      </c>
      <c r="AB124" s="33">
        <v>500</v>
      </c>
      <c r="AC124" s="33"/>
      <c r="AD124" s="33"/>
      <c r="AE124" s="148">
        <f t="shared" si="2"/>
        <v>0</v>
      </c>
      <c r="AF124" s="33">
        <v>75</v>
      </c>
      <c r="AG124" s="33">
        <v>8</v>
      </c>
      <c r="AH124" s="33" t="s">
        <v>92</v>
      </c>
      <c r="AI124" s="33" t="s">
        <v>92</v>
      </c>
      <c r="AJ124" s="33" t="s">
        <v>92</v>
      </c>
      <c r="AK124" s="33" t="s">
        <v>91</v>
      </c>
      <c r="AL124" s="33" t="s">
        <v>92</v>
      </c>
      <c r="AM124" s="33" t="s">
        <v>92</v>
      </c>
      <c r="AN124" s="33" t="s">
        <v>92</v>
      </c>
      <c r="AO124" s="33" t="s">
        <v>91</v>
      </c>
      <c r="AP124" s="33" t="s">
        <v>1006</v>
      </c>
      <c r="AQ124" s="33" t="s">
        <v>107</v>
      </c>
      <c r="AR124" s="33">
        <v>18883235345</v>
      </c>
      <c r="AS124" s="160"/>
      <c r="AT124" s="163"/>
      <c r="AU124" s="163"/>
      <c r="AV124" s="164"/>
      <c r="AW124" s="87">
        <v>300</v>
      </c>
      <c r="AX124" s="33"/>
      <c r="AY124" s="33"/>
      <c r="AZ124" s="124"/>
      <c r="BA124" s="124"/>
      <c r="BB124" s="124"/>
      <c r="BC124" s="124"/>
    </row>
    <row r="125" s="137" customFormat="1" ht="135" spans="1:55">
      <c r="A125" s="34" t="s">
        <v>1016</v>
      </c>
      <c r="B125" s="61">
        <v>118</v>
      </c>
      <c r="C125" s="81" t="s">
        <v>1017</v>
      </c>
      <c r="D125" s="33" t="s">
        <v>110</v>
      </c>
      <c r="E125" s="33" t="s">
        <v>160</v>
      </c>
      <c r="F125" s="33" t="s">
        <v>1018</v>
      </c>
      <c r="G125" s="33" t="s">
        <v>1019</v>
      </c>
      <c r="H125" s="33" t="s">
        <v>114</v>
      </c>
      <c r="I125" s="33" t="s">
        <v>635</v>
      </c>
      <c r="J125" s="33" t="s">
        <v>1020</v>
      </c>
      <c r="K125" s="33" t="s">
        <v>1021</v>
      </c>
      <c r="L125" s="33" t="s">
        <v>1020</v>
      </c>
      <c r="M125" s="33" t="s">
        <v>1022</v>
      </c>
      <c r="N125" s="33" t="s">
        <v>1023</v>
      </c>
      <c r="O125" s="33" t="s">
        <v>196</v>
      </c>
      <c r="P125" s="33" t="s">
        <v>1024</v>
      </c>
      <c r="Q125" s="33" t="s">
        <v>1025</v>
      </c>
      <c r="R125" s="33" t="s">
        <v>1026</v>
      </c>
      <c r="S125" s="33" t="s">
        <v>1027</v>
      </c>
      <c r="T125" s="33" t="s">
        <v>570</v>
      </c>
      <c r="U125" s="33" t="s">
        <v>123</v>
      </c>
      <c r="V125" s="33" t="s">
        <v>640</v>
      </c>
      <c r="W125" s="33">
        <v>2024</v>
      </c>
      <c r="X125" s="33" t="s">
        <v>91</v>
      </c>
      <c r="Y125" s="33">
        <v>202401</v>
      </c>
      <c r="Z125" s="33">
        <v>202412</v>
      </c>
      <c r="AA125" s="33">
        <v>100</v>
      </c>
      <c r="AB125" s="33">
        <v>100</v>
      </c>
      <c r="AC125" s="33"/>
      <c r="AD125" s="33"/>
      <c r="AE125" s="148">
        <f t="shared" si="2"/>
        <v>0</v>
      </c>
      <c r="AF125" s="33">
        <v>180</v>
      </c>
      <c r="AG125" s="33">
        <v>20</v>
      </c>
      <c r="AH125" s="33" t="s">
        <v>92</v>
      </c>
      <c r="AI125" s="33" t="s">
        <v>92</v>
      </c>
      <c r="AJ125" s="33" t="s">
        <v>92</v>
      </c>
      <c r="AK125" s="33" t="s">
        <v>91</v>
      </c>
      <c r="AL125" s="33" t="s">
        <v>92</v>
      </c>
      <c r="AM125" s="33" t="s">
        <v>92</v>
      </c>
      <c r="AN125" s="33" t="s">
        <v>92</v>
      </c>
      <c r="AO125" s="33" t="s">
        <v>92</v>
      </c>
      <c r="AP125" s="33" t="s">
        <v>92</v>
      </c>
      <c r="AQ125" s="33" t="s">
        <v>1028</v>
      </c>
      <c r="AR125" s="33">
        <v>18883507771</v>
      </c>
      <c r="AS125" s="163"/>
      <c r="AT125" s="165"/>
      <c r="AU125" s="165"/>
      <c r="AV125" s="166"/>
      <c r="AW125" s="87">
        <v>100</v>
      </c>
      <c r="AX125" s="124"/>
      <c r="AY125" s="124"/>
      <c r="AZ125" s="124"/>
      <c r="BA125" s="124"/>
      <c r="BB125" s="124"/>
      <c r="BC125" s="124"/>
    </row>
    <row r="126" s="137" customFormat="1" ht="189" spans="1:55">
      <c r="A126" s="34" t="s">
        <v>1016</v>
      </c>
      <c r="B126" s="61">
        <v>119</v>
      </c>
      <c r="C126" s="81" t="s">
        <v>1029</v>
      </c>
      <c r="D126" s="33" t="s">
        <v>110</v>
      </c>
      <c r="E126" s="33" t="s">
        <v>160</v>
      </c>
      <c r="F126" s="33" t="s">
        <v>1018</v>
      </c>
      <c r="G126" s="33" t="s">
        <v>1030</v>
      </c>
      <c r="H126" s="33" t="s">
        <v>96</v>
      </c>
      <c r="I126" s="33" t="s">
        <v>721</v>
      </c>
      <c r="J126" s="33" t="s">
        <v>1031</v>
      </c>
      <c r="K126" s="33" t="s">
        <v>1032</v>
      </c>
      <c r="L126" s="33" t="s">
        <v>1031</v>
      </c>
      <c r="M126" s="33" t="s">
        <v>1033</v>
      </c>
      <c r="N126" s="33" t="s">
        <v>181</v>
      </c>
      <c r="O126" s="33" t="s">
        <v>1034</v>
      </c>
      <c r="P126" s="33" t="s">
        <v>1035</v>
      </c>
      <c r="Q126" s="33" t="s">
        <v>1025</v>
      </c>
      <c r="R126" s="33" t="s">
        <v>1036</v>
      </c>
      <c r="S126" s="33" t="s">
        <v>1037</v>
      </c>
      <c r="T126" s="33" t="s">
        <v>570</v>
      </c>
      <c r="U126" s="33" t="s">
        <v>123</v>
      </c>
      <c r="V126" s="33" t="s">
        <v>726</v>
      </c>
      <c r="W126" s="33">
        <v>2024</v>
      </c>
      <c r="X126" s="33" t="s">
        <v>91</v>
      </c>
      <c r="Y126" s="33">
        <v>202401</v>
      </c>
      <c r="Z126" s="33">
        <v>202412</v>
      </c>
      <c r="AA126" s="33">
        <v>613</v>
      </c>
      <c r="AB126" s="33">
        <v>613</v>
      </c>
      <c r="AC126" s="33"/>
      <c r="AD126" s="33"/>
      <c r="AE126" s="148">
        <f t="shared" si="2"/>
        <v>0</v>
      </c>
      <c r="AF126" s="33">
        <v>3000</v>
      </c>
      <c r="AG126" s="33">
        <v>800</v>
      </c>
      <c r="AH126" s="33" t="s">
        <v>92</v>
      </c>
      <c r="AI126" s="33" t="s">
        <v>92</v>
      </c>
      <c r="AJ126" s="33" t="s">
        <v>92</v>
      </c>
      <c r="AK126" s="33" t="s">
        <v>91</v>
      </c>
      <c r="AL126" s="33" t="s">
        <v>92</v>
      </c>
      <c r="AM126" s="33" t="s">
        <v>92</v>
      </c>
      <c r="AN126" s="33" t="s">
        <v>92</v>
      </c>
      <c r="AO126" s="33" t="s">
        <v>91</v>
      </c>
      <c r="AP126" s="33" t="s">
        <v>1038</v>
      </c>
      <c r="AQ126" s="33" t="s">
        <v>1039</v>
      </c>
      <c r="AR126" s="33">
        <v>15730595678</v>
      </c>
      <c r="AS126" s="163"/>
      <c r="AT126" s="165"/>
      <c r="AU126" s="165"/>
      <c r="AV126" s="166"/>
      <c r="AW126" s="87">
        <v>500</v>
      </c>
      <c r="AX126" s="124"/>
      <c r="AY126" s="124"/>
      <c r="AZ126" s="124"/>
      <c r="BA126" s="124"/>
      <c r="BB126" s="124"/>
      <c r="BC126" s="124"/>
    </row>
    <row r="127" s="137" customFormat="1" ht="162" spans="1:55">
      <c r="A127" s="34" t="s">
        <v>1016</v>
      </c>
      <c r="B127" s="61">
        <v>121</v>
      </c>
      <c r="C127" s="81" t="s">
        <v>1040</v>
      </c>
      <c r="D127" s="33" t="s">
        <v>110</v>
      </c>
      <c r="E127" s="33" t="s">
        <v>160</v>
      </c>
      <c r="F127" s="33" t="s">
        <v>1041</v>
      </c>
      <c r="G127" s="33" t="s">
        <v>1042</v>
      </c>
      <c r="H127" s="33" t="s">
        <v>114</v>
      </c>
      <c r="I127" s="33" t="s">
        <v>1043</v>
      </c>
      <c r="J127" s="33" t="s">
        <v>1044</v>
      </c>
      <c r="K127" s="33" t="s">
        <v>1045</v>
      </c>
      <c r="L127" s="33" t="s">
        <v>1044</v>
      </c>
      <c r="M127" s="33" t="s">
        <v>1046</v>
      </c>
      <c r="N127" s="33" t="s">
        <v>82</v>
      </c>
      <c r="O127" s="33" t="s">
        <v>196</v>
      </c>
      <c r="P127" s="33" t="s">
        <v>1047</v>
      </c>
      <c r="Q127" s="33" t="s">
        <v>1025</v>
      </c>
      <c r="R127" s="33" t="s">
        <v>212</v>
      </c>
      <c r="S127" s="33" t="s">
        <v>1048</v>
      </c>
      <c r="T127" s="33" t="s">
        <v>570</v>
      </c>
      <c r="U127" s="33" t="s">
        <v>123</v>
      </c>
      <c r="V127" s="33" t="s">
        <v>90</v>
      </c>
      <c r="W127" s="33">
        <v>2024</v>
      </c>
      <c r="X127" s="33" t="s">
        <v>500</v>
      </c>
      <c r="Y127" s="33">
        <v>202401</v>
      </c>
      <c r="Z127" s="33">
        <v>202412</v>
      </c>
      <c r="AA127" s="33">
        <v>70</v>
      </c>
      <c r="AB127" s="33">
        <v>70</v>
      </c>
      <c r="AC127" s="33"/>
      <c r="AD127" s="33"/>
      <c r="AE127" s="148">
        <f t="shared" si="2"/>
        <v>0</v>
      </c>
      <c r="AF127" s="33">
        <v>100</v>
      </c>
      <c r="AG127" s="33">
        <v>10</v>
      </c>
      <c r="AH127" s="33" t="s">
        <v>92</v>
      </c>
      <c r="AI127" s="33" t="s">
        <v>92</v>
      </c>
      <c r="AJ127" s="33" t="s">
        <v>92</v>
      </c>
      <c r="AK127" s="33" t="s">
        <v>91</v>
      </c>
      <c r="AL127" s="33" t="s">
        <v>91</v>
      </c>
      <c r="AM127" s="33" t="s">
        <v>92</v>
      </c>
      <c r="AN127" s="33" t="s">
        <v>92</v>
      </c>
      <c r="AO127" s="33" t="s">
        <v>500</v>
      </c>
      <c r="AP127" s="33" t="s">
        <v>1049</v>
      </c>
      <c r="AQ127" s="33" t="s">
        <v>107</v>
      </c>
      <c r="AR127" s="33">
        <v>18883235345</v>
      </c>
      <c r="AS127" s="163"/>
      <c r="AT127" s="165"/>
      <c r="AU127" s="165"/>
      <c r="AV127" s="166"/>
      <c r="AW127" s="87">
        <v>50</v>
      </c>
      <c r="AX127" s="124"/>
      <c r="AY127" s="124"/>
      <c r="AZ127" s="124"/>
      <c r="BA127" s="124"/>
      <c r="BB127" s="124"/>
      <c r="BC127" s="124"/>
    </row>
    <row r="128" s="136" customFormat="1" ht="189" spans="1:55">
      <c r="A128" s="34" t="s">
        <v>1050</v>
      </c>
      <c r="B128" s="61">
        <v>122</v>
      </c>
      <c r="C128" s="81" t="s">
        <v>1051</v>
      </c>
      <c r="D128" s="33" t="s">
        <v>110</v>
      </c>
      <c r="E128" s="33" t="s">
        <v>111</v>
      </c>
      <c r="F128" s="33" t="s">
        <v>175</v>
      </c>
      <c r="G128" s="33" t="s">
        <v>1052</v>
      </c>
      <c r="H128" s="33" t="s">
        <v>114</v>
      </c>
      <c r="I128" s="33" t="s">
        <v>1053</v>
      </c>
      <c r="J128" s="33" t="s">
        <v>1054</v>
      </c>
      <c r="K128" s="33" t="s">
        <v>1055</v>
      </c>
      <c r="L128" s="33" t="s">
        <v>1054</v>
      </c>
      <c r="M128" s="33" t="s">
        <v>1056</v>
      </c>
      <c r="N128" s="33" t="s">
        <v>82</v>
      </c>
      <c r="O128" s="33" t="s">
        <v>1034</v>
      </c>
      <c r="P128" s="33" t="s">
        <v>1057</v>
      </c>
      <c r="Q128" s="33" t="s">
        <v>1025</v>
      </c>
      <c r="R128" s="33" t="s">
        <v>477</v>
      </c>
      <c r="S128" s="33" t="s">
        <v>1002</v>
      </c>
      <c r="T128" s="33" t="s">
        <v>570</v>
      </c>
      <c r="U128" s="33" t="s">
        <v>123</v>
      </c>
      <c r="V128" s="33" t="s">
        <v>123</v>
      </c>
      <c r="W128" s="33">
        <v>20241</v>
      </c>
      <c r="X128" s="33" t="s">
        <v>91</v>
      </c>
      <c r="Y128" s="33">
        <v>202401</v>
      </c>
      <c r="Z128" s="33">
        <v>202412</v>
      </c>
      <c r="AA128" s="33">
        <v>400</v>
      </c>
      <c r="AB128" s="33">
        <v>400</v>
      </c>
      <c r="AC128" s="33"/>
      <c r="AD128" s="33"/>
      <c r="AE128" s="148">
        <f t="shared" si="2"/>
        <v>0</v>
      </c>
      <c r="AF128" s="33">
        <v>100</v>
      </c>
      <c r="AG128" s="33">
        <v>20</v>
      </c>
      <c r="AH128" s="33" t="s">
        <v>92</v>
      </c>
      <c r="AI128" s="33" t="s">
        <v>92</v>
      </c>
      <c r="AJ128" s="33" t="s">
        <v>92</v>
      </c>
      <c r="AK128" s="33" t="s">
        <v>91</v>
      </c>
      <c r="AL128" s="33" t="s">
        <v>92</v>
      </c>
      <c r="AM128" s="33" t="s">
        <v>92</v>
      </c>
      <c r="AN128" s="33" t="s">
        <v>92</v>
      </c>
      <c r="AO128" s="33" t="s">
        <v>92</v>
      </c>
      <c r="AP128" s="33" t="s">
        <v>92</v>
      </c>
      <c r="AQ128" s="33" t="s">
        <v>188</v>
      </c>
      <c r="AR128" s="33">
        <v>13896943996</v>
      </c>
      <c r="AS128" s="160"/>
      <c r="AT128" s="163"/>
      <c r="AU128" s="163"/>
      <c r="AV128" s="164"/>
      <c r="AW128" s="87">
        <v>400</v>
      </c>
      <c r="AX128" s="124"/>
      <c r="AY128" s="124"/>
      <c r="AZ128" s="124"/>
      <c r="BA128" s="124"/>
      <c r="BB128" s="124"/>
      <c r="BC128" s="124"/>
    </row>
    <row r="129" s="136" customFormat="1" ht="202.5" spans="1:55">
      <c r="A129" s="34" t="s">
        <v>1050</v>
      </c>
      <c r="B129" s="61">
        <v>123</v>
      </c>
      <c r="C129" s="81" t="s">
        <v>1058</v>
      </c>
      <c r="D129" s="33" t="s">
        <v>110</v>
      </c>
      <c r="E129" s="33" t="s">
        <v>111</v>
      </c>
      <c r="F129" s="33" t="s">
        <v>175</v>
      </c>
      <c r="G129" s="33" t="s">
        <v>1059</v>
      </c>
      <c r="H129" s="33" t="s">
        <v>114</v>
      </c>
      <c r="I129" s="33" t="s">
        <v>352</v>
      </c>
      <c r="J129" s="33" t="s">
        <v>1060</v>
      </c>
      <c r="K129" s="33" t="s">
        <v>1061</v>
      </c>
      <c r="L129" s="33" t="s">
        <v>1060</v>
      </c>
      <c r="M129" s="33" t="s">
        <v>1062</v>
      </c>
      <c r="N129" s="33" t="s">
        <v>82</v>
      </c>
      <c r="O129" s="33" t="s">
        <v>1034</v>
      </c>
      <c r="P129" s="33" t="s">
        <v>1063</v>
      </c>
      <c r="Q129" s="33" t="s">
        <v>1025</v>
      </c>
      <c r="R129" s="33" t="s">
        <v>1064</v>
      </c>
      <c r="S129" s="33" t="s">
        <v>1065</v>
      </c>
      <c r="T129" s="33" t="s">
        <v>570</v>
      </c>
      <c r="U129" s="33" t="s">
        <v>123</v>
      </c>
      <c r="V129" s="33" t="s">
        <v>123</v>
      </c>
      <c r="W129" s="33">
        <v>20241</v>
      </c>
      <c r="X129" s="33" t="s">
        <v>91</v>
      </c>
      <c r="Y129" s="33">
        <v>202401</v>
      </c>
      <c r="Z129" s="33">
        <v>202412</v>
      </c>
      <c r="AA129" s="33">
        <v>350</v>
      </c>
      <c r="AB129" s="33">
        <v>350</v>
      </c>
      <c r="AC129" s="33"/>
      <c r="AD129" s="33"/>
      <c r="AE129" s="148">
        <f t="shared" si="2"/>
        <v>0</v>
      </c>
      <c r="AF129" s="33">
        <v>5000</v>
      </c>
      <c r="AG129" s="33">
        <v>200</v>
      </c>
      <c r="AH129" s="33" t="s">
        <v>92</v>
      </c>
      <c r="AI129" s="33" t="s">
        <v>92</v>
      </c>
      <c r="AJ129" s="33" t="s">
        <v>92</v>
      </c>
      <c r="AK129" s="33" t="s">
        <v>91</v>
      </c>
      <c r="AL129" s="33" t="s">
        <v>92</v>
      </c>
      <c r="AM129" s="33" t="s">
        <v>92</v>
      </c>
      <c r="AN129" s="33" t="s">
        <v>92</v>
      </c>
      <c r="AO129" s="33" t="s">
        <v>92</v>
      </c>
      <c r="AP129" s="33" t="s">
        <v>92</v>
      </c>
      <c r="AQ129" s="33" t="s">
        <v>188</v>
      </c>
      <c r="AR129" s="33">
        <v>13896943996</v>
      </c>
      <c r="AS129" s="160"/>
      <c r="AT129" s="163"/>
      <c r="AU129" s="163"/>
      <c r="AV129" s="164"/>
      <c r="AW129" s="87">
        <v>350</v>
      </c>
      <c r="AX129" s="124"/>
      <c r="AY129" s="124"/>
      <c r="AZ129" s="124"/>
      <c r="BA129" s="124"/>
      <c r="BB129" s="124"/>
      <c r="BC129" s="124"/>
    </row>
    <row r="130" s="136" customFormat="1" ht="243" spans="1:55">
      <c r="A130" s="34" t="s">
        <v>1050</v>
      </c>
      <c r="B130" s="61">
        <v>124</v>
      </c>
      <c r="C130" s="81" t="s">
        <v>1066</v>
      </c>
      <c r="D130" s="33" t="s">
        <v>110</v>
      </c>
      <c r="E130" s="33" t="s">
        <v>111</v>
      </c>
      <c r="F130" s="33" t="s">
        <v>175</v>
      </c>
      <c r="G130" s="33" t="s">
        <v>1067</v>
      </c>
      <c r="H130" s="33" t="s">
        <v>114</v>
      </c>
      <c r="I130" s="33" t="s">
        <v>1068</v>
      </c>
      <c r="J130" s="33" t="s">
        <v>1069</v>
      </c>
      <c r="K130" s="33" t="s">
        <v>1070</v>
      </c>
      <c r="L130" s="33" t="s">
        <v>1069</v>
      </c>
      <c r="M130" s="33" t="s">
        <v>1071</v>
      </c>
      <c r="N130" s="33" t="s">
        <v>82</v>
      </c>
      <c r="O130" s="33" t="s">
        <v>1034</v>
      </c>
      <c r="P130" s="33" t="s">
        <v>1072</v>
      </c>
      <c r="Q130" s="33" t="s">
        <v>1073</v>
      </c>
      <c r="R130" s="33" t="s">
        <v>1074</v>
      </c>
      <c r="S130" s="33" t="s">
        <v>1065</v>
      </c>
      <c r="T130" s="33" t="s">
        <v>570</v>
      </c>
      <c r="U130" s="33" t="s">
        <v>123</v>
      </c>
      <c r="V130" s="33" t="s">
        <v>123</v>
      </c>
      <c r="W130" s="33">
        <v>20241</v>
      </c>
      <c r="X130" s="33" t="s">
        <v>91</v>
      </c>
      <c r="Y130" s="33">
        <v>202401</v>
      </c>
      <c r="Z130" s="33">
        <v>202412</v>
      </c>
      <c r="AA130" s="33">
        <v>300</v>
      </c>
      <c r="AB130" s="33">
        <v>300</v>
      </c>
      <c r="AC130" s="33"/>
      <c r="AD130" s="33"/>
      <c r="AE130" s="148">
        <f t="shared" si="2"/>
        <v>0</v>
      </c>
      <c r="AF130" s="33">
        <v>50</v>
      </c>
      <c r="AG130" s="33">
        <v>5</v>
      </c>
      <c r="AH130" s="33" t="s">
        <v>92</v>
      </c>
      <c r="AI130" s="33" t="s">
        <v>92</v>
      </c>
      <c r="AJ130" s="33" t="s">
        <v>92</v>
      </c>
      <c r="AK130" s="33" t="s">
        <v>91</v>
      </c>
      <c r="AL130" s="33" t="s">
        <v>92</v>
      </c>
      <c r="AM130" s="33" t="s">
        <v>92</v>
      </c>
      <c r="AN130" s="33" t="s">
        <v>92</v>
      </c>
      <c r="AO130" s="33" t="s">
        <v>92</v>
      </c>
      <c r="AP130" s="33" t="s">
        <v>92</v>
      </c>
      <c r="AQ130" s="33" t="s">
        <v>1075</v>
      </c>
      <c r="AR130" s="33">
        <v>13658265900</v>
      </c>
      <c r="AS130" s="160"/>
      <c r="AT130" s="163"/>
      <c r="AU130" s="163"/>
      <c r="AV130" s="164"/>
      <c r="AW130" s="87"/>
      <c r="AX130" s="124"/>
      <c r="AY130" s="124"/>
      <c r="AZ130" s="124"/>
      <c r="BA130" s="124"/>
      <c r="BB130" s="124"/>
      <c r="BC130" s="124"/>
    </row>
    <row r="131" s="136" customFormat="1" ht="216" spans="1:55">
      <c r="A131" s="34" t="s">
        <v>1050</v>
      </c>
      <c r="B131" s="61">
        <v>125</v>
      </c>
      <c r="C131" s="81" t="s">
        <v>1076</v>
      </c>
      <c r="D131" s="33" t="s">
        <v>110</v>
      </c>
      <c r="E131" s="33" t="s">
        <v>111</v>
      </c>
      <c r="F131" s="33" t="s">
        <v>175</v>
      </c>
      <c r="G131" s="33" t="s">
        <v>1077</v>
      </c>
      <c r="H131" s="33" t="s">
        <v>114</v>
      </c>
      <c r="I131" s="33" t="s">
        <v>1078</v>
      </c>
      <c r="J131" s="33" t="s">
        <v>1079</v>
      </c>
      <c r="K131" s="33" t="s">
        <v>1080</v>
      </c>
      <c r="L131" s="33" t="s">
        <v>1079</v>
      </c>
      <c r="M131" s="33" t="s">
        <v>1081</v>
      </c>
      <c r="N131" s="33" t="s">
        <v>82</v>
      </c>
      <c r="O131" s="33" t="s">
        <v>1034</v>
      </c>
      <c r="P131" s="33" t="s">
        <v>1082</v>
      </c>
      <c r="Q131" s="33" t="s">
        <v>1083</v>
      </c>
      <c r="R131" s="33" t="s">
        <v>224</v>
      </c>
      <c r="S131" s="33" t="s">
        <v>1065</v>
      </c>
      <c r="T131" s="33" t="s">
        <v>570</v>
      </c>
      <c r="U131" s="33" t="s">
        <v>123</v>
      </c>
      <c r="V131" s="33" t="s">
        <v>123</v>
      </c>
      <c r="W131" s="33">
        <v>20241</v>
      </c>
      <c r="X131" s="33" t="s">
        <v>91</v>
      </c>
      <c r="Y131" s="33">
        <v>202401</v>
      </c>
      <c r="Z131" s="33">
        <v>202412</v>
      </c>
      <c r="AA131" s="33">
        <v>300</v>
      </c>
      <c r="AB131" s="33">
        <v>300</v>
      </c>
      <c r="AC131" s="33"/>
      <c r="AD131" s="33"/>
      <c r="AE131" s="148">
        <f t="shared" si="2"/>
        <v>0</v>
      </c>
      <c r="AF131" s="33">
        <v>300</v>
      </c>
      <c r="AG131" s="33">
        <v>100</v>
      </c>
      <c r="AH131" s="33" t="s">
        <v>92</v>
      </c>
      <c r="AI131" s="33" t="s">
        <v>92</v>
      </c>
      <c r="AJ131" s="33" t="s">
        <v>92</v>
      </c>
      <c r="AK131" s="33" t="s">
        <v>91</v>
      </c>
      <c r="AL131" s="33" t="s">
        <v>92</v>
      </c>
      <c r="AM131" s="33" t="s">
        <v>92</v>
      </c>
      <c r="AN131" s="33" t="s">
        <v>92</v>
      </c>
      <c r="AO131" s="33" t="s">
        <v>92</v>
      </c>
      <c r="AP131" s="33" t="s">
        <v>92</v>
      </c>
      <c r="AQ131" s="33" t="s">
        <v>1075</v>
      </c>
      <c r="AR131" s="33">
        <v>13658265900</v>
      </c>
      <c r="AS131" s="160"/>
      <c r="AT131" s="163"/>
      <c r="AU131" s="163"/>
      <c r="AV131" s="164"/>
      <c r="AW131" s="87">
        <v>300</v>
      </c>
      <c r="AX131" s="124"/>
      <c r="AY131" s="124"/>
      <c r="AZ131" s="124"/>
      <c r="BA131" s="124"/>
      <c r="BB131" s="124"/>
      <c r="BC131" s="124"/>
    </row>
    <row r="132" s="136" customFormat="1" ht="162" spans="1:55">
      <c r="A132" s="34" t="s">
        <v>1050</v>
      </c>
      <c r="B132" s="61">
        <v>126</v>
      </c>
      <c r="C132" s="81" t="s">
        <v>1084</v>
      </c>
      <c r="D132" s="33" t="s">
        <v>110</v>
      </c>
      <c r="E132" s="33" t="s">
        <v>111</v>
      </c>
      <c r="F132" s="33" t="s">
        <v>175</v>
      </c>
      <c r="G132" s="33" t="s">
        <v>1085</v>
      </c>
      <c r="H132" s="33" t="s">
        <v>114</v>
      </c>
      <c r="I132" s="33" t="s">
        <v>1086</v>
      </c>
      <c r="J132" s="33" t="s">
        <v>1087</v>
      </c>
      <c r="K132" s="33" t="s">
        <v>1088</v>
      </c>
      <c r="L132" s="33" t="s">
        <v>1087</v>
      </c>
      <c r="M132" s="33" t="s">
        <v>1089</v>
      </c>
      <c r="N132" s="33" t="s">
        <v>1023</v>
      </c>
      <c r="O132" s="33" t="s">
        <v>83</v>
      </c>
      <c r="P132" s="33" t="s">
        <v>1090</v>
      </c>
      <c r="Q132" s="33" t="s">
        <v>1025</v>
      </c>
      <c r="R132" s="33" t="s">
        <v>1064</v>
      </c>
      <c r="S132" s="33" t="s">
        <v>1015</v>
      </c>
      <c r="T132" s="33" t="s">
        <v>570</v>
      </c>
      <c r="U132" s="33" t="s">
        <v>123</v>
      </c>
      <c r="V132" s="33" t="s">
        <v>756</v>
      </c>
      <c r="W132" s="33">
        <v>202401</v>
      </c>
      <c r="X132" s="33" t="s">
        <v>91</v>
      </c>
      <c r="Y132" s="33">
        <v>202401</v>
      </c>
      <c r="Z132" s="33">
        <v>202412</v>
      </c>
      <c r="AA132" s="33">
        <v>300</v>
      </c>
      <c r="AB132" s="33">
        <v>300</v>
      </c>
      <c r="AC132" s="33"/>
      <c r="AD132" s="33"/>
      <c r="AE132" s="148">
        <f t="shared" si="2"/>
        <v>0</v>
      </c>
      <c r="AF132" s="33">
        <v>600</v>
      </c>
      <c r="AG132" s="33">
        <v>200</v>
      </c>
      <c r="AH132" s="33" t="s">
        <v>92</v>
      </c>
      <c r="AI132" s="33" t="s">
        <v>92</v>
      </c>
      <c r="AJ132" s="33" t="s">
        <v>92</v>
      </c>
      <c r="AK132" s="33" t="s">
        <v>91</v>
      </c>
      <c r="AL132" s="33" t="s">
        <v>92</v>
      </c>
      <c r="AM132" s="33" t="s">
        <v>92</v>
      </c>
      <c r="AN132" s="33" t="s">
        <v>92</v>
      </c>
      <c r="AO132" s="33" t="s">
        <v>91</v>
      </c>
      <c r="AP132" s="33" t="s">
        <v>1091</v>
      </c>
      <c r="AQ132" s="33" t="s">
        <v>1092</v>
      </c>
      <c r="AR132" s="33">
        <v>15826470946</v>
      </c>
      <c r="AS132" s="160"/>
      <c r="AT132" s="163"/>
      <c r="AU132" s="163"/>
      <c r="AV132" s="164"/>
      <c r="AW132" s="87">
        <v>300</v>
      </c>
      <c r="AX132" s="124"/>
      <c r="AY132" s="124"/>
      <c r="AZ132" s="124"/>
      <c r="BA132" s="124"/>
      <c r="BB132" s="124"/>
      <c r="BC132" s="124"/>
    </row>
    <row r="133" s="136" customFormat="1" ht="189" spans="1:55">
      <c r="A133" s="34" t="s">
        <v>1050</v>
      </c>
      <c r="B133" s="61">
        <v>127</v>
      </c>
      <c r="C133" s="81" t="s">
        <v>1093</v>
      </c>
      <c r="D133" s="33" t="s">
        <v>110</v>
      </c>
      <c r="E133" s="33" t="s">
        <v>111</v>
      </c>
      <c r="F133" s="33" t="s">
        <v>175</v>
      </c>
      <c r="G133" s="33" t="s">
        <v>1094</v>
      </c>
      <c r="H133" s="33" t="s">
        <v>1095</v>
      </c>
      <c r="I133" s="33" t="s">
        <v>515</v>
      </c>
      <c r="J133" s="33" t="s">
        <v>1096</v>
      </c>
      <c r="K133" s="33" t="s">
        <v>1097</v>
      </c>
      <c r="L133" s="33" t="s">
        <v>1096</v>
      </c>
      <c r="M133" s="33" t="s">
        <v>1098</v>
      </c>
      <c r="N133" s="33" t="s">
        <v>82</v>
      </c>
      <c r="O133" s="33" t="s">
        <v>101</v>
      </c>
      <c r="P133" s="33" t="s">
        <v>1099</v>
      </c>
      <c r="Q133" s="33" t="s">
        <v>1025</v>
      </c>
      <c r="R133" s="33" t="s">
        <v>1100</v>
      </c>
      <c r="S133" s="33" t="s">
        <v>569</v>
      </c>
      <c r="T133" s="33" t="s">
        <v>570</v>
      </c>
      <c r="U133" s="33" t="s">
        <v>123</v>
      </c>
      <c r="V133" s="33" t="s">
        <v>523</v>
      </c>
      <c r="W133" s="33">
        <v>20241</v>
      </c>
      <c r="X133" s="33" t="s">
        <v>91</v>
      </c>
      <c r="Y133" s="33">
        <v>202401</v>
      </c>
      <c r="Z133" s="33">
        <v>202412</v>
      </c>
      <c r="AA133" s="33">
        <v>400</v>
      </c>
      <c r="AB133" s="33">
        <v>400</v>
      </c>
      <c r="AC133" s="33"/>
      <c r="AD133" s="33"/>
      <c r="AE133" s="148">
        <f t="shared" si="2"/>
        <v>0</v>
      </c>
      <c r="AF133" s="33">
        <v>100</v>
      </c>
      <c r="AG133" s="33">
        <v>30</v>
      </c>
      <c r="AH133" s="33" t="s">
        <v>92</v>
      </c>
      <c r="AI133" s="33" t="s">
        <v>92</v>
      </c>
      <c r="AJ133" s="33" t="s">
        <v>92</v>
      </c>
      <c r="AK133" s="33" t="s">
        <v>91</v>
      </c>
      <c r="AL133" s="33" t="s">
        <v>92</v>
      </c>
      <c r="AM133" s="33" t="s">
        <v>92</v>
      </c>
      <c r="AN133" s="33" t="s">
        <v>92</v>
      </c>
      <c r="AO133" s="33" t="s">
        <v>91</v>
      </c>
      <c r="AP133" s="33" t="s">
        <v>1101</v>
      </c>
      <c r="AQ133" s="33" t="s">
        <v>1102</v>
      </c>
      <c r="AR133" s="33">
        <v>13627649933</v>
      </c>
      <c r="AS133" s="160"/>
      <c r="AT133" s="163"/>
      <c r="AU133" s="163"/>
      <c r="AV133" s="164"/>
      <c r="AW133" s="87">
        <v>400</v>
      </c>
      <c r="AX133" s="124"/>
      <c r="AY133" s="124"/>
      <c r="AZ133" s="124"/>
      <c r="BA133" s="124"/>
      <c r="BB133" s="124"/>
      <c r="BC133" s="124"/>
    </row>
    <row r="134" s="136" customFormat="1" ht="121.5" spans="1:55">
      <c r="A134" s="34" t="s">
        <v>1050</v>
      </c>
      <c r="B134" s="61">
        <v>128</v>
      </c>
      <c r="C134" s="81" t="s">
        <v>1103</v>
      </c>
      <c r="D134" s="33" t="s">
        <v>110</v>
      </c>
      <c r="E134" s="33" t="s">
        <v>111</v>
      </c>
      <c r="F134" s="33" t="s">
        <v>175</v>
      </c>
      <c r="G134" s="33" t="s">
        <v>1104</v>
      </c>
      <c r="H134" s="33" t="s">
        <v>114</v>
      </c>
      <c r="I134" s="33" t="s">
        <v>230</v>
      </c>
      <c r="J134" s="33" t="s">
        <v>1105</v>
      </c>
      <c r="K134" s="33" t="s">
        <v>1106</v>
      </c>
      <c r="L134" s="33" t="s">
        <v>1105</v>
      </c>
      <c r="M134" s="33" t="s">
        <v>1104</v>
      </c>
      <c r="N134" s="33" t="s">
        <v>82</v>
      </c>
      <c r="O134" s="33" t="s">
        <v>101</v>
      </c>
      <c r="P134" s="33" t="s">
        <v>1107</v>
      </c>
      <c r="Q134" s="33" t="s">
        <v>1025</v>
      </c>
      <c r="R134" s="33" t="s">
        <v>1108</v>
      </c>
      <c r="S134" s="33" t="s">
        <v>569</v>
      </c>
      <c r="T134" s="33" t="s">
        <v>570</v>
      </c>
      <c r="U134" s="33" t="s">
        <v>123</v>
      </c>
      <c r="V134" s="33" t="s">
        <v>237</v>
      </c>
      <c r="W134" s="33">
        <v>20241</v>
      </c>
      <c r="X134" s="33" t="s">
        <v>91</v>
      </c>
      <c r="Y134" s="33">
        <v>202401</v>
      </c>
      <c r="Z134" s="33">
        <v>202412</v>
      </c>
      <c r="AA134" s="33">
        <v>38</v>
      </c>
      <c r="AB134" s="33">
        <v>38</v>
      </c>
      <c r="AC134" s="33"/>
      <c r="AD134" s="33"/>
      <c r="AE134" s="148">
        <f t="shared" si="2"/>
        <v>0</v>
      </c>
      <c r="AF134" s="33">
        <v>90</v>
      </c>
      <c r="AG134" s="33">
        <v>40</v>
      </c>
      <c r="AH134" s="33" t="s">
        <v>92</v>
      </c>
      <c r="AI134" s="33" t="s">
        <v>92</v>
      </c>
      <c r="AJ134" s="33" t="s">
        <v>92</v>
      </c>
      <c r="AK134" s="33" t="s">
        <v>91</v>
      </c>
      <c r="AL134" s="33" t="s">
        <v>92</v>
      </c>
      <c r="AM134" s="33" t="s">
        <v>92</v>
      </c>
      <c r="AN134" s="33" t="s">
        <v>92</v>
      </c>
      <c r="AO134" s="33" t="s">
        <v>92</v>
      </c>
      <c r="AP134" s="33" t="s">
        <v>92</v>
      </c>
      <c r="AQ134" s="33" t="s">
        <v>1109</v>
      </c>
      <c r="AR134" s="33">
        <v>15202380275</v>
      </c>
      <c r="AS134" s="160"/>
      <c r="AT134" s="163"/>
      <c r="AU134" s="163"/>
      <c r="AV134" s="164"/>
      <c r="AW134" s="87"/>
      <c r="AX134" s="124"/>
      <c r="AY134" s="124"/>
      <c r="AZ134" s="124"/>
      <c r="BA134" s="124"/>
      <c r="BB134" s="124"/>
      <c r="BC134" s="124"/>
    </row>
    <row r="135" s="136" customFormat="1" ht="121.5" spans="1:55">
      <c r="A135" s="34" t="s">
        <v>1050</v>
      </c>
      <c r="B135" s="61">
        <v>129</v>
      </c>
      <c r="C135" s="81" t="s">
        <v>1110</v>
      </c>
      <c r="D135" s="33" t="s">
        <v>110</v>
      </c>
      <c r="E135" s="33" t="s">
        <v>111</v>
      </c>
      <c r="F135" s="33" t="s">
        <v>175</v>
      </c>
      <c r="G135" s="33" t="s">
        <v>1111</v>
      </c>
      <c r="H135" s="33" t="s">
        <v>114</v>
      </c>
      <c r="I135" s="33" t="s">
        <v>1112</v>
      </c>
      <c r="J135" s="33" t="s">
        <v>1113</v>
      </c>
      <c r="K135" s="33" t="s">
        <v>1114</v>
      </c>
      <c r="L135" s="33" t="s">
        <v>1113</v>
      </c>
      <c r="M135" s="33" t="s">
        <v>1115</v>
      </c>
      <c r="N135" s="33" t="s">
        <v>82</v>
      </c>
      <c r="O135" s="33" t="s">
        <v>101</v>
      </c>
      <c r="P135" s="33" t="s">
        <v>1116</v>
      </c>
      <c r="Q135" s="33" t="s">
        <v>1025</v>
      </c>
      <c r="R135" s="33" t="s">
        <v>1117</v>
      </c>
      <c r="S135" s="33" t="s">
        <v>1118</v>
      </c>
      <c r="T135" s="33" t="s">
        <v>570</v>
      </c>
      <c r="U135" s="33" t="s">
        <v>123</v>
      </c>
      <c r="V135" s="33" t="s">
        <v>443</v>
      </c>
      <c r="W135" s="33">
        <v>20241</v>
      </c>
      <c r="X135" s="33" t="s">
        <v>91</v>
      </c>
      <c r="Y135" s="33">
        <v>202401</v>
      </c>
      <c r="Z135" s="33">
        <v>202412</v>
      </c>
      <c r="AA135" s="33">
        <v>100</v>
      </c>
      <c r="AB135" s="33">
        <v>100</v>
      </c>
      <c r="AC135" s="33"/>
      <c r="AD135" s="33"/>
      <c r="AE135" s="148">
        <f t="shared" si="2"/>
        <v>0</v>
      </c>
      <c r="AF135" s="33">
        <v>140</v>
      </c>
      <c r="AG135" s="33">
        <v>42</v>
      </c>
      <c r="AH135" s="33" t="s">
        <v>92</v>
      </c>
      <c r="AI135" s="33" t="s">
        <v>92</v>
      </c>
      <c r="AJ135" s="33" t="s">
        <v>92</v>
      </c>
      <c r="AK135" s="33" t="s">
        <v>91</v>
      </c>
      <c r="AL135" s="33" t="s">
        <v>91</v>
      </c>
      <c r="AM135" s="33" t="s">
        <v>92</v>
      </c>
      <c r="AN135" s="33" t="s">
        <v>92</v>
      </c>
      <c r="AO135" s="33" t="s">
        <v>92</v>
      </c>
      <c r="AP135" s="33" t="s">
        <v>92</v>
      </c>
      <c r="AQ135" s="33" t="s">
        <v>1119</v>
      </c>
      <c r="AR135" s="33">
        <v>13896279350</v>
      </c>
      <c r="AS135" s="160"/>
      <c r="AT135" s="163"/>
      <c r="AU135" s="163"/>
      <c r="AV135" s="164"/>
      <c r="AW135" s="87">
        <v>100</v>
      </c>
      <c r="AX135" s="124"/>
      <c r="AY135" s="124"/>
      <c r="AZ135" s="124"/>
      <c r="BA135" s="124"/>
      <c r="BB135" s="124"/>
      <c r="BC135" s="124"/>
    </row>
    <row r="136" s="136" customFormat="1" ht="162" spans="1:55">
      <c r="A136" s="34" t="s">
        <v>1050</v>
      </c>
      <c r="B136" s="61">
        <v>130</v>
      </c>
      <c r="C136" s="81" t="s">
        <v>1120</v>
      </c>
      <c r="D136" s="33" t="s">
        <v>110</v>
      </c>
      <c r="E136" s="33" t="s">
        <v>111</v>
      </c>
      <c r="F136" s="33" t="s">
        <v>175</v>
      </c>
      <c r="G136" s="33" t="s">
        <v>1121</v>
      </c>
      <c r="H136" s="33" t="s">
        <v>114</v>
      </c>
      <c r="I136" s="33" t="s">
        <v>1122</v>
      </c>
      <c r="J136" s="33" t="s">
        <v>1123</v>
      </c>
      <c r="K136" s="33" t="s">
        <v>1124</v>
      </c>
      <c r="L136" s="33" t="s">
        <v>1125</v>
      </c>
      <c r="M136" s="33" t="s">
        <v>1121</v>
      </c>
      <c r="N136" s="33" t="s">
        <v>82</v>
      </c>
      <c r="O136" s="33" t="s">
        <v>1034</v>
      </c>
      <c r="P136" s="33" t="s">
        <v>1126</v>
      </c>
      <c r="Q136" s="33" t="s">
        <v>1127</v>
      </c>
      <c r="R136" s="33" t="s">
        <v>1128</v>
      </c>
      <c r="S136" s="33" t="s">
        <v>105</v>
      </c>
      <c r="T136" s="33" t="s">
        <v>570</v>
      </c>
      <c r="U136" s="33" t="s">
        <v>123</v>
      </c>
      <c r="V136" s="33" t="s">
        <v>741</v>
      </c>
      <c r="W136" s="33">
        <v>2024</v>
      </c>
      <c r="X136" s="33" t="s">
        <v>91</v>
      </c>
      <c r="Y136" s="33">
        <v>202401</v>
      </c>
      <c r="Z136" s="33">
        <v>202412</v>
      </c>
      <c r="AA136" s="33">
        <v>85</v>
      </c>
      <c r="AB136" s="33">
        <v>85</v>
      </c>
      <c r="AC136" s="33"/>
      <c r="AD136" s="33"/>
      <c r="AE136" s="148">
        <f t="shared" si="2"/>
        <v>0</v>
      </c>
      <c r="AF136" s="33">
        <v>50</v>
      </c>
      <c r="AG136" s="33">
        <v>20</v>
      </c>
      <c r="AH136" s="33" t="s">
        <v>92</v>
      </c>
      <c r="AI136" s="33" t="s">
        <v>92</v>
      </c>
      <c r="AJ136" s="33" t="s">
        <v>92</v>
      </c>
      <c r="AK136" s="33" t="s">
        <v>91</v>
      </c>
      <c r="AL136" s="33" t="s">
        <v>91</v>
      </c>
      <c r="AM136" s="33" t="s">
        <v>92</v>
      </c>
      <c r="AN136" s="33" t="s">
        <v>92</v>
      </c>
      <c r="AO136" s="33" t="s">
        <v>92</v>
      </c>
      <c r="AP136" s="33" t="s">
        <v>92</v>
      </c>
      <c r="AQ136" s="33" t="s">
        <v>1129</v>
      </c>
      <c r="AR136" s="33">
        <v>15923859086</v>
      </c>
      <c r="AS136" s="160"/>
      <c r="AT136" s="163"/>
      <c r="AU136" s="163"/>
      <c r="AV136" s="164"/>
      <c r="AW136" s="87">
        <v>85</v>
      </c>
      <c r="AX136" s="124"/>
      <c r="AY136" s="124"/>
      <c r="AZ136" s="124"/>
      <c r="BA136" s="124"/>
      <c r="BB136" s="124"/>
      <c r="BC136" s="124"/>
    </row>
    <row r="137" s="137" customFormat="1" ht="94.5" spans="1:55">
      <c r="A137" s="34" t="s">
        <v>1130</v>
      </c>
      <c r="B137" s="61">
        <v>131</v>
      </c>
      <c r="C137" s="81" t="s">
        <v>1131</v>
      </c>
      <c r="D137" s="33" t="s">
        <v>110</v>
      </c>
      <c r="E137" s="33" t="s">
        <v>111</v>
      </c>
      <c r="F137" s="33" t="s">
        <v>112</v>
      </c>
      <c r="G137" s="33" t="s">
        <v>1132</v>
      </c>
      <c r="H137" s="33" t="s">
        <v>114</v>
      </c>
      <c r="I137" s="33" t="s">
        <v>1133</v>
      </c>
      <c r="J137" s="33" t="s">
        <v>1134</v>
      </c>
      <c r="K137" s="33" t="s">
        <v>1135</v>
      </c>
      <c r="L137" s="33" t="s">
        <v>1136</v>
      </c>
      <c r="M137" s="33" t="s">
        <v>1137</v>
      </c>
      <c r="N137" s="33" t="s">
        <v>82</v>
      </c>
      <c r="O137" s="33" t="s">
        <v>101</v>
      </c>
      <c r="P137" s="33" t="s">
        <v>1138</v>
      </c>
      <c r="Q137" s="33" t="s">
        <v>1139</v>
      </c>
      <c r="R137" s="33" t="s">
        <v>1140</v>
      </c>
      <c r="S137" s="33" t="s">
        <v>569</v>
      </c>
      <c r="T137" s="33" t="s">
        <v>570</v>
      </c>
      <c r="U137" s="33" t="s">
        <v>123</v>
      </c>
      <c r="V137" s="33" t="s">
        <v>523</v>
      </c>
      <c r="W137" s="33">
        <v>2024</v>
      </c>
      <c r="X137" s="33" t="s">
        <v>91</v>
      </c>
      <c r="Y137" s="33">
        <v>202401</v>
      </c>
      <c r="Z137" s="33">
        <v>202412</v>
      </c>
      <c r="AA137" s="33">
        <v>80</v>
      </c>
      <c r="AB137" s="33">
        <v>80</v>
      </c>
      <c r="AC137" s="33"/>
      <c r="AD137" s="33"/>
      <c r="AE137" s="148">
        <f t="shared" ref="AE137:AE150" si="3">AA137-AB137-AC137-AD137</f>
        <v>0</v>
      </c>
      <c r="AF137" s="33">
        <v>135</v>
      </c>
      <c r="AG137" s="33">
        <v>45</v>
      </c>
      <c r="AH137" s="33" t="s">
        <v>92</v>
      </c>
      <c r="AI137" s="33" t="s">
        <v>92</v>
      </c>
      <c r="AJ137" s="33" t="s">
        <v>92</v>
      </c>
      <c r="AK137" s="33" t="s">
        <v>91</v>
      </c>
      <c r="AL137" s="33" t="s">
        <v>92</v>
      </c>
      <c r="AM137" s="33" t="s">
        <v>92</v>
      </c>
      <c r="AN137" s="33" t="s">
        <v>92</v>
      </c>
      <c r="AO137" s="33" t="s">
        <v>91</v>
      </c>
      <c r="AP137" s="33" t="s">
        <v>1139</v>
      </c>
      <c r="AQ137" s="33" t="s">
        <v>1102</v>
      </c>
      <c r="AR137" s="33">
        <v>13627649933</v>
      </c>
      <c r="AS137" s="163"/>
      <c r="AT137" s="165"/>
      <c r="AU137" s="165"/>
      <c r="AV137" s="166"/>
      <c r="AW137" s="87">
        <v>80</v>
      </c>
      <c r="AX137" s="124"/>
      <c r="AY137" s="124"/>
      <c r="AZ137" s="124"/>
      <c r="BA137" s="124"/>
      <c r="BB137" s="124"/>
      <c r="BC137" s="124"/>
    </row>
    <row r="138" s="137" customFormat="1" ht="148.5" spans="1:55">
      <c r="A138" s="34" t="s">
        <v>1130</v>
      </c>
      <c r="B138" s="61">
        <v>132</v>
      </c>
      <c r="C138" s="81" t="s">
        <v>1141</v>
      </c>
      <c r="D138" s="33" t="s">
        <v>110</v>
      </c>
      <c r="E138" s="33" t="s">
        <v>111</v>
      </c>
      <c r="F138" s="33" t="s">
        <v>112</v>
      </c>
      <c r="G138" s="33" t="s">
        <v>1142</v>
      </c>
      <c r="H138" s="33" t="s">
        <v>114</v>
      </c>
      <c r="I138" s="33" t="s">
        <v>1143</v>
      </c>
      <c r="J138" s="33" t="s">
        <v>1144</v>
      </c>
      <c r="K138" s="33" t="s">
        <v>1145</v>
      </c>
      <c r="L138" s="33" t="s">
        <v>1144</v>
      </c>
      <c r="M138" s="33" t="s">
        <v>1146</v>
      </c>
      <c r="N138" s="33" t="s">
        <v>181</v>
      </c>
      <c r="O138" s="33" t="s">
        <v>101</v>
      </c>
      <c r="P138" s="33" t="s">
        <v>1147</v>
      </c>
      <c r="Q138" s="33" t="s">
        <v>1148</v>
      </c>
      <c r="R138" s="33" t="s">
        <v>212</v>
      </c>
      <c r="S138" s="33" t="s">
        <v>569</v>
      </c>
      <c r="T138" s="33" t="s">
        <v>570</v>
      </c>
      <c r="U138" s="33" t="s">
        <v>123</v>
      </c>
      <c r="V138" s="33" t="s">
        <v>718</v>
      </c>
      <c r="W138" s="33">
        <v>2024</v>
      </c>
      <c r="X138" s="33" t="s">
        <v>91</v>
      </c>
      <c r="Y138" s="33">
        <v>202401</v>
      </c>
      <c r="Z138" s="33">
        <v>202412</v>
      </c>
      <c r="AA138" s="33">
        <v>130</v>
      </c>
      <c r="AB138" s="33">
        <v>130</v>
      </c>
      <c r="AC138" s="33"/>
      <c r="AD138" s="33"/>
      <c r="AE138" s="148">
        <f t="shared" si="3"/>
        <v>0</v>
      </c>
      <c r="AF138" s="33">
        <v>100</v>
      </c>
      <c r="AG138" s="33">
        <v>10</v>
      </c>
      <c r="AH138" s="33" t="s">
        <v>92</v>
      </c>
      <c r="AI138" s="33" t="s">
        <v>92</v>
      </c>
      <c r="AJ138" s="33" t="s">
        <v>92</v>
      </c>
      <c r="AK138" s="33" t="s">
        <v>91</v>
      </c>
      <c r="AL138" s="33" t="s">
        <v>91</v>
      </c>
      <c r="AM138" s="33" t="s">
        <v>92</v>
      </c>
      <c r="AN138" s="33" t="s">
        <v>92</v>
      </c>
      <c r="AO138" s="33" t="s">
        <v>92</v>
      </c>
      <c r="AP138" s="33" t="s">
        <v>92</v>
      </c>
      <c r="AQ138" s="33" t="s">
        <v>1149</v>
      </c>
      <c r="AR138" s="33">
        <v>18716716777</v>
      </c>
      <c r="AS138" s="163"/>
      <c r="AT138" s="165"/>
      <c r="AU138" s="165"/>
      <c r="AV138" s="166"/>
      <c r="AW138" s="87">
        <v>130</v>
      </c>
      <c r="AX138" s="124"/>
      <c r="AY138" s="124"/>
      <c r="AZ138" s="124"/>
      <c r="BA138" s="124"/>
      <c r="BB138" s="124"/>
      <c r="BC138" s="124"/>
    </row>
    <row r="139" s="137" customFormat="1" ht="256.5" spans="1:55">
      <c r="A139" s="34" t="s">
        <v>1130</v>
      </c>
      <c r="B139" s="61">
        <v>133</v>
      </c>
      <c r="C139" s="81" t="s">
        <v>1150</v>
      </c>
      <c r="D139" s="33" t="s">
        <v>110</v>
      </c>
      <c r="E139" s="33" t="s">
        <v>111</v>
      </c>
      <c r="F139" s="33" t="s">
        <v>112</v>
      </c>
      <c r="G139" s="33" t="s">
        <v>1151</v>
      </c>
      <c r="H139" s="33" t="s">
        <v>114</v>
      </c>
      <c r="I139" s="33" t="s">
        <v>650</v>
      </c>
      <c r="J139" s="33" t="s">
        <v>1152</v>
      </c>
      <c r="K139" s="33" t="s">
        <v>1153</v>
      </c>
      <c r="L139" s="33" t="s">
        <v>1152</v>
      </c>
      <c r="M139" s="33" t="s">
        <v>1154</v>
      </c>
      <c r="N139" s="33" t="s">
        <v>82</v>
      </c>
      <c r="O139" s="33" t="s">
        <v>101</v>
      </c>
      <c r="P139" s="33" t="s">
        <v>1155</v>
      </c>
      <c r="Q139" s="33" t="s">
        <v>1156</v>
      </c>
      <c r="R139" s="33" t="s">
        <v>1157</v>
      </c>
      <c r="S139" s="33" t="s">
        <v>569</v>
      </c>
      <c r="T139" s="33" t="s">
        <v>570</v>
      </c>
      <c r="U139" s="33" t="s">
        <v>123</v>
      </c>
      <c r="V139" s="33" t="s">
        <v>511</v>
      </c>
      <c r="W139" s="33">
        <v>2024</v>
      </c>
      <c r="X139" s="33" t="s">
        <v>91</v>
      </c>
      <c r="Y139" s="33">
        <v>202401</v>
      </c>
      <c r="Z139" s="33">
        <v>202412</v>
      </c>
      <c r="AA139" s="33">
        <v>400</v>
      </c>
      <c r="AB139" s="33">
        <v>400</v>
      </c>
      <c r="AC139" s="33"/>
      <c r="AD139" s="33"/>
      <c r="AE139" s="148">
        <f t="shared" si="3"/>
        <v>0</v>
      </c>
      <c r="AF139" s="33">
        <v>100</v>
      </c>
      <c r="AG139" s="33">
        <v>50</v>
      </c>
      <c r="AH139" s="33" t="s">
        <v>92</v>
      </c>
      <c r="AI139" s="33" t="s">
        <v>92</v>
      </c>
      <c r="AJ139" s="33" t="s">
        <v>92</v>
      </c>
      <c r="AK139" s="33" t="s">
        <v>91</v>
      </c>
      <c r="AL139" s="33" t="s">
        <v>91</v>
      </c>
      <c r="AM139" s="33" t="s">
        <v>92</v>
      </c>
      <c r="AN139" s="33" t="s">
        <v>92</v>
      </c>
      <c r="AO139" s="33" t="s">
        <v>91</v>
      </c>
      <c r="AP139" s="33" t="s">
        <v>1158</v>
      </c>
      <c r="AQ139" s="33" t="s">
        <v>512</v>
      </c>
      <c r="AR139" s="33">
        <v>13618356711</v>
      </c>
      <c r="AS139" s="163"/>
      <c r="AT139" s="165"/>
      <c r="AU139" s="165"/>
      <c r="AV139" s="166"/>
      <c r="AW139" s="87">
        <v>200</v>
      </c>
      <c r="AX139" s="124"/>
      <c r="AY139" s="124"/>
      <c r="AZ139" s="124"/>
      <c r="BA139" s="124"/>
      <c r="BB139" s="124"/>
      <c r="BC139" s="124"/>
    </row>
    <row r="140" s="12" customFormat="1" ht="216" spans="1:55">
      <c r="A140" s="34" t="s">
        <v>1130</v>
      </c>
      <c r="B140" s="61">
        <v>134</v>
      </c>
      <c r="C140" s="81" t="s">
        <v>1159</v>
      </c>
      <c r="D140" s="33" t="s">
        <v>110</v>
      </c>
      <c r="E140" s="33" t="s">
        <v>111</v>
      </c>
      <c r="F140" s="33" t="s">
        <v>112</v>
      </c>
      <c r="G140" s="33" t="s">
        <v>1160</v>
      </c>
      <c r="H140" s="33" t="s">
        <v>114</v>
      </c>
      <c r="I140" s="33" t="s">
        <v>1161</v>
      </c>
      <c r="J140" s="33" t="s">
        <v>1162</v>
      </c>
      <c r="K140" s="33" t="s">
        <v>1163</v>
      </c>
      <c r="L140" s="33" t="s">
        <v>1162</v>
      </c>
      <c r="M140" s="33" t="s">
        <v>1160</v>
      </c>
      <c r="N140" s="33" t="s">
        <v>82</v>
      </c>
      <c r="O140" s="33" t="s">
        <v>101</v>
      </c>
      <c r="P140" s="33" t="s">
        <v>1164</v>
      </c>
      <c r="Q140" s="33" t="s">
        <v>1156</v>
      </c>
      <c r="R140" s="33" t="s">
        <v>1165</v>
      </c>
      <c r="S140" s="33" t="s">
        <v>1065</v>
      </c>
      <c r="T140" s="33" t="s">
        <v>570</v>
      </c>
      <c r="U140" s="33" t="s">
        <v>123</v>
      </c>
      <c r="V140" s="33" t="s">
        <v>443</v>
      </c>
      <c r="W140" s="33">
        <v>2024</v>
      </c>
      <c r="X140" s="33" t="s">
        <v>91</v>
      </c>
      <c r="Y140" s="33">
        <v>202401</v>
      </c>
      <c r="Z140" s="33">
        <v>202412</v>
      </c>
      <c r="AA140" s="33">
        <v>600</v>
      </c>
      <c r="AB140" s="33">
        <v>600</v>
      </c>
      <c r="AC140" s="33"/>
      <c r="AD140" s="33"/>
      <c r="AE140" s="148">
        <f t="shared" si="3"/>
        <v>0</v>
      </c>
      <c r="AF140" s="33">
        <v>130</v>
      </c>
      <c r="AG140" s="33">
        <v>40</v>
      </c>
      <c r="AH140" s="33" t="s">
        <v>92</v>
      </c>
      <c r="AI140" s="33" t="s">
        <v>92</v>
      </c>
      <c r="AJ140" s="33" t="s">
        <v>92</v>
      </c>
      <c r="AK140" s="33" t="s">
        <v>91</v>
      </c>
      <c r="AL140" s="33" t="s">
        <v>91</v>
      </c>
      <c r="AM140" s="33" t="s">
        <v>92</v>
      </c>
      <c r="AN140" s="33" t="s">
        <v>92</v>
      </c>
      <c r="AO140" s="33" t="s">
        <v>92</v>
      </c>
      <c r="AP140" s="33" t="s">
        <v>92</v>
      </c>
      <c r="AQ140" s="33" t="s">
        <v>1119</v>
      </c>
      <c r="AR140" s="33">
        <v>13896279350</v>
      </c>
      <c r="AS140" s="160"/>
      <c r="AT140" s="168"/>
      <c r="AU140" s="168"/>
      <c r="AV140" s="169"/>
      <c r="AW140" s="87">
        <v>500</v>
      </c>
      <c r="AX140" s="130"/>
      <c r="AY140" s="130"/>
      <c r="AZ140" s="130"/>
      <c r="BA140" s="130"/>
      <c r="BB140" s="130"/>
      <c r="BC140" s="130"/>
    </row>
    <row r="141" s="12" customFormat="1" ht="270" spans="1:55">
      <c r="A141" s="34" t="s">
        <v>1130</v>
      </c>
      <c r="B141" s="61">
        <v>135</v>
      </c>
      <c r="C141" s="81" t="s">
        <v>1166</v>
      </c>
      <c r="D141" s="33" t="s">
        <v>110</v>
      </c>
      <c r="E141" s="33" t="s">
        <v>111</v>
      </c>
      <c r="F141" s="33" t="s">
        <v>112</v>
      </c>
      <c r="G141" s="33" t="s">
        <v>1167</v>
      </c>
      <c r="H141" s="33" t="s">
        <v>114</v>
      </c>
      <c r="I141" s="33" t="s">
        <v>1168</v>
      </c>
      <c r="J141" s="33" t="s">
        <v>1169</v>
      </c>
      <c r="K141" s="33" t="s">
        <v>1170</v>
      </c>
      <c r="L141" s="33" t="s">
        <v>1169</v>
      </c>
      <c r="M141" s="33" t="s">
        <v>1171</v>
      </c>
      <c r="N141" s="33" t="s">
        <v>82</v>
      </c>
      <c r="O141" s="33" t="s">
        <v>196</v>
      </c>
      <c r="P141" s="33" t="s">
        <v>1172</v>
      </c>
      <c r="Q141" s="33" t="s">
        <v>1173</v>
      </c>
      <c r="R141" s="33" t="s">
        <v>1174</v>
      </c>
      <c r="S141" s="33" t="s">
        <v>105</v>
      </c>
      <c r="T141" s="33" t="s">
        <v>570</v>
      </c>
      <c r="U141" s="33" t="s">
        <v>123</v>
      </c>
      <c r="V141" s="33" t="s">
        <v>688</v>
      </c>
      <c r="W141" s="33">
        <v>2024</v>
      </c>
      <c r="X141" s="33" t="s">
        <v>91</v>
      </c>
      <c r="Y141" s="33">
        <v>202401</v>
      </c>
      <c r="Z141" s="33">
        <v>202412</v>
      </c>
      <c r="AA141" s="33">
        <v>1000</v>
      </c>
      <c r="AB141" s="33">
        <v>1000</v>
      </c>
      <c r="AC141" s="33"/>
      <c r="AD141" s="33"/>
      <c r="AE141" s="148">
        <f t="shared" si="3"/>
        <v>0</v>
      </c>
      <c r="AF141" s="33">
        <v>9786</v>
      </c>
      <c r="AG141" s="33">
        <v>2379</v>
      </c>
      <c r="AH141" s="33" t="s">
        <v>92</v>
      </c>
      <c r="AI141" s="33" t="s">
        <v>92</v>
      </c>
      <c r="AJ141" s="33" t="s">
        <v>92</v>
      </c>
      <c r="AK141" s="33" t="s">
        <v>91</v>
      </c>
      <c r="AL141" s="33" t="s">
        <v>92</v>
      </c>
      <c r="AM141" s="33" t="s">
        <v>92</v>
      </c>
      <c r="AN141" s="33" t="s">
        <v>92</v>
      </c>
      <c r="AO141" s="33" t="s">
        <v>91</v>
      </c>
      <c r="AP141" s="33" t="s">
        <v>1175</v>
      </c>
      <c r="AQ141" s="33" t="s">
        <v>1176</v>
      </c>
      <c r="AR141" s="33">
        <v>17749962810</v>
      </c>
      <c r="AS141" s="160"/>
      <c r="AT141" s="168"/>
      <c r="AU141" s="168"/>
      <c r="AV141" s="169"/>
      <c r="AW141" s="87"/>
      <c r="AX141" s="130"/>
      <c r="AY141" s="130"/>
      <c r="AZ141" s="130"/>
      <c r="BA141" s="130"/>
      <c r="BB141" s="130"/>
      <c r="BC141" s="130"/>
    </row>
    <row r="142" s="12" customFormat="1" ht="310.5" spans="1:55">
      <c r="A142" s="34" t="s">
        <v>1130</v>
      </c>
      <c r="B142" s="61">
        <v>136</v>
      </c>
      <c r="C142" s="81" t="s">
        <v>1177</v>
      </c>
      <c r="D142" s="33" t="s">
        <v>110</v>
      </c>
      <c r="E142" s="33" t="s">
        <v>160</v>
      </c>
      <c r="F142" s="33" t="s">
        <v>1018</v>
      </c>
      <c r="G142" s="33" t="s">
        <v>1178</v>
      </c>
      <c r="H142" s="33" t="s">
        <v>114</v>
      </c>
      <c r="I142" s="33" t="s">
        <v>1179</v>
      </c>
      <c r="J142" s="33" t="s">
        <v>1180</v>
      </c>
      <c r="K142" s="33" t="s">
        <v>1181</v>
      </c>
      <c r="L142" s="33" t="s">
        <v>1180</v>
      </c>
      <c r="M142" s="33" t="s">
        <v>1178</v>
      </c>
      <c r="N142" s="33" t="s">
        <v>82</v>
      </c>
      <c r="O142" s="33" t="s">
        <v>275</v>
      </c>
      <c r="P142" s="33" t="s">
        <v>1182</v>
      </c>
      <c r="Q142" s="33" t="s">
        <v>1183</v>
      </c>
      <c r="R142" s="33" t="s">
        <v>1184</v>
      </c>
      <c r="S142" s="33" t="s">
        <v>569</v>
      </c>
      <c r="T142" s="33" t="s">
        <v>570</v>
      </c>
      <c r="U142" s="33" t="s">
        <v>123</v>
      </c>
      <c r="V142" s="33" t="s">
        <v>554</v>
      </c>
      <c r="W142" s="33">
        <v>2024</v>
      </c>
      <c r="X142" s="33" t="s">
        <v>91</v>
      </c>
      <c r="Y142" s="33">
        <v>202401</v>
      </c>
      <c r="Z142" s="33">
        <v>202412</v>
      </c>
      <c r="AA142" s="33">
        <v>450</v>
      </c>
      <c r="AB142" s="33">
        <v>450</v>
      </c>
      <c r="AC142" s="33"/>
      <c r="AD142" s="33"/>
      <c r="AE142" s="148">
        <f t="shared" si="3"/>
        <v>0</v>
      </c>
      <c r="AF142" s="33">
        <v>40</v>
      </c>
      <c r="AG142" s="33">
        <v>6</v>
      </c>
      <c r="AH142" s="33" t="s">
        <v>92</v>
      </c>
      <c r="AI142" s="33" t="s">
        <v>92</v>
      </c>
      <c r="AJ142" s="33" t="s">
        <v>92</v>
      </c>
      <c r="AK142" s="33" t="s">
        <v>91</v>
      </c>
      <c r="AL142" s="33" t="s">
        <v>92</v>
      </c>
      <c r="AM142" s="33" t="s">
        <v>92</v>
      </c>
      <c r="AN142" s="33" t="s">
        <v>92</v>
      </c>
      <c r="AO142" s="33" t="s">
        <v>92</v>
      </c>
      <c r="AP142" s="33" t="s">
        <v>92</v>
      </c>
      <c r="AQ142" s="33" t="s">
        <v>1185</v>
      </c>
      <c r="AR142" s="33">
        <v>13657634008</v>
      </c>
      <c r="AS142" s="160"/>
      <c r="AT142" s="168"/>
      <c r="AU142" s="168"/>
      <c r="AV142" s="169"/>
      <c r="AW142" s="87">
        <v>450</v>
      </c>
      <c r="AX142" s="130"/>
      <c r="AY142" s="130"/>
      <c r="AZ142" s="130"/>
      <c r="BA142" s="130"/>
      <c r="BB142" s="130"/>
      <c r="BC142" s="130"/>
    </row>
    <row r="143" s="136" customFormat="1" ht="108" spans="1:55">
      <c r="A143" s="34" t="s">
        <v>1186</v>
      </c>
      <c r="B143" s="61">
        <v>137</v>
      </c>
      <c r="C143" s="81" t="s">
        <v>1187</v>
      </c>
      <c r="D143" s="33" t="s">
        <v>110</v>
      </c>
      <c r="E143" s="33" t="s">
        <v>111</v>
      </c>
      <c r="F143" s="33" t="s">
        <v>175</v>
      </c>
      <c r="G143" s="33" t="s">
        <v>1188</v>
      </c>
      <c r="H143" s="33" t="s">
        <v>114</v>
      </c>
      <c r="I143" s="33" t="s">
        <v>1189</v>
      </c>
      <c r="J143" s="33" t="s">
        <v>1190</v>
      </c>
      <c r="K143" s="33" t="s">
        <v>1191</v>
      </c>
      <c r="L143" s="33" t="s">
        <v>1192</v>
      </c>
      <c r="M143" s="33" t="s">
        <v>1193</v>
      </c>
      <c r="N143" s="33" t="s">
        <v>82</v>
      </c>
      <c r="O143" s="33" t="s">
        <v>101</v>
      </c>
      <c r="P143" s="33" t="s">
        <v>1194</v>
      </c>
      <c r="Q143" s="33" t="s">
        <v>1025</v>
      </c>
      <c r="R143" s="33" t="s">
        <v>224</v>
      </c>
      <c r="S143" s="33" t="s">
        <v>569</v>
      </c>
      <c r="T143" s="33" t="s">
        <v>570</v>
      </c>
      <c r="U143" s="33" t="s">
        <v>1195</v>
      </c>
      <c r="V143" s="33" t="s">
        <v>1195</v>
      </c>
      <c r="W143" s="33">
        <v>2024</v>
      </c>
      <c r="X143" s="33" t="s">
        <v>91</v>
      </c>
      <c r="Y143" s="33">
        <v>202401</v>
      </c>
      <c r="Z143" s="33">
        <v>202412</v>
      </c>
      <c r="AA143" s="33">
        <v>800</v>
      </c>
      <c r="AB143" s="33">
        <v>800</v>
      </c>
      <c r="AC143" s="33"/>
      <c r="AD143" s="33"/>
      <c r="AE143" s="148">
        <f t="shared" si="3"/>
        <v>0</v>
      </c>
      <c r="AF143" s="33">
        <v>1000</v>
      </c>
      <c r="AG143" s="33">
        <v>100</v>
      </c>
      <c r="AH143" s="33" t="s">
        <v>92</v>
      </c>
      <c r="AI143" s="33" t="s">
        <v>92</v>
      </c>
      <c r="AJ143" s="33" t="s">
        <v>92</v>
      </c>
      <c r="AK143" s="33" t="s">
        <v>91</v>
      </c>
      <c r="AL143" s="33" t="s">
        <v>92</v>
      </c>
      <c r="AM143" s="33" t="s">
        <v>92</v>
      </c>
      <c r="AN143" s="33" t="s">
        <v>92</v>
      </c>
      <c r="AO143" s="33" t="s">
        <v>92</v>
      </c>
      <c r="AP143" s="33" t="s">
        <v>92</v>
      </c>
      <c r="AQ143" s="33" t="s">
        <v>1196</v>
      </c>
      <c r="AR143" s="33">
        <v>15223799812</v>
      </c>
      <c r="AS143" s="160"/>
      <c r="AT143" s="163"/>
      <c r="AU143" s="163"/>
      <c r="AV143" s="164"/>
      <c r="AW143" s="87">
        <v>600</v>
      </c>
      <c r="AX143" s="124"/>
      <c r="AY143" s="124"/>
      <c r="AZ143" s="124"/>
      <c r="BA143" s="124"/>
      <c r="BB143" s="124"/>
      <c r="BC143" s="124"/>
    </row>
    <row r="144" s="136" customFormat="1" ht="202.5" spans="1:55">
      <c r="A144" s="34" t="s">
        <v>1186</v>
      </c>
      <c r="B144" s="61">
        <v>138</v>
      </c>
      <c r="C144" s="81" t="s">
        <v>1197</v>
      </c>
      <c r="D144" s="33" t="s">
        <v>110</v>
      </c>
      <c r="E144" s="33" t="s">
        <v>111</v>
      </c>
      <c r="F144" s="33" t="s">
        <v>175</v>
      </c>
      <c r="G144" s="33" t="s">
        <v>1198</v>
      </c>
      <c r="H144" s="33" t="s">
        <v>114</v>
      </c>
      <c r="I144" s="33" t="s">
        <v>1199</v>
      </c>
      <c r="J144" s="33" t="s">
        <v>1200</v>
      </c>
      <c r="K144" s="33" t="s">
        <v>1201</v>
      </c>
      <c r="L144" s="33" t="s">
        <v>1200</v>
      </c>
      <c r="M144" s="33" t="s">
        <v>1202</v>
      </c>
      <c r="N144" s="33" t="s">
        <v>82</v>
      </c>
      <c r="O144" s="33" t="s">
        <v>101</v>
      </c>
      <c r="P144" s="33" t="s">
        <v>1203</v>
      </c>
      <c r="Q144" s="33" t="s">
        <v>1156</v>
      </c>
      <c r="R144" s="33" t="s">
        <v>1204</v>
      </c>
      <c r="S144" s="33" t="s">
        <v>569</v>
      </c>
      <c r="T144" s="33" t="s">
        <v>570</v>
      </c>
      <c r="U144" s="33" t="s">
        <v>1195</v>
      </c>
      <c r="V144" s="33" t="s">
        <v>1199</v>
      </c>
      <c r="W144" s="33">
        <v>2024</v>
      </c>
      <c r="X144" s="33" t="s">
        <v>91</v>
      </c>
      <c r="Y144" s="33">
        <v>202401</v>
      </c>
      <c r="Z144" s="33">
        <v>202412</v>
      </c>
      <c r="AA144" s="33">
        <v>1500</v>
      </c>
      <c r="AB144" s="33">
        <v>1500</v>
      </c>
      <c r="AC144" s="33"/>
      <c r="AD144" s="33"/>
      <c r="AE144" s="148">
        <f t="shared" si="3"/>
        <v>0</v>
      </c>
      <c r="AF144" s="33">
        <v>5000</v>
      </c>
      <c r="AG144" s="33">
        <v>500</v>
      </c>
      <c r="AH144" s="33" t="s">
        <v>92</v>
      </c>
      <c r="AI144" s="33" t="s">
        <v>92</v>
      </c>
      <c r="AJ144" s="33" t="s">
        <v>92</v>
      </c>
      <c r="AK144" s="33" t="s">
        <v>91</v>
      </c>
      <c r="AL144" s="33" t="s">
        <v>92</v>
      </c>
      <c r="AM144" s="33" t="s">
        <v>92</v>
      </c>
      <c r="AN144" s="33" t="s">
        <v>92</v>
      </c>
      <c r="AO144" s="33" t="s">
        <v>91</v>
      </c>
      <c r="AP144" s="33" t="s">
        <v>1205</v>
      </c>
      <c r="AQ144" s="33" t="s">
        <v>1196</v>
      </c>
      <c r="AR144" s="33">
        <v>15223799812</v>
      </c>
      <c r="AS144" s="160"/>
      <c r="AT144" s="163"/>
      <c r="AU144" s="163"/>
      <c r="AV144" s="164"/>
      <c r="AW144" s="87">
        <v>1000</v>
      </c>
      <c r="AX144" s="124"/>
      <c r="AY144" s="124"/>
      <c r="AZ144" s="124"/>
      <c r="BA144" s="124"/>
      <c r="BB144" s="124"/>
      <c r="BC144" s="124"/>
    </row>
    <row r="145" s="136" customFormat="1" ht="162" spans="1:55">
      <c r="A145" s="34" t="s">
        <v>1186</v>
      </c>
      <c r="B145" s="61">
        <v>139</v>
      </c>
      <c r="C145" s="81" t="s">
        <v>1206</v>
      </c>
      <c r="D145" s="33" t="s">
        <v>110</v>
      </c>
      <c r="E145" s="33" t="s">
        <v>111</v>
      </c>
      <c r="F145" s="33" t="s">
        <v>175</v>
      </c>
      <c r="G145" s="33" t="s">
        <v>1207</v>
      </c>
      <c r="H145" s="33" t="s">
        <v>114</v>
      </c>
      <c r="I145" s="33" t="s">
        <v>1208</v>
      </c>
      <c r="J145" s="33" t="s">
        <v>1209</v>
      </c>
      <c r="K145" s="33" t="s">
        <v>1210</v>
      </c>
      <c r="L145" s="33" t="s">
        <v>1209</v>
      </c>
      <c r="M145" s="33" t="s">
        <v>1211</v>
      </c>
      <c r="N145" s="33" t="s">
        <v>82</v>
      </c>
      <c r="O145" s="33" t="s">
        <v>101</v>
      </c>
      <c r="P145" s="33" t="s">
        <v>1212</v>
      </c>
      <c r="Q145" s="33" t="s">
        <v>1156</v>
      </c>
      <c r="R145" s="33" t="s">
        <v>1213</v>
      </c>
      <c r="S145" s="33" t="s">
        <v>569</v>
      </c>
      <c r="T145" s="33" t="s">
        <v>570</v>
      </c>
      <c r="U145" s="33" t="s">
        <v>1195</v>
      </c>
      <c r="V145" s="33" t="s">
        <v>1208</v>
      </c>
      <c r="W145" s="33">
        <v>2024</v>
      </c>
      <c r="X145" s="33" t="s">
        <v>91</v>
      </c>
      <c r="Y145" s="33">
        <v>202401</v>
      </c>
      <c r="Z145" s="33">
        <v>202412</v>
      </c>
      <c r="AA145" s="33">
        <v>1500</v>
      </c>
      <c r="AB145" s="33">
        <v>1500</v>
      </c>
      <c r="AC145" s="33"/>
      <c r="AD145" s="33"/>
      <c r="AE145" s="148">
        <f t="shared" si="3"/>
        <v>0</v>
      </c>
      <c r="AF145" s="33">
        <v>10000</v>
      </c>
      <c r="AG145" s="33">
        <v>1000</v>
      </c>
      <c r="AH145" s="33" t="s">
        <v>92</v>
      </c>
      <c r="AI145" s="33" t="s">
        <v>92</v>
      </c>
      <c r="AJ145" s="33" t="s">
        <v>92</v>
      </c>
      <c r="AK145" s="33" t="s">
        <v>91</v>
      </c>
      <c r="AL145" s="33" t="s">
        <v>92</v>
      </c>
      <c r="AM145" s="33" t="s">
        <v>92</v>
      </c>
      <c r="AN145" s="33" t="s">
        <v>92</v>
      </c>
      <c r="AO145" s="33" t="s">
        <v>91</v>
      </c>
      <c r="AP145" s="33" t="s">
        <v>1214</v>
      </c>
      <c r="AQ145" s="33" t="s">
        <v>1196</v>
      </c>
      <c r="AR145" s="33">
        <v>15223799812</v>
      </c>
      <c r="AS145" s="160"/>
      <c r="AT145" s="163"/>
      <c r="AU145" s="163"/>
      <c r="AV145" s="164"/>
      <c r="AW145" s="87">
        <v>1000</v>
      </c>
      <c r="AX145" s="124"/>
      <c r="AY145" s="124"/>
      <c r="AZ145" s="124"/>
      <c r="BA145" s="124"/>
      <c r="BB145" s="124"/>
      <c r="BC145" s="124"/>
    </row>
    <row r="146" s="136" customFormat="1" ht="135" spans="1:55">
      <c r="A146" s="34" t="s">
        <v>1186</v>
      </c>
      <c r="B146" s="61">
        <v>140</v>
      </c>
      <c r="C146" s="81" t="s">
        <v>1215</v>
      </c>
      <c r="D146" s="33" t="s">
        <v>110</v>
      </c>
      <c r="E146" s="33" t="s">
        <v>111</v>
      </c>
      <c r="F146" s="33" t="s">
        <v>175</v>
      </c>
      <c r="G146" s="33" t="s">
        <v>1216</v>
      </c>
      <c r="H146" s="33" t="s">
        <v>114</v>
      </c>
      <c r="I146" s="33" t="s">
        <v>352</v>
      </c>
      <c r="J146" s="33" t="s">
        <v>1217</v>
      </c>
      <c r="K146" s="33" t="s">
        <v>1218</v>
      </c>
      <c r="L146" s="33" t="s">
        <v>1217</v>
      </c>
      <c r="M146" s="33" t="s">
        <v>1219</v>
      </c>
      <c r="N146" s="33" t="s">
        <v>82</v>
      </c>
      <c r="O146" s="33" t="s">
        <v>101</v>
      </c>
      <c r="P146" s="33" t="s">
        <v>1220</v>
      </c>
      <c r="Q146" s="33" t="s">
        <v>1221</v>
      </c>
      <c r="R146" s="33" t="s">
        <v>1222</v>
      </c>
      <c r="S146" s="33" t="s">
        <v>569</v>
      </c>
      <c r="T146" s="33" t="s">
        <v>570</v>
      </c>
      <c r="U146" s="33" t="s">
        <v>123</v>
      </c>
      <c r="V146" s="33" t="s">
        <v>123</v>
      </c>
      <c r="W146" s="33">
        <v>2024</v>
      </c>
      <c r="X146" s="33" t="s">
        <v>91</v>
      </c>
      <c r="Y146" s="33">
        <v>202401</v>
      </c>
      <c r="Z146" s="33">
        <v>202412</v>
      </c>
      <c r="AA146" s="33">
        <v>1000</v>
      </c>
      <c r="AB146" s="33">
        <v>1000</v>
      </c>
      <c r="AC146" s="33"/>
      <c r="AD146" s="33"/>
      <c r="AE146" s="148">
        <f t="shared" si="3"/>
        <v>0</v>
      </c>
      <c r="AF146" s="33">
        <v>500</v>
      </c>
      <c r="AG146" s="33">
        <v>320</v>
      </c>
      <c r="AH146" s="33" t="s">
        <v>92</v>
      </c>
      <c r="AI146" s="33" t="s">
        <v>92</v>
      </c>
      <c r="AJ146" s="33" t="s">
        <v>92</v>
      </c>
      <c r="AK146" s="33" t="s">
        <v>91</v>
      </c>
      <c r="AL146" s="33" t="s">
        <v>92</v>
      </c>
      <c r="AM146" s="33" t="s">
        <v>92</v>
      </c>
      <c r="AN146" s="33" t="s">
        <v>92</v>
      </c>
      <c r="AO146" s="33" t="s">
        <v>92</v>
      </c>
      <c r="AP146" s="33" t="s">
        <v>92</v>
      </c>
      <c r="AQ146" s="33" t="s">
        <v>1196</v>
      </c>
      <c r="AR146" s="33">
        <v>15223799812</v>
      </c>
      <c r="AS146" s="160"/>
      <c r="AT146" s="163"/>
      <c r="AU146" s="163"/>
      <c r="AV146" s="164"/>
      <c r="AW146" s="87">
        <v>800</v>
      </c>
      <c r="AX146" s="124"/>
      <c r="AY146" s="124"/>
      <c r="AZ146" s="124"/>
      <c r="BA146" s="124"/>
      <c r="BB146" s="124"/>
      <c r="BC146" s="124"/>
    </row>
    <row r="147" s="136" customFormat="1" ht="135" spans="1:55">
      <c r="A147" s="34" t="s">
        <v>1186</v>
      </c>
      <c r="B147" s="61">
        <v>141</v>
      </c>
      <c r="C147" s="81" t="s">
        <v>1223</v>
      </c>
      <c r="D147" s="33" t="s">
        <v>110</v>
      </c>
      <c r="E147" s="33" t="s">
        <v>111</v>
      </c>
      <c r="F147" s="33" t="s">
        <v>175</v>
      </c>
      <c r="G147" s="33" t="s">
        <v>1224</v>
      </c>
      <c r="H147" s="33" t="s">
        <v>114</v>
      </c>
      <c r="I147" s="33" t="s">
        <v>1225</v>
      </c>
      <c r="J147" s="33" t="s">
        <v>1226</v>
      </c>
      <c r="K147" s="33" t="s">
        <v>1227</v>
      </c>
      <c r="L147" s="33" t="s">
        <v>1226</v>
      </c>
      <c r="M147" s="33" t="s">
        <v>1228</v>
      </c>
      <c r="N147" s="33" t="s">
        <v>82</v>
      </c>
      <c r="O147" s="33" t="s">
        <v>101</v>
      </c>
      <c r="P147" s="33" t="s">
        <v>1229</v>
      </c>
      <c r="Q147" s="33" t="s">
        <v>1230</v>
      </c>
      <c r="R147" s="33" t="s">
        <v>1231</v>
      </c>
      <c r="S147" s="33" t="s">
        <v>569</v>
      </c>
      <c r="T147" s="33" t="s">
        <v>570</v>
      </c>
      <c r="U147" s="33" t="s">
        <v>123</v>
      </c>
      <c r="V147" s="33" t="s">
        <v>201</v>
      </c>
      <c r="W147" s="33">
        <v>2024</v>
      </c>
      <c r="X147" s="33" t="s">
        <v>91</v>
      </c>
      <c r="Y147" s="33">
        <v>202401</v>
      </c>
      <c r="Z147" s="33">
        <v>202412</v>
      </c>
      <c r="AA147" s="33">
        <v>500</v>
      </c>
      <c r="AB147" s="33">
        <v>500</v>
      </c>
      <c r="AC147" s="33"/>
      <c r="AD147" s="33"/>
      <c r="AE147" s="148">
        <f t="shared" si="3"/>
        <v>0</v>
      </c>
      <c r="AF147" s="33">
        <v>30000</v>
      </c>
      <c r="AG147" s="33">
        <v>1000</v>
      </c>
      <c r="AH147" s="33" t="s">
        <v>92</v>
      </c>
      <c r="AI147" s="33" t="s">
        <v>92</v>
      </c>
      <c r="AJ147" s="33" t="s">
        <v>92</v>
      </c>
      <c r="AK147" s="33" t="s">
        <v>91</v>
      </c>
      <c r="AL147" s="33" t="s">
        <v>92</v>
      </c>
      <c r="AM147" s="33" t="s">
        <v>92</v>
      </c>
      <c r="AN147" s="33" t="s">
        <v>92</v>
      </c>
      <c r="AO147" s="33" t="s">
        <v>92</v>
      </c>
      <c r="AP147" s="33" t="s">
        <v>92</v>
      </c>
      <c r="AQ147" s="33" t="s">
        <v>202</v>
      </c>
      <c r="AR147" s="33">
        <v>13668448288</v>
      </c>
      <c r="AS147" s="160"/>
      <c r="AT147" s="163"/>
      <c r="AU147" s="163"/>
      <c r="AV147" s="164"/>
      <c r="AW147" s="87">
        <v>500</v>
      </c>
      <c r="AX147" s="124"/>
      <c r="AY147" s="124"/>
      <c r="AZ147" s="124"/>
      <c r="BA147" s="124"/>
      <c r="BB147" s="124"/>
      <c r="BC147" s="124"/>
    </row>
    <row r="148" s="136" customFormat="1" ht="135" spans="1:55">
      <c r="A148" s="34" t="s">
        <v>1186</v>
      </c>
      <c r="B148" s="61">
        <v>142</v>
      </c>
      <c r="C148" s="81" t="s">
        <v>1232</v>
      </c>
      <c r="D148" s="33" t="s">
        <v>110</v>
      </c>
      <c r="E148" s="33" t="s">
        <v>111</v>
      </c>
      <c r="F148" s="33" t="s">
        <v>175</v>
      </c>
      <c r="G148" s="33" t="s">
        <v>1233</v>
      </c>
      <c r="H148" s="33" t="s">
        <v>114</v>
      </c>
      <c r="I148" s="33" t="s">
        <v>352</v>
      </c>
      <c r="J148" s="33" t="s">
        <v>1234</v>
      </c>
      <c r="K148" s="33" t="s">
        <v>1235</v>
      </c>
      <c r="L148" s="33" t="s">
        <v>1234</v>
      </c>
      <c r="M148" s="33" t="s">
        <v>1236</v>
      </c>
      <c r="N148" s="33" t="s">
        <v>82</v>
      </c>
      <c r="O148" s="33" t="s">
        <v>101</v>
      </c>
      <c r="P148" s="33" t="s">
        <v>1237</v>
      </c>
      <c r="Q148" s="33" t="s">
        <v>1156</v>
      </c>
      <c r="R148" s="33" t="s">
        <v>477</v>
      </c>
      <c r="S148" s="33" t="s">
        <v>569</v>
      </c>
      <c r="T148" s="33" t="s">
        <v>570</v>
      </c>
      <c r="U148" s="33" t="s">
        <v>1195</v>
      </c>
      <c r="V148" s="33" t="s">
        <v>1238</v>
      </c>
      <c r="W148" s="33">
        <v>2024</v>
      </c>
      <c r="X148" s="33" t="s">
        <v>91</v>
      </c>
      <c r="Y148" s="33">
        <v>202401</v>
      </c>
      <c r="Z148" s="33">
        <v>202412</v>
      </c>
      <c r="AA148" s="33">
        <v>300</v>
      </c>
      <c r="AB148" s="33">
        <v>0</v>
      </c>
      <c r="AC148" s="33">
        <v>300</v>
      </c>
      <c r="AD148" s="33"/>
      <c r="AE148" s="148">
        <f t="shared" si="3"/>
        <v>0</v>
      </c>
      <c r="AF148" s="33">
        <v>500</v>
      </c>
      <c r="AG148" s="33">
        <v>20</v>
      </c>
      <c r="AH148" s="33" t="s">
        <v>92</v>
      </c>
      <c r="AI148" s="33" t="s">
        <v>92</v>
      </c>
      <c r="AJ148" s="33" t="s">
        <v>92</v>
      </c>
      <c r="AK148" s="33" t="s">
        <v>91</v>
      </c>
      <c r="AL148" s="33" t="s">
        <v>92</v>
      </c>
      <c r="AM148" s="33" t="s">
        <v>92</v>
      </c>
      <c r="AN148" s="33" t="s">
        <v>92</v>
      </c>
      <c r="AO148" s="33" t="s">
        <v>92</v>
      </c>
      <c r="AP148" s="33" t="s">
        <v>92</v>
      </c>
      <c r="AQ148" s="33" t="s">
        <v>1196</v>
      </c>
      <c r="AR148" s="33">
        <v>15223799812</v>
      </c>
      <c r="AS148" s="160"/>
      <c r="AT148" s="163"/>
      <c r="AU148" s="163"/>
      <c r="AV148" s="164"/>
      <c r="AW148" s="87"/>
      <c r="AX148" s="124"/>
      <c r="AY148" s="124"/>
      <c r="AZ148" s="124"/>
      <c r="BA148" s="124"/>
      <c r="BB148" s="124"/>
      <c r="BC148" s="124"/>
    </row>
    <row r="149" s="136" customFormat="1" ht="229.5" spans="1:55">
      <c r="A149" s="34" t="s">
        <v>1239</v>
      </c>
      <c r="B149" s="61">
        <v>143</v>
      </c>
      <c r="C149" s="81" t="s">
        <v>1240</v>
      </c>
      <c r="D149" s="33" t="s">
        <v>110</v>
      </c>
      <c r="E149" s="33" t="s">
        <v>111</v>
      </c>
      <c r="F149" s="33" t="s">
        <v>175</v>
      </c>
      <c r="G149" s="33" t="s">
        <v>1241</v>
      </c>
      <c r="H149" s="33" t="s">
        <v>114</v>
      </c>
      <c r="I149" s="33" t="s">
        <v>683</v>
      </c>
      <c r="J149" s="33" t="s">
        <v>1242</v>
      </c>
      <c r="K149" s="33" t="s">
        <v>1243</v>
      </c>
      <c r="L149" s="33" t="s">
        <v>1242</v>
      </c>
      <c r="M149" s="33" t="s">
        <v>1244</v>
      </c>
      <c r="N149" s="33" t="s">
        <v>82</v>
      </c>
      <c r="O149" s="33" t="s">
        <v>1034</v>
      </c>
      <c r="P149" s="33" t="s">
        <v>1245</v>
      </c>
      <c r="Q149" s="33" t="s">
        <v>1156</v>
      </c>
      <c r="R149" s="33" t="s">
        <v>1246</v>
      </c>
      <c r="S149" s="33" t="s">
        <v>569</v>
      </c>
      <c r="T149" s="33" t="s">
        <v>570</v>
      </c>
      <c r="U149" s="33" t="s">
        <v>123</v>
      </c>
      <c r="V149" s="33" t="s">
        <v>688</v>
      </c>
      <c r="W149" s="33">
        <v>2024</v>
      </c>
      <c r="X149" s="33" t="s">
        <v>91</v>
      </c>
      <c r="Y149" s="33">
        <v>202401</v>
      </c>
      <c r="Z149" s="33">
        <v>202412</v>
      </c>
      <c r="AA149" s="33">
        <v>1000</v>
      </c>
      <c r="AB149" s="33">
        <v>1000</v>
      </c>
      <c r="AC149" s="33"/>
      <c r="AD149" s="33"/>
      <c r="AE149" s="148">
        <f t="shared" si="3"/>
        <v>0</v>
      </c>
      <c r="AF149" s="33">
        <v>560</v>
      </c>
      <c r="AG149" s="33">
        <v>305</v>
      </c>
      <c r="AH149" s="33" t="s">
        <v>92</v>
      </c>
      <c r="AI149" s="33" t="s">
        <v>92</v>
      </c>
      <c r="AJ149" s="33" t="s">
        <v>92</v>
      </c>
      <c r="AK149" s="33" t="s">
        <v>91</v>
      </c>
      <c r="AL149" s="33" t="s">
        <v>92</v>
      </c>
      <c r="AM149" s="33" t="s">
        <v>92</v>
      </c>
      <c r="AN149" s="33" t="s">
        <v>92</v>
      </c>
      <c r="AO149" s="33" t="s">
        <v>91</v>
      </c>
      <c r="AP149" s="33" t="s">
        <v>1247</v>
      </c>
      <c r="AQ149" s="33" t="s">
        <v>1248</v>
      </c>
      <c r="AR149" s="33">
        <v>15023818108</v>
      </c>
      <c r="AS149" s="160"/>
      <c r="AT149" s="163"/>
      <c r="AU149" s="163"/>
      <c r="AV149" s="164"/>
      <c r="AW149" s="87">
        <v>800</v>
      </c>
      <c r="AX149" s="124"/>
      <c r="AY149" s="124"/>
      <c r="AZ149" s="124"/>
      <c r="BA149" s="124"/>
      <c r="BB149" s="124"/>
      <c r="BC149" s="124"/>
    </row>
    <row r="150" s="136" customFormat="1" ht="243" spans="1:55">
      <c r="A150" s="34" t="s">
        <v>1249</v>
      </c>
      <c r="B150" s="61">
        <v>144</v>
      </c>
      <c r="C150" s="81" t="s">
        <v>1250</v>
      </c>
      <c r="D150" s="33" t="s">
        <v>110</v>
      </c>
      <c r="E150" s="33" t="s">
        <v>111</v>
      </c>
      <c r="F150" s="33" t="s">
        <v>112</v>
      </c>
      <c r="G150" s="33" t="s">
        <v>1251</v>
      </c>
      <c r="H150" s="33" t="s">
        <v>114</v>
      </c>
      <c r="I150" s="33" t="s">
        <v>352</v>
      </c>
      <c r="J150" s="33" t="s">
        <v>1252</v>
      </c>
      <c r="K150" s="33" t="s">
        <v>1253</v>
      </c>
      <c r="L150" s="33" t="s">
        <v>1254</v>
      </c>
      <c r="M150" s="33" t="s">
        <v>1255</v>
      </c>
      <c r="N150" s="33" t="s">
        <v>82</v>
      </c>
      <c r="O150" s="33" t="s">
        <v>101</v>
      </c>
      <c r="P150" s="33" t="s">
        <v>1256</v>
      </c>
      <c r="Q150" s="33" t="s">
        <v>1257</v>
      </c>
      <c r="R150" s="33" t="s">
        <v>1258</v>
      </c>
      <c r="S150" s="33" t="s">
        <v>569</v>
      </c>
      <c r="T150" s="33" t="s">
        <v>570</v>
      </c>
      <c r="U150" s="33" t="s">
        <v>123</v>
      </c>
      <c r="V150" s="33" t="s">
        <v>1259</v>
      </c>
      <c r="W150" s="33">
        <v>2024</v>
      </c>
      <c r="X150" s="33" t="s">
        <v>91</v>
      </c>
      <c r="Y150" s="33">
        <v>202401</v>
      </c>
      <c r="Z150" s="33">
        <v>202412</v>
      </c>
      <c r="AA150" s="33">
        <v>2000</v>
      </c>
      <c r="AB150" s="33">
        <v>2000</v>
      </c>
      <c r="AC150" s="33"/>
      <c r="AD150" s="33"/>
      <c r="AE150" s="148">
        <f t="shared" si="3"/>
        <v>0</v>
      </c>
      <c r="AF150" s="33">
        <v>2000</v>
      </c>
      <c r="AG150" s="33">
        <v>500</v>
      </c>
      <c r="AH150" s="33" t="s">
        <v>92</v>
      </c>
      <c r="AI150" s="33" t="s">
        <v>92</v>
      </c>
      <c r="AJ150" s="33" t="s">
        <v>92</v>
      </c>
      <c r="AK150" s="33" t="s">
        <v>91</v>
      </c>
      <c r="AL150" s="33" t="s">
        <v>92</v>
      </c>
      <c r="AM150" s="33" t="s">
        <v>92</v>
      </c>
      <c r="AN150" s="33" t="s">
        <v>92</v>
      </c>
      <c r="AO150" s="33" t="s">
        <v>92</v>
      </c>
      <c r="AP150" s="33" t="s">
        <v>92</v>
      </c>
      <c r="AQ150" s="33" t="s">
        <v>1260</v>
      </c>
      <c r="AR150" s="33" t="s">
        <v>1261</v>
      </c>
      <c r="AS150" s="160"/>
      <c r="AT150" s="163"/>
      <c r="AU150" s="163"/>
      <c r="AV150" s="164"/>
      <c r="AW150" s="87">
        <v>1000</v>
      </c>
      <c r="AX150" s="124"/>
      <c r="AY150" s="124"/>
      <c r="AZ150" s="124"/>
      <c r="BA150" s="124"/>
      <c r="BB150" s="124"/>
      <c r="BC150" s="124"/>
    </row>
    <row r="151" s="136" customFormat="1" ht="157" customHeight="1" spans="1:55">
      <c r="A151" s="167" t="s">
        <v>1262</v>
      </c>
      <c r="B151" s="61">
        <v>396</v>
      </c>
      <c r="C151" s="33" t="s">
        <v>1263</v>
      </c>
      <c r="D151" s="72" t="s">
        <v>110</v>
      </c>
      <c r="E151" s="72" t="s">
        <v>227</v>
      </c>
      <c r="F151" s="72" t="s">
        <v>228</v>
      </c>
      <c r="G151" s="72" t="s">
        <v>1264</v>
      </c>
      <c r="H151" s="72" t="s">
        <v>114</v>
      </c>
      <c r="I151" s="72" t="s">
        <v>381</v>
      </c>
      <c r="J151" s="72" t="s">
        <v>1265</v>
      </c>
      <c r="K151" s="72" t="s">
        <v>1266</v>
      </c>
      <c r="L151" s="72" t="s">
        <v>1265</v>
      </c>
      <c r="M151" s="72" t="s">
        <v>1267</v>
      </c>
      <c r="N151" s="72" t="s">
        <v>1268</v>
      </c>
      <c r="O151" s="72" t="s">
        <v>1269</v>
      </c>
      <c r="P151" s="72" t="s">
        <v>1270</v>
      </c>
      <c r="Q151" s="72" t="s">
        <v>1271</v>
      </c>
      <c r="R151" s="72" t="s">
        <v>1272</v>
      </c>
      <c r="S151" s="72" t="s">
        <v>1273</v>
      </c>
      <c r="T151" s="72" t="s">
        <v>570</v>
      </c>
      <c r="U151" s="72" t="s">
        <v>1274</v>
      </c>
      <c r="V151" s="33" t="s">
        <v>1275</v>
      </c>
      <c r="W151" s="72">
        <v>2024</v>
      </c>
      <c r="X151" s="72" t="s">
        <v>91</v>
      </c>
      <c r="Y151" s="72">
        <v>202401</v>
      </c>
      <c r="Z151" s="72">
        <v>202512</v>
      </c>
      <c r="AA151" s="72">
        <v>3000</v>
      </c>
      <c r="AB151" s="72">
        <v>1000</v>
      </c>
      <c r="AC151" s="72"/>
      <c r="AD151" s="72">
        <v>2000</v>
      </c>
      <c r="AE151" s="148"/>
      <c r="AF151" s="72">
        <v>500</v>
      </c>
      <c r="AG151" s="72">
        <v>200</v>
      </c>
      <c r="AH151" s="72" t="s">
        <v>92</v>
      </c>
      <c r="AI151" s="72" t="s">
        <v>92</v>
      </c>
      <c r="AJ151" s="72" t="s">
        <v>92</v>
      </c>
      <c r="AK151" s="72" t="s">
        <v>91</v>
      </c>
      <c r="AL151" s="72" t="s">
        <v>92</v>
      </c>
      <c r="AM151" s="72" t="s">
        <v>92</v>
      </c>
      <c r="AN151" s="72" t="s">
        <v>92</v>
      </c>
      <c r="AO151" s="72" t="s">
        <v>92</v>
      </c>
      <c r="AP151" s="72" t="s">
        <v>92</v>
      </c>
      <c r="AQ151" s="72" t="s">
        <v>1276</v>
      </c>
      <c r="AR151" s="72">
        <v>18725726056</v>
      </c>
      <c r="AS151" s="72"/>
      <c r="AT151" s="72"/>
      <c r="AU151" s="163"/>
      <c r="AV151" s="164"/>
      <c r="AW151" s="72">
        <v>1000</v>
      </c>
      <c r="AX151" s="163"/>
      <c r="AY151" s="163"/>
      <c r="AZ151" s="163"/>
      <c r="BA151" s="163"/>
      <c r="BB151" s="163"/>
      <c r="BC151" s="163"/>
    </row>
    <row r="152" s="1" customFormat="1" ht="121.5" spans="1:55">
      <c r="A152" s="34" t="s">
        <v>1277</v>
      </c>
      <c r="B152" s="61">
        <v>145</v>
      </c>
      <c r="C152" s="33" t="s">
        <v>1278</v>
      </c>
      <c r="D152" s="33" t="s">
        <v>110</v>
      </c>
      <c r="E152" s="33" t="s">
        <v>160</v>
      </c>
      <c r="F152" s="33" t="s">
        <v>161</v>
      </c>
      <c r="G152" s="33" t="s">
        <v>1279</v>
      </c>
      <c r="H152" s="33" t="s">
        <v>114</v>
      </c>
      <c r="I152" s="33" t="s">
        <v>1280</v>
      </c>
      <c r="J152" s="33" t="s">
        <v>1281</v>
      </c>
      <c r="K152" s="33" t="s">
        <v>1282</v>
      </c>
      <c r="L152" s="33" t="s">
        <v>1281</v>
      </c>
      <c r="M152" s="33" t="s">
        <v>1283</v>
      </c>
      <c r="N152" s="33" t="s">
        <v>82</v>
      </c>
      <c r="O152" s="33" t="s">
        <v>196</v>
      </c>
      <c r="P152" s="33" t="s">
        <v>1284</v>
      </c>
      <c r="Q152" s="33" t="s">
        <v>1285</v>
      </c>
      <c r="R152" s="33" t="s">
        <v>1064</v>
      </c>
      <c r="S152" s="33" t="s">
        <v>569</v>
      </c>
      <c r="T152" s="33" t="s">
        <v>570</v>
      </c>
      <c r="U152" s="33" t="s">
        <v>123</v>
      </c>
      <c r="V152" s="33" t="s">
        <v>201</v>
      </c>
      <c r="W152" s="33">
        <v>2024</v>
      </c>
      <c r="X152" s="33" t="s">
        <v>91</v>
      </c>
      <c r="Y152" s="33">
        <v>202401</v>
      </c>
      <c r="Z152" s="33">
        <v>202512</v>
      </c>
      <c r="AA152" s="33">
        <v>5000</v>
      </c>
      <c r="AB152" s="33">
        <v>2000</v>
      </c>
      <c r="AC152" s="33"/>
      <c r="AD152" s="33">
        <v>3000</v>
      </c>
      <c r="AE152" s="148">
        <f t="shared" ref="AE152:AE201" si="4">AA152-AB152-AC152-AD152</f>
        <v>0</v>
      </c>
      <c r="AF152" s="33">
        <v>20000</v>
      </c>
      <c r="AG152" s="33">
        <v>200</v>
      </c>
      <c r="AH152" s="33" t="s">
        <v>92</v>
      </c>
      <c r="AI152" s="33" t="s">
        <v>92</v>
      </c>
      <c r="AJ152" s="33" t="s">
        <v>92</v>
      </c>
      <c r="AK152" s="33" t="s">
        <v>91</v>
      </c>
      <c r="AL152" s="33" t="s">
        <v>92</v>
      </c>
      <c r="AM152" s="33" t="s">
        <v>92</v>
      </c>
      <c r="AN152" s="33" t="s">
        <v>92</v>
      </c>
      <c r="AO152" s="33" t="s">
        <v>92</v>
      </c>
      <c r="AP152" s="33" t="s">
        <v>92</v>
      </c>
      <c r="AQ152" s="33" t="s">
        <v>202</v>
      </c>
      <c r="AR152" s="33">
        <v>13668448288</v>
      </c>
      <c r="AS152" s="160"/>
      <c r="AT152" s="170"/>
      <c r="AU152" s="170"/>
      <c r="AV152" s="171"/>
      <c r="AW152" s="33">
        <v>1500</v>
      </c>
      <c r="AX152" s="135"/>
      <c r="AY152" s="135"/>
      <c r="AZ152" s="135"/>
      <c r="BA152" s="135"/>
      <c r="BB152" s="135"/>
      <c r="BC152" s="135"/>
    </row>
    <row r="153" s="136" customFormat="1" ht="121.5" spans="1:55">
      <c r="A153" s="34" t="s">
        <v>1286</v>
      </c>
      <c r="B153" s="61">
        <v>146</v>
      </c>
      <c r="C153" s="81" t="s">
        <v>1287</v>
      </c>
      <c r="D153" s="33" t="s">
        <v>110</v>
      </c>
      <c r="E153" s="33" t="s">
        <v>111</v>
      </c>
      <c r="F153" s="33" t="s">
        <v>175</v>
      </c>
      <c r="G153" s="33" t="s">
        <v>1288</v>
      </c>
      <c r="H153" s="33" t="s">
        <v>114</v>
      </c>
      <c r="I153" s="33" t="s">
        <v>1289</v>
      </c>
      <c r="J153" s="33" t="s">
        <v>1290</v>
      </c>
      <c r="K153" s="33" t="s">
        <v>1291</v>
      </c>
      <c r="L153" s="33" t="s">
        <v>1290</v>
      </c>
      <c r="M153" s="33" t="s">
        <v>1288</v>
      </c>
      <c r="N153" s="33" t="s">
        <v>82</v>
      </c>
      <c r="O153" s="33" t="s">
        <v>275</v>
      </c>
      <c r="P153" s="33" t="s">
        <v>1292</v>
      </c>
      <c r="Q153" s="33" t="s">
        <v>1293</v>
      </c>
      <c r="R153" s="33" t="s">
        <v>1294</v>
      </c>
      <c r="S153" s="33" t="s">
        <v>569</v>
      </c>
      <c r="T153" s="33" t="s">
        <v>570</v>
      </c>
      <c r="U153" s="33" t="s">
        <v>123</v>
      </c>
      <c r="V153" s="33" t="s">
        <v>90</v>
      </c>
      <c r="W153" s="33">
        <v>2024</v>
      </c>
      <c r="X153" s="33" t="s">
        <v>91</v>
      </c>
      <c r="Y153" s="33">
        <v>202401</v>
      </c>
      <c r="Z153" s="33">
        <v>202412</v>
      </c>
      <c r="AA153" s="33">
        <v>28.8</v>
      </c>
      <c r="AB153" s="33">
        <v>28.8</v>
      </c>
      <c r="AC153" s="33"/>
      <c r="AD153" s="33"/>
      <c r="AE153" s="148">
        <f t="shared" si="4"/>
        <v>0</v>
      </c>
      <c r="AF153" s="33">
        <v>16</v>
      </c>
      <c r="AG153" s="33">
        <v>16</v>
      </c>
      <c r="AH153" s="33" t="s">
        <v>92</v>
      </c>
      <c r="AI153" s="33" t="s">
        <v>92</v>
      </c>
      <c r="AJ153" s="33" t="s">
        <v>92</v>
      </c>
      <c r="AK153" s="33" t="s">
        <v>91</v>
      </c>
      <c r="AL153" s="33" t="s">
        <v>92</v>
      </c>
      <c r="AM153" s="33" t="s">
        <v>92</v>
      </c>
      <c r="AN153" s="33" t="s">
        <v>92</v>
      </c>
      <c r="AO153" s="33" t="s">
        <v>92</v>
      </c>
      <c r="AP153" s="33" t="s">
        <v>92</v>
      </c>
      <c r="AQ153" s="33" t="s">
        <v>1295</v>
      </c>
      <c r="AR153" s="33">
        <v>13635346051</v>
      </c>
      <c r="AS153" s="160"/>
      <c r="AT153" s="163"/>
      <c r="AU153" s="163"/>
      <c r="AV153" s="164"/>
      <c r="AW153" s="87">
        <v>28.8</v>
      </c>
      <c r="AX153" s="124"/>
      <c r="AY153" s="124"/>
      <c r="AZ153" s="124"/>
      <c r="BA153" s="124"/>
      <c r="BB153" s="124"/>
      <c r="BC153" s="124"/>
    </row>
    <row r="154" s="136" customFormat="1" ht="94.5" spans="1:55">
      <c r="A154" s="34" t="s">
        <v>1286</v>
      </c>
      <c r="B154" s="61">
        <v>147</v>
      </c>
      <c r="C154" s="81" t="s">
        <v>1296</v>
      </c>
      <c r="D154" s="33" t="s">
        <v>110</v>
      </c>
      <c r="E154" s="33" t="s">
        <v>111</v>
      </c>
      <c r="F154" s="33" t="s">
        <v>175</v>
      </c>
      <c r="G154" s="33" t="s">
        <v>1297</v>
      </c>
      <c r="H154" s="33" t="s">
        <v>114</v>
      </c>
      <c r="I154" s="33" t="s">
        <v>241</v>
      </c>
      <c r="J154" s="33" t="s">
        <v>1298</v>
      </c>
      <c r="K154" s="33" t="s">
        <v>1299</v>
      </c>
      <c r="L154" s="33" t="s">
        <v>1298</v>
      </c>
      <c r="M154" s="33" t="s">
        <v>1300</v>
      </c>
      <c r="N154" s="33" t="s">
        <v>82</v>
      </c>
      <c r="O154" s="33" t="s">
        <v>275</v>
      </c>
      <c r="P154" s="33" t="s">
        <v>1292</v>
      </c>
      <c r="Q154" s="33" t="s">
        <v>1293</v>
      </c>
      <c r="R154" s="33" t="s">
        <v>1301</v>
      </c>
      <c r="S154" s="33" t="s">
        <v>569</v>
      </c>
      <c r="T154" s="33" t="s">
        <v>570</v>
      </c>
      <c r="U154" s="33" t="s">
        <v>123</v>
      </c>
      <c r="V154" s="33" t="s">
        <v>90</v>
      </c>
      <c r="W154" s="33">
        <v>2024</v>
      </c>
      <c r="X154" s="33" t="s">
        <v>91</v>
      </c>
      <c r="Y154" s="33">
        <v>202401</v>
      </c>
      <c r="Z154" s="33">
        <v>202412</v>
      </c>
      <c r="AA154" s="33">
        <v>14.4</v>
      </c>
      <c r="AB154" s="33">
        <v>14.4</v>
      </c>
      <c r="AC154" s="33"/>
      <c r="AD154" s="33"/>
      <c r="AE154" s="148">
        <f t="shared" si="4"/>
        <v>0</v>
      </c>
      <c r="AF154" s="33">
        <v>4</v>
      </c>
      <c r="AG154" s="33">
        <v>4</v>
      </c>
      <c r="AH154" s="33" t="s">
        <v>92</v>
      </c>
      <c r="AI154" s="33" t="s">
        <v>92</v>
      </c>
      <c r="AJ154" s="33" t="s">
        <v>92</v>
      </c>
      <c r="AK154" s="33" t="s">
        <v>91</v>
      </c>
      <c r="AL154" s="33" t="s">
        <v>92</v>
      </c>
      <c r="AM154" s="33" t="s">
        <v>92</v>
      </c>
      <c r="AN154" s="33" t="s">
        <v>92</v>
      </c>
      <c r="AO154" s="33" t="s">
        <v>92</v>
      </c>
      <c r="AP154" s="33" t="s">
        <v>92</v>
      </c>
      <c r="AQ154" s="33" t="s">
        <v>1295</v>
      </c>
      <c r="AR154" s="33">
        <v>13635346051</v>
      </c>
      <c r="AS154" s="160"/>
      <c r="AT154" s="163"/>
      <c r="AU154" s="163"/>
      <c r="AV154" s="164"/>
      <c r="AW154" s="87">
        <v>14.4</v>
      </c>
      <c r="AX154" s="124"/>
      <c r="AY154" s="124"/>
      <c r="AZ154" s="124"/>
      <c r="BA154" s="124"/>
      <c r="BB154" s="124"/>
      <c r="BC154" s="124"/>
    </row>
    <row r="155" s="136" customFormat="1" ht="108" spans="1:55">
      <c r="A155" s="34" t="s">
        <v>1286</v>
      </c>
      <c r="B155" s="61">
        <v>148</v>
      </c>
      <c r="C155" s="81" t="s">
        <v>1302</v>
      </c>
      <c r="D155" s="33" t="s">
        <v>110</v>
      </c>
      <c r="E155" s="33" t="s">
        <v>111</v>
      </c>
      <c r="F155" s="33" t="s">
        <v>175</v>
      </c>
      <c r="G155" s="33" t="s">
        <v>1303</v>
      </c>
      <c r="H155" s="33" t="s">
        <v>114</v>
      </c>
      <c r="I155" s="33" t="s">
        <v>218</v>
      </c>
      <c r="J155" s="33" t="s">
        <v>1304</v>
      </c>
      <c r="K155" s="33" t="s">
        <v>1305</v>
      </c>
      <c r="L155" s="33" t="s">
        <v>1304</v>
      </c>
      <c r="M155" s="33" t="s">
        <v>1306</v>
      </c>
      <c r="N155" s="33" t="s">
        <v>82</v>
      </c>
      <c r="O155" s="33" t="s">
        <v>275</v>
      </c>
      <c r="P155" s="33" t="s">
        <v>1292</v>
      </c>
      <c r="Q155" s="33" t="s">
        <v>1293</v>
      </c>
      <c r="R155" s="33" t="s">
        <v>810</v>
      </c>
      <c r="S155" s="33" t="s">
        <v>569</v>
      </c>
      <c r="T155" s="33" t="s">
        <v>570</v>
      </c>
      <c r="U155" s="33" t="s">
        <v>123</v>
      </c>
      <c r="V155" s="33" t="s">
        <v>90</v>
      </c>
      <c r="W155" s="33">
        <v>2024</v>
      </c>
      <c r="X155" s="33" t="s">
        <v>91</v>
      </c>
      <c r="Y155" s="33">
        <v>202401</v>
      </c>
      <c r="Z155" s="33">
        <v>202412</v>
      </c>
      <c r="AA155" s="33">
        <v>36</v>
      </c>
      <c r="AB155" s="33">
        <v>36</v>
      </c>
      <c r="AC155" s="33"/>
      <c r="AD155" s="33"/>
      <c r="AE155" s="148">
        <f t="shared" si="4"/>
        <v>0</v>
      </c>
      <c r="AF155" s="33">
        <v>19</v>
      </c>
      <c r="AG155" s="33">
        <v>19</v>
      </c>
      <c r="AH155" s="33" t="s">
        <v>92</v>
      </c>
      <c r="AI155" s="33" t="s">
        <v>92</v>
      </c>
      <c r="AJ155" s="33" t="s">
        <v>92</v>
      </c>
      <c r="AK155" s="33" t="s">
        <v>91</v>
      </c>
      <c r="AL155" s="33" t="s">
        <v>92</v>
      </c>
      <c r="AM155" s="33" t="s">
        <v>92</v>
      </c>
      <c r="AN155" s="33" t="s">
        <v>92</v>
      </c>
      <c r="AO155" s="33" t="s">
        <v>92</v>
      </c>
      <c r="AP155" s="33" t="s">
        <v>92</v>
      </c>
      <c r="AQ155" s="33" t="s">
        <v>1295</v>
      </c>
      <c r="AR155" s="33">
        <v>13635346051</v>
      </c>
      <c r="AS155" s="160"/>
      <c r="AT155" s="163"/>
      <c r="AU155" s="163"/>
      <c r="AV155" s="164"/>
      <c r="AW155" s="87">
        <v>36</v>
      </c>
      <c r="AX155" s="124"/>
      <c r="AY155" s="124"/>
      <c r="AZ155" s="124"/>
      <c r="BA155" s="124"/>
      <c r="BB155" s="124"/>
      <c r="BC155" s="124"/>
    </row>
    <row r="156" s="136" customFormat="1" ht="94.5" spans="1:55">
      <c r="A156" s="34" t="s">
        <v>1286</v>
      </c>
      <c r="B156" s="61">
        <v>149</v>
      </c>
      <c r="C156" s="81" t="s">
        <v>1307</v>
      </c>
      <c r="D156" s="33" t="s">
        <v>110</v>
      </c>
      <c r="E156" s="33" t="s">
        <v>111</v>
      </c>
      <c r="F156" s="33" t="s">
        <v>175</v>
      </c>
      <c r="G156" s="33" t="s">
        <v>1297</v>
      </c>
      <c r="H156" s="33" t="s">
        <v>114</v>
      </c>
      <c r="I156" s="33" t="s">
        <v>314</v>
      </c>
      <c r="J156" s="33" t="s">
        <v>1308</v>
      </c>
      <c r="K156" s="33" t="s">
        <v>1309</v>
      </c>
      <c r="L156" s="33" t="s">
        <v>1308</v>
      </c>
      <c r="M156" s="33" t="s">
        <v>1300</v>
      </c>
      <c r="N156" s="33" t="s">
        <v>82</v>
      </c>
      <c r="O156" s="33" t="s">
        <v>275</v>
      </c>
      <c r="P156" s="33" t="s">
        <v>1292</v>
      </c>
      <c r="Q156" s="33" t="s">
        <v>1293</v>
      </c>
      <c r="R156" s="33" t="s">
        <v>1014</v>
      </c>
      <c r="S156" s="33" t="s">
        <v>569</v>
      </c>
      <c r="T156" s="33" t="s">
        <v>570</v>
      </c>
      <c r="U156" s="33" t="s">
        <v>123</v>
      </c>
      <c r="V156" s="33" t="s">
        <v>741</v>
      </c>
      <c r="W156" s="33">
        <v>2024</v>
      </c>
      <c r="X156" s="33" t="s">
        <v>91</v>
      </c>
      <c r="Y156" s="33">
        <v>202401</v>
      </c>
      <c r="Z156" s="33">
        <v>202412</v>
      </c>
      <c r="AA156" s="33">
        <v>14.4</v>
      </c>
      <c r="AB156" s="33">
        <v>14.4</v>
      </c>
      <c r="AC156" s="33"/>
      <c r="AD156" s="33"/>
      <c r="AE156" s="148">
        <f t="shared" si="4"/>
        <v>0</v>
      </c>
      <c r="AF156" s="33">
        <v>8</v>
      </c>
      <c r="AG156" s="33">
        <v>8</v>
      </c>
      <c r="AH156" s="33" t="s">
        <v>92</v>
      </c>
      <c r="AI156" s="33" t="s">
        <v>92</v>
      </c>
      <c r="AJ156" s="33" t="s">
        <v>92</v>
      </c>
      <c r="AK156" s="33" t="s">
        <v>91</v>
      </c>
      <c r="AL156" s="33" t="s">
        <v>92</v>
      </c>
      <c r="AM156" s="33" t="s">
        <v>92</v>
      </c>
      <c r="AN156" s="33" t="s">
        <v>92</v>
      </c>
      <c r="AO156" s="33" t="s">
        <v>92</v>
      </c>
      <c r="AP156" s="33" t="s">
        <v>92</v>
      </c>
      <c r="AQ156" s="33" t="s">
        <v>1310</v>
      </c>
      <c r="AR156" s="33">
        <v>18203015861</v>
      </c>
      <c r="AS156" s="160"/>
      <c r="AT156" s="163"/>
      <c r="AU156" s="163"/>
      <c r="AV156" s="164"/>
      <c r="AW156" s="87">
        <v>14.4</v>
      </c>
      <c r="AX156" s="124"/>
      <c r="AY156" s="124"/>
      <c r="AZ156" s="124"/>
      <c r="BA156" s="124"/>
      <c r="BB156" s="124"/>
      <c r="BC156" s="124"/>
    </row>
    <row r="157" s="136" customFormat="1" ht="94.5" spans="1:55">
      <c r="A157" s="34" t="s">
        <v>1286</v>
      </c>
      <c r="B157" s="61">
        <v>150</v>
      </c>
      <c r="C157" s="81" t="s">
        <v>1311</v>
      </c>
      <c r="D157" s="33" t="s">
        <v>110</v>
      </c>
      <c r="E157" s="33" t="s">
        <v>160</v>
      </c>
      <c r="F157" s="33" t="s">
        <v>216</v>
      </c>
      <c r="G157" s="33" t="s">
        <v>1312</v>
      </c>
      <c r="H157" s="33" t="s">
        <v>114</v>
      </c>
      <c r="I157" s="33" t="s">
        <v>1313</v>
      </c>
      <c r="J157" s="33" t="s">
        <v>1314</v>
      </c>
      <c r="K157" s="33" t="s">
        <v>1315</v>
      </c>
      <c r="L157" s="33" t="s">
        <v>1314</v>
      </c>
      <c r="M157" s="33" t="s">
        <v>1316</v>
      </c>
      <c r="N157" s="33" t="s">
        <v>82</v>
      </c>
      <c r="O157" s="33" t="s">
        <v>275</v>
      </c>
      <c r="P157" s="33" t="s">
        <v>1292</v>
      </c>
      <c r="Q157" s="33" t="s">
        <v>1293</v>
      </c>
      <c r="R157" s="33" t="s">
        <v>1294</v>
      </c>
      <c r="S157" s="33" t="s">
        <v>569</v>
      </c>
      <c r="T157" s="33" t="s">
        <v>570</v>
      </c>
      <c r="U157" s="33" t="s">
        <v>123</v>
      </c>
      <c r="V157" s="33" t="s">
        <v>467</v>
      </c>
      <c r="W157" s="33">
        <v>2024</v>
      </c>
      <c r="X157" s="33" t="s">
        <v>91</v>
      </c>
      <c r="Y157" s="33">
        <v>202401</v>
      </c>
      <c r="Z157" s="33">
        <v>202412</v>
      </c>
      <c r="AA157" s="33">
        <v>21.6</v>
      </c>
      <c r="AB157" s="33">
        <v>21.6</v>
      </c>
      <c r="AC157" s="33"/>
      <c r="AD157" s="33"/>
      <c r="AE157" s="148">
        <f t="shared" si="4"/>
        <v>0</v>
      </c>
      <c r="AF157" s="33">
        <v>16</v>
      </c>
      <c r="AG157" s="33">
        <v>16</v>
      </c>
      <c r="AH157" s="33" t="s">
        <v>92</v>
      </c>
      <c r="AI157" s="33" t="s">
        <v>92</v>
      </c>
      <c r="AJ157" s="33" t="s">
        <v>92</v>
      </c>
      <c r="AK157" s="33" t="s">
        <v>91</v>
      </c>
      <c r="AL157" s="33" t="s">
        <v>92</v>
      </c>
      <c r="AM157" s="33" t="s">
        <v>92</v>
      </c>
      <c r="AN157" s="33" t="s">
        <v>92</v>
      </c>
      <c r="AO157" s="33" t="s">
        <v>92</v>
      </c>
      <c r="AP157" s="33" t="s">
        <v>92</v>
      </c>
      <c r="AQ157" s="33" t="s">
        <v>1317</v>
      </c>
      <c r="AR157" s="33">
        <v>51683913</v>
      </c>
      <c r="AS157" s="160"/>
      <c r="AT157" s="163"/>
      <c r="AU157" s="163"/>
      <c r="AV157" s="164"/>
      <c r="AW157" s="87">
        <v>21.6</v>
      </c>
      <c r="AX157" s="124"/>
      <c r="AY157" s="124"/>
      <c r="AZ157" s="124"/>
      <c r="BA157" s="124"/>
      <c r="BB157" s="124"/>
      <c r="BC157" s="124"/>
    </row>
    <row r="158" s="136" customFormat="1" ht="108" spans="1:55">
      <c r="A158" s="34" t="s">
        <v>1286</v>
      </c>
      <c r="B158" s="61">
        <v>151</v>
      </c>
      <c r="C158" s="81" t="s">
        <v>1318</v>
      </c>
      <c r="D158" s="33" t="s">
        <v>110</v>
      </c>
      <c r="E158" s="33" t="s">
        <v>111</v>
      </c>
      <c r="F158" s="33" t="s">
        <v>175</v>
      </c>
      <c r="G158" s="33" t="s">
        <v>1319</v>
      </c>
      <c r="H158" s="33" t="s">
        <v>114</v>
      </c>
      <c r="I158" s="33" t="s">
        <v>1320</v>
      </c>
      <c r="J158" s="33" t="s">
        <v>1321</v>
      </c>
      <c r="K158" s="33" t="s">
        <v>1322</v>
      </c>
      <c r="L158" s="33" t="s">
        <v>1321</v>
      </c>
      <c r="M158" s="33" t="s">
        <v>1323</v>
      </c>
      <c r="N158" s="33" t="s">
        <v>82</v>
      </c>
      <c r="O158" s="33" t="s">
        <v>275</v>
      </c>
      <c r="P158" s="33" t="s">
        <v>1292</v>
      </c>
      <c r="Q158" s="33" t="s">
        <v>1293</v>
      </c>
      <c r="R158" s="33" t="s">
        <v>1324</v>
      </c>
      <c r="S158" s="33" t="s">
        <v>569</v>
      </c>
      <c r="T158" s="33" t="s">
        <v>570</v>
      </c>
      <c r="U158" s="33" t="s">
        <v>123</v>
      </c>
      <c r="V158" s="33" t="s">
        <v>718</v>
      </c>
      <c r="W158" s="33">
        <v>2024</v>
      </c>
      <c r="X158" s="33" t="s">
        <v>91</v>
      </c>
      <c r="Y158" s="33">
        <v>202401</v>
      </c>
      <c r="Z158" s="33">
        <v>202412</v>
      </c>
      <c r="AA158" s="33">
        <v>43.2</v>
      </c>
      <c r="AB158" s="33">
        <v>43.2</v>
      </c>
      <c r="AC158" s="33"/>
      <c r="AD158" s="33"/>
      <c r="AE158" s="148">
        <f t="shared" si="4"/>
        <v>0</v>
      </c>
      <c r="AF158" s="33">
        <v>22</v>
      </c>
      <c r="AG158" s="33">
        <v>22</v>
      </c>
      <c r="AH158" s="33" t="s">
        <v>92</v>
      </c>
      <c r="AI158" s="33" t="s">
        <v>92</v>
      </c>
      <c r="AJ158" s="33" t="s">
        <v>92</v>
      </c>
      <c r="AK158" s="33" t="s">
        <v>91</v>
      </c>
      <c r="AL158" s="33" t="s">
        <v>92</v>
      </c>
      <c r="AM158" s="33" t="s">
        <v>92</v>
      </c>
      <c r="AN158" s="33" t="s">
        <v>92</v>
      </c>
      <c r="AO158" s="33" t="s">
        <v>92</v>
      </c>
      <c r="AP158" s="33" t="s">
        <v>92</v>
      </c>
      <c r="AQ158" s="33" t="s">
        <v>1325</v>
      </c>
      <c r="AR158" s="33">
        <v>51720016</v>
      </c>
      <c r="AS158" s="160"/>
      <c r="AT158" s="163"/>
      <c r="AU158" s="163"/>
      <c r="AV158" s="164"/>
      <c r="AW158" s="87">
        <v>43.2</v>
      </c>
      <c r="AX158" s="124"/>
      <c r="AY158" s="124"/>
      <c r="AZ158" s="124"/>
      <c r="BA158" s="124"/>
      <c r="BB158" s="124"/>
      <c r="BC158" s="124"/>
    </row>
    <row r="159" s="136" customFormat="1" ht="94.5" spans="1:55">
      <c r="A159" s="34" t="s">
        <v>1286</v>
      </c>
      <c r="B159" s="61">
        <v>152</v>
      </c>
      <c r="C159" s="81" t="s">
        <v>1326</v>
      </c>
      <c r="D159" s="33" t="s">
        <v>110</v>
      </c>
      <c r="E159" s="33" t="s">
        <v>111</v>
      </c>
      <c r="F159" s="33" t="s">
        <v>175</v>
      </c>
      <c r="G159" s="33" t="s">
        <v>1312</v>
      </c>
      <c r="H159" s="33" t="s">
        <v>114</v>
      </c>
      <c r="I159" s="33" t="s">
        <v>1327</v>
      </c>
      <c r="J159" s="33" t="s">
        <v>1328</v>
      </c>
      <c r="K159" s="33" t="s">
        <v>1329</v>
      </c>
      <c r="L159" s="33" t="s">
        <v>1328</v>
      </c>
      <c r="M159" s="33" t="s">
        <v>1316</v>
      </c>
      <c r="N159" s="33" t="s">
        <v>82</v>
      </c>
      <c r="O159" s="33" t="s">
        <v>275</v>
      </c>
      <c r="P159" s="33" t="s">
        <v>1292</v>
      </c>
      <c r="Q159" s="33" t="s">
        <v>1293</v>
      </c>
      <c r="R159" s="33" t="s">
        <v>1330</v>
      </c>
      <c r="S159" s="33" t="s">
        <v>569</v>
      </c>
      <c r="T159" s="33" t="s">
        <v>570</v>
      </c>
      <c r="U159" s="33" t="s">
        <v>123</v>
      </c>
      <c r="V159" s="33" t="s">
        <v>156</v>
      </c>
      <c r="W159" s="33">
        <v>2024</v>
      </c>
      <c r="X159" s="33" t="s">
        <v>91</v>
      </c>
      <c r="Y159" s="33">
        <v>202401</v>
      </c>
      <c r="Z159" s="33">
        <v>202412</v>
      </c>
      <c r="AA159" s="33">
        <v>21.6</v>
      </c>
      <c r="AB159" s="33">
        <v>21.6</v>
      </c>
      <c r="AC159" s="33"/>
      <c r="AD159" s="33"/>
      <c r="AE159" s="148">
        <f t="shared" si="4"/>
        <v>0</v>
      </c>
      <c r="AF159" s="33">
        <v>14</v>
      </c>
      <c r="AG159" s="33">
        <v>14</v>
      </c>
      <c r="AH159" s="33" t="s">
        <v>92</v>
      </c>
      <c r="AI159" s="33" t="s">
        <v>92</v>
      </c>
      <c r="AJ159" s="33" t="s">
        <v>92</v>
      </c>
      <c r="AK159" s="33" t="s">
        <v>91</v>
      </c>
      <c r="AL159" s="33" t="s">
        <v>92</v>
      </c>
      <c r="AM159" s="33" t="s">
        <v>92</v>
      </c>
      <c r="AN159" s="33" t="s">
        <v>92</v>
      </c>
      <c r="AO159" s="33" t="s">
        <v>92</v>
      </c>
      <c r="AP159" s="33" t="s">
        <v>92</v>
      </c>
      <c r="AQ159" s="33" t="s">
        <v>157</v>
      </c>
      <c r="AR159" s="33">
        <v>13594701988</v>
      </c>
      <c r="AS159" s="160"/>
      <c r="AT159" s="163"/>
      <c r="AU159" s="163"/>
      <c r="AV159" s="164"/>
      <c r="AW159" s="87">
        <v>21.6</v>
      </c>
      <c r="AX159" s="124"/>
      <c r="AY159" s="124"/>
      <c r="AZ159" s="124"/>
      <c r="BA159" s="124"/>
      <c r="BB159" s="124"/>
      <c r="BC159" s="124"/>
    </row>
    <row r="160" s="136" customFormat="1" ht="94.5" spans="1:55">
      <c r="A160" s="34" t="s">
        <v>1286</v>
      </c>
      <c r="B160" s="61">
        <v>153</v>
      </c>
      <c r="C160" s="81" t="s">
        <v>1331</v>
      </c>
      <c r="D160" s="33" t="s">
        <v>110</v>
      </c>
      <c r="E160" s="33" t="s">
        <v>111</v>
      </c>
      <c r="F160" s="33" t="s">
        <v>175</v>
      </c>
      <c r="G160" s="33" t="s">
        <v>1319</v>
      </c>
      <c r="H160" s="33" t="s">
        <v>114</v>
      </c>
      <c r="I160" s="33" t="s">
        <v>1332</v>
      </c>
      <c r="J160" s="33" t="s">
        <v>1333</v>
      </c>
      <c r="K160" s="33" t="s">
        <v>1334</v>
      </c>
      <c r="L160" s="33" t="s">
        <v>1333</v>
      </c>
      <c r="M160" s="33" t="s">
        <v>1323</v>
      </c>
      <c r="N160" s="33" t="s">
        <v>82</v>
      </c>
      <c r="O160" s="33" t="s">
        <v>275</v>
      </c>
      <c r="P160" s="33" t="s">
        <v>1292</v>
      </c>
      <c r="Q160" s="33" t="s">
        <v>1293</v>
      </c>
      <c r="R160" s="33" t="s">
        <v>1324</v>
      </c>
      <c r="S160" s="33" t="s">
        <v>569</v>
      </c>
      <c r="T160" s="33" t="s">
        <v>570</v>
      </c>
      <c r="U160" s="33" t="s">
        <v>123</v>
      </c>
      <c r="V160" s="33" t="s">
        <v>156</v>
      </c>
      <c r="W160" s="33">
        <v>2024</v>
      </c>
      <c r="X160" s="33" t="s">
        <v>91</v>
      </c>
      <c r="Y160" s="33">
        <v>202401</v>
      </c>
      <c r="Z160" s="33">
        <v>202412</v>
      </c>
      <c r="AA160" s="33">
        <v>43.2</v>
      </c>
      <c r="AB160" s="33">
        <v>43.2</v>
      </c>
      <c r="AC160" s="33"/>
      <c r="AD160" s="33"/>
      <c r="AE160" s="148">
        <f t="shared" si="4"/>
        <v>0</v>
      </c>
      <c r="AF160" s="33">
        <v>22</v>
      </c>
      <c r="AG160" s="33">
        <v>22</v>
      </c>
      <c r="AH160" s="33" t="s">
        <v>92</v>
      </c>
      <c r="AI160" s="33" t="s">
        <v>92</v>
      </c>
      <c r="AJ160" s="33" t="s">
        <v>92</v>
      </c>
      <c r="AK160" s="33" t="s">
        <v>91</v>
      </c>
      <c r="AL160" s="33" t="s">
        <v>92</v>
      </c>
      <c r="AM160" s="33" t="s">
        <v>92</v>
      </c>
      <c r="AN160" s="33" t="s">
        <v>92</v>
      </c>
      <c r="AO160" s="33" t="s">
        <v>92</v>
      </c>
      <c r="AP160" s="33" t="s">
        <v>92</v>
      </c>
      <c r="AQ160" s="33" t="s">
        <v>157</v>
      </c>
      <c r="AR160" s="33">
        <v>13594701988</v>
      </c>
      <c r="AS160" s="160"/>
      <c r="AT160" s="163"/>
      <c r="AU160" s="163"/>
      <c r="AV160" s="164"/>
      <c r="AW160" s="87">
        <v>43.2</v>
      </c>
      <c r="AX160" s="124"/>
      <c r="AY160" s="124"/>
      <c r="AZ160" s="124"/>
      <c r="BA160" s="124"/>
      <c r="BB160" s="124"/>
      <c r="BC160" s="124"/>
    </row>
    <row r="161" s="136" customFormat="1" ht="94.5" spans="1:55">
      <c r="A161" s="34" t="s">
        <v>1286</v>
      </c>
      <c r="B161" s="61">
        <v>154</v>
      </c>
      <c r="C161" s="81" t="s">
        <v>1335</v>
      </c>
      <c r="D161" s="33" t="s">
        <v>110</v>
      </c>
      <c r="E161" s="33" t="s">
        <v>111</v>
      </c>
      <c r="F161" s="33" t="s">
        <v>175</v>
      </c>
      <c r="G161" s="33" t="s">
        <v>1312</v>
      </c>
      <c r="H161" s="33" t="s">
        <v>114</v>
      </c>
      <c r="I161" s="33" t="s">
        <v>1336</v>
      </c>
      <c r="J161" s="33" t="s">
        <v>1314</v>
      </c>
      <c r="K161" s="33" t="s">
        <v>1315</v>
      </c>
      <c r="L161" s="33" t="s">
        <v>1314</v>
      </c>
      <c r="M161" s="33" t="s">
        <v>1316</v>
      </c>
      <c r="N161" s="33" t="s">
        <v>82</v>
      </c>
      <c r="O161" s="33" t="s">
        <v>275</v>
      </c>
      <c r="P161" s="33" t="s">
        <v>1292</v>
      </c>
      <c r="Q161" s="33" t="s">
        <v>1293</v>
      </c>
      <c r="R161" s="33" t="s">
        <v>1294</v>
      </c>
      <c r="S161" s="33" t="s">
        <v>569</v>
      </c>
      <c r="T161" s="33" t="s">
        <v>570</v>
      </c>
      <c r="U161" s="33" t="s">
        <v>123</v>
      </c>
      <c r="V161" s="33" t="s">
        <v>511</v>
      </c>
      <c r="W161" s="33">
        <v>2024</v>
      </c>
      <c r="X161" s="33" t="s">
        <v>91</v>
      </c>
      <c r="Y161" s="33">
        <v>202401</v>
      </c>
      <c r="Z161" s="33">
        <v>202412</v>
      </c>
      <c r="AA161" s="33">
        <v>21.6</v>
      </c>
      <c r="AB161" s="33">
        <v>21.6</v>
      </c>
      <c r="AC161" s="33"/>
      <c r="AD161" s="33"/>
      <c r="AE161" s="148">
        <f t="shared" si="4"/>
        <v>0</v>
      </c>
      <c r="AF161" s="33">
        <v>16</v>
      </c>
      <c r="AG161" s="33">
        <v>16</v>
      </c>
      <c r="AH161" s="33" t="s">
        <v>92</v>
      </c>
      <c r="AI161" s="33" t="s">
        <v>92</v>
      </c>
      <c r="AJ161" s="33" t="s">
        <v>92</v>
      </c>
      <c r="AK161" s="33" t="s">
        <v>91</v>
      </c>
      <c r="AL161" s="33" t="s">
        <v>92</v>
      </c>
      <c r="AM161" s="33" t="s">
        <v>92</v>
      </c>
      <c r="AN161" s="33" t="s">
        <v>92</v>
      </c>
      <c r="AO161" s="33" t="s">
        <v>92</v>
      </c>
      <c r="AP161" s="33" t="s">
        <v>92</v>
      </c>
      <c r="AQ161" s="33" t="s">
        <v>1337</v>
      </c>
      <c r="AR161" s="33">
        <v>13638261699</v>
      </c>
      <c r="AS161" s="160"/>
      <c r="AT161" s="163"/>
      <c r="AU161" s="163"/>
      <c r="AV161" s="164"/>
      <c r="AW161" s="87">
        <v>21.6</v>
      </c>
      <c r="AX161" s="124"/>
      <c r="AY161" s="124"/>
      <c r="AZ161" s="124"/>
      <c r="BA161" s="124"/>
      <c r="BB161" s="124"/>
      <c r="BC161" s="124"/>
    </row>
    <row r="162" s="136" customFormat="1" ht="94.5" spans="1:55">
      <c r="A162" s="34" t="s">
        <v>1286</v>
      </c>
      <c r="B162" s="61">
        <v>155</v>
      </c>
      <c r="C162" s="81" t="s">
        <v>1338</v>
      </c>
      <c r="D162" s="33" t="s">
        <v>110</v>
      </c>
      <c r="E162" s="33" t="s">
        <v>111</v>
      </c>
      <c r="F162" s="33" t="s">
        <v>175</v>
      </c>
      <c r="G162" s="33" t="s">
        <v>1339</v>
      </c>
      <c r="H162" s="33" t="s">
        <v>114</v>
      </c>
      <c r="I162" s="33" t="s">
        <v>1340</v>
      </c>
      <c r="J162" s="33" t="s">
        <v>1341</v>
      </c>
      <c r="K162" s="33" t="s">
        <v>1342</v>
      </c>
      <c r="L162" s="33" t="s">
        <v>1341</v>
      </c>
      <c r="M162" s="33" t="s">
        <v>1288</v>
      </c>
      <c r="N162" s="33" t="s">
        <v>82</v>
      </c>
      <c r="O162" s="33" t="s">
        <v>275</v>
      </c>
      <c r="P162" s="33" t="s">
        <v>1292</v>
      </c>
      <c r="Q162" s="33" t="s">
        <v>1293</v>
      </c>
      <c r="R162" s="33" t="s">
        <v>1330</v>
      </c>
      <c r="S162" s="33" t="s">
        <v>569</v>
      </c>
      <c r="T162" s="33" t="s">
        <v>570</v>
      </c>
      <c r="U162" s="33" t="s">
        <v>123</v>
      </c>
      <c r="V162" s="33" t="s">
        <v>668</v>
      </c>
      <c r="W162" s="33">
        <v>2024</v>
      </c>
      <c r="X162" s="33" t="s">
        <v>91</v>
      </c>
      <c r="Y162" s="33">
        <v>202401</v>
      </c>
      <c r="Z162" s="33">
        <v>202412</v>
      </c>
      <c r="AA162" s="33">
        <v>28.8</v>
      </c>
      <c r="AB162" s="33">
        <v>28.8</v>
      </c>
      <c r="AC162" s="33"/>
      <c r="AD162" s="33"/>
      <c r="AE162" s="148">
        <f t="shared" si="4"/>
        <v>0</v>
      </c>
      <c r="AF162" s="33">
        <v>14</v>
      </c>
      <c r="AG162" s="33">
        <v>14</v>
      </c>
      <c r="AH162" s="33" t="s">
        <v>92</v>
      </c>
      <c r="AI162" s="33" t="s">
        <v>92</v>
      </c>
      <c r="AJ162" s="33" t="s">
        <v>92</v>
      </c>
      <c r="AK162" s="33" t="s">
        <v>91</v>
      </c>
      <c r="AL162" s="33" t="s">
        <v>92</v>
      </c>
      <c r="AM162" s="33" t="s">
        <v>92</v>
      </c>
      <c r="AN162" s="33" t="s">
        <v>92</v>
      </c>
      <c r="AO162" s="33" t="s">
        <v>92</v>
      </c>
      <c r="AP162" s="33" t="s">
        <v>92</v>
      </c>
      <c r="AQ162" s="33" t="s">
        <v>1343</v>
      </c>
      <c r="AR162" s="33">
        <v>13452615038</v>
      </c>
      <c r="AS162" s="160"/>
      <c r="AT162" s="163"/>
      <c r="AU162" s="163"/>
      <c r="AV162" s="164"/>
      <c r="AW162" s="87">
        <v>28.8</v>
      </c>
      <c r="AX162" s="124"/>
      <c r="AY162" s="124"/>
      <c r="AZ162" s="124"/>
      <c r="BA162" s="124"/>
      <c r="BB162" s="124"/>
      <c r="BC162" s="124"/>
    </row>
    <row r="163" s="136" customFormat="1" ht="94.5" spans="1:55">
      <c r="A163" s="34" t="s">
        <v>1286</v>
      </c>
      <c r="B163" s="61">
        <v>156</v>
      </c>
      <c r="C163" s="81" t="s">
        <v>1344</v>
      </c>
      <c r="D163" s="33" t="s">
        <v>110</v>
      </c>
      <c r="E163" s="33" t="s">
        <v>111</v>
      </c>
      <c r="F163" s="33" t="s">
        <v>175</v>
      </c>
      <c r="G163" s="33" t="s">
        <v>1297</v>
      </c>
      <c r="H163" s="33" t="s">
        <v>114</v>
      </c>
      <c r="I163" s="33" t="s">
        <v>1345</v>
      </c>
      <c r="J163" s="33" t="s">
        <v>1308</v>
      </c>
      <c r="K163" s="33" t="s">
        <v>1309</v>
      </c>
      <c r="L163" s="33" t="s">
        <v>1308</v>
      </c>
      <c r="M163" s="33" t="s">
        <v>1300</v>
      </c>
      <c r="N163" s="33" t="s">
        <v>82</v>
      </c>
      <c r="O163" s="33" t="s">
        <v>275</v>
      </c>
      <c r="P163" s="33" t="s">
        <v>1292</v>
      </c>
      <c r="Q163" s="33" t="s">
        <v>1293</v>
      </c>
      <c r="R163" s="33" t="s">
        <v>1014</v>
      </c>
      <c r="S163" s="33" t="s">
        <v>569</v>
      </c>
      <c r="T163" s="33" t="s">
        <v>570</v>
      </c>
      <c r="U163" s="33" t="s">
        <v>123</v>
      </c>
      <c r="V163" s="33" t="s">
        <v>458</v>
      </c>
      <c r="W163" s="33">
        <v>2024</v>
      </c>
      <c r="X163" s="33" t="s">
        <v>91</v>
      </c>
      <c r="Y163" s="33">
        <v>202401</v>
      </c>
      <c r="Z163" s="33">
        <v>202412</v>
      </c>
      <c r="AA163" s="33">
        <v>14.4</v>
      </c>
      <c r="AB163" s="33">
        <v>14.4</v>
      </c>
      <c r="AC163" s="33"/>
      <c r="AD163" s="33"/>
      <c r="AE163" s="148">
        <f t="shared" si="4"/>
        <v>0</v>
      </c>
      <c r="AF163" s="33">
        <v>8</v>
      </c>
      <c r="AG163" s="33">
        <v>8</v>
      </c>
      <c r="AH163" s="33" t="s">
        <v>92</v>
      </c>
      <c r="AI163" s="33" t="s">
        <v>92</v>
      </c>
      <c r="AJ163" s="33" t="s">
        <v>92</v>
      </c>
      <c r="AK163" s="33" t="s">
        <v>91</v>
      </c>
      <c r="AL163" s="33" t="s">
        <v>92</v>
      </c>
      <c r="AM163" s="33" t="s">
        <v>92</v>
      </c>
      <c r="AN163" s="33" t="s">
        <v>92</v>
      </c>
      <c r="AO163" s="33" t="s">
        <v>92</v>
      </c>
      <c r="AP163" s="33" t="s">
        <v>92</v>
      </c>
      <c r="AQ163" s="33" t="s">
        <v>1346</v>
      </c>
      <c r="AR163" s="33">
        <v>13896378086</v>
      </c>
      <c r="AS163" s="160"/>
      <c r="AT163" s="163"/>
      <c r="AU163" s="163"/>
      <c r="AV163" s="164"/>
      <c r="AW163" s="87">
        <v>14.4</v>
      </c>
      <c r="AX163" s="124"/>
      <c r="AY163" s="124"/>
      <c r="AZ163" s="124"/>
      <c r="BA163" s="124"/>
      <c r="BB163" s="124"/>
      <c r="BC163" s="124"/>
    </row>
    <row r="164" s="136" customFormat="1" ht="94.5" spans="1:55">
      <c r="A164" s="34" t="s">
        <v>1286</v>
      </c>
      <c r="B164" s="61">
        <v>157</v>
      </c>
      <c r="C164" s="81" t="s">
        <v>1347</v>
      </c>
      <c r="D164" s="33" t="s">
        <v>110</v>
      </c>
      <c r="E164" s="33" t="s">
        <v>111</v>
      </c>
      <c r="F164" s="33" t="s">
        <v>175</v>
      </c>
      <c r="G164" s="33" t="s">
        <v>1312</v>
      </c>
      <c r="H164" s="33" t="s">
        <v>114</v>
      </c>
      <c r="I164" s="33" t="s">
        <v>1348</v>
      </c>
      <c r="J164" s="33" t="s">
        <v>1314</v>
      </c>
      <c r="K164" s="33" t="s">
        <v>1315</v>
      </c>
      <c r="L164" s="33" t="s">
        <v>1314</v>
      </c>
      <c r="M164" s="33" t="s">
        <v>1316</v>
      </c>
      <c r="N164" s="33" t="s">
        <v>82</v>
      </c>
      <c r="O164" s="33" t="s">
        <v>275</v>
      </c>
      <c r="P164" s="33" t="s">
        <v>1292</v>
      </c>
      <c r="Q164" s="33" t="s">
        <v>1293</v>
      </c>
      <c r="R164" s="33" t="s">
        <v>1294</v>
      </c>
      <c r="S164" s="33" t="s">
        <v>569</v>
      </c>
      <c r="T164" s="33" t="s">
        <v>570</v>
      </c>
      <c r="U164" s="33" t="s">
        <v>123</v>
      </c>
      <c r="V164" s="33" t="s">
        <v>458</v>
      </c>
      <c r="W164" s="33">
        <v>2024</v>
      </c>
      <c r="X164" s="33" t="s">
        <v>91</v>
      </c>
      <c r="Y164" s="33">
        <v>202401</v>
      </c>
      <c r="Z164" s="33">
        <v>202412</v>
      </c>
      <c r="AA164" s="33">
        <v>21.6</v>
      </c>
      <c r="AB164" s="33">
        <v>21.6</v>
      </c>
      <c r="AC164" s="33"/>
      <c r="AD164" s="33"/>
      <c r="AE164" s="148">
        <f t="shared" si="4"/>
        <v>0</v>
      </c>
      <c r="AF164" s="33">
        <v>16</v>
      </c>
      <c r="AG164" s="33">
        <v>16</v>
      </c>
      <c r="AH164" s="33" t="s">
        <v>92</v>
      </c>
      <c r="AI164" s="33" t="s">
        <v>92</v>
      </c>
      <c r="AJ164" s="33" t="s">
        <v>92</v>
      </c>
      <c r="AK164" s="33" t="s">
        <v>91</v>
      </c>
      <c r="AL164" s="33" t="s">
        <v>92</v>
      </c>
      <c r="AM164" s="33" t="s">
        <v>92</v>
      </c>
      <c r="AN164" s="33" t="s">
        <v>92</v>
      </c>
      <c r="AO164" s="33" t="s">
        <v>92</v>
      </c>
      <c r="AP164" s="33" t="s">
        <v>92</v>
      </c>
      <c r="AQ164" s="33" t="s">
        <v>1346</v>
      </c>
      <c r="AR164" s="33">
        <v>13896378086</v>
      </c>
      <c r="AS164" s="160"/>
      <c r="AT164" s="163"/>
      <c r="AU164" s="163"/>
      <c r="AV164" s="164"/>
      <c r="AW164" s="87">
        <v>21.6</v>
      </c>
      <c r="AX164" s="124"/>
      <c r="AY164" s="124"/>
      <c r="AZ164" s="124"/>
      <c r="BA164" s="124"/>
      <c r="BB164" s="124"/>
      <c r="BC164" s="124"/>
    </row>
    <row r="165" s="136" customFormat="1" ht="94.5" spans="1:55">
      <c r="A165" s="34" t="s">
        <v>1286</v>
      </c>
      <c r="B165" s="61">
        <v>158</v>
      </c>
      <c r="C165" s="81" t="s">
        <v>1349</v>
      </c>
      <c r="D165" s="33" t="s">
        <v>110</v>
      </c>
      <c r="E165" s="33" t="s">
        <v>111</v>
      </c>
      <c r="F165" s="33" t="s">
        <v>175</v>
      </c>
      <c r="G165" s="33" t="s">
        <v>1312</v>
      </c>
      <c r="H165" s="33" t="s">
        <v>114</v>
      </c>
      <c r="I165" s="33" t="s">
        <v>1350</v>
      </c>
      <c r="J165" s="33" t="s">
        <v>1314</v>
      </c>
      <c r="K165" s="33" t="s">
        <v>1315</v>
      </c>
      <c r="L165" s="33" t="s">
        <v>1314</v>
      </c>
      <c r="M165" s="33" t="s">
        <v>1316</v>
      </c>
      <c r="N165" s="33" t="s">
        <v>82</v>
      </c>
      <c r="O165" s="33" t="s">
        <v>275</v>
      </c>
      <c r="P165" s="33" t="s">
        <v>1292</v>
      </c>
      <c r="Q165" s="33" t="s">
        <v>1293</v>
      </c>
      <c r="R165" s="33" t="s">
        <v>1294</v>
      </c>
      <c r="S165" s="33" t="s">
        <v>569</v>
      </c>
      <c r="T165" s="33" t="s">
        <v>570</v>
      </c>
      <c r="U165" s="33" t="s">
        <v>123</v>
      </c>
      <c r="V165" s="33" t="s">
        <v>458</v>
      </c>
      <c r="W165" s="33">
        <v>2024</v>
      </c>
      <c r="X165" s="33" t="s">
        <v>91</v>
      </c>
      <c r="Y165" s="33">
        <v>202401</v>
      </c>
      <c r="Z165" s="33">
        <v>202412</v>
      </c>
      <c r="AA165" s="33">
        <v>21.6</v>
      </c>
      <c r="AB165" s="33">
        <v>21.6</v>
      </c>
      <c r="AC165" s="33"/>
      <c r="AD165" s="33"/>
      <c r="AE165" s="148">
        <f t="shared" si="4"/>
        <v>0</v>
      </c>
      <c r="AF165" s="33">
        <v>16</v>
      </c>
      <c r="AG165" s="33">
        <v>16</v>
      </c>
      <c r="AH165" s="33" t="s">
        <v>92</v>
      </c>
      <c r="AI165" s="33" t="s">
        <v>92</v>
      </c>
      <c r="AJ165" s="33" t="s">
        <v>92</v>
      </c>
      <c r="AK165" s="33" t="s">
        <v>91</v>
      </c>
      <c r="AL165" s="33" t="s">
        <v>92</v>
      </c>
      <c r="AM165" s="33" t="s">
        <v>92</v>
      </c>
      <c r="AN165" s="33" t="s">
        <v>92</v>
      </c>
      <c r="AO165" s="33" t="s">
        <v>92</v>
      </c>
      <c r="AP165" s="33" t="s">
        <v>92</v>
      </c>
      <c r="AQ165" s="33" t="s">
        <v>1346</v>
      </c>
      <c r="AR165" s="33">
        <v>13896378086</v>
      </c>
      <c r="AS165" s="160"/>
      <c r="AT165" s="163"/>
      <c r="AU165" s="163"/>
      <c r="AV165" s="164"/>
      <c r="AW165" s="87">
        <v>21.6</v>
      </c>
      <c r="AX165" s="124"/>
      <c r="AY165" s="124"/>
      <c r="AZ165" s="124"/>
      <c r="BA165" s="124"/>
      <c r="BB165" s="124"/>
      <c r="BC165" s="124"/>
    </row>
    <row r="166" s="136" customFormat="1" ht="94.5" spans="1:55">
      <c r="A166" s="34" t="s">
        <v>1286</v>
      </c>
      <c r="B166" s="61">
        <v>159</v>
      </c>
      <c r="C166" s="81" t="s">
        <v>1351</v>
      </c>
      <c r="D166" s="33" t="s">
        <v>110</v>
      </c>
      <c r="E166" s="33" t="s">
        <v>111</v>
      </c>
      <c r="F166" s="33" t="s">
        <v>175</v>
      </c>
      <c r="G166" s="33" t="s">
        <v>1339</v>
      </c>
      <c r="H166" s="33" t="s">
        <v>114</v>
      </c>
      <c r="I166" s="33" t="s">
        <v>1112</v>
      </c>
      <c r="J166" s="33" t="s">
        <v>1341</v>
      </c>
      <c r="K166" s="33" t="s">
        <v>1342</v>
      </c>
      <c r="L166" s="33" t="s">
        <v>1341</v>
      </c>
      <c r="M166" s="33" t="s">
        <v>1288</v>
      </c>
      <c r="N166" s="33" t="s">
        <v>82</v>
      </c>
      <c r="O166" s="33" t="s">
        <v>275</v>
      </c>
      <c r="P166" s="33" t="s">
        <v>1292</v>
      </c>
      <c r="Q166" s="33" t="s">
        <v>1293</v>
      </c>
      <c r="R166" s="33" t="s">
        <v>1330</v>
      </c>
      <c r="S166" s="33" t="s">
        <v>569</v>
      </c>
      <c r="T166" s="33" t="s">
        <v>570</v>
      </c>
      <c r="U166" s="33" t="s">
        <v>123</v>
      </c>
      <c r="V166" s="33" t="s">
        <v>443</v>
      </c>
      <c r="W166" s="33">
        <v>2024</v>
      </c>
      <c r="X166" s="33" t="s">
        <v>91</v>
      </c>
      <c r="Y166" s="33">
        <v>202401</v>
      </c>
      <c r="Z166" s="33">
        <v>202412</v>
      </c>
      <c r="AA166" s="33">
        <v>28.8</v>
      </c>
      <c r="AB166" s="33">
        <v>28.8</v>
      </c>
      <c r="AC166" s="33"/>
      <c r="AD166" s="33"/>
      <c r="AE166" s="148">
        <f t="shared" si="4"/>
        <v>0</v>
      </c>
      <c r="AF166" s="33">
        <v>14</v>
      </c>
      <c r="AG166" s="33">
        <v>14</v>
      </c>
      <c r="AH166" s="33" t="s">
        <v>92</v>
      </c>
      <c r="AI166" s="33" t="s">
        <v>92</v>
      </c>
      <c r="AJ166" s="33" t="s">
        <v>92</v>
      </c>
      <c r="AK166" s="33" t="s">
        <v>91</v>
      </c>
      <c r="AL166" s="33" t="s">
        <v>92</v>
      </c>
      <c r="AM166" s="33" t="s">
        <v>92</v>
      </c>
      <c r="AN166" s="33" t="s">
        <v>92</v>
      </c>
      <c r="AO166" s="33" t="s">
        <v>92</v>
      </c>
      <c r="AP166" s="33" t="s">
        <v>92</v>
      </c>
      <c r="AQ166" s="33" t="s">
        <v>1352</v>
      </c>
      <c r="AR166" s="33">
        <v>13896935667</v>
      </c>
      <c r="AS166" s="160"/>
      <c r="AT166" s="163"/>
      <c r="AU166" s="163"/>
      <c r="AV166" s="164"/>
      <c r="AW166" s="87">
        <v>28.8</v>
      </c>
      <c r="AX166" s="124"/>
      <c r="AY166" s="124"/>
      <c r="AZ166" s="124"/>
      <c r="BA166" s="124"/>
      <c r="BB166" s="124"/>
      <c r="BC166" s="124"/>
    </row>
    <row r="167" s="136" customFormat="1" ht="108" spans="1:55">
      <c r="A167" s="34" t="s">
        <v>1286</v>
      </c>
      <c r="B167" s="61">
        <v>160</v>
      </c>
      <c r="C167" s="81" t="s">
        <v>1353</v>
      </c>
      <c r="D167" s="33" t="s">
        <v>110</v>
      </c>
      <c r="E167" s="33" t="s">
        <v>111</v>
      </c>
      <c r="F167" s="33" t="s">
        <v>175</v>
      </c>
      <c r="G167" s="33" t="s">
        <v>1319</v>
      </c>
      <c r="H167" s="33" t="s">
        <v>114</v>
      </c>
      <c r="I167" s="33" t="s">
        <v>434</v>
      </c>
      <c r="J167" s="33" t="s">
        <v>1354</v>
      </c>
      <c r="K167" s="33" t="s">
        <v>1355</v>
      </c>
      <c r="L167" s="33" t="s">
        <v>1354</v>
      </c>
      <c r="M167" s="33" t="s">
        <v>1323</v>
      </c>
      <c r="N167" s="33" t="s">
        <v>82</v>
      </c>
      <c r="O167" s="33" t="s">
        <v>275</v>
      </c>
      <c r="P167" s="33" t="s">
        <v>1292</v>
      </c>
      <c r="Q167" s="33" t="s">
        <v>1293</v>
      </c>
      <c r="R167" s="33" t="s">
        <v>477</v>
      </c>
      <c r="S167" s="33" t="s">
        <v>569</v>
      </c>
      <c r="T167" s="33" t="s">
        <v>570</v>
      </c>
      <c r="U167" s="33" t="s">
        <v>123</v>
      </c>
      <c r="V167" s="33" t="s">
        <v>443</v>
      </c>
      <c r="W167" s="33">
        <v>2024</v>
      </c>
      <c r="X167" s="33" t="s">
        <v>91</v>
      </c>
      <c r="Y167" s="33">
        <v>202401</v>
      </c>
      <c r="Z167" s="33">
        <v>202412</v>
      </c>
      <c r="AA167" s="33">
        <v>43.2</v>
      </c>
      <c r="AB167" s="33">
        <v>43.2</v>
      </c>
      <c r="AC167" s="33"/>
      <c r="AD167" s="33"/>
      <c r="AE167" s="148">
        <f t="shared" si="4"/>
        <v>0</v>
      </c>
      <c r="AF167" s="33">
        <v>20</v>
      </c>
      <c r="AG167" s="33">
        <v>20</v>
      </c>
      <c r="AH167" s="33" t="s">
        <v>92</v>
      </c>
      <c r="AI167" s="33" t="s">
        <v>92</v>
      </c>
      <c r="AJ167" s="33" t="s">
        <v>92</v>
      </c>
      <c r="AK167" s="33" t="s">
        <v>91</v>
      </c>
      <c r="AL167" s="33" t="s">
        <v>92</v>
      </c>
      <c r="AM167" s="33" t="s">
        <v>92</v>
      </c>
      <c r="AN167" s="33" t="s">
        <v>92</v>
      </c>
      <c r="AO167" s="33" t="s">
        <v>92</v>
      </c>
      <c r="AP167" s="33" t="s">
        <v>92</v>
      </c>
      <c r="AQ167" s="33" t="s">
        <v>1352</v>
      </c>
      <c r="AR167" s="33">
        <v>13896935667</v>
      </c>
      <c r="AS167" s="160"/>
      <c r="AT167" s="163"/>
      <c r="AU167" s="163"/>
      <c r="AV167" s="164"/>
      <c r="AW167" s="87">
        <v>43.2</v>
      </c>
      <c r="AX167" s="124"/>
      <c r="AY167" s="124"/>
      <c r="AZ167" s="124"/>
      <c r="BA167" s="124"/>
      <c r="BB167" s="124"/>
      <c r="BC167" s="124"/>
    </row>
    <row r="168" s="136" customFormat="1" ht="94.5" spans="1:55">
      <c r="A168" s="34" t="s">
        <v>1286</v>
      </c>
      <c r="B168" s="61">
        <v>161</v>
      </c>
      <c r="C168" s="81" t="s">
        <v>1356</v>
      </c>
      <c r="D168" s="33" t="s">
        <v>110</v>
      </c>
      <c r="E168" s="33" t="s">
        <v>111</v>
      </c>
      <c r="F168" s="33" t="s">
        <v>175</v>
      </c>
      <c r="G168" s="33" t="s">
        <v>1357</v>
      </c>
      <c r="H168" s="33" t="s">
        <v>114</v>
      </c>
      <c r="I168" s="33" t="s">
        <v>1358</v>
      </c>
      <c r="J168" s="33" t="s">
        <v>1359</v>
      </c>
      <c r="K168" s="33" t="s">
        <v>1360</v>
      </c>
      <c r="L168" s="33" t="s">
        <v>1359</v>
      </c>
      <c r="M168" s="33" t="s">
        <v>1361</v>
      </c>
      <c r="N168" s="33" t="s">
        <v>82</v>
      </c>
      <c r="O168" s="33" t="s">
        <v>275</v>
      </c>
      <c r="P168" s="33" t="s">
        <v>1292</v>
      </c>
      <c r="Q168" s="33" t="s">
        <v>1293</v>
      </c>
      <c r="R168" s="33" t="s">
        <v>1362</v>
      </c>
      <c r="S168" s="33" t="s">
        <v>569</v>
      </c>
      <c r="T168" s="33" t="s">
        <v>570</v>
      </c>
      <c r="U168" s="33" t="s">
        <v>123</v>
      </c>
      <c r="V168" s="33" t="s">
        <v>443</v>
      </c>
      <c r="W168" s="33">
        <v>2024</v>
      </c>
      <c r="X168" s="33" t="s">
        <v>91</v>
      </c>
      <c r="Y168" s="33">
        <v>202401</v>
      </c>
      <c r="Z168" s="33">
        <v>202412</v>
      </c>
      <c r="AA168" s="33">
        <v>3.6</v>
      </c>
      <c r="AB168" s="33">
        <v>3.6</v>
      </c>
      <c r="AC168" s="33"/>
      <c r="AD168" s="33"/>
      <c r="AE168" s="148">
        <f t="shared" si="4"/>
        <v>0</v>
      </c>
      <c r="AF168" s="33">
        <v>3</v>
      </c>
      <c r="AG168" s="33">
        <v>3</v>
      </c>
      <c r="AH168" s="33" t="s">
        <v>92</v>
      </c>
      <c r="AI168" s="33" t="s">
        <v>92</v>
      </c>
      <c r="AJ168" s="33" t="s">
        <v>92</v>
      </c>
      <c r="AK168" s="33" t="s">
        <v>91</v>
      </c>
      <c r="AL168" s="33" t="s">
        <v>92</v>
      </c>
      <c r="AM168" s="33" t="s">
        <v>92</v>
      </c>
      <c r="AN168" s="33" t="s">
        <v>92</v>
      </c>
      <c r="AO168" s="33" t="s">
        <v>92</v>
      </c>
      <c r="AP168" s="33" t="s">
        <v>92</v>
      </c>
      <c r="AQ168" s="33" t="s">
        <v>1352</v>
      </c>
      <c r="AR168" s="33">
        <v>13896935667</v>
      </c>
      <c r="AS168" s="160"/>
      <c r="AT168" s="163"/>
      <c r="AU168" s="163"/>
      <c r="AV168" s="164"/>
      <c r="AW168" s="87">
        <v>3.6</v>
      </c>
      <c r="AX168" s="124"/>
      <c r="AY168" s="124"/>
      <c r="AZ168" s="124"/>
      <c r="BA168" s="124"/>
      <c r="BB168" s="124"/>
      <c r="BC168" s="124"/>
    </row>
    <row r="169" s="136" customFormat="1" ht="94.5" spans="1:55">
      <c r="A169" s="34" t="s">
        <v>1286</v>
      </c>
      <c r="B169" s="61">
        <v>162</v>
      </c>
      <c r="C169" s="81" t="s">
        <v>1363</v>
      </c>
      <c r="D169" s="33" t="s">
        <v>110</v>
      </c>
      <c r="E169" s="33" t="s">
        <v>160</v>
      </c>
      <c r="F169" s="33" t="s">
        <v>216</v>
      </c>
      <c r="G169" s="33" t="s">
        <v>1297</v>
      </c>
      <c r="H169" s="33" t="s">
        <v>114</v>
      </c>
      <c r="I169" s="33" t="s">
        <v>1364</v>
      </c>
      <c r="J169" s="33" t="s">
        <v>1298</v>
      </c>
      <c r="K169" s="33" t="s">
        <v>1299</v>
      </c>
      <c r="L169" s="33" t="s">
        <v>1298</v>
      </c>
      <c r="M169" s="33" t="s">
        <v>1300</v>
      </c>
      <c r="N169" s="33" t="s">
        <v>82</v>
      </c>
      <c r="O169" s="33" t="s">
        <v>275</v>
      </c>
      <c r="P169" s="33" t="s">
        <v>1292</v>
      </c>
      <c r="Q169" s="33" t="s">
        <v>1293</v>
      </c>
      <c r="R169" s="33" t="s">
        <v>1301</v>
      </c>
      <c r="S169" s="33" t="s">
        <v>569</v>
      </c>
      <c r="T169" s="33" t="s">
        <v>570</v>
      </c>
      <c r="U169" s="33" t="s">
        <v>123</v>
      </c>
      <c r="V169" s="33" t="s">
        <v>704</v>
      </c>
      <c r="W169" s="33">
        <v>2024</v>
      </c>
      <c r="X169" s="33" t="s">
        <v>91</v>
      </c>
      <c r="Y169" s="33">
        <v>202401</v>
      </c>
      <c r="Z169" s="33">
        <v>202412</v>
      </c>
      <c r="AA169" s="33">
        <v>14.4</v>
      </c>
      <c r="AB169" s="33">
        <v>14.4</v>
      </c>
      <c r="AC169" s="33"/>
      <c r="AD169" s="33"/>
      <c r="AE169" s="148">
        <f t="shared" si="4"/>
        <v>0</v>
      </c>
      <c r="AF169" s="33">
        <v>4</v>
      </c>
      <c r="AG169" s="33">
        <v>4</v>
      </c>
      <c r="AH169" s="33" t="s">
        <v>92</v>
      </c>
      <c r="AI169" s="33" t="s">
        <v>92</v>
      </c>
      <c r="AJ169" s="33" t="s">
        <v>92</v>
      </c>
      <c r="AK169" s="33" t="s">
        <v>91</v>
      </c>
      <c r="AL169" s="33" t="s">
        <v>92</v>
      </c>
      <c r="AM169" s="33" t="s">
        <v>92</v>
      </c>
      <c r="AN169" s="33" t="s">
        <v>92</v>
      </c>
      <c r="AO169" s="33" t="s">
        <v>92</v>
      </c>
      <c r="AP169" s="33" t="s">
        <v>92</v>
      </c>
      <c r="AQ169" s="33" t="s">
        <v>1365</v>
      </c>
      <c r="AR169" s="33">
        <v>13709448096</v>
      </c>
      <c r="AS169" s="160"/>
      <c r="AT169" s="163"/>
      <c r="AU169" s="163"/>
      <c r="AV169" s="164"/>
      <c r="AW169" s="87">
        <v>14.4</v>
      </c>
      <c r="AX169" s="124"/>
      <c r="AY169" s="124"/>
      <c r="AZ169" s="124"/>
      <c r="BA169" s="124"/>
      <c r="BB169" s="124"/>
      <c r="BC169" s="124"/>
    </row>
    <row r="170" s="136" customFormat="1" ht="94.5" spans="1:55">
      <c r="A170" s="34" t="s">
        <v>1286</v>
      </c>
      <c r="B170" s="61">
        <v>163</v>
      </c>
      <c r="C170" s="81" t="s">
        <v>1366</v>
      </c>
      <c r="D170" s="33" t="s">
        <v>110</v>
      </c>
      <c r="E170" s="33" t="s">
        <v>111</v>
      </c>
      <c r="F170" s="33" t="s">
        <v>175</v>
      </c>
      <c r="G170" s="33" t="s">
        <v>1297</v>
      </c>
      <c r="H170" s="33" t="s">
        <v>114</v>
      </c>
      <c r="I170" s="33" t="s">
        <v>1367</v>
      </c>
      <c r="J170" s="33" t="s">
        <v>1308</v>
      </c>
      <c r="K170" s="33" t="s">
        <v>1309</v>
      </c>
      <c r="L170" s="33" t="s">
        <v>1308</v>
      </c>
      <c r="M170" s="33" t="s">
        <v>1300</v>
      </c>
      <c r="N170" s="33" t="s">
        <v>82</v>
      </c>
      <c r="O170" s="33" t="s">
        <v>275</v>
      </c>
      <c r="P170" s="33" t="s">
        <v>1292</v>
      </c>
      <c r="Q170" s="33" t="s">
        <v>1293</v>
      </c>
      <c r="R170" s="33" t="s">
        <v>1014</v>
      </c>
      <c r="S170" s="33" t="s">
        <v>569</v>
      </c>
      <c r="T170" s="33" t="s">
        <v>570</v>
      </c>
      <c r="U170" s="33" t="s">
        <v>123</v>
      </c>
      <c r="V170" s="33" t="s">
        <v>696</v>
      </c>
      <c r="W170" s="33">
        <v>2024</v>
      </c>
      <c r="X170" s="33" t="s">
        <v>91</v>
      </c>
      <c r="Y170" s="33">
        <v>202401</v>
      </c>
      <c r="Z170" s="33">
        <v>202412</v>
      </c>
      <c r="AA170" s="33">
        <v>14.4</v>
      </c>
      <c r="AB170" s="33">
        <v>14.4</v>
      </c>
      <c r="AC170" s="33"/>
      <c r="AD170" s="33"/>
      <c r="AE170" s="148">
        <f t="shared" si="4"/>
        <v>0</v>
      </c>
      <c r="AF170" s="33">
        <v>8</v>
      </c>
      <c r="AG170" s="33">
        <v>8</v>
      </c>
      <c r="AH170" s="33" t="s">
        <v>92</v>
      </c>
      <c r="AI170" s="33" t="s">
        <v>92</v>
      </c>
      <c r="AJ170" s="33" t="s">
        <v>92</v>
      </c>
      <c r="AK170" s="33" t="s">
        <v>91</v>
      </c>
      <c r="AL170" s="33" t="s">
        <v>92</v>
      </c>
      <c r="AM170" s="33" t="s">
        <v>92</v>
      </c>
      <c r="AN170" s="33" t="s">
        <v>92</v>
      </c>
      <c r="AO170" s="33" t="s">
        <v>92</v>
      </c>
      <c r="AP170" s="33" t="s">
        <v>92</v>
      </c>
      <c r="AQ170" s="33" t="s">
        <v>1092</v>
      </c>
      <c r="AR170" s="33">
        <v>15826470946</v>
      </c>
      <c r="AS170" s="160"/>
      <c r="AT170" s="163"/>
      <c r="AU170" s="163"/>
      <c r="AV170" s="164"/>
      <c r="AW170" s="87">
        <v>14.4</v>
      </c>
      <c r="AX170" s="124"/>
      <c r="AY170" s="124"/>
      <c r="AZ170" s="124"/>
      <c r="BA170" s="124"/>
      <c r="BB170" s="124"/>
      <c r="BC170" s="124"/>
    </row>
    <row r="171" s="136" customFormat="1" ht="121.5" spans="1:55">
      <c r="A171" s="34" t="s">
        <v>1286</v>
      </c>
      <c r="B171" s="61">
        <v>164</v>
      </c>
      <c r="C171" s="81" t="s">
        <v>1368</v>
      </c>
      <c r="D171" s="33" t="s">
        <v>110</v>
      </c>
      <c r="E171" s="33" t="s">
        <v>111</v>
      </c>
      <c r="F171" s="33" t="s">
        <v>175</v>
      </c>
      <c r="G171" s="33" t="s">
        <v>1312</v>
      </c>
      <c r="H171" s="33" t="s">
        <v>114</v>
      </c>
      <c r="I171" s="33" t="s">
        <v>1086</v>
      </c>
      <c r="J171" s="33" t="s">
        <v>1369</v>
      </c>
      <c r="K171" s="33" t="s">
        <v>1370</v>
      </c>
      <c r="L171" s="33" t="s">
        <v>1371</v>
      </c>
      <c r="M171" s="33" t="s">
        <v>1316</v>
      </c>
      <c r="N171" s="33" t="s">
        <v>82</v>
      </c>
      <c r="O171" s="33" t="s">
        <v>275</v>
      </c>
      <c r="P171" s="33" t="s">
        <v>1292</v>
      </c>
      <c r="Q171" s="33" t="s">
        <v>1293</v>
      </c>
      <c r="R171" s="33" t="s">
        <v>1330</v>
      </c>
      <c r="S171" s="33" t="s">
        <v>569</v>
      </c>
      <c r="T171" s="33" t="s">
        <v>570</v>
      </c>
      <c r="U171" s="33" t="s">
        <v>123</v>
      </c>
      <c r="V171" s="33" t="s">
        <v>696</v>
      </c>
      <c r="W171" s="33">
        <v>2024</v>
      </c>
      <c r="X171" s="33" t="s">
        <v>91</v>
      </c>
      <c r="Y171" s="33">
        <v>202401</v>
      </c>
      <c r="Z171" s="33">
        <v>202412</v>
      </c>
      <c r="AA171" s="33">
        <v>21.6</v>
      </c>
      <c r="AB171" s="33">
        <v>21.6</v>
      </c>
      <c r="AC171" s="33"/>
      <c r="AD171" s="33"/>
      <c r="AE171" s="148">
        <f t="shared" si="4"/>
        <v>0</v>
      </c>
      <c r="AF171" s="33">
        <v>14</v>
      </c>
      <c r="AG171" s="33">
        <v>14</v>
      </c>
      <c r="AH171" s="33" t="s">
        <v>92</v>
      </c>
      <c r="AI171" s="33" t="s">
        <v>92</v>
      </c>
      <c r="AJ171" s="33" t="s">
        <v>92</v>
      </c>
      <c r="AK171" s="33" t="s">
        <v>91</v>
      </c>
      <c r="AL171" s="33" t="s">
        <v>92</v>
      </c>
      <c r="AM171" s="33" t="s">
        <v>92</v>
      </c>
      <c r="AN171" s="33" t="s">
        <v>92</v>
      </c>
      <c r="AO171" s="33" t="s">
        <v>92</v>
      </c>
      <c r="AP171" s="33" t="s">
        <v>92</v>
      </c>
      <c r="AQ171" s="33" t="s">
        <v>1092</v>
      </c>
      <c r="AR171" s="33">
        <v>15826470946</v>
      </c>
      <c r="AS171" s="160"/>
      <c r="AT171" s="163"/>
      <c r="AU171" s="163"/>
      <c r="AV171" s="164"/>
      <c r="AW171" s="87">
        <v>21.6</v>
      </c>
      <c r="AX171" s="124"/>
      <c r="AY171" s="124"/>
      <c r="AZ171" s="124"/>
      <c r="BA171" s="124"/>
      <c r="BB171" s="124"/>
      <c r="BC171" s="124"/>
    </row>
    <row r="172" s="136" customFormat="1" ht="148.5" spans="1:55">
      <c r="A172" s="34" t="s">
        <v>1286</v>
      </c>
      <c r="B172" s="61">
        <v>165</v>
      </c>
      <c r="C172" s="81" t="s">
        <v>1372</v>
      </c>
      <c r="D172" s="33" t="s">
        <v>110</v>
      </c>
      <c r="E172" s="33" t="s">
        <v>160</v>
      </c>
      <c r="F172" s="33" t="s">
        <v>1018</v>
      </c>
      <c r="G172" s="33" t="s">
        <v>1373</v>
      </c>
      <c r="H172" s="33" t="s">
        <v>114</v>
      </c>
      <c r="I172" s="33" t="s">
        <v>1374</v>
      </c>
      <c r="J172" s="33" t="s">
        <v>1375</v>
      </c>
      <c r="K172" s="33" t="s">
        <v>1376</v>
      </c>
      <c r="L172" s="33" t="s">
        <v>1375</v>
      </c>
      <c r="M172" s="33" t="s">
        <v>1377</v>
      </c>
      <c r="N172" s="33" t="s">
        <v>82</v>
      </c>
      <c r="O172" s="33" t="s">
        <v>196</v>
      </c>
      <c r="P172" s="33" t="s">
        <v>1292</v>
      </c>
      <c r="Q172" s="33" t="s">
        <v>1293</v>
      </c>
      <c r="R172" s="33" t="s">
        <v>1362</v>
      </c>
      <c r="S172" s="33" t="s">
        <v>87</v>
      </c>
      <c r="T172" s="33" t="s">
        <v>570</v>
      </c>
      <c r="U172" s="33" t="s">
        <v>123</v>
      </c>
      <c r="V172" s="33" t="s">
        <v>124</v>
      </c>
      <c r="W172" s="33">
        <v>2024</v>
      </c>
      <c r="X172" s="33" t="s">
        <v>91</v>
      </c>
      <c r="Y172" s="33">
        <v>202401</v>
      </c>
      <c r="Z172" s="33">
        <v>202412</v>
      </c>
      <c r="AA172" s="33">
        <v>21.6</v>
      </c>
      <c r="AB172" s="33">
        <v>21.6</v>
      </c>
      <c r="AC172" s="33"/>
      <c r="AD172" s="33"/>
      <c r="AE172" s="148">
        <f t="shared" si="4"/>
        <v>0</v>
      </c>
      <c r="AF172" s="33">
        <v>3</v>
      </c>
      <c r="AG172" s="33">
        <v>3</v>
      </c>
      <c r="AH172" s="33" t="s">
        <v>92</v>
      </c>
      <c r="AI172" s="33" t="s">
        <v>92</v>
      </c>
      <c r="AJ172" s="33" t="s">
        <v>92</v>
      </c>
      <c r="AK172" s="33" t="s">
        <v>91</v>
      </c>
      <c r="AL172" s="33" t="s">
        <v>92</v>
      </c>
      <c r="AM172" s="33" t="s">
        <v>92</v>
      </c>
      <c r="AN172" s="33" t="s">
        <v>92</v>
      </c>
      <c r="AO172" s="33" t="s">
        <v>92</v>
      </c>
      <c r="AP172" s="33" t="s">
        <v>92</v>
      </c>
      <c r="AQ172" s="33" t="s">
        <v>1378</v>
      </c>
      <c r="AR172" s="33">
        <v>17783716189</v>
      </c>
      <c r="AS172" s="160"/>
      <c r="AT172" s="163"/>
      <c r="AU172" s="163"/>
      <c r="AV172" s="164"/>
      <c r="AW172" s="87">
        <v>21.6</v>
      </c>
      <c r="AX172" s="124"/>
      <c r="AY172" s="124"/>
      <c r="AZ172" s="124"/>
      <c r="BA172" s="124"/>
      <c r="BB172" s="124"/>
      <c r="BC172" s="124"/>
    </row>
    <row r="173" s="136" customFormat="1" ht="135" spans="1:55">
      <c r="A173" s="34" t="s">
        <v>1286</v>
      </c>
      <c r="B173" s="61">
        <v>166</v>
      </c>
      <c r="C173" s="81" t="s">
        <v>1379</v>
      </c>
      <c r="D173" s="33" t="s">
        <v>110</v>
      </c>
      <c r="E173" s="33" t="s">
        <v>160</v>
      </c>
      <c r="F173" s="33" t="s">
        <v>1018</v>
      </c>
      <c r="G173" s="33" t="s">
        <v>1380</v>
      </c>
      <c r="H173" s="33" t="s">
        <v>114</v>
      </c>
      <c r="I173" s="33" t="s">
        <v>1381</v>
      </c>
      <c r="J173" s="33" t="s">
        <v>1382</v>
      </c>
      <c r="K173" s="33" t="s">
        <v>1383</v>
      </c>
      <c r="L173" s="33" t="s">
        <v>1382</v>
      </c>
      <c r="M173" s="33" t="s">
        <v>1384</v>
      </c>
      <c r="N173" s="33" t="s">
        <v>82</v>
      </c>
      <c r="O173" s="33" t="s">
        <v>196</v>
      </c>
      <c r="P173" s="33" t="s">
        <v>1292</v>
      </c>
      <c r="Q173" s="33" t="s">
        <v>1293</v>
      </c>
      <c r="R173" s="33" t="s">
        <v>1385</v>
      </c>
      <c r="S173" s="33" t="s">
        <v>87</v>
      </c>
      <c r="T173" s="33" t="s">
        <v>570</v>
      </c>
      <c r="U173" s="33" t="s">
        <v>123</v>
      </c>
      <c r="V173" s="33" t="s">
        <v>124</v>
      </c>
      <c r="W173" s="33">
        <v>2024</v>
      </c>
      <c r="X173" s="33" t="s">
        <v>91</v>
      </c>
      <c r="Y173" s="33">
        <v>202401</v>
      </c>
      <c r="Z173" s="33">
        <v>202412</v>
      </c>
      <c r="AA173" s="33">
        <v>7.2</v>
      </c>
      <c r="AB173" s="33">
        <v>7.2</v>
      </c>
      <c r="AC173" s="33"/>
      <c r="AD173" s="33"/>
      <c r="AE173" s="148">
        <f t="shared" si="4"/>
        <v>0</v>
      </c>
      <c r="AF173" s="33">
        <v>2</v>
      </c>
      <c r="AG173" s="33">
        <v>2</v>
      </c>
      <c r="AH173" s="33" t="s">
        <v>92</v>
      </c>
      <c r="AI173" s="33" t="s">
        <v>92</v>
      </c>
      <c r="AJ173" s="33" t="s">
        <v>92</v>
      </c>
      <c r="AK173" s="33" t="s">
        <v>91</v>
      </c>
      <c r="AL173" s="33" t="s">
        <v>92</v>
      </c>
      <c r="AM173" s="33" t="s">
        <v>92</v>
      </c>
      <c r="AN173" s="33" t="s">
        <v>92</v>
      </c>
      <c r="AO173" s="33" t="s">
        <v>92</v>
      </c>
      <c r="AP173" s="33" t="s">
        <v>92</v>
      </c>
      <c r="AQ173" s="33" t="s">
        <v>1378</v>
      </c>
      <c r="AR173" s="33">
        <v>17783716189</v>
      </c>
      <c r="AS173" s="160"/>
      <c r="AT173" s="163"/>
      <c r="AU173" s="163"/>
      <c r="AV173" s="164"/>
      <c r="AW173" s="87">
        <v>7.2</v>
      </c>
      <c r="AX173" s="124"/>
      <c r="AY173" s="124"/>
      <c r="AZ173" s="124"/>
      <c r="BA173" s="124"/>
      <c r="BB173" s="124"/>
      <c r="BC173" s="124"/>
    </row>
    <row r="174" s="136" customFormat="1" ht="135" spans="1:55">
      <c r="A174" s="34" t="s">
        <v>1286</v>
      </c>
      <c r="B174" s="61">
        <v>167</v>
      </c>
      <c r="C174" s="81" t="s">
        <v>1386</v>
      </c>
      <c r="D174" s="33" t="s">
        <v>110</v>
      </c>
      <c r="E174" s="33" t="s">
        <v>160</v>
      </c>
      <c r="F174" s="33" t="s">
        <v>1018</v>
      </c>
      <c r="G174" s="33" t="s">
        <v>1387</v>
      </c>
      <c r="H174" s="33" t="s">
        <v>114</v>
      </c>
      <c r="I174" s="33" t="s">
        <v>1388</v>
      </c>
      <c r="J174" s="33" t="s">
        <v>1389</v>
      </c>
      <c r="K174" s="33" t="s">
        <v>1390</v>
      </c>
      <c r="L174" s="33" t="s">
        <v>1389</v>
      </c>
      <c r="M174" s="33" t="s">
        <v>1391</v>
      </c>
      <c r="N174" s="33" t="s">
        <v>82</v>
      </c>
      <c r="O174" s="33" t="s">
        <v>196</v>
      </c>
      <c r="P174" s="33" t="s">
        <v>1292</v>
      </c>
      <c r="Q174" s="33" t="s">
        <v>1392</v>
      </c>
      <c r="R174" s="33" t="s">
        <v>1393</v>
      </c>
      <c r="S174" s="33" t="s">
        <v>87</v>
      </c>
      <c r="T174" s="33" t="s">
        <v>570</v>
      </c>
      <c r="U174" s="33" t="s">
        <v>123</v>
      </c>
      <c r="V174" s="33" t="s">
        <v>632</v>
      </c>
      <c r="W174" s="33">
        <v>2024</v>
      </c>
      <c r="X174" s="33" t="s">
        <v>91</v>
      </c>
      <c r="Y174" s="33">
        <v>202401</v>
      </c>
      <c r="Z174" s="33">
        <v>202412</v>
      </c>
      <c r="AA174" s="33">
        <v>43.2</v>
      </c>
      <c r="AB174" s="33">
        <v>43.2</v>
      </c>
      <c r="AC174" s="33"/>
      <c r="AD174" s="33"/>
      <c r="AE174" s="148">
        <f t="shared" si="4"/>
        <v>0</v>
      </c>
      <c r="AF174" s="33">
        <v>9</v>
      </c>
      <c r="AG174" s="33">
        <v>9</v>
      </c>
      <c r="AH174" s="33" t="s">
        <v>92</v>
      </c>
      <c r="AI174" s="33" t="s">
        <v>92</v>
      </c>
      <c r="AJ174" s="33" t="s">
        <v>92</v>
      </c>
      <c r="AK174" s="33" t="s">
        <v>91</v>
      </c>
      <c r="AL174" s="33" t="s">
        <v>92</v>
      </c>
      <c r="AM174" s="33" t="s">
        <v>92</v>
      </c>
      <c r="AN174" s="33" t="s">
        <v>92</v>
      </c>
      <c r="AO174" s="33" t="s">
        <v>92</v>
      </c>
      <c r="AP174" s="33" t="s">
        <v>92</v>
      </c>
      <c r="AQ174" s="33" t="s">
        <v>1394</v>
      </c>
      <c r="AR174" s="33">
        <v>13594703208</v>
      </c>
      <c r="AS174" s="160"/>
      <c r="AT174" s="163"/>
      <c r="AU174" s="163"/>
      <c r="AV174" s="164"/>
      <c r="AW174" s="87">
        <v>43.2</v>
      </c>
      <c r="AX174" s="124"/>
      <c r="AY174" s="124"/>
      <c r="AZ174" s="124"/>
      <c r="BA174" s="124"/>
      <c r="BB174" s="124"/>
      <c r="BC174" s="124"/>
    </row>
    <row r="175" s="136" customFormat="1" ht="135" spans="1:55">
      <c r="A175" s="34" t="s">
        <v>1286</v>
      </c>
      <c r="B175" s="61">
        <v>168</v>
      </c>
      <c r="C175" s="81" t="s">
        <v>1395</v>
      </c>
      <c r="D175" s="33" t="s">
        <v>110</v>
      </c>
      <c r="E175" s="33" t="s">
        <v>160</v>
      </c>
      <c r="F175" s="33" t="s">
        <v>1018</v>
      </c>
      <c r="G175" s="33" t="s">
        <v>1387</v>
      </c>
      <c r="H175" s="33" t="s">
        <v>114</v>
      </c>
      <c r="I175" s="33" t="s">
        <v>1396</v>
      </c>
      <c r="J175" s="33" t="s">
        <v>1397</v>
      </c>
      <c r="K175" s="33" t="s">
        <v>1398</v>
      </c>
      <c r="L175" s="33" t="s">
        <v>1397</v>
      </c>
      <c r="M175" s="33" t="s">
        <v>1391</v>
      </c>
      <c r="N175" s="33" t="s">
        <v>82</v>
      </c>
      <c r="O175" s="33" t="s">
        <v>196</v>
      </c>
      <c r="P175" s="33" t="s">
        <v>1292</v>
      </c>
      <c r="Q175" s="33" t="s">
        <v>1399</v>
      </c>
      <c r="R175" s="33" t="s">
        <v>1362</v>
      </c>
      <c r="S175" s="33" t="s">
        <v>87</v>
      </c>
      <c r="T175" s="33" t="s">
        <v>570</v>
      </c>
      <c r="U175" s="33" t="s">
        <v>123</v>
      </c>
      <c r="V175" s="33" t="s">
        <v>589</v>
      </c>
      <c r="W175" s="33">
        <v>2024</v>
      </c>
      <c r="X175" s="33" t="s">
        <v>91</v>
      </c>
      <c r="Y175" s="33">
        <v>202401</v>
      </c>
      <c r="Z175" s="33">
        <v>202412</v>
      </c>
      <c r="AA175" s="33">
        <v>43.2</v>
      </c>
      <c r="AB175" s="33">
        <v>43.2</v>
      </c>
      <c r="AC175" s="33"/>
      <c r="AD175" s="33"/>
      <c r="AE175" s="148">
        <f t="shared" si="4"/>
        <v>0</v>
      </c>
      <c r="AF175" s="33">
        <v>3</v>
      </c>
      <c r="AG175" s="33">
        <v>3</v>
      </c>
      <c r="AH175" s="33" t="s">
        <v>92</v>
      </c>
      <c r="AI175" s="33" t="s">
        <v>92</v>
      </c>
      <c r="AJ175" s="33" t="s">
        <v>92</v>
      </c>
      <c r="AK175" s="33" t="s">
        <v>91</v>
      </c>
      <c r="AL175" s="33" t="s">
        <v>92</v>
      </c>
      <c r="AM175" s="33" t="s">
        <v>92</v>
      </c>
      <c r="AN175" s="33" t="s">
        <v>92</v>
      </c>
      <c r="AO175" s="33" t="s">
        <v>92</v>
      </c>
      <c r="AP175" s="33" t="s">
        <v>92</v>
      </c>
      <c r="AQ175" s="33" t="s">
        <v>1400</v>
      </c>
      <c r="AR175" s="33">
        <v>18983507766</v>
      </c>
      <c r="AS175" s="160"/>
      <c r="AT175" s="163"/>
      <c r="AU175" s="163"/>
      <c r="AV175" s="164"/>
      <c r="AW175" s="87">
        <v>43.2</v>
      </c>
      <c r="AX175" s="124"/>
      <c r="AY175" s="124"/>
      <c r="AZ175" s="124"/>
      <c r="BA175" s="124"/>
      <c r="BB175" s="124"/>
      <c r="BC175" s="124"/>
    </row>
    <row r="176" s="136" customFormat="1" ht="135" spans="1:55">
      <c r="A176" s="34" t="s">
        <v>1286</v>
      </c>
      <c r="B176" s="61">
        <v>169</v>
      </c>
      <c r="C176" s="81" t="s">
        <v>1401</v>
      </c>
      <c r="D176" s="33" t="s">
        <v>110</v>
      </c>
      <c r="E176" s="33" t="s">
        <v>160</v>
      </c>
      <c r="F176" s="33" t="s">
        <v>216</v>
      </c>
      <c r="G176" s="33" t="s">
        <v>1402</v>
      </c>
      <c r="H176" s="33" t="s">
        <v>114</v>
      </c>
      <c r="I176" s="33" t="s">
        <v>1403</v>
      </c>
      <c r="J176" s="33" t="s">
        <v>1404</v>
      </c>
      <c r="K176" s="33" t="s">
        <v>1405</v>
      </c>
      <c r="L176" s="33" t="s">
        <v>1404</v>
      </c>
      <c r="M176" s="33" t="s">
        <v>1406</v>
      </c>
      <c r="N176" s="33" t="s">
        <v>82</v>
      </c>
      <c r="O176" s="33" t="s">
        <v>196</v>
      </c>
      <c r="P176" s="33" t="s">
        <v>1292</v>
      </c>
      <c r="Q176" s="33" t="s">
        <v>1293</v>
      </c>
      <c r="R176" s="33" t="s">
        <v>1184</v>
      </c>
      <c r="S176" s="33" t="s">
        <v>87</v>
      </c>
      <c r="T176" s="33" t="s">
        <v>570</v>
      </c>
      <c r="U176" s="33" t="s">
        <v>123</v>
      </c>
      <c r="V176" s="33" t="s">
        <v>589</v>
      </c>
      <c r="W176" s="33">
        <v>2024</v>
      </c>
      <c r="X176" s="33" t="s">
        <v>91</v>
      </c>
      <c r="Y176" s="33">
        <v>202401</v>
      </c>
      <c r="Z176" s="33">
        <v>202412</v>
      </c>
      <c r="AA176" s="33">
        <v>36</v>
      </c>
      <c r="AB176" s="33">
        <v>36</v>
      </c>
      <c r="AC176" s="33"/>
      <c r="AD176" s="33"/>
      <c r="AE176" s="148">
        <f t="shared" si="4"/>
        <v>0</v>
      </c>
      <c r="AF176" s="33">
        <v>6</v>
      </c>
      <c r="AG176" s="33">
        <v>6</v>
      </c>
      <c r="AH176" s="33" t="s">
        <v>92</v>
      </c>
      <c r="AI176" s="33" t="s">
        <v>92</v>
      </c>
      <c r="AJ176" s="33" t="s">
        <v>92</v>
      </c>
      <c r="AK176" s="33" t="s">
        <v>91</v>
      </c>
      <c r="AL176" s="33" t="s">
        <v>92</v>
      </c>
      <c r="AM176" s="33" t="s">
        <v>92</v>
      </c>
      <c r="AN176" s="33" t="s">
        <v>92</v>
      </c>
      <c r="AO176" s="33" t="s">
        <v>92</v>
      </c>
      <c r="AP176" s="33" t="s">
        <v>92</v>
      </c>
      <c r="AQ176" s="33" t="s">
        <v>1400</v>
      </c>
      <c r="AR176" s="33">
        <v>18983507766</v>
      </c>
      <c r="AS176" s="160"/>
      <c r="AT176" s="163"/>
      <c r="AU176" s="163"/>
      <c r="AV176" s="164"/>
      <c r="AW176" s="87">
        <v>36</v>
      </c>
      <c r="AX176" s="124"/>
      <c r="AY176" s="124"/>
      <c r="AZ176" s="124"/>
      <c r="BA176" s="124"/>
      <c r="BB176" s="124"/>
      <c r="BC176" s="124"/>
    </row>
    <row r="177" s="136" customFormat="1" ht="135" spans="1:55">
      <c r="A177" s="34" t="s">
        <v>1286</v>
      </c>
      <c r="B177" s="61">
        <v>170</v>
      </c>
      <c r="C177" s="81" t="s">
        <v>1407</v>
      </c>
      <c r="D177" s="33" t="s">
        <v>110</v>
      </c>
      <c r="E177" s="33" t="s">
        <v>160</v>
      </c>
      <c r="F177" s="33" t="s">
        <v>1018</v>
      </c>
      <c r="G177" s="33" t="s">
        <v>1387</v>
      </c>
      <c r="H177" s="33" t="s">
        <v>114</v>
      </c>
      <c r="I177" s="33" t="s">
        <v>1408</v>
      </c>
      <c r="J177" s="33" t="s">
        <v>1409</v>
      </c>
      <c r="K177" s="33" t="s">
        <v>1410</v>
      </c>
      <c r="L177" s="33" t="s">
        <v>1409</v>
      </c>
      <c r="M177" s="33" t="s">
        <v>1391</v>
      </c>
      <c r="N177" s="33" t="s">
        <v>82</v>
      </c>
      <c r="O177" s="33" t="s">
        <v>196</v>
      </c>
      <c r="P177" s="33" t="s">
        <v>1292</v>
      </c>
      <c r="Q177" s="33" t="s">
        <v>1411</v>
      </c>
      <c r="R177" s="33" t="s">
        <v>1362</v>
      </c>
      <c r="S177" s="33" t="s">
        <v>87</v>
      </c>
      <c r="T177" s="33" t="s">
        <v>570</v>
      </c>
      <c r="U177" s="33" t="s">
        <v>123</v>
      </c>
      <c r="V177" s="33" t="s">
        <v>534</v>
      </c>
      <c r="W177" s="33">
        <v>2024</v>
      </c>
      <c r="X177" s="33" t="s">
        <v>91</v>
      </c>
      <c r="Y177" s="33">
        <v>202401</v>
      </c>
      <c r="Z177" s="33">
        <v>202412</v>
      </c>
      <c r="AA177" s="33">
        <v>43.2</v>
      </c>
      <c r="AB177" s="33">
        <v>43.2</v>
      </c>
      <c r="AC177" s="33"/>
      <c r="AD177" s="33"/>
      <c r="AE177" s="148">
        <f t="shared" si="4"/>
        <v>0</v>
      </c>
      <c r="AF177" s="33">
        <v>3</v>
      </c>
      <c r="AG177" s="33">
        <v>3</v>
      </c>
      <c r="AH177" s="33" t="s">
        <v>92</v>
      </c>
      <c r="AI177" s="33" t="s">
        <v>92</v>
      </c>
      <c r="AJ177" s="33" t="s">
        <v>92</v>
      </c>
      <c r="AK177" s="33" t="s">
        <v>91</v>
      </c>
      <c r="AL177" s="33" t="s">
        <v>92</v>
      </c>
      <c r="AM177" s="33" t="s">
        <v>92</v>
      </c>
      <c r="AN177" s="33" t="s">
        <v>92</v>
      </c>
      <c r="AO177" s="33" t="s">
        <v>92</v>
      </c>
      <c r="AP177" s="33" t="s">
        <v>92</v>
      </c>
      <c r="AQ177" s="33" t="s">
        <v>1412</v>
      </c>
      <c r="AR177" s="33" t="s">
        <v>1413</v>
      </c>
      <c r="AS177" s="160"/>
      <c r="AT177" s="163"/>
      <c r="AU177" s="163"/>
      <c r="AV177" s="164"/>
      <c r="AW177" s="87">
        <v>43.2</v>
      </c>
      <c r="AX177" s="124"/>
      <c r="AY177" s="124"/>
      <c r="AZ177" s="124"/>
      <c r="BA177" s="124"/>
      <c r="BB177" s="124"/>
      <c r="BC177" s="124"/>
    </row>
    <row r="178" s="136" customFormat="1" ht="135" spans="1:55">
      <c r="A178" s="34" t="s">
        <v>1286</v>
      </c>
      <c r="B178" s="61">
        <v>171</v>
      </c>
      <c r="C178" s="81" t="s">
        <v>1414</v>
      </c>
      <c r="D178" s="33" t="s">
        <v>110</v>
      </c>
      <c r="E178" s="33" t="s">
        <v>160</v>
      </c>
      <c r="F178" s="33" t="s">
        <v>1018</v>
      </c>
      <c r="G178" s="33" t="s">
        <v>1415</v>
      </c>
      <c r="H178" s="33" t="s">
        <v>114</v>
      </c>
      <c r="I178" s="33" t="s">
        <v>1416</v>
      </c>
      <c r="J178" s="33" t="s">
        <v>1417</v>
      </c>
      <c r="K178" s="33" t="s">
        <v>1418</v>
      </c>
      <c r="L178" s="33" t="s">
        <v>1417</v>
      </c>
      <c r="M178" s="33" t="s">
        <v>1419</v>
      </c>
      <c r="N178" s="33" t="s">
        <v>82</v>
      </c>
      <c r="O178" s="33" t="s">
        <v>196</v>
      </c>
      <c r="P178" s="33" t="s">
        <v>1292</v>
      </c>
      <c r="Q178" s="33" t="s">
        <v>1399</v>
      </c>
      <c r="R178" s="33" t="s">
        <v>1420</v>
      </c>
      <c r="S178" s="33" t="s">
        <v>87</v>
      </c>
      <c r="T178" s="33" t="s">
        <v>570</v>
      </c>
      <c r="U178" s="33" t="s">
        <v>123</v>
      </c>
      <c r="V178" s="33" t="s">
        <v>534</v>
      </c>
      <c r="W178" s="33">
        <v>2024</v>
      </c>
      <c r="X178" s="33" t="s">
        <v>91</v>
      </c>
      <c r="Y178" s="33">
        <v>202401</v>
      </c>
      <c r="Z178" s="33">
        <v>202412</v>
      </c>
      <c r="AA178" s="33">
        <v>57.6</v>
      </c>
      <c r="AB178" s="33">
        <v>57.6</v>
      </c>
      <c r="AC178" s="33"/>
      <c r="AD178" s="33"/>
      <c r="AE178" s="148">
        <f t="shared" si="4"/>
        <v>0</v>
      </c>
      <c r="AF178" s="33">
        <v>11</v>
      </c>
      <c r="AG178" s="33">
        <v>11</v>
      </c>
      <c r="AH178" s="33" t="s">
        <v>92</v>
      </c>
      <c r="AI178" s="33" t="s">
        <v>92</v>
      </c>
      <c r="AJ178" s="33" t="s">
        <v>92</v>
      </c>
      <c r="AK178" s="33" t="s">
        <v>91</v>
      </c>
      <c r="AL178" s="33" t="s">
        <v>92</v>
      </c>
      <c r="AM178" s="33" t="s">
        <v>92</v>
      </c>
      <c r="AN178" s="33" t="s">
        <v>92</v>
      </c>
      <c r="AO178" s="33" t="s">
        <v>92</v>
      </c>
      <c r="AP178" s="33" t="s">
        <v>92</v>
      </c>
      <c r="AQ178" s="33" t="s">
        <v>1412</v>
      </c>
      <c r="AR178" s="33" t="s">
        <v>1413</v>
      </c>
      <c r="AS178" s="160"/>
      <c r="AT178" s="163"/>
      <c r="AU178" s="163"/>
      <c r="AV178" s="164"/>
      <c r="AW178" s="87">
        <v>57.6</v>
      </c>
      <c r="AX178" s="124"/>
      <c r="AY178" s="124"/>
      <c r="AZ178" s="124"/>
      <c r="BA178" s="124"/>
      <c r="BB178" s="124"/>
      <c r="BC178" s="124"/>
    </row>
    <row r="179" s="136" customFormat="1" ht="135" spans="1:55">
      <c r="A179" s="34" t="s">
        <v>1286</v>
      </c>
      <c r="B179" s="61">
        <v>172</v>
      </c>
      <c r="C179" s="81" t="s">
        <v>1421</v>
      </c>
      <c r="D179" s="33" t="s">
        <v>110</v>
      </c>
      <c r="E179" s="33" t="s">
        <v>160</v>
      </c>
      <c r="F179" s="33" t="s">
        <v>1018</v>
      </c>
      <c r="G179" s="33" t="s">
        <v>1402</v>
      </c>
      <c r="H179" s="33" t="s">
        <v>114</v>
      </c>
      <c r="I179" s="33" t="s">
        <v>1422</v>
      </c>
      <c r="J179" s="33" t="s">
        <v>1423</v>
      </c>
      <c r="K179" s="33" t="s">
        <v>1424</v>
      </c>
      <c r="L179" s="33" t="s">
        <v>1423</v>
      </c>
      <c r="M179" s="33" t="s">
        <v>1406</v>
      </c>
      <c r="N179" s="33" t="s">
        <v>82</v>
      </c>
      <c r="O179" s="33" t="s">
        <v>196</v>
      </c>
      <c r="P179" s="33" t="s">
        <v>1292</v>
      </c>
      <c r="Q179" s="33" t="s">
        <v>1411</v>
      </c>
      <c r="R179" s="33" t="s">
        <v>1362</v>
      </c>
      <c r="S179" s="33" t="s">
        <v>87</v>
      </c>
      <c r="T179" s="33" t="s">
        <v>570</v>
      </c>
      <c r="U179" s="33" t="s">
        <v>123</v>
      </c>
      <c r="V179" s="33" t="s">
        <v>768</v>
      </c>
      <c r="W179" s="33">
        <v>2024</v>
      </c>
      <c r="X179" s="33" t="s">
        <v>91</v>
      </c>
      <c r="Y179" s="33">
        <v>202401</v>
      </c>
      <c r="Z179" s="33">
        <v>202412</v>
      </c>
      <c r="AA179" s="33">
        <v>36</v>
      </c>
      <c r="AB179" s="33">
        <v>36</v>
      </c>
      <c r="AC179" s="33"/>
      <c r="AD179" s="33"/>
      <c r="AE179" s="148">
        <f t="shared" si="4"/>
        <v>0</v>
      </c>
      <c r="AF179" s="33">
        <v>3</v>
      </c>
      <c r="AG179" s="33">
        <v>3</v>
      </c>
      <c r="AH179" s="33" t="s">
        <v>92</v>
      </c>
      <c r="AI179" s="33" t="s">
        <v>92</v>
      </c>
      <c r="AJ179" s="33" t="s">
        <v>92</v>
      </c>
      <c r="AK179" s="33" t="s">
        <v>91</v>
      </c>
      <c r="AL179" s="33" t="s">
        <v>92</v>
      </c>
      <c r="AM179" s="33" t="s">
        <v>92</v>
      </c>
      <c r="AN179" s="33" t="s">
        <v>92</v>
      </c>
      <c r="AO179" s="33" t="s">
        <v>92</v>
      </c>
      <c r="AP179" s="33" t="s">
        <v>92</v>
      </c>
      <c r="AQ179" s="33" t="s">
        <v>1425</v>
      </c>
      <c r="AR179" s="33">
        <v>15870466966</v>
      </c>
      <c r="AS179" s="160"/>
      <c r="AT179" s="163"/>
      <c r="AU179" s="163"/>
      <c r="AV179" s="164"/>
      <c r="AW179" s="87">
        <v>36</v>
      </c>
      <c r="AX179" s="124"/>
      <c r="AY179" s="124"/>
      <c r="AZ179" s="124"/>
      <c r="BA179" s="124"/>
      <c r="BB179" s="124"/>
      <c r="BC179" s="124"/>
    </row>
    <row r="180" s="136" customFormat="1" ht="135" spans="1:55">
      <c r="A180" s="34" t="s">
        <v>1286</v>
      </c>
      <c r="B180" s="61">
        <v>173</v>
      </c>
      <c r="C180" s="81" t="s">
        <v>1426</v>
      </c>
      <c r="D180" s="33" t="s">
        <v>110</v>
      </c>
      <c r="E180" s="33" t="s">
        <v>160</v>
      </c>
      <c r="F180" s="33" t="s">
        <v>1018</v>
      </c>
      <c r="G180" s="33" t="s">
        <v>1387</v>
      </c>
      <c r="H180" s="33" t="s">
        <v>114</v>
      </c>
      <c r="I180" s="33" t="s">
        <v>1427</v>
      </c>
      <c r="J180" s="33" t="s">
        <v>1428</v>
      </c>
      <c r="K180" s="33" t="s">
        <v>1429</v>
      </c>
      <c r="L180" s="33" t="s">
        <v>1428</v>
      </c>
      <c r="M180" s="33" t="s">
        <v>1391</v>
      </c>
      <c r="N180" s="33" t="s">
        <v>82</v>
      </c>
      <c r="O180" s="33" t="s">
        <v>196</v>
      </c>
      <c r="P180" s="33" t="s">
        <v>1292</v>
      </c>
      <c r="Q180" s="33" t="s">
        <v>1392</v>
      </c>
      <c r="R180" s="33" t="s">
        <v>1184</v>
      </c>
      <c r="S180" s="33" t="s">
        <v>87</v>
      </c>
      <c r="T180" s="33" t="s">
        <v>570</v>
      </c>
      <c r="U180" s="33" t="s">
        <v>123</v>
      </c>
      <c r="V180" s="33" t="s">
        <v>768</v>
      </c>
      <c r="W180" s="33">
        <v>2024</v>
      </c>
      <c r="X180" s="33" t="s">
        <v>91</v>
      </c>
      <c r="Y180" s="33">
        <v>202401</v>
      </c>
      <c r="Z180" s="33">
        <v>202412</v>
      </c>
      <c r="AA180" s="33">
        <v>43.2</v>
      </c>
      <c r="AB180" s="33">
        <v>43.2</v>
      </c>
      <c r="AC180" s="33"/>
      <c r="AD180" s="33"/>
      <c r="AE180" s="148">
        <f t="shared" si="4"/>
        <v>0</v>
      </c>
      <c r="AF180" s="33">
        <v>6</v>
      </c>
      <c r="AG180" s="33">
        <v>6</v>
      </c>
      <c r="AH180" s="33" t="s">
        <v>92</v>
      </c>
      <c r="AI180" s="33" t="s">
        <v>92</v>
      </c>
      <c r="AJ180" s="33" t="s">
        <v>92</v>
      </c>
      <c r="AK180" s="33" t="s">
        <v>91</v>
      </c>
      <c r="AL180" s="33" t="s">
        <v>92</v>
      </c>
      <c r="AM180" s="33" t="s">
        <v>92</v>
      </c>
      <c r="AN180" s="33" t="s">
        <v>92</v>
      </c>
      <c r="AO180" s="33" t="s">
        <v>92</v>
      </c>
      <c r="AP180" s="33" t="s">
        <v>92</v>
      </c>
      <c r="AQ180" s="33" t="s">
        <v>1425</v>
      </c>
      <c r="AR180" s="33">
        <v>15870466966</v>
      </c>
      <c r="AS180" s="160"/>
      <c r="AT180" s="163"/>
      <c r="AU180" s="163"/>
      <c r="AV180" s="164"/>
      <c r="AW180" s="87">
        <v>43.2</v>
      </c>
      <c r="AX180" s="124"/>
      <c r="AY180" s="124"/>
      <c r="AZ180" s="124"/>
      <c r="BA180" s="124"/>
      <c r="BB180" s="124"/>
      <c r="BC180" s="124"/>
    </row>
    <row r="181" s="136" customFormat="1" ht="135" spans="1:55">
      <c r="A181" s="34" t="s">
        <v>1286</v>
      </c>
      <c r="B181" s="61">
        <v>174</v>
      </c>
      <c r="C181" s="81" t="s">
        <v>1430</v>
      </c>
      <c r="D181" s="33" t="s">
        <v>110</v>
      </c>
      <c r="E181" s="33" t="s">
        <v>160</v>
      </c>
      <c r="F181" s="33" t="s">
        <v>1018</v>
      </c>
      <c r="G181" s="33" t="s">
        <v>1373</v>
      </c>
      <c r="H181" s="33" t="s">
        <v>114</v>
      </c>
      <c r="I181" s="33" t="s">
        <v>1431</v>
      </c>
      <c r="J181" s="33" t="s">
        <v>1375</v>
      </c>
      <c r="K181" s="33" t="s">
        <v>1432</v>
      </c>
      <c r="L181" s="33" t="s">
        <v>1375</v>
      </c>
      <c r="M181" s="33" t="s">
        <v>1377</v>
      </c>
      <c r="N181" s="33" t="s">
        <v>82</v>
      </c>
      <c r="O181" s="33" t="s">
        <v>196</v>
      </c>
      <c r="P181" s="33" t="s">
        <v>1292</v>
      </c>
      <c r="Q181" s="33" t="s">
        <v>1411</v>
      </c>
      <c r="R181" s="33" t="s">
        <v>1362</v>
      </c>
      <c r="S181" s="33" t="s">
        <v>87</v>
      </c>
      <c r="T181" s="33" t="s">
        <v>570</v>
      </c>
      <c r="U181" s="33" t="s">
        <v>123</v>
      </c>
      <c r="V181" s="33" t="s">
        <v>647</v>
      </c>
      <c r="W181" s="33">
        <v>2024</v>
      </c>
      <c r="X181" s="33" t="s">
        <v>91</v>
      </c>
      <c r="Y181" s="33">
        <v>202401</v>
      </c>
      <c r="Z181" s="33">
        <v>202412</v>
      </c>
      <c r="AA181" s="33">
        <v>21.6</v>
      </c>
      <c r="AB181" s="33">
        <v>21.6</v>
      </c>
      <c r="AC181" s="33"/>
      <c r="AD181" s="33"/>
      <c r="AE181" s="148">
        <f t="shared" si="4"/>
        <v>0</v>
      </c>
      <c r="AF181" s="33">
        <v>3</v>
      </c>
      <c r="AG181" s="33">
        <v>3</v>
      </c>
      <c r="AH181" s="33" t="s">
        <v>92</v>
      </c>
      <c r="AI181" s="33" t="s">
        <v>92</v>
      </c>
      <c r="AJ181" s="33" t="s">
        <v>92</v>
      </c>
      <c r="AK181" s="33" t="s">
        <v>91</v>
      </c>
      <c r="AL181" s="33" t="s">
        <v>92</v>
      </c>
      <c r="AM181" s="33" t="s">
        <v>92</v>
      </c>
      <c r="AN181" s="33" t="s">
        <v>92</v>
      </c>
      <c r="AO181" s="33" t="s">
        <v>92</v>
      </c>
      <c r="AP181" s="33" t="s">
        <v>92</v>
      </c>
      <c r="AQ181" s="33" t="s">
        <v>1433</v>
      </c>
      <c r="AR181" s="33" t="s">
        <v>1434</v>
      </c>
      <c r="AS181" s="160"/>
      <c r="AT181" s="163"/>
      <c r="AU181" s="163"/>
      <c r="AV181" s="164"/>
      <c r="AW181" s="87">
        <v>21.6</v>
      </c>
      <c r="AX181" s="124"/>
      <c r="AY181" s="124"/>
      <c r="AZ181" s="124"/>
      <c r="BA181" s="124"/>
      <c r="BB181" s="124"/>
      <c r="BC181" s="124"/>
    </row>
    <row r="182" s="136" customFormat="1" ht="135" spans="1:55">
      <c r="A182" s="34" t="s">
        <v>1286</v>
      </c>
      <c r="B182" s="61">
        <v>175</v>
      </c>
      <c r="C182" s="81" t="s">
        <v>1435</v>
      </c>
      <c r="D182" s="33" t="s">
        <v>110</v>
      </c>
      <c r="E182" s="33" t="s">
        <v>160</v>
      </c>
      <c r="F182" s="33" t="s">
        <v>1018</v>
      </c>
      <c r="G182" s="33" t="s">
        <v>1387</v>
      </c>
      <c r="H182" s="33" t="s">
        <v>114</v>
      </c>
      <c r="I182" s="33" t="s">
        <v>1436</v>
      </c>
      <c r="J182" s="33" t="s">
        <v>1437</v>
      </c>
      <c r="K182" s="33" t="s">
        <v>1438</v>
      </c>
      <c r="L182" s="33" t="s">
        <v>1437</v>
      </c>
      <c r="M182" s="33" t="s">
        <v>1391</v>
      </c>
      <c r="N182" s="33" t="s">
        <v>82</v>
      </c>
      <c r="O182" s="33" t="s">
        <v>196</v>
      </c>
      <c r="P182" s="33" t="s">
        <v>1292</v>
      </c>
      <c r="Q182" s="33" t="s">
        <v>1399</v>
      </c>
      <c r="R182" s="33" t="s">
        <v>1362</v>
      </c>
      <c r="S182" s="33" t="s">
        <v>87</v>
      </c>
      <c r="T182" s="33" t="s">
        <v>570</v>
      </c>
      <c r="U182" s="33" t="s">
        <v>123</v>
      </c>
      <c r="V182" s="33" t="s">
        <v>554</v>
      </c>
      <c r="W182" s="33">
        <v>2024</v>
      </c>
      <c r="X182" s="33" t="s">
        <v>91</v>
      </c>
      <c r="Y182" s="33">
        <v>202401</v>
      </c>
      <c r="Z182" s="33">
        <v>202412</v>
      </c>
      <c r="AA182" s="33">
        <v>43.2</v>
      </c>
      <c r="AB182" s="33">
        <v>43.2</v>
      </c>
      <c r="AC182" s="33"/>
      <c r="AD182" s="33"/>
      <c r="AE182" s="148">
        <f t="shared" si="4"/>
        <v>0</v>
      </c>
      <c r="AF182" s="33">
        <v>3</v>
      </c>
      <c r="AG182" s="33">
        <v>3</v>
      </c>
      <c r="AH182" s="33" t="s">
        <v>92</v>
      </c>
      <c r="AI182" s="33" t="s">
        <v>92</v>
      </c>
      <c r="AJ182" s="33" t="s">
        <v>92</v>
      </c>
      <c r="AK182" s="33" t="s">
        <v>91</v>
      </c>
      <c r="AL182" s="33" t="s">
        <v>92</v>
      </c>
      <c r="AM182" s="33" t="s">
        <v>92</v>
      </c>
      <c r="AN182" s="33" t="s">
        <v>92</v>
      </c>
      <c r="AO182" s="33" t="s">
        <v>92</v>
      </c>
      <c r="AP182" s="33" t="s">
        <v>92</v>
      </c>
      <c r="AQ182" s="33" t="s">
        <v>1439</v>
      </c>
      <c r="AR182" s="33" t="s">
        <v>1440</v>
      </c>
      <c r="AS182" s="160"/>
      <c r="AT182" s="163"/>
      <c r="AU182" s="163"/>
      <c r="AV182" s="164"/>
      <c r="AW182" s="87">
        <v>43.2</v>
      </c>
      <c r="AX182" s="124"/>
      <c r="AY182" s="124"/>
      <c r="AZ182" s="124"/>
      <c r="BA182" s="124"/>
      <c r="BB182" s="124"/>
      <c r="BC182" s="124"/>
    </row>
    <row r="183" s="136" customFormat="1" ht="135" spans="1:55">
      <c r="A183" s="34" t="s">
        <v>1286</v>
      </c>
      <c r="B183" s="61">
        <v>176</v>
      </c>
      <c r="C183" s="81" t="s">
        <v>1441</v>
      </c>
      <c r="D183" s="33" t="s">
        <v>110</v>
      </c>
      <c r="E183" s="33" t="s">
        <v>160</v>
      </c>
      <c r="F183" s="33" t="s">
        <v>1018</v>
      </c>
      <c r="G183" s="33" t="s">
        <v>1380</v>
      </c>
      <c r="H183" s="33" t="s">
        <v>114</v>
      </c>
      <c r="I183" s="33" t="s">
        <v>1442</v>
      </c>
      <c r="J183" s="33" t="s">
        <v>1443</v>
      </c>
      <c r="K183" s="33" t="s">
        <v>1444</v>
      </c>
      <c r="L183" s="33" t="s">
        <v>1443</v>
      </c>
      <c r="M183" s="33" t="s">
        <v>1384</v>
      </c>
      <c r="N183" s="33" t="s">
        <v>82</v>
      </c>
      <c r="O183" s="33" t="s">
        <v>196</v>
      </c>
      <c r="P183" s="33" t="s">
        <v>1292</v>
      </c>
      <c r="Q183" s="33" t="s">
        <v>1293</v>
      </c>
      <c r="R183" s="33" t="s">
        <v>1362</v>
      </c>
      <c r="S183" s="33" t="s">
        <v>87</v>
      </c>
      <c r="T183" s="33" t="s">
        <v>570</v>
      </c>
      <c r="U183" s="33" t="s">
        <v>123</v>
      </c>
      <c r="V183" s="33" t="s">
        <v>554</v>
      </c>
      <c r="W183" s="33">
        <v>2024</v>
      </c>
      <c r="X183" s="33" t="s">
        <v>91</v>
      </c>
      <c r="Y183" s="33">
        <v>202401</v>
      </c>
      <c r="Z183" s="33">
        <v>202412</v>
      </c>
      <c r="AA183" s="33">
        <v>7.2</v>
      </c>
      <c r="AB183" s="33">
        <v>7.2</v>
      </c>
      <c r="AC183" s="33"/>
      <c r="AD183" s="33"/>
      <c r="AE183" s="148">
        <f t="shared" si="4"/>
        <v>0</v>
      </c>
      <c r="AF183" s="33">
        <v>3</v>
      </c>
      <c r="AG183" s="33">
        <v>3</v>
      </c>
      <c r="AH183" s="33" t="s">
        <v>92</v>
      </c>
      <c r="AI183" s="33" t="s">
        <v>92</v>
      </c>
      <c r="AJ183" s="33" t="s">
        <v>92</v>
      </c>
      <c r="AK183" s="33" t="s">
        <v>91</v>
      </c>
      <c r="AL183" s="33" t="s">
        <v>92</v>
      </c>
      <c r="AM183" s="33" t="s">
        <v>92</v>
      </c>
      <c r="AN183" s="33" t="s">
        <v>92</v>
      </c>
      <c r="AO183" s="33" t="s">
        <v>92</v>
      </c>
      <c r="AP183" s="33" t="s">
        <v>92</v>
      </c>
      <c r="AQ183" s="33" t="s">
        <v>1439</v>
      </c>
      <c r="AR183" s="33" t="s">
        <v>1440</v>
      </c>
      <c r="AS183" s="160"/>
      <c r="AT183" s="163"/>
      <c r="AU183" s="163"/>
      <c r="AV183" s="164"/>
      <c r="AW183" s="87">
        <v>7.2</v>
      </c>
      <c r="AX183" s="124"/>
      <c r="AY183" s="124"/>
      <c r="AZ183" s="124"/>
      <c r="BA183" s="124"/>
      <c r="BB183" s="124"/>
      <c r="BC183" s="124"/>
    </row>
    <row r="184" s="136" customFormat="1" ht="135" spans="1:55">
      <c r="A184" s="34" t="s">
        <v>1286</v>
      </c>
      <c r="B184" s="61">
        <v>177</v>
      </c>
      <c r="C184" s="81" t="s">
        <v>1445</v>
      </c>
      <c r="D184" s="33" t="s">
        <v>110</v>
      </c>
      <c r="E184" s="33" t="s">
        <v>160</v>
      </c>
      <c r="F184" s="33" t="s">
        <v>1018</v>
      </c>
      <c r="G184" s="33" t="s">
        <v>1446</v>
      </c>
      <c r="H184" s="33" t="s">
        <v>114</v>
      </c>
      <c r="I184" s="33" t="s">
        <v>1447</v>
      </c>
      <c r="J184" s="33" t="s">
        <v>1448</v>
      </c>
      <c r="K184" s="33" t="s">
        <v>1449</v>
      </c>
      <c r="L184" s="33" t="s">
        <v>1448</v>
      </c>
      <c r="M184" s="33" t="s">
        <v>1450</v>
      </c>
      <c r="N184" s="33" t="s">
        <v>82</v>
      </c>
      <c r="O184" s="33" t="s">
        <v>196</v>
      </c>
      <c r="P184" s="33" t="s">
        <v>1292</v>
      </c>
      <c r="Q184" s="33" t="s">
        <v>1411</v>
      </c>
      <c r="R184" s="33" t="s">
        <v>1362</v>
      </c>
      <c r="S184" s="33" t="s">
        <v>87</v>
      </c>
      <c r="T184" s="33" t="s">
        <v>570</v>
      </c>
      <c r="U184" s="33" t="s">
        <v>123</v>
      </c>
      <c r="V184" s="33" t="s">
        <v>554</v>
      </c>
      <c r="W184" s="33">
        <v>2024</v>
      </c>
      <c r="X184" s="33" t="s">
        <v>91</v>
      </c>
      <c r="Y184" s="33">
        <v>202401</v>
      </c>
      <c r="Z184" s="33">
        <v>202412</v>
      </c>
      <c r="AA184" s="33">
        <v>14.4</v>
      </c>
      <c r="AB184" s="33">
        <v>14.4</v>
      </c>
      <c r="AC184" s="33"/>
      <c r="AD184" s="33"/>
      <c r="AE184" s="148">
        <f t="shared" si="4"/>
        <v>0</v>
      </c>
      <c r="AF184" s="33">
        <v>3</v>
      </c>
      <c r="AG184" s="33">
        <v>3</v>
      </c>
      <c r="AH184" s="33" t="s">
        <v>92</v>
      </c>
      <c r="AI184" s="33" t="s">
        <v>92</v>
      </c>
      <c r="AJ184" s="33" t="s">
        <v>92</v>
      </c>
      <c r="AK184" s="33" t="s">
        <v>91</v>
      </c>
      <c r="AL184" s="33" t="s">
        <v>92</v>
      </c>
      <c r="AM184" s="33" t="s">
        <v>92</v>
      </c>
      <c r="AN184" s="33" t="s">
        <v>92</v>
      </c>
      <c r="AO184" s="33" t="s">
        <v>92</v>
      </c>
      <c r="AP184" s="33" t="s">
        <v>92</v>
      </c>
      <c r="AQ184" s="33" t="s">
        <v>1439</v>
      </c>
      <c r="AR184" s="33" t="s">
        <v>1440</v>
      </c>
      <c r="AS184" s="160"/>
      <c r="AT184" s="163"/>
      <c r="AU184" s="163"/>
      <c r="AV184" s="164"/>
      <c r="AW184" s="87">
        <v>14.4</v>
      </c>
      <c r="AX184" s="124"/>
      <c r="AY184" s="124"/>
      <c r="AZ184" s="124"/>
      <c r="BA184" s="124"/>
      <c r="BB184" s="124"/>
      <c r="BC184" s="124"/>
    </row>
    <row r="185" s="136" customFormat="1" ht="135" spans="1:55">
      <c r="A185" s="34" t="s">
        <v>1286</v>
      </c>
      <c r="B185" s="61">
        <v>178</v>
      </c>
      <c r="C185" s="81" t="s">
        <v>1451</v>
      </c>
      <c r="D185" s="33" t="s">
        <v>110</v>
      </c>
      <c r="E185" s="33" t="s">
        <v>160</v>
      </c>
      <c r="F185" s="33" t="s">
        <v>1018</v>
      </c>
      <c r="G185" s="33" t="s">
        <v>1373</v>
      </c>
      <c r="H185" s="33" t="s">
        <v>114</v>
      </c>
      <c r="I185" s="33" t="s">
        <v>1452</v>
      </c>
      <c r="J185" s="33" t="s">
        <v>1375</v>
      </c>
      <c r="K185" s="33" t="s">
        <v>1453</v>
      </c>
      <c r="L185" s="33" t="s">
        <v>1375</v>
      </c>
      <c r="M185" s="33" t="s">
        <v>1377</v>
      </c>
      <c r="N185" s="33" t="s">
        <v>82</v>
      </c>
      <c r="O185" s="33" t="s">
        <v>196</v>
      </c>
      <c r="P185" s="33" t="s">
        <v>1292</v>
      </c>
      <c r="Q185" s="33" t="s">
        <v>1411</v>
      </c>
      <c r="R185" s="33" t="s">
        <v>1362</v>
      </c>
      <c r="S185" s="33" t="s">
        <v>87</v>
      </c>
      <c r="T185" s="33" t="s">
        <v>570</v>
      </c>
      <c r="U185" s="33" t="s">
        <v>123</v>
      </c>
      <c r="V185" s="33" t="s">
        <v>523</v>
      </c>
      <c r="W185" s="33">
        <v>2024</v>
      </c>
      <c r="X185" s="33" t="s">
        <v>91</v>
      </c>
      <c r="Y185" s="33">
        <v>202401</v>
      </c>
      <c r="Z185" s="33">
        <v>202412</v>
      </c>
      <c r="AA185" s="33">
        <v>21.6</v>
      </c>
      <c r="AB185" s="33">
        <v>21.6</v>
      </c>
      <c r="AC185" s="33"/>
      <c r="AD185" s="33"/>
      <c r="AE185" s="148">
        <f t="shared" si="4"/>
        <v>0</v>
      </c>
      <c r="AF185" s="33">
        <v>3</v>
      </c>
      <c r="AG185" s="33">
        <v>3</v>
      </c>
      <c r="AH185" s="33" t="s">
        <v>92</v>
      </c>
      <c r="AI185" s="33" t="s">
        <v>92</v>
      </c>
      <c r="AJ185" s="33" t="s">
        <v>92</v>
      </c>
      <c r="AK185" s="33" t="s">
        <v>91</v>
      </c>
      <c r="AL185" s="33" t="s">
        <v>92</v>
      </c>
      <c r="AM185" s="33" t="s">
        <v>92</v>
      </c>
      <c r="AN185" s="33" t="s">
        <v>92</v>
      </c>
      <c r="AO185" s="33" t="s">
        <v>92</v>
      </c>
      <c r="AP185" s="33" t="s">
        <v>92</v>
      </c>
      <c r="AQ185" s="33" t="s">
        <v>1454</v>
      </c>
      <c r="AR185" s="33" t="s">
        <v>1455</v>
      </c>
      <c r="AS185" s="160"/>
      <c r="AT185" s="163"/>
      <c r="AU185" s="163"/>
      <c r="AV185" s="164"/>
      <c r="AW185" s="87">
        <v>21.6</v>
      </c>
      <c r="AX185" s="124"/>
      <c r="AY185" s="124"/>
      <c r="AZ185" s="124"/>
      <c r="BA185" s="124"/>
      <c r="BB185" s="124"/>
      <c r="BC185" s="124"/>
    </row>
    <row r="186" s="136" customFormat="1" ht="135" spans="1:55">
      <c r="A186" s="34" t="s">
        <v>1286</v>
      </c>
      <c r="B186" s="61">
        <v>179</v>
      </c>
      <c r="C186" s="81" t="s">
        <v>1456</v>
      </c>
      <c r="D186" s="33" t="s">
        <v>110</v>
      </c>
      <c r="E186" s="33" t="s">
        <v>160</v>
      </c>
      <c r="F186" s="33" t="s">
        <v>1018</v>
      </c>
      <c r="G186" s="33" t="s">
        <v>1446</v>
      </c>
      <c r="H186" s="33" t="s">
        <v>114</v>
      </c>
      <c r="I186" s="33" t="s">
        <v>1457</v>
      </c>
      <c r="J186" s="33" t="s">
        <v>1458</v>
      </c>
      <c r="K186" s="33" t="s">
        <v>1459</v>
      </c>
      <c r="L186" s="33" t="s">
        <v>1458</v>
      </c>
      <c r="M186" s="33" t="s">
        <v>1450</v>
      </c>
      <c r="N186" s="33" t="s">
        <v>82</v>
      </c>
      <c r="O186" s="33" t="s">
        <v>196</v>
      </c>
      <c r="P186" s="33" t="s">
        <v>1292</v>
      </c>
      <c r="Q186" s="33" t="s">
        <v>1293</v>
      </c>
      <c r="R186" s="33" t="s">
        <v>1184</v>
      </c>
      <c r="S186" s="33" t="s">
        <v>87</v>
      </c>
      <c r="T186" s="33" t="s">
        <v>570</v>
      </c>
      <c r="U186" s="33" t="s">
        <v>123</v>
      </c>
      <c r="V186" s="33" t="s">
        <v>523</v>
      </c>
      <c r="W186" s="33">
        <v>2024</v>
      </c>
      <c r="X186" s="33" t="s">
        <v>91</v>
      </c>
      <c r="Y186" s="33">
        <v>202401</v>
      </c>
      <c r="Z186" s="33">
        <v>202412</v>
      </c>
      <c r="AA186" s="33">
        <v>14.4</v>
      </c>
      <c r="AB186" s="33">
        <v>14.4</v>
      </c>
      <c r="AC186" s="33"/>
      <c r="AD186" s="33"/>
      <c r="AE186" s="148">
        <f t="shared" si="4"/>
        <v>0</v>
      </c>
      <c r="AF186" s="33">
        <v>6</v>
      </c>
      <c r="AG186" s="33">
        <v>6</v>
      </c>
      <c r="AH186" s="33" t="s">
        <v>92</v>
      </c>
      <c r="AI186" s="33" t="s">
        <v>92</v>
      </c>
      <c r="AJ186" s="33" t="s">
        <v>92</v>
      </c>
      <c r="AK186" s="33" t="s">
        <v>91</v>
      </c>
      <c r="AL186" s="33" t="s">
        <v>92</v>
      </c>
      <c r="AM186" s="33" t="s">
        <v>92</v>
      </c>
      <c r="AN186" s="33" t="s">
        <v>92</v>
      </c>
      <c r="AO186" s="33" t="s">
        <v>92</v>
      </c>
      <c r="AP186" s="33" t="s">
        <v>92</v>
      </c>
      <c r="AQ186" s="33" t="s">
        <v>1454</v>
      </c>
      <c r="AR186" s="33" t="s">
        <v>1455</v>
      </c>
      <c r="AS186" s="160"/>
      <c r="AT186" s="163"/>
      <c r="AU186" s="163"/>
      <c r="AV186" s="164"/>
      <c r="AW186" s="87">
        <v>14.4</v>
      </c>
      <c r="AX186" s="124"/>
      <c r="AY186" s="124"/>
      <c r="AZ186" s="124"/>
      <c r="BA186" s="124"/>
      <c r="BB186" s="124"/>
      <c r="BC186" s="124"/>
    </row>
    <row r="187" s="136" customFormat="1" ht="135" spans="1:55">
      <c r="A187" s="34" t="s">
        <v>1286</v>
      </c>
      <c r="B187" s="61">
        <v>180</v>
      </c>
      <c r="C187" s="81" t="s">
        <v>1460</v>
      </c>
      <c r="D187" s="33" t="s">
        <v>110</v>
      </c>
      <c r="E187" s="33" t="s">
        <v>160</v>
      </c>
      <c r="F187" s="33" t="s">
        <v>1018</v>
      </c>
      <c r="G187" s="33" t="s">
        <v>1380</v>
      </c>
      <c r="H187" s="33" t="s">
        <v>114</v>
      </c>
      <c r="I187" s="33" t="s">
        <v>1461</v>
      </c>
      <c r="J187" s="33" t="s">
        <v>1462</v>
      </c>
      <c r="K187" s="33" t="s">
        <v>1463</v>
      </c>
      <c r="L187" s="33" t="s">
        <v>1462</v>
      </c>
      <c r="M187" s="33" t="s">
        <v>1384</v>
      </c>
      <c r="N187" s="33" t="s">
        <v>82</v>
      </c>
      <c r="O187" s="33" t="s">
        <v>196</v>
      </c>
      <c r="P187" s="33" t="s">
        <v>1292</v>
      </c>
      <c r="Q187" s="33" t="s">
        <v>1411</v>
      </c>
      <c r="R187" s="33" t="s">
        <v>1362</v>
      </c>
      <c r="S187" s="33" t="s">
        <v>87</v>
      </c>
      <c r="T187" s="33" t="s">
        <v>570</v>
      </c>
      <c r="U187" s="33" t="s">
        <v>123</v>
      </c>
      <c r="V187" s="33" t="s">
        <v>523</v>
      </c>
      <c r="W187" s="33">
        <v>2024</v>
      </c>
      <c r="X187" s="33" t="s">
        <v>91</v>
      </c>
      <c r="Y187" s="33">
        <v>202401</v>
      </c>
      <c r="Z187" s="33">
        <v>202412</v>
      </c>
      <c r="AA187" s="33">
        <v>7.2</v>
      </c>
      <c r="AB187" s="33">
        <v>7.2</v>
      </c>
      <c r="AC187" s="33"/>
      <c r="AD187" s="33"/>
      <c r="AE187" s="148">
        <f t="shared" si="4"/>
        <v>0</v>
      </c>
      <c r="AF187" s="33">
        <v>3</v>
      </c>
      <c r="AG187" s="33">
        <v>3</v>
      </c>
      <c r="AH187" s="33" t="s">
        <v>92</v>
      </c>
      <c r="AI187" s="33" t="s">
        <v>92</v>
      </c>
      <c r="AJ187" s="33" t="s">
        <v>92</v>
      </c>
      <c r="AK187" s="33" t="s">
        <v>91</v>
      </c>
      <c r="AL187" s="33" t="s">
        <v>92</v>
      </c>
      <c r="AM187" s="33" t="s">
        <v>92</v>
      </c>
      <c r="AN187" s="33" t="s">
        <v>92</v>
      </c>
      <c r="AO187" s="33" t="s">
        <v>92</v>
      </c>
      <c r="AP187" s="33" t="s">
        <v>92</v>
      </c>
      <c r="AQ187" s="33" t="s">
        <v>1454</v>
      </c>
      <c r="AR187" s="33" t="s">
        <v>1455</v>
      </c>
      <c r="AS187" s="160"/>
      <c r="AT187" s="163"/>
      <c r="AU187" s="163"/>
      <c r="AV187" s="164"/>
      <c r="AW187" s="87">
        <v>7.2</v>
      </c>
      <c r="AX187" s="124"/>
      <c r="AY187" s="124"/>
      <c r="AZ187" s="124"/>
      <c r="BA187" s="124"/>
      <c r="BB187" s="124"/>
      <c r="BC187" s="124"/>
    </row>
    <row r="188" s="136" customFormat="1" ht="229.5" spans="1:55">
      <c r="A188" s="34" t="s">
        <v>1004</v>
      </c>
      <c r="B188" s="61">
        <v>181</v>
      </c>
      <c r="C188" s="81" t="s">
        <v>1464</v>
      </c>
      <c r="D188" s="33" t="s">
        <v>110</v>
      </c>
      <c r="E188" s="33" t="s">
        <v>111</v>
      </c>
      <c r="F188" s="33" t="s">
        <v>175</v>
      </c>
      <c r="G188" s="33" t="s">
        <v>1465</v>
      </c>
      <c r="H188" s="33" t="s">
        <v>114</v>
      </c>
      <c r="I188" s="33" t="s">
        <v>1466</v>
      </c>
      <c r="J188" s="33" t="s">
        <v>1467</v>
      </c>
      <c r="K188" s="33" t="s">
        <v>1468</v>
      </c>
      <c r="L188" s="33" t="s">
        <v>1467</v>
      </c>
      <c r="M188" s="33" t="s">
        <v>1469</v>
      </c>
      <c r="N188" s="33" t="s">
        <v>167</v>
      </c>
      <c r="O188" s="33" t="s">
        <v>83</v>
      </c>
      <c r="P188" s="33" t="s">
        <v>1470</v>
      </c>
      <c r="Q188" s="33" t="s">
        <v>1471</v>
      </c>
      <c r="R188" s="33" t="s">
        <v>1472</v>
      </c>
      <c r="S188" s="33" t="s">
        <v>87</v>
      </c>
      <c r="T188" s="33" t="s">
        <v>570</v>
      </c>
      <c r="U188" s="33" t="s">
        <v>123</v>
      </c>
      <c r="V188" s="33" t="s">
        <v>632</v>
      </c>
      <c r="W188" s="33">
        <v>2023</v>
      </c>
      <c r="X188" s="33" t="s">
        <v>91</v>
      </c>
      <c r="Y188" s="33">
        <v>202312</v>
      </c>
      <c r="Z188" s="33">
        <v>202412</v>
      </c>
      <c r="AA188" s="33">
        <v>100</v>
      </c>
      <c r="AB188" s="33">
        <v>100</v>
      </c>
      <c r="AC188" s="33"/>
      <c r="AD188" s="33"/>
      <c r="AE188" s="148">
        <f t="shared" si="4"/>
        <v>0</v>
      </c>
      <c r="AF188" s="33">
        <v>340</v>
      </c>
      <c r="AG188" s="33">
        <v>52</v>
      </c>
      <c r="AH188" s="33" t="s">
        <v>92</v>
      </c>
      <c r="AI188" s="33" t="s">
        <v>92</v>
      </c>
      <c r="AJ188" s="33" t="s">
        <v>92</v>
      </c>
      <c r="AK188" s="33" t="s">
        <v>91</v>
      </c>
      <c r="AL188" s="33" t="s">
        <v>91</v>
      </c>
      <c r="AM188" s="33" t="s">
        <v>92</v>
      </c>
      <c r="AN188" s="33" t="s">
        <v>92</v>
      </c>
      <c r="AO188" s="33" t="s">
        <v>92</v>
      </c>
      <c r="AP188" s="33" t="s">
        <v>92</v>
      </c>
      <c r="AQ188" s="33" t="s">
        <v>1473</v>
      </c>
      <c r="AR188" s="33">
        <v>18723590779</v>
      </c>
      <c r="AS188" s="160"/>
      <c r="AT188" s="163"/>
      <c r="AU188" s="163"/>
      <c r="AV188" s="164"/>
      <c r="AW188" s="87">
        <v>100</v>
      </c>
      <c r="AX188" s="124"/>
      <c r="AY188" s="124"/>
      <c r="AZ188" s="124"/>
      <c r="BA188" s="124"/>
      <c r="BB188" s="124"/>
      <c r="BC188" s="124"/>
    </row>
    <row r="189" s="136" customFormat="1" ht="270" spans="1:55">
      <c r="A189" s="34" t="s">
        <v>1004</v>
      </c>
      <c r="B189" s="61">
        <v>182</v>
      </c>
      <c r="C189" s="81" t="s">
        <v>1474</v>
      </c>
      <c r="D189" s="33" t="s">
        <v>110</v>
      </c>
      <c r="E189" s="33" t="s">
        <v>111</v>
      </c>
      <c r="F189" s="33" t="s">
        <v>175</v>
      </c>
      <c r="G189" s="33" t="s">
        <v>1475</v>
      </c>
      <c r="H189" s="33" t="s">
        <v>114</v>
      </c>
      <c r="I189" s="33" t="s">
        <v>1466</v>
      </c>
      <c r="J189" s="33" t="s">
        <v>1476</v>
      </c>
      <c r="K189" s="33" t="s">
        <v>1477</v>
      </c>
      <c r="L189" s="33" t="s">
        <v>1476</v>
      </c>
      <c r="M189" s="33" t="s">
        <v>1478</v>
      </c>
      <c r="N189" s="33" t="s">
        <v>167</v>
      </c>
      <c r="O189" s="33" t="s">
        <v>83</v>
      </c>
      <c r="P189" s="33" t="s">
        <v>1479</v>
      </c>
      <c r="Q189" s="33" t="s">
        <v>1480</v>
      </c>
      <c r="R189" s="33" t="s">
        <v>1481</v>
      </c>
      <c r="S189" s="33" t="s">
        <v>87</v>
      </c>
      <c r="T189" s="33" t="s">
        <v>570</v>
      </c>
      <c r="U189" s="33" t="s">
        <v>123</v>
      </c>
      <c r="V189" s="33" t="s">
        <v>632</v>
      </c>
      <c r="W189" s="33">
        <v>2024</v>
      </c>
      <c r="X189" s="33" t="s">
        <v>91</v>
      </c>
      <c r="Y189" s="33">
        <v>202401</v>
      </c>
      <c r="Z189" s="33">
        <v>202411</v>
      </c>
      <c r="AA189" s="33">
        <v>170</v>
      </c>
      <c r="AB189" s="33">
        <v>170</v>
      </c>
      <c r="AC189" s="33"/>
      <c r="AD189" s="33"/>
      <c r="AE189" s="148">
        <f t="shared" si="4"/>
        <v>0</v>
      </c>
      <c r="AF189" s="33">
        <v>150</v>
      </c>
      <c r="AG189" s="33">
        <v>45</v>
      </c>
      <c r="AH189" s="33" t="s">
        <v>92</v>
      </c>
      <c r="AI189" s="33" t="s">
        <v>92</v>
      </c>
      <c r="AJ189" s="33" t="s">
        <v>92</v>
      </c>
      <c r="AK189" s="33" t="s">
        <v>91</v>
      </c>
      <c r="AL189" s="33" t="s">
        <v>91</v>
      </c>
      <c r="AM189" s="33" t="s">
        <v>92</v>
      </c>
      <c r="AN189" s="33" t="s">
        <v>92</v>
      </c>
      <c r="AO189" s="33" t="s">
        <v>92</v>
      </c>
      <c r="AP189" s="33" t="s">
        <v>92</v>
      </c>
      <c r="AQ189" s="33" t="s">
        <v>1473</v>
      </c>
      <c r="AR189" s="33">
        <v>18723590779</v>
      </c>
      <c r="AS189" s="160"/>
      <c r="AT189" s="163"/>
      <c r="AU189" s="163"/>
      <c r="AV189" s="164"/>
      <c r="AW189" s="87"/>
      <c r="AX189" s="124"/>
      <c r="AY189" s="124"/>
      <c r="AZ189" s="124"/>
      <c r="BA189" s="124"/>
      <c r="BB189" s="124"/>
      <c r="BC189" s="124"/>
    </row>
    <row r="190" s="136" customFormat="1" ht="108" spans="1:55">
      <c r="A190" s="34" t="s">
        <v>1004</v>
      </c>
      <c r="B190" s="61">
        <v>183</v>
      </c>
      <c r="C190" s="81" t="s">
        <v>1482</v>
      </c>
      <c r="D190" s="33" t="s">
        <v>110</v>
      </c>
      <c r="E190" s="33" t="s">
        <v>111</v>
      </c>
      <c r="F190" s="33" t="s">
        <v>175</v>
      </c>
      <c r="G190" s="33" t="s">
        <v>1483</v>
      </c>
      <c r="H190" s="33" t="s">
        <v>114</v>
      </c>
      <c r="I190" s="33" t="s">
        <v>352</v>
      </c>
      <c r="J190" s="33" t="s">
        <v>1484</v>
      </c>
      <c r="K190" s="33" t="s">
        <v>1485</v>
      </c>
      <c r="L190" s="33" t="s">
        <v>1484</v>
      </c>
      <c r="M190" s="33" t="s">
        <v>1486</v>
      </c>
      <c r="N190" s="33" t="s">
        <v>82</v>
      </c>
      <c r="O190" s="33" t="s">
        <v>196</v>
      </c>
      <c r="P190" s="33" t="s">
        <v>1487</v>
      </c>
      <c r="Q190" s="33" t="s">
        <v>1488</v>
      </c>
      <c r="R190" s="33" t="s">
        <v>1231</v>
      </c>
      <c r="S190" s="33" t="s">
        <v>569</v>
      </c>
      <c r="T190" s="33" t="s">
        <v>570</v>
      </c>
      <c r="U190" s="33" t="s">
        <v>123</v>
      </c>
      <c r="V190" s="33" t="s">
        <v>123</v>
      </c>
      <c r="W190" s="33">
        <v>2024</v>
      </c>
      <c r="X190" s="33" t="s">
        <v>91</v>
      </c>
      <c r="Y190" s="33">
        <v>202401</v>
      </c>
      <c r="Z190" s="33">
        <v>202412</v>
      </c>
      <c r="AA190" s="33">
        <v>2100</v>
      </c>
      <c r="AB190" s="33">
        <v>2100</v>
      </c>
      <c r="AC190" s="33"/>
      <c r="AD190" s="33"/>
      <c r="AE190" s="148">
        <f t="shared" si="4"/>
        <v>0</v>
      </c>
      <c r="AF190" s="33">
        <v>10000</v>
      </c>
      <c r="AG190" s="33">
        <v>1000</v>
      </c>
      <c r="AH190" s="33" t="s">
        <v>92</v>
      </c>
      <c r="AI190" s="33" t="s">
        <v>92</v>
      </c>
      <c r="AJ190" s="33" t="s">
        <v>92</v>
      </c>
      <c r="AK190" s="33" t="s">
        <v>91</v>
      </c>
      <c r="AL190" s="33" t="s">
        <v>92</v>
      </c>
      <c r="AM190" s="33" t="s">
        <v>92</v>
      </c>
      <c r="AN190" s="33" t="s">
        <v>92</v>
      </c>
      <c r="AO190" s="33" t="s">
        <v>91</v>
      </c>
      <c r="AP190" s="33" t="s">
        <v>1489</v>
      </c>
      <c r="AQ190" s="33" t="s">
        <v>1490</v>
      </c>
      <c r="AR190" s="33">
        <v>15084310566</v>
      </c>
      <c r="AS190" s="160"/>
      <c r="AT190" s="163"/>
      <c r="AU190" s="163"/>
      <c r="AV190" s="164"/>
      <c r="AW190" s="87">
        <v>980</v>
      </c>
      <c r="AX190" s="124"/>
      <c r="AY190" s="124"/>
      <c r="AZ190" s="124"/>
      <c r="BA190" s="124"/>
      <c r="BB190" s="124"/>
      <c r="BC190" s="124"/>
    </row>
    <row r="191" s="136" customFormat="1" ht="108" spans="1:55">
      <c r="A191" s="34" t="s">
        <v>1491</v>
      </c>
      <c r="B191" s="61">
        <v>184</v>
      </c>
      <c r="C191" s="81" t="s">
        <v>1492</v>
      </c>
      <c r="D191" s="33" t="s">
        <v>110</v>
      </c>
      <c r="E191" s="33" t="s">
        <v>991</v>
      </c>
      <c r="F191" s="33" t="s">
        <v>1493</v>
      </c>
      <c r="G191" s="33" t="s">
        <v>1494</v>
      </c>
      <c r="H191" s="33" t="s">
        <v>114</v>
      </c>
      <c r="I191" s="33" t="s">
        <v>352</v>
      </c>
      <c r="J191" s="33" t="s">
        <v>1495</v>
      </c>
      <c r="K191" s="33" t="s">
        <v>1496</v>
      </c>
      <c r="L191" s="33" t="s">
        <v>1497</v>
      </c>
      <c r="M191" s="33" t="s">
        <v>1498</v>
      </c>
      <c r="N191" s="33" t="s">
        <v>82</v>
      </c>
      <c r="O191" s="33" t="s">
        <v>1499</v>
      </c>
      <c r="P191" s="33" t="s">
        <v>1500</v>
      </c>
      <c r="Q191" s="33" t="s">
        <v>1501</v>
      </c>
      <c r="R191" s="33" t="s">
        <v>1502</v>
      </c>
      <c r="S191" s="33" t="s">
        <v>569</v>
      </c>
      <c r="T191" s="33" t="s">
        <v>570</v>
      </c>
      <c r="U191" s="33" t="s">
        <v>123</v>
      </c>
      <c r="V191" s="33" t="s">
        <v>123</v>
      </c>
      <c r="W191" s="33">
        <v>2024</v>
      </c>
      <c r="X191" s="33" t="s">
        <v>91</v>
      </c>
      <c r="Y191" s="33">
        <v>202401</v>
      </c>
      <c r="Z191" s="33">
        <v>202412</v>
      </c>
      <c r="AA191" s="33">
        <v>250</v>
      </c>
      <c r="AB191" s="33">
        <v>250</v>
      </c>
      <c r="AC191" s="33"/>
      <c r="AD191" s="33"/>
      <c r="AE191" s="148">
        <f t="shared" si="4"/>
        <v>0</v>
      </c>
      <c r="AF191" s="33">
        <v>200</v>
      </c>
      <c r="AG191" s="33">
        <v>50</v>
      </c>
      <c r="AH191" s="33" t="s">
        <v>92</v>
      </c>
      <c r="AI191" s="33" t="s">
        <v>92</v>
      </c>
      <c r="AJ191" s="33" t="s">
        <v>92</v>
      </c>
      <c r="AK191" s="33" t="s">
        <v>91</v>
      </c>
      <c r="AL191" s="33" t="s">
        <v>92</v>
      </c>
      <c r="AM191" s="33" t="s">
        <v>92</v>
      </c>
      <c r="AN191" s="33" t="s">
        <v>92</v>
      </c>
      <c r="AO191" s="33" t="s">
        <v>92</v>
      </c>
      <c r="AP191" s="33" t="s">
        <v>92</v>
      </c>
      <c r="AQ191" s="33" t="s">
        <v>1503</v>
      </c>
      <c r="AR191" s="33">
        <v>15123401245</v>
      </c>
      <c r="AS191" s="160"/>
      <c r="AT191" s="163"/>
      <c r="AU191" s="163"/>
      <c r="AV191" s="164"/>
      <c r="AW191" s="87"/>
      <c r="AX191" s="124"/>
      <c r="AY191" s="124"/>
      <c r="AZ191" s="124"/>
      <c r="BA191" s="124"/>
      <c r="BB191" s="124"/>
      <c r="BC191" s="124"/>
    </row>
    <row r="192" s="136" customFormat="1" ht="135" spans="1:55">
      <c r="A192" s="34" t="s">
        <v>1504</v>
      </c>
      <c r="B192" s="61">
        <v>185</v>
      </c>
      <c r="C192" s="81" t="s">
        <v>1505</v>
      </c>
      <c r="D192" s="33" t="s">
        <v>110</v>
      </c>
      <c r="E192" s="33" t="s">
        <v>111</v>
      </c>
      <c r="F192" s="33" t="s">
        <v>175</v>
      </c>
      <c r="G192" s="33" t="s">
        <v>1506</v>
      </c>
      <c r="H192" s="33" t="s">
        <v>114</v>
      </c>
      <c r="I192" s="33" t="s">
        <v>635</v>
      </c>
      <c r="J192" s="33" t="s">
        <v>1507</v>
      </c>
      <c r="K192" s="33" t="s">
        <v>1508</v>
      </c>
      <c r="L192" s="33" t="s">
        <v>1507</v>
      </c>
      <c r="M192" s="33" t="s">
        <v>1509</v>
      </c>
      <c r="N192" s="33" t="s">
        <v>82</v>
      </c>
      <c r="O192" s="33" t="s">
        <v>196</v>
      </c>
      <c r="P192" s="33" t="s">
        <v>1510</v>
      </c>
      <c r="Q192" s="33" t="s">
        <v>1511</v>
      </c>
      <c r="R192" s="33" t="s">
        <v>1512</v>
      </c>
      <c r="S192" s="33" t="s">
        <v>569</v>
      </c>
      <c r="T192" s="33" t="s">
        <v>570</v>
      </c>
      <c r="U192" s="33" t="s">
        <v>123</v>
      </c>
      <c r="V192" s="33" t="s">
        <v>640</v>
      </c>
      <c r="W192" s="33">
        <v>2024</v>
      </c>
      <c r="X192" s="33" t="s">
        <v>91</v>
      </c>
      <c r="Y192" s="33">
        <v>202401</v>
      </c>
      <c r="Z192" s="33">
        <v>202412</v>
      </c>
      <c r="AA192" s="33">
        <v>60</v>
      </c>
      <c r="AB192" s="33"/>
      <c r="AC192" s="33">
        <v>60</v>
      </c>
      <c r="AD192" s="33"/>
      <c r="AE192" s="148">
        <f t="shared" si="4"/>
        <v>0</v>
      </c>
      <c r="AF192" s="33">
        <v>1500</v>
      </c>
      <c r="AG192" s="33">
        <v>400</v>
      </c>
      <c r="AH192" s="33" t="s">
        <v>92</v>
      </c>
      <c r="AI192" s="33" t="s">
        <v>92</v>
      </c>
      <c r="AJ192" s="33" t="s">
        <v>92</v>
      </c>
      <c r="AK192" s="33" t="s">
        <v>91</v>
      </c>
      <c r="AL192" s="33" t="s">
        <v>92</v>
      </c>
      <c r="AM192" s="33" t="s">
        <v>92</v>
      </c>
      <c r="AN192" s="33" t="s">
        <v>92</v>
      </c>
      <c r="AO192" s="33" t="s">
        <v>92</v>
      </c>
      <c r="AP192" s="33" t="s">
        <v>92</v>
      </c>
      <c r="AQ192" s="33" t="s">
        <v>1513</v>
      </c>
      <c r="AR192" s="33">
        <v>15202350278</v>
      </c>
      <c r="AS192" s="160"/>
      <c r="AT192" s="163"/>
      <c r="AU192" s="163"/>
      <c r="AV192" s="164"/>
      <c r="AW192" s="87"/>
      <c r="AX192" s="124"/>
      <c r="AY192" s="124"/>
      <c r="AZ192" s="124"/>
      <c r="BA192" s="124"/>
      <c r="BB192" s="124"/>
      <c r="BC192" s="124"/>
    </row>
    <row r="193" s="136" customFormat="1" ht="189" spans="1:55">
      <c r="A193" s="34" t="s">
        <v>1504</v>
      </c>
      <c r="B193" s="61">
        <v>186</v>
      </c>
      <c r="C193" s="81" t="s">
        <v>1514</v>
      </c>
      <c r="D193" s="33" t="s">
        <v>110</v>
      </c>
      <c r="E193" s="33" t="s">
        <v>111</v>
      </c>
      <c r="F193" s="33" t="s">
        <v>175</v>
      </c>
      <c r="G193" s="33" t="s">
        <v>1515</v>
      </c>
      <c r="H193" s="33" t="s">
        <v>114</v>
      </c>
      <c r="I193" s="33" t="s">
        <v>1516</v>
      </c>
      <c r="J193" s="33" t="s">
        <v>1517</v>
      </c>
      <c r="K193" s="33" t="s">
        <v>1518</v>
      </c>
      <c r="L193" s="33" t="s">
        <v>1517</v>
      </c>
      <c r="M193" s="33" t="s">
        <v>1519</v>
      </c>
      <c r="N193" s="33" t="s">
        <v>82</v>
      </c>
      <c r="O193" s="33" t="s">
        <v>101</v>
      </c>
      <c r="P193" s="33" t="s">
        <v>1520</v>
      </c>
      <c r="Q193" s="33" t="s">
        <v>1521</v>
      </c>
      <c r="R193" s="33" t="s">
        <v>1522</v>
      </c>
      <c r="S193" s="33" t="s">
        <v>569</v>
      </c>
      <c r="T193" s="33" t="s">
        <v>570</v>
      </c>
      <c r="U193" s="33" t="s">
        <v>123</v>
      </c>
      <c r="V193" s="33" t="s">
        <v>688</v>
      </c>
      <c r="W193" s="33">
        <v>2024</v>
      </c>
      <c r="X193" s="33" t="s">
        <v>91</v>
      </c>
      <c r="Y193" s="33">
        <v>202401</v>
      </c>
      <c r="Z193" s="33">
        <v>202412</v>
      </c>
      <c r="AA193" s="33">
        <v>320</v>
      </c>
      <c r="AB193" s="33"/>
      <c r="AC193" s="33">
        <v>320</v>
      </c>
      <c r="AD193" s="33"/>
      <c r="AE193" s="148">
        <f t="shared" si="4"/>
        <v>0</v>
      </c>
      <c r="AF193" s="33">
        <v>437</v>
      </c>
      <c r="AG193" s="33">
        <v>112</v>
      </c>
      <c r="AH193" s="33" t="s">
        <v>92</v>
      </c>
      <c r="AI193" s="33" t="s">
        <v>92</v>
      </c>
      <c r="AJ193" s="33" t="s">
        <v>92</v>
      </c>
      <c r="AK193" s="33" t="s">
        <v>91</v>
      </c>
      <c r="AL193" s="33" t="s">
        <v>92</v>
      </c>
      <c r="AM193" s="33" t="s">
        <v>92</v>
      </c>
      <c r="AN193" s="33" t="s">
        <v>92</v>
      </c>
      <c r="AO193" s="33" t="s">
        <v>92</v>
      </c>
      <c r="AP193" s="33" t="s">
        <v>92</v>
      </c>
      <c r="AQ193" s="33" t="s">
        <v>1176</v>
      </c>
      <c r="AR193" s="33">
        <v>17749962810</v>
      </c>
      <c r="AS193" s="160"/>
      <c r="AT193" s="163"/>
      <c r="AU193" s="163"/>
      <c r="AV193" s="164"/>
      <c r="AW193" s="87"/>
      <c r="AX193" s="124"/>
      <c r="AY193" s="124"/>
      <c r="AZ193" s="124"/>
      <c r="BA193" s="124"/>
      <c r="BB193" s="124"/>
      <c r="BC193" s="124"/>
    </row>
    <row r="194" s="136" customFormat="1" ht="175.5" spans="1:55">
      <c r="A194" s="34" t="s">
        <v>1504</v>
      </c>
      <c r="B194" s="61">
        <v>187</v>
      </c>
      <c r="C194" s="81" t="s">
        <v>1523</v>
      </c>
      <c r="D194" s="33" t="s">
        <v>110</v>
      </c>
      <c r="E194" s="33" t="s">
        <v>227</v>
      </c>
      <c r="F194" s="33" t="s">
        <v>1524</v>
      </c>
      <c r="G194" s="33" t="s">
        <v>1525</v>
      </c>
      <c r="H194" s="33" t="s">
        <v>114</v>
      </c>
      <c r="I194" s="33" t="s">
        <v>1526</v>
      </c>
      <c r="J194" s="33" t="s">
        <v>1527</v>
      </c>
      <c r="K194" s="33" t="s">
        <v>1528</v>
      </c>
      <c r="L194" s="33" t="s">
        <v>1527</v>
      </c>
      <c r="M194" s="33" t="s">
        <v>1529</v>
      </c>
      <c r="N194" s="33" t="s">
        <v>82</v>
      </c>
      <c r="O194" s="33" t="s">
        <v>101</v>
      </c>
      <c r="P194" s="33" t="s">
        <v>1530</v>
      </c>
      <c r="Q194" s="33" t="s">
        <v>1521</v>
      </c>
      <c r="R194" s="33" t="s">
        <v>1531</v>
      </c>
      <c r="S194" s="33" t="s">
        <v>569</v>
      </c>
      <c r="T194" s="33" t="s">
        <v>570</v>
      </c>
      <c r="U194" s="33" t="s">
        <v>123</v>
      </c>
      <c r="V194" s="33" t="s">
        <v>140</v>
      </c>
      <c r="W194" s="33">
        <v>2024</v>
      </c>
      <c r="X194" s="33" t="s">
        <v>91</v>
      </c>
      <c r="Y194" s="33">
        <v>202401</v>
      </c>
      <c r="Z194" s="33">
        <v>202412</v>
      </c>
      <c r="AA194" s="33">
        <v>100</v>
      </c>
      <c r="AB194" s="33"/>
      <c r="AC194" s="33">
        <v>100</v>
      </c>
      <c r="AD194" s="33"/>
      <c r="AE194" s="148">
        <f t="shared" si="4"/>
        <v>0</v>
      </c>
      <c r="AF194" s="33">
        <v>300</v>
      </c>
      <c r="AG194" s="33">
        <v>120</v>
      </c>
      <c r="AH194" s="33" t="s">
        <v>92</v>
      </c>
      <c r="AI194" s="33" t="s">
        <v>92</v>
      </c>
      <c r="AJ194" s="33" t="s">
        <v>92</v>
      </c>
      <c r="AK194" s="33" t="s">
        <v>91</v>
      </c>
      <c r="AL194" s="33" t="s">
        <v>92</v>
      </c>
      <c r="AM194" s="33" t="s">
        <v>92</v>
      </c>
      <c r="AN194" s="33" t="s">
        <v>92</v>
      </c>
      <c r="AO194" s="33" t="s">
        <v>92</v>
      </c>
      <c r="AP194" s="33" t="s">
        <v>92</v>
      </c>
      <c r="AQ194" s="33" t="s">
        <v>1532</v>
      </c>
      <c r="AR194" s="33">
        <v>15223676389</v>
      </c>
      <c r="AS194" s="160"/>
      <c r="AT194" s="163"/>
      <c r="AU194" s="163"/>
      <c r="AV194" s="164"/>
      <c r="AW194" s="87"/>
      <c r="AX194" s="124"/>
      <c r="AY194" s="124"/>
      <c r="AZ194" s="124"/>
      <c r="BA194" s="124"/>
      <c r="BB194" s="124"/>
      <c r="BC194" s="124"/>
    </row>
    <row r="195" s="136" customFormat="1" ht="121.5" spans="1:55">
      <c r="A195" s="34" t="s">
        <v>1533</v>
      </c>
      <c r="B195" s="61">
        <v>188</v>
      </c>
      <c r="C195" s="81" t="s">
        <v>1534</v>
      </c>
      <c r="D195" s="33" t="s">
        <v>110</v>
      </c>
      <c r="E195" s="33" t="s">
        <v>111</v>
      </c>
      <c r="F195" s="33" t="s">
        <v>175</v>
      </c>
      <c r="G195" s="33" t="s">
        <v>1535</v>
      </c>
      <c r="H195" s="33" t="s">
        <v>114</v>
      </c>
      <c r="I195" s="33" t="s">
        <v>352</v>
      </c>
      <c r="J195" s="33" t="s">
        <v>1536</v>
      </c>
      <c r="K195" s="33" t="s">
        <v>1537</v>
      </c>
      <c r="L195" s="33" t="s">
        <v>1536</v>
      </c>
      <c r="M195" s="33" t="s">
        <v>1538</v>
      </c>
      <c r="N195" s="33" t="s">
        <v>82</v>
      </c>
      <c r="O195" s="33" t="s">
        <v>101</v>
      </c>
      <c r="P195" s="33" t="s">
        <v>1539</v>
      </c>
      <c r="Q195" s="33" t="s">
        <v>1521</v>
      </c>
      <c r="R195" s="33" t="s">
        <v>477</v>
      </c>
      <c r="S195" s="33" t="s">
        <v>569</v>
      </c>
      <c r="T195" s="33" t="s">
        <v>570</v>
      </c>
      <c r="U195" s="33" t="s">
        <v>1195</v>
      </c>
      <c r="V195" s="33" t="s">
        <v>1238</v>
      </c>
      <c r="W195" s="33">
        <v>2024</v>
      </c>
      <c r="X195" s="33" t="s">
        <v>91</v>
      </c>
      <c r="Y195" s="33">
        <v>202401</v>
      </c>
      <c r="Z195" s="33">
        <v>202412</v>
      </c>
      <c r="AA195" s="33">
        <v>240</v>
      </c>
      <c r="AB195" s="33"/>
      <c r="AC195" s="33">
        <v>240</v>
      </c>
      <c r="AD195" s="33"/>
      <c r="AE195" s="148">
        <f t="shared" si="4"/>
        <v>0</v>
      </c>
      <c r="AF195" s="33">
        <v>500</v>
      </c>
      <c r="AG195" s="33">
        <v>20</v>
      </c>
      <c r="AH195" s="33" t="s">
        <v>92</v>
      </c>
      <c r="AI195" s="33" t="s">
        <v>92</v>
      </c>
      <c r="AJ195" s="33" t="s">
        <v>92</v>
      </c>
      <c r="AK195" s="33" t="s">
        <v>91</v>
      </c>
      <c r="AL195" s="33" t="s">
        <v>92</v>
      </c>
      <c r="AM195" s="33" t="s">
        <v>92</v>
      </c>
      <c r="AN195" s="33" t="s">
        <v>92</v>
      </c>
      <c r="AO195" s="33" t="s">
        <v>92</v>
      </c>
      <c r="AP195" s="33" t="s">
        <v>92</v>
      </c>
      <c r="AQ195" s="33" t="s">
        <v>1196</v>
      </c>
      <c r="AR195" s="33">
        <v>15223799812</v>
      </c>
      <c r="AS195" s="160"/>
      <c r="AT195" s="163"/>
      <c r="AU195" s="163"/>
      <c r="AV195" s="164"/>
      <c r="AW195" s="87"/>
      <c r="AX195" s="124"/>
      <c r="AY195" s="124"/>
      <c r="AZ195" s="124"/>
      <c r="BA195" s="124"/>
      <c r="BB195" s="124"/>
      <c r="BC195" s="124"/>
    </row>
    <row r="196" s="136" customFormat="1" ht="135" spans="1:55">
      <c r="A196" s="34" t="s">
        <v>1540</v>
      </c>
      <c r="B196" s="61">
        <v>189</v>
      </c>
      <c r="C196" s="81" t="s">
        <v>1541</v>
      </c>
      <c r="D196" s="33" t="s">
        <v>110</v>
      </c>
      <c r="E196" s="33" t="s">
        <v>111</v>
      </c>
      <c r="F196" s="33" t="s">
        <v>175</v>
      </c>
      <c r="G196" s="33" t="s">
        <v>1542</v>
      </c>
      <c r="H196" s="33" t="s">
        <v>114</v>
      </c>
      <c r="I196" s="33" t="s">
        <v>352</v>
      </c>
      <c r="J196" s="33" t="s">
        <v>1543</v>
      </c>
      <c r="K196" s="33" t="s">
        <v>1544</v>
      </c>
      <c r="L196" s="33" t="s">
        <v>1543</v>
      </c>
      <c r="M196" s="33" t="s">
        <v>1545</v>
      </c>
      <c r="N196" s="33" t="s">
        <v>82</v>
      </c>
      <c r="O196" s="33" t="s">
        <v>1499</v>
      </c>
      <c r="P196" s="33" t="s">
        <v>1546</v>
      </c>
      <c r="Q196" s="33" t="s">
        <v>1547</v>
      </c>
      <c r="R196" s="33" t="s">
        <v>1548</v>
      </c>
      <c r="S196" s="33" t="s">
        <v>569</v>
      </c>
      <c r="T196" s="33" t="s">
        <v>570</v>
      </c>
      <c r="U196" s="33" t="s">
        <v>123</v>
      </c>
      <c r="V196" s="33" t="s">
        <v>123</v>
      </c>
      <c r="W196" s="33">
        <v>2024</v>
      </c>
      <c r="X196" s="33" t="s">
        <v>91</v>
      </c>
      <c r="Y196" s="33">
        <v>202401</v>
      </c>
      <c r="Z196" s="33">
        <v>202412</v>
      </c>
      <c r="AA196" s="33">
        <v>800</v>
      </c>
      <c r="AB196" s="33"/>
      <c r="AC196" s="33">
        <v>800</v>
      </c>
      <c r="AD196" s="33"/>
      <c r="AE196" s="148">
        <f t="shared" si="4"/>
        <v>0</v>
      </c>
      <c r="AF196" s="33">
        <v>80000</v>
      </c>
      <c r="AG196" s="33">
        <v>3000</v>
      </c>
      <c r="AH196" s="33" t="s">
        <v>92</v>
      </c>
      <c r="AI196" s="33" t="s">
        <v>92</v>
      </c>
      <c r="AJ196" s="33" t="s">
        <v>92</v>
      </c>
      <c r="AK196" s="33" t="s">
        <v>91</v>
      </c>
      <c r="AL196" s="33" t="s">
        <v>92</v>
      </c>
      <c r="AM196" s="33" t="s">
        <v>92</v>
      </c>
      <c r="AN196" s="33" t="s">
        <v>92</v>
      </c>
      <c r="AO196" s="33" t="s">
        <v>92</v>
      </c>
      <c r="AP196" s="33" t="s">
        <v>92</v>
      </c>
      <c r="AQ196" s="33" t="s">
        <v>1196</v>
      </c>
      <c r="AR196" s="33">
        <v>15223799812</v>
      </c>
      <c r="AS196" s="160"/>
      <c r="AT196" s="163"/>
      <c r="AU196" s="163"/>
      <c r="AV196" s="164"/>
      <c r="AW196" s="87"/>
      <c r="AX196" s="124"/>
      <c r="AY196" s="124"/>
      <c r="AZ196" s="124"/>
      <c r="BA196" s="124"/>
      <c r="BB196" s="124"/>
      <c r="BC196" s="124"/>
    </row>
    <row r="197" s="136" customFormat="1" ht="162" spans="1:55">
      <c r="A197" s="34" t="s">
        <v>1549</v>
      </c>
      <c r="B197" s="61">
        <v>190</v>
      </c>
      <c r="C197" s="33" t="s">
        <v>1550</v>
      </c>
      <c r="D197" s="33" t="s">
        <v>110</v>
      </c>
      <c r="E197" s="33" t="s">
        <v>227</v>
      </c>
      <c r="F197" s="33" t="s">
        <v>1524</v>
      </c>
      <c r="G197" s="33" t="s">
        <v>1551</v>
      </c>
      <c r="H197" s="33" t="s">
        <v>114</v>
      </c>
      <c r="I197" s="33" t="s">
        <v>1552</v>
      </c>
      <c r="J197" s="33" t="s">
        <v>1553</v>
      </c>
      <c r="K197" s="33" t="s">
        <v>1554</v>
      </c>
      <c r="L197" s="33" t="s">
        <v>1553</v>
      </c>
      <c r="M197" s="33" t="s">
        <v>1555</v>
      </c>
      <c r="N197" s="33" t="s">
        <v>82</v>
      </c>
      <c r="O197" s="33" t="s">
        <v>196</v>
      </c>
      <c r="P197" s="33" t="s">
        <v>1556</v>
      </c>
      <c r="Q197" s="33" t="s">
        <v>1557</v>
      </c>
      <c r="R197" s="33" t="s">
        <v>1558</v>
      </c>
      <c r="S197" s="33" t="s">
        <v>1559</v>
      </c>
      <c r="T197" s="33" t="s">
        <v>570</v>
      </c>
      <c r="U197" s="33" t="s">
        <v>123</v>
      </c>
      <c r="V197" s="33" t="s">
        <v>201</v>
      </c>
      <c r="W197" s="33">
        <v>2024</v>
      </c>
      <c r="X197" s="33" t="s">
        <v>91</v>
      </c>
      <c r="Y197" s="33">
        <v>202401</v>
      </c>
      <c r="Z197" s="33">
        <v>202412</v>
      </c>
      <c r="AA197" s="33">
        <v>2400</v>
      </c>
      <c r="AB197" s="33"/>
      <c r="AC197" s="33">
        <v>2400</v>
      </c>
      <c r="AD197" s="33"/>
      <c r="AE197" s="148">
        <f t="shared" si="4"/>
        <v>0</v>
      </c>
      <c r="AF197" s="33">
        <v>5000</v>
      </c>
      <c r="AG197" s="33">
        <v>500</v>
      </c>
      <c r="AH197" s="33" t="s">
        <v>92</v>
      </c>
      <c r="AI197" s="33" t="s">
        <v>92</v>
      </c>
      <c r="AJ197" s="33" t="s">
        <v>92</v>
      </c>
      <c r="AK197" s="33" t="s">
        <v>91</v>
      </c>
      <c r="AL197" s="33" t="s">
        <v>92</v>
      </c>
      <c r="AM197" s="33" t="s">
        <v>92</v>
      </c>
      <c r="AN197" s="33" t="s">
        <v>92</v>
      </c>
      <c r="AO197" s="33" t="s">
        <v>92</v>
      </c>
      <c r="AP197" s="33" t="s">
        <v>92</v>
      </c>
      <c r="AQ197" s="33" t="s">
        <v>202</v>
      </c>
      <c r="AR197" s="33">
        <v>13668448288</v>
      </c>
      <c r="AS197" s="160"/>
      <c r="AT197" s="163"/>
      <c r="AU197" s="163"/>
      <c r="AV197" s="164"/>
      <c r="AW197" s="87"/>
      <c r="AX197" s="124"/>
      <c r="AY197" s="124"/>
      <c r="AZ197" s="124"/>
      <c r="BA197" s="124"/>
      <c r="BB197" s="124"/>
      <c r="BC197" s="124"/>
    </row>
    <row r="198" s="14" customFormat="1" ht="108" spans="1:55">
      <c r="A198" s="34" t="s">
        <v>1016</v>
      </c>
      <c r="B198" s="61">
        <v>191</v>
      </c>
      <c r="C198" s="172" t="s">
        <v>1560</v>
      </c>
      <c r="D198" s="33" t="s">
        <v>110</v>
      </c>
      <c r="E198" s="33" t="s">
        <v>1561</v>
      </c>
      <c r="F198" s="150" t="s">
        <v>1562</v>
      </c>
      <c r="G198" s="172" t="s">
        <v>1563</v>
      </c>
      <c r="H198" s="33" t="s">
        <v>114</v>
      </c>
      <c r="I198" s="33" t="s">
        <v>352</v>
      </c>
      <c r="J198" s="33" t="s">
        <v>1564</v>
      </c>
      <c r="K198" s="33" t="s">
        <v>1565</v>
      </c>
      <c r="L198" s="33" t="s">
        <v>1564</v>
      </c>
      <c r="M198" s="33" t="s">
        <v>1566</v>
      </c>
      <c r="N198" s="33" t="s">
        <v>82</v>
      </c>
      <c r="O198" s="33" t="s">
        <v>275</v>
      </c>
      <c r="P198" s="33" t="s">
        <v>1567</v>
      </c>
      <c r="Q198" s="33" t="s">
        <v>1568</v>
      </c>
      <c r="R198" s="33" t="s">
        <v>1569</v>
      </c>
      <c r="S198" s="33" t="s">
        <v>186</v>
      </c>
      <c r="T198" s="33" t="s">
        <v>570</v>
      </c>
      <c r="U198" s="172" t="s">
        <v>123</v>
      </c>
      <c r="V198" s="172" t="s">
        <v>1570</v>
      </c>
      <c r="W198" s="33">
        <v>2024</v>
      </c>
      <c r="X198" s="33" t="s">
        <v>91</v>
      </c>
      <c r="Y198" s="154" t="s">
        <v>1571</v>
      </c>
      <c r="Z198" s="154" t="s">
        <v>1572</v>
      </c>
      <c r="AA198" s="33">
        <v>200</v>
      </c>
      <c r="AB198" s="33"/>
      <c r="AC198" s="33">
        <v>200</v>
      </c>
      <c r="AD198" s="33"/>
      <c r="AE198" s="148">
        <f t="shared" si="4"/>
        <v>0</v>
      </c>
      <c r="AF198" s="33">
        <v>30000</v>
      </c>
      <c r="AG198" s="33">
        <v>2000</v>
      </c>
      <c r="AH198" s="33" t="s">
        <v>92</v>
      </c>
      <c r="AI198" s="33" t="s">
        <v>92</v>
      </c>
      <c r="AJ198" s="33" t="s">
        <v>92</v>
      </c>
      <c r="AK198" s="33" t="s">
        <v>91</v>
      </c>
      <c r="AL198" s="33" t="s">
        <v>92</v>
      </c>
      <c r="AM198" s="33" t="s">
        <v>92</v>
      </c>
      <c r="AN198" s="33" t="s">
        <v>92</v>
      </c>
      <c r="AO198" s="33" t="s">
        <v>92</v>
      </c>
      <c r="AP198" s="33" t="s">
        <v>92</v>
      </c>
      <c r="AQ198" s="33" t="s">
        <v>1573</v>
      </c>
      <c r="AR198" s="33">
        <v>17783536888</v>
      </c>
      <c r="AS198" s="160"/>
      <c r="AT198" s="160"/>
      <c r="AU198" s="160"/>
      <c r="AV198" s="174"/>
      <c r="AW198" s="87"/>
      <c r="AX198" s="72"/>
      <c r="AY198" s="72"/>
      <c r="AZ198" s="72"/>
      <c r="BA198" s="72"/>
      <c r="BB198" s="72"/>
      <c r="BC198" s="72"/>
    </row>
    <row r="199" s="1" customFormat="1" ht="135" spans="1:55">
      <c r="A199" s="34" t="s">
        <v>1016</v>
      </c>
      <c r="B199" s="61">
        <v>192</v>
      </c>
      <c r="C199" s="33" t="s">
        <v>1574</v>
      </c>
      <c r="D199" s="33" t="s">
        <v>110</v>
      </c>
      <c r="E199" s="33" t="s">
        <v>111</v>
      </c>
      <c r="F199" s="33" t="s">
        <v>175</v>
      </c>
      <c r="G199" s="33" t="s">
        <v>1575</v>
      </c>
      <c r="H199" s="33" t="s">
        <v>114</v>
      </c>
      <c r="I199" s="33" t="s">
        <v>1576</v>
      </c>
      <c r="J199" s="33" t="s">
        <v>1577</v>
      </c>
      <c r="K199" s="33" t="s">
        <v>1578</v>
      </c>
      <c r="L199" s="33" t="s">
        <v>1577</v>
      </c>
      <c r="M199" s="33" t="s">
        <v>1579</v>
      </c>
      <c r="N199" s="33" t="s">
        <v>1023</v>
      </c>
      <c r="O199" s="33" t="s">
        <v>83</v>
      </c>
      <c r="P199" s="33" t="s">
        <v>1580</v>
      </c>
      <c r="Q199" s="33" t="s">
        <v>1581</v>
      </c>
      <c r="R199" s="33" t="s">
        <v>1582</v>
      </c>
      <c r="S199" s="33" t="s">
        <v>569</v>
      </c>
      <c r="T199" s="33" t="s">
        <v>570</v>
      </c>
      <c r="U199" s="33" t="s">
        <v>123</v>
      </c>
      <c r="V199" s="33" t="s">
        <v>696</v>
      </c>
      <c r="W199" s="33">
        <v>2024</v>
      </c>
      <c r="X199" s="33" t="s">
        <v>91</v>
      </c>
      <c r="Y199" s="33">
        <v>202401</v>
      </c>
      <c r="Z199" s="33">
        <v>202412</v>
      </c>
      <c r="AA199" s="33">
        <v>158.3</v>
      </c>
      <c r="AB199" s="33">
        <v>158.3</v>
      </c>
      <c r="AC199" s="33"/>
      <c r="AD199" s="33"/>
      <c r="AE199" s="148">
        <f t="shared" si="4"/>
        <v>0</v>
      </c>
      <c r="AF199" s="33">
        <v>350</v>
      </c>
      <c r="AG199" s="33">
        <v>75</v>
      </c>
      <c r="AH199" s="33" t="s">
        <v>92</v>
      </c>
      <c r="AI199" s="33" t="s">
        <v>92</v>
      </c>
      <c r="AJ199" s="33" t="s">
        <v>92</v>
      </c>
      <c r="AK199" s="33" t="s">
        <v>91</v>
      </c>
      <c r="AL199" s="33" t="s">
        <v>92</v>
      </c>
      <c r="AM199" s="33" t="s">
        <v>92</v>
      </c>
      <c r="AN199" s="33" t="s">
        <v>92</v>
      </c>
      <c r="AO199" s="33" t="s">
        <v>91</v>
      </c>
      <c r="AP199" s="33" t="s">
        <v>1583</v>
      </c>
      <c r="AQ199" s="33" t="s">
        <v>1092</v>
      </c>
      <c r="AR199" s="33">
        <v>15826470946</v>
      </c>
      <c r="AS199" s="160"/>
      <c r="AT199" s="170"/>
      <c r="AU199" s="170"/>
      <c r="AV199" s="171"/>
      <c r="AW199" s="87"/>
      <c r="AX199" s="135"/>
      <c r="AY199" s="135"/>
      <c r="AZ199" s="135"/>
      <c r="BA199" s="135"/>
      <c r="BB199" s="135"/>
      <c r="BC199" s="135"/>
    </row>
    <row r="200" s="4" customFormat="1" ht="94.5" spans="1:55">
      <c r="A200" s="28" t="s">
        <v>556</v>
      </c>
      <c r="B200" s="61">
        <v>193</v>
      </c>
      <c r="C200" s="33" t="s">
        <v>1584</v>
      </c>
      <c r="D200" s="33" t="s">
        <v>73</v>
      </c>
      <c r="E200" s="33" t="s">
        <v>74</v>
      </c>
      <c r="F200" s="33" t="s">
        <v>246</v>
      </c>
      <c r="G200" s="33" t="s">
        <v>1585</v>
      </c>
      <c r="H200" s="33" t="s">
        <v>114</v>
      </c>
      <c r="I200" s="33" t="s">
        <v>1586</v>
      </c>
      <c r="J200" s="33" t="s">
        <v>1587</v>
      </c>
      <c r="K200" s="33" t="s">
        <v>1588</v>
      </c>
      <c r="L200" s="33" t="s">
        <v>1587</v>
      </c>
      <c r="M200" s="33" t="s">
        <v>1585</v>
      </c>
      <c r="N200" s="33" t="s">
        <v>82</v>
      </c>
      <c r="O200" s="33" t="s">
        <v>83</v>
      </c>
      <c r="P200" s="33" t="s">
        <v>253</v>
      </c>
      <c r="Q200" s="33" t="s">
        <v>1589</v>
      </c>
      <c r="R200" s="33" t="s">
        <v>1590</v>
      </c>
      <c r="S200" s="33" t="s">
        <v>442</v>
      </c>
      <c r="T200" s="33" t="s">
        <v>570</v>
      </c>
      <c r="U200" s="33" t="s">
        <v>257</v>
      </c>
      <c r="V200" s="33" t="s">
        <v>771</v>
      </c>
      <c r="W200" s="33">
        <v>2024</v>
      </c>
      <c r="X200" s="33" t="s">
        <v>91</v>
      </c>
      <c r="Y200" s="33">
        <v>202401</v>
      </c>
      <c r="Z200" s="33">
        <v>202412</v>
      </c>
      <c r="AA200" s="33">
        <v>15</v>
      </c>
      <c r="AB200" s="33">
        <v>15</v>
      </c>
      <c r="AC200" s="33"/>
      <c r="AD200" s="33"/>
      <c r="AE200" s="148">
        <f t="shared" si="4"/>
        <v>0</v>
      </c>
      <c r="AF200" s="33">
        <v>1500</v>
      </c>
      <c r="AG200" s="33">
        <v>310</v>
      </c>
      <c r="AH200" s="33" t="s">
        <v>92</v>
      </c>
      <c r="AI200" s="33" t="s">
        <v>92</v>
      </c>
      <c r="AJ200" s="33" t="s">
        <v>92</v>
      </c>
      <c r="AK200" s="33" t="s">
        <v>91</v>
      </c>
      <c r="AL200" s="33" t="s">
        <v>92</v>
      </c>
      <c r="AM200" s="33" t="s">
        <v>92</v>
      </c>
      <c r="AN200" s="33" t="s">
        <v>92</v>
      </c>
      <c r="AO200" s="33" t="s">
        <v>92</v>
      </c>
      <c r="AP200" s="33" t="s">
        <v>92</v>
      </c>
      <c r="AQ200" s="33" t="s">
        <v>1591</v>
      </c>
      <c r="AR200" s="33">
        <v>18108367966</v>
      </c>
      <c r="AS200" s="160"/>
      <c r="AT200" s="156"/>
      <c r="AU200" s="156"/>
      <c r="AV200" s="157"/>
      <c r="AW200" s="87"/>
      <c r="AX200" s="156"/>
      <c r="AY200" s="156"/>
      <c r="AZ200" s="156"/>
      <c r="BA200" s="156"/>
      <c r="BB200" s="156"/>
      <c r="BC200" s="156"/>
    </row>
    <row r="201" s="4" customFormat="1" ht="94.5" spans="1:55">
      <c r="A201" s="28" t="s">
        <v>556</v>
      </c>
      <c r="B201" s="61">
        <v>194</v>
      </c>
      <c r="C201" s="33" t="s">
        <v>1592</v>
      </c>
      <c r="D201" s="33" t="s">
        <v>73</v>
      </c>
      <c r="E201" s="33" t="s">
        <v>74</v>
      </c>
      <c r="F201" s="33" t="s">
        <v>246</v>
      </c>
      <c r="G201" s="33" t="s">
        <v>1593</v>
      </c>
      <c r="H201" s="33" t="s">
        <v>114</v>
      </c>
      <c r="I201" s="33" t="s">
        <v>1594</v>
      </c>
      <c r="J201" s="33" t="s">
        <v>1595</v>
      </c>
      <c r="K201" s="33" t="s">
        <v>1596</v>
      </c>
      <c r="L201" s="33" t="s">
        <v>1595</v>
      </c>
      <c r="M201" s="33" t="s">
        <v>1593</v>
      </c>
      <c r="N201" s="33" t="s">
        <v>82</v>
      </c>
      <c r="O201" s="33" t="s">
        <v>83</v>
      </c>
      <c r="P201" s="33" t="s">
        <v>253</v>
      </c>
      <c r="Q201" s="33" t="s">
        <v>1589</v>
      </c>
      <c r="R201" s="33" t="s">
        <v>1597</v>
      </c>
      <c r="S201" s="33" t="s">
        <v>1598</v>
      </c>
      <c r="T201" s="33" t="s">
        <v>570</v>
      </c>
      <c r="U201" s="33" t="s">
        <v>257</v>
      </c>
      <c r="V201" s="33" t="s">
        <v>668</v>
      </c>
      <c r="W201" s="33">
        <v>2024</v>
      </c>
      <c r="X201" s="33" t="s">
        <v>91</v>
      </c>
      <c r="Y201" s="33">
        <v>202401</v>
      </c>
      <c r="Z201" s="33">
        <v>202412</v>
      </c>
      <c r="AA201" s="33">
        <v>86</v>
      </c>
      <c r="AB201" s="33">
        <v>86</v>
      </c>
      <c r="AC201" s="33"/>
      <c r="AD201" s="33"/>
      <c r="AE201" s="148">
        <f t="shared" si="4"/>
        <v>0</v>
      </c>
      <c r="AF201" s="33">
        <v>463</v>
      </c>
      <c r="AG201" s="33">
        <v>85</v>
      </c>
      <c r="AH201" s="33" t="s">
        <v>92</v>
      </c>
      <c r="AI201" s="33" t="s">
        <v>92</v>
      </c>
      <c r="AJ201" s="33" t="s">
        <v>92</v>
      </c>
      <c r="AK201" s="33" t="s">
        <v>91</v>
      </c>
      <c r="AL201" s="33" t="s">
        <v>92</v>
      </c>
      <c r="AM201" s="33" t="s">
        <v>92</v>
      </c>
      <c r="AN201" s="33" t="s">
        <v>92</v>
      </c>
      <c r="AO201" s="33" t="s">
        <v>92</v>
      </c>
      <c r="AP201" s="33" t="s">
        <v>92</v>
      </c>
      <c r="AQ201" s="33" t="s">
        <v>1591</v>
      </c>
      <c r="AR201" s="33">
        <v>18108367967</v>
      </c>
      <c r="AS201" s="160"/>
      <c r="AT201" s="156"/>
      <c r="AU201" s="156"/>
      <c r="AV201" s="157"/>
      <c r="AW201" s="87"/>
      <c r="AX201" s="156"/>
      <c r="AY201" s="156"/>
      <c r="AZ201" s="156"/>
      <c r="BA201" s="156"/>
      <c r="BB201" s="156"/>
      <c r="BC201" s="156"/>
    </row>
    <row r="202" s="4" customFormat="1" ht="121.5" spans="1:55">
      <c r="A202" s="28" t="s">
        <v>556</v>
      </c>
      <c r="B202" s="61">
        <v>195</v>
      </c>
      <c r="C202" s="33" t="s">
        <v>1599</v>
      </c>
      <c r="D202" s="33" t="s">
        <v>73</v>
      </c>
      <c r="E202" s="33" t="s">
        <v>74</v>
      </c>
      <c r="F202" s="33" t="s">
        <v>246</v>
      </c>
      <c r="G202" s="33" t="s">
        <v>1600</v>
      </c>
      <c r="H202" s="33" t="s">
        <v>114</v>
      </c>
      <c r="I202" s="33" t="s">
        <v>1601</v>
      </c>
      <c r="J202" s="33" t="s">
        <v>1602</v>
      </c>
      <c r="K202" s="33" t="s">
        <v>1603</v>
      </c>
      <c r="L202" s="33" t="s">
        <v>1602</v>
      </c>
      <c r="M202" s="33" t="s">
        <v>1600</v>
      </c>
      <c r="N202" s="33" t="s">
        <v>82</v>
      </c>
      <c r="O202" s="33" t="s">
        <v>83</v>
      </c>
      <c r="P202" s="33" t="s">
        <v>253</v>
      </c>
      <c r="Q202" s="33" t="s">
        <v>1589</v>
      </c>
      <c r="R202" s="33" t="s">
        <v>1604</v>
      </c>
      <c r="S202" s="33" t="s">
        <v>1598</v>
      </c>
      <c r="T202" s="33" t="s">
        <v>570</v>
      </c>
      <c r="U202" s="33" t="s">
        <v>257</v>
      </c>
      <c r="V202" s="33" t="s">
        <v>625</v>
      </c>
      <c r="W202" s="33">
        <v>2024</v>
      </c>
      <c r="X202" s="33" t="s">
        <v>91</v>
      </c>
      <c r="Y202" s="33">
        <v>202401</v>
      </c>
      <c r="Z202" s="33">
        <v>202412</v>
      </c>
      <c r="AA202" s="33">
        <v>85</v>
      </c>
      <c r="AB202" s="33">
        <v>85</v>
      </c>
      <c r="AC202" s="33"/>
      <c r="AD202" s="33"/>
      <c r="AE202" s="148">
        <f t="shared" ref="AE202:AE265" si="5">AA202-AB202-AC202-AD202</f>
        <v>0</v>
      </c>
      <c r="AF202" s="33">
        <v>2637</v>
      </c>
      <c r="AG202" s="33">
        <v>680</v>
      </c>
      <c r="AH202" s="33" t="s">
        <v>92</v>
      </c>
      <c r="AI202" s="33" t="s">
        <v>92</v>
      </c>
      <c r="AJ202" s="33" t="s">
        <v>92</v>
      </c>
      <c r="AK202" s="33" t="s">
        <v>91</v>
      </c>
      <c r="AL202" s="33" t="s">
        <v>92</v>
      </c>
      <c r="AM202" s="33" t="s">
        <v>92</v>
      </c>
      <c r="AN202" s="33" t="s">
        <v>92</v>
      </c>
      <c r="AO202" s="33" t="s">
        <v>92</v>
      </c>
      <c r="AP202" s="33" t="s">
        <v>92</v>
      </c>
      <c r="AQ202" s="33" t="s">
        <v>1591</v>
      </c>
      <c r="AR202" s="33">
        <v>18108367968</v>
      </c>
      <c r="AS202" s="160"/>
      <c r="AT202" s="156"/>
      <c r="AU202" s="156"/>
      <c r="AV202" s="157"/>
      <c r="AW202" s="87"/>
      <c r="AX202" s="156"/>
      <c r="AY202" s="156"/>
      <c r="AZ202" s="156"/>
      <c r="BA202" s="156"/>
      <c r="BB202" s="156"/>
      <c r="BC202" s="156"/>
    </row>
    <row r="203" s="4" customFormat="1" ht="121.5" spans="1:55">
      <c r="A203" s="28" t="s">
        <v>556</v>
      </c>
      <c r="B203" s="61">
        <v>196</v>
      </c>
      <c r="C203" s="33" t="s">
        <v>1605</v>
      </c>
      <c r="D203" s="33" t="s">
        <v>73</v>
      </c>
      <c r="E203" s="33" t="s">
        <v>74</v>
      </c>
      <c r="F203" s="33" t="s">
        <v>246</v>
      </c>
      <c r="G203" s="33" t="s">
        <v>1606</v>
      </c>
      <c r="H203" s="33" t="s">
        <v>114</v>
      </c>
      <c r="I203" s="33" t="s">
        <v>1607</v>
      </c>
      <c r="J203" s="33" t="s">
        <v>1608</v>
      </c>
      <c r="K203" s="33" t="s">
        <v>1609</v>
      </c>
      <c r="L203" s="33" t="s">
        <v>1608</v>
      </c>
      <c r="M203" s="33" t="s">
        <v>1606</v>
      </c>
      <c r="N203" s="33" t="s">
        <v>82</v>
      </c>
      <c r="O203" s="33" t="s">
        <v>275</v>
      </c>
      <c r="P203" s="33" t="s">
        <v>253</v>
      </c>
      <c r="Q203" s="33" t="s">
        <v>1589</v>
      </c>
      <c r="R203" s="33" t="s">
        <v>1610</v>
      </c>
      <c r="S203" s="33" t="s">
        <v>1598</v>
      </c>
      <c r="T203" s="33" t="s">
        <v>570</v>
      </c>
      <c r="U203" s="33" t="s">
        <v>257</v>
      </c>
      <c r="V203" s="33" t="s">
        <v>156</v>
      </c>
      <c r="W203" s="33">
        <v>2024</v>
      </c>
      <c r="X203" s="33" t="s">
        <v>91</v>
      </c>
      <c r="Y203" s="33">
        <v>202401</v>
      </c>
      <c r="Z203" s="33">
        <v>202412</v>
      </c>
      <c r="AA203" s="33">
        <v>246</v>
      </c>
      <c r="AB203" s="33">
        <v>246</v>
      </c>
      <c r="AC203" s="33"/>
      <c r="AD203" s="33"/>
      <c r="AE203" s="148">
        <f t="shared" si="5"/>
        <v>0</v>
      </c>
      <c r="AF203" s="33">
        <v>1875</v>
      </c>
      <c r="AG203" s="33">
        <v>420</v>
      </c>
      <c r="AH203" s="33" t="s">
        <v>92</v>
      </c>
      <c r="AI203" s="33" t="s">
        <v>92</v>
      </c>
      <c r="AJ203" s="33" t="s">
        <v>92</v>
      </c>
      <c r="AK203" s="33" t="s">
        <v>91</v>
      </c>
      <c r="AL203" s="33" t="s">
        <v>92</v>
      </c>
      <c r="AM203" s="33" t="s">
        <v>92</v>
      </c>
      <c r="AN203" s="33" t="s">
        <v>92</v>
      </c>
      <c r="AO203" s="33" t="s">
        <v>92</v>
      </c>
      <c r="AP203" s="33" t="s">
        <v>92</v>
      </c>
      <c r="AQ203" s="33" t="s">
        <v>1591</v>
      </c>
      <c r="AR203" s="33">
        <v>18108367969</v>
      </c>
      <c r="AS203" s="160"/>
      <c r="AT203" s="156"/>
      <c r="AU203" s="156"/>
      <c r="AV203" s="157"/>
      <c r="AW203" s="87"/>
      <c r="AX203" s="156"/>
      <c r="AY203" s="156"/>
      <c r="AZ203" s="156"/>
      <c r="BA203" s="156"/>
      <c r="BB203" s="156"/>
      <c r="BC203" s="156"/>
    </row>
    <row r="204" s="4" customFormat="1" ht="162" spans="1:55">
      <c r="A204" s="28" t="s">
        <v>556</v>
      </c>
      <c r="B204" s="61">
        <v>197</v>
      </c>
      <c r="C204" s="33" t="s">
        <v>1611</v>
      </c>
      <c r="D204" s="33" t="s">
        <v>73</v>
      </c>
      <c r="E204" s="33" t="s">
        <v>74</v>
      </c>
      <c r="F204" s="33" t="s">
        <v>246</v>
      </c>
      <c r="G204" s="33" t="s">
        <v>1612</v>
      </c>
      <c r="H204" s="33" t="s">
        <v>114</v>
      </c>
      <c r="I204" s="33" t="s">
        <v>1613</v>
      </c>
      <c r="J204" s="33" t="s">
        <v>1614</v>
      </c>
      <c r="K204" s="33" t="s">
        <v>1615</v>
      </c>
      <c r="L204" s="33" t="s">
        <v>1614</v>
      </c>
      <c r="M204" s="33" t="s">
        <v>1612</v>
      </c>
      <c r="N204" s="33" t="s">
        <v>82</v>
      </c>
      <c r="O204" s="33" t="s">
        <v>275</v>
      </c>
      <c r="P204" s="33" t="s">
        <v>253</v>
      </c>
      <c r="Q204" s="33" t="s">
        <v>1589</v>
      </c>
      <c r="R204" s="33" t="s">
        <v>1616</v>
      </c>
      <c r="S204" s="33" t="s">
        <v>1598</v>
      </c>
      <c r="T204" s="33" t="s">
        <v>570</v>
      </c>
      <c r="U204" s="33" t="s">
        <v>257</v>
      </c>
      <c r="V204" s="33" t="s">
        <v>617</v>
      </c>
      <c r="W204" s="33">
        <v>2024</v>
      </c>
      <c r="X204" s="33" t="s">
        <v>91</v>
      </c>
      <c r="Y204" s="33">
        <v>202401</v>
      </c>
      <c r="Z204" s="33">
        <v>202412</v>
      </c>
      <c r="AA204" s="150">
        <v>385</v>
      </c>
      <c r="AB204" s="150">
        <v>385</v>
      </c>
      <c r="AC204" s="33"/>
      <c r="AD204" s="33"/>
      <c r="AE204" s="148">
        <f t="shared" si="5"/>
        <v>0</v>
      </c>
      <c r="AF204" s="33">
        <v>2833</v>
      </c>
      <c r="AG204" s="33">
        <v>494</v>
      </c>
      <c r="AH204" s="33" t="s">
        <v>92</v>
      </c>
      <c r="AI204" s="33" t="s">
        <v>92</v>
      </c>
      <c r="AJ204" s="33" t="s">
        <v>92</v>
      </c>
      <c r="AK204" s="33" t="s">
        <v>91</v>
      </c>
      <c r="AL204" s="33" t="s">
        <v>92</v>
      </c>
      <c r="AM204" s="33" t="s">
        <v>92</v>
      </c>
      <c r="AN204" s="33" t="s">
        <v>92</v>
      </c>
      <c r="AO204" s="33" t="s">
        <v>92</v>
      </c>
      <c r="AP204" s="33" t="s">
        <v>92</v>
      </c>
      <c r="AQ204" s="33" t="s">
        <v>1591</v>
      </c>
      <c r="AR204" s="33">
        <v>18108367970</v>
      </c>
      <c r="AS204" s="160"/>
      <c r="AT204" s="156"/>
      <c r="AU204" s="156"/>
      <c r="AV204" s="157"/>
      <c r="AW204" s="87"/>
      <c r="AX204" s="156"/>
      <c r="AY204" s="156"/>
      <c r="AZ204" s="156"/>
      <c r="BA204" s="156"/>
      <c r="BB204" s="156"/>
      <c r="BC204" s="156"/>
    </row>
    <row r="205" s="4" customFormat="1" ht="108" spans="1:55">
      <c r="A205" s="28" t="s">
        <v>556</v>
      </c>
      <c r="B205" s="61">
        <v>198</v>
      </c>
      <c r="C205" s="33" t="s">
        <v>1617</v>
      </c>
      <c r="D205" s="33" t="s">
        <v>73</v>
      </c>
      <c r="E205" s="33" t="s">
        <v>74</v>
      </c>
      <c r="F205" s="33" t="s">
        <v>246</v>
      </c>
      <c r="G205" s="33" t="s">
        <v>1618</v>
      </c>
      <c r="H205" s="33" t="s">
        <v>114</v>
      </c>
      <c r="I205" s="33" t="s">
        <v>1619</v>
      </c>
      <c r="J205" s="33" t="s">
        <v>1620</v>
      </c>
      <c r="K205" s="33" t="s">
        <v>1621</v>
      </c>
      <c r="L205" s="33" t="s">
        <v>1620</v>
      </c>
      <c r="M205" s="33" t="s">
        <v>1618</v>
      </c>
      <c r="N205" s="33" t="s">
        <v>82</v>
      </c>
      <c r="O205" s="33" t="s">
        <v>275</v>
      </c>
      <c r="P205" s="33" t="s">
        <v>253</v>
      </c>
      <c r="Q205" s="33" t="s">
        <v>1589</v>
      </c>
      <c r="R205" s="33" t="s">
        <v>1622</v>
      </c>
      <c r="S205" s="33" t="s">
        <v>1598</v>
      </c>
      <c r="T205" s="33" t="s">
        <v>570</v>
      </c>
      <c r="U205" s="33" t="s">
        <v>257</v>
      </c>
      <c r="V205" s="33" t="s">
        <v>617</v>
      </c>
      <c r="W205" s="33">
        <v>2024</v>
      </c>
      <c r="X205" s="33" t="s">
        <v>91</v>
      </c>
      <c r="Y205" s="33">
        <v>202401</v>
      </c>
      <c r="Z205" s="33">
        <v>202412</v>
      </c>
      <c r="AA205" s="33">
        <v>398</v>
      </c>
      <c r="AB205" s="33">
        <v>398</v>
      </c>
      <c r="AC205" s="33"/>
      <c r="AD205" s="33"/>
      <c r="AE205" s="148">
        <f t="shared" si="5"/>
        <v>0</v>
      </c>
      <c r="AF205" s="33">
        <v>2300</v>
      </c>
      <c r="AG205" s="33">
        <v>380</v>
      </c>
      <c r="AH205" s="33" t="s">
        <v>92</v>
      </c>
      <c r="AI205" s="33" t="s">
        <v>92</v>
      </c>
      <c r="AJ205" s="33" t="s">
        <v>92</v>
      </c>
      <c r="AK205" s="33" t="s">
        <v>91</v>
      </c>
      <c r="AL205" s="33" t="s">
        <v>92</v>
      </c>
      <c r="AM205" s="33" t="s">
        <v>92</v>
      </c>
      <c r="AN205" s="33" t="s">
        <v>92</v>
      </c>
      <c r="AO205" s="33" t="s">
        <v>92</v>
      </c>
      <c r="AP205" s="33" t="s">
        <v>92</v>
      </c>
      <c r="AQ205" s="33" t="s">
        <v>1591</v>
      </c>
      <c r="AR205" s="33">
        <v>18108367971</v>
      </c>
      <c r="AS205" s="160"/>
      <c r="AT205" s="156"/>
      <c r="AU205" s="156"/>
      <c r="AV205" s="157"/>
      <c r="AW205" s="87"/>
      <c r="AX205" s="156"/>
      <c r="AY205" s="156"/>
      <c r="AZ205" s="156"/>
      <c r="BA205" s="156"/>
      <c r="BB205" s="156"/>
      <c r="BC205" s="156"/>
    </row>
    <row r="206" s="4" customFormat="1" ht="283.5" spans="1:55">
      <c r="A206" s="28" t="s">
        <v>556</v>
      </c>
      <c r="B206" s="61">
        <v>199</v>
      </c>
      <c r="C206" s="33" t="s">
        <v>1623</v>
      </c>
      <c r="D206" s="33" t="s">
        <v>73</v>
      </c>
      <c r="E206" s="33" t="s">
        <v>74</v>
      </c>
      <c r="F206" s="33" t="s">
        <v>246</v>
      </c>
      <c r="G206" s="33" t="s">
        <v>1624</v>
      </c>
      <c r="H206" s="33" t="s">
        <v>114</v>
      </c>
      <c r="I206" s="33" t="s">
        <v>584</v>
      </c>
      <c r="J206" s="33" t="s">
        <v>1625</v>
      </c>
      <c r="K206" s="33" t="s">
        <v>1626</v>
      </c>
      <c r="L206" s="33" t="s">
        <v>1625</v>
      </c>
      <c r="M206" s="33" t="s">
        <v>1624</v>
      </c>
      <c r="N206" s="33" t="s">
        <v>82</v>
      </c>
      <c r="O206" s="33" t="s">
        <v>275</v>
      </c>
      <c r="P206" s="33" t="s">
        <v>253</v>
      </c>
      <c r="Q206" s="33" t="s">
        <v>1589</v>
      </c>
      <c r="R206" s="33" t="s">
        <v>1627</v>
      </c>
      <c r="S206" s="33" t="s">
        <v>1598</v>
      </c>
      <c r="T206" s="33" t="s">
        <v>570</v>
      </c>
      <c r="U206" s="33" t="s">
        <v>257</v>
      </c>
      <c r="V206" s="33" t="s">
        <v>589</v>
      </c>
      <c r="W206" s="33">
        <v>2024</v>
      </c>
      <c r="X206" s="33" t="s">
        <v>91</v>
      </c>
      <c r="Y206" s="33">
        <v>202401</v>
      </c>
      <c r="Z206" s="33">
        <v>202412</v>
      </c>
      <c r="AA206" s="150">
        <v>98</v>
      </c>
      <c r="AB206" s="150">
        <v>98</v>
      </c>
      <c r="AC206" s="33"/>
      <c r="AD206" s="33"/>
      <c r="AE206" s="148">
        <f t="shared" si="5"/>
        <v>0</v>
      </c>
      <c r="AF206" s="33">
        <v>1940</v>
      </c>
      <c r="AG206" s="33">
        <v>550</v>
      </c>
      <c r="AH206" s="33" t="s">
        <v>92</v>
      </c>
      <c r="AI206" s="33" t="s">
        <v>92</v>
      </c>
      <c r="AJ206" s="33" t="s">
        <v>92</v>
      </c>
      <c r="AK206" s="33" t="s">
        <v>91</v>
      </c>
      <c r="AL206" s="33" t="s">
        <v>92</v>
      </c>
      <c r="AM206" s="33" t="s">
        <v>92</v>
      </c>
      <c r="AN206" s="33" t="s">
        <v>92</v>
      </c>
      <c r="AO206" s="33" t="s">
        <v>92</v>
      </c>
      <c r="AP206" s="33" t="s">
        <v>92</v>
      </c>
      <c r="AQ206" s="33" t="s">
        <v>1591</v>
      </c>
      <c r="AR206" s="33">
        <v>18108367972</v>
      </c>
      <c r="AS206" s="160"/>
      <c r="AT206" s="156"/>
      <c r="AU206" s="156"/>
      <c r="AV206" s="157"/>
      <c r="AW206" s="87"/>
      <c r="AX206" s="156"/>
      <c r="AY206" s="156"/>
      <c r="AZ206" s="156"/>
      <c r="BA206" s="156"/>
      <c r="BB206" s="156"/>
      <c r="BC206" s="156"/>
    </row>
    <row r="207" s="4" customFormat="1" ht="94.5" spans="1:55">
      <c r="A207" s="28" t="s">
        <v>556</v>
      </c>
      <c r="B207" s="61">
        <v>200</v>
      </c>
      <c r="C207" s="33" t="s">
        <v>1628</v>
      </c>
      <c r="D207" s="33" t="s">
        <v>73</v>
      </c>
      <c r="E207" s="33" t="s">
        <v>74</v>
      </c>
      <c r="F207" s="33" t="s">
        <v>246</v>
      </c>
      <c r="G207" s="33" t="s">
        <v>1629</v>
      </c>
      <c r="H207" s="33" t="s">
        <v>114</v>
      </c>
      <c r="I207" s="33" t="s">
        <v>300</v>
      </c>
      <c r="J207" s="33" t="s">
        <v>1630</v>
      </c>
      <c r="K207" s="33" t="s">
        <v>1631</v>
      </c>
      <c r="L207" s="33" t="s">
        <v>1630</v>
      </c>
      <c r="M207" s="33" t="s">
        <v>1629</v>
      </c>
      <c r="N207" s="33" t="s">
        <v>82</v>
      </c>
      <c r="O207" s="33" t="s">
        <v>275</v>
      </c>
      <c r="P207" s="33" t="s">
        <v>253</v>
      </c>
      <c r="Q207" s="33" t="s">
        <v>1589</v>
      </c>
      <c r="R207" s="33" t="s">
        <v>1632</v>
      </c>
      <c r="S207" s="33" t="s">
        <v>1598</v>
      </c>
      <c r="T207" s="33" t="s">
        <v>570</v>
      </c>
      <c r="U207" s="33" t="s">
        <v>257</v>
      </c>
      <c r="V207" s="33" t="s">
        <v>156</v>
      </c>
      <c r="W207" s="33">
        <v>2024</v>
      </c>
      <c r="X207" s="33" t="s">
        <v>91</v>
      </c>
      <c r="Y207" s="33">
        <v>202401</v>
      </c>
      <c r="Z207" s="33">
        <v>202412</v>
      </c>
      <c r="AA207" s="33">
        <v>37</v>
      </c>
      <c r="AB207" s="33">
        <v>37</v>
      </c>
      <c r="AC207" s="33"/>
      <c r="AD207" s="33"/>
      <c r="AE207" s="148">
        <f t="shared" si="5"/>
        <v>0</v>
      </c>
      <c r="AF207" s="33">
        <v>1500</v>
      </c>
      <c r="AG207" s="33">
        <v>450</v>
      </c>
      <c r="AH207" s="33" t="s">
        <v>92</v>
      </c>
      <c r="AI207" s="33" t="s">
        <v>92</v>
      </c>
      <c r="AJ207" s="33" t="s">
        <v>92</v>
      </c>
      <c r="AK207" s="33" t="s">
        <v>91</v>
      </c>
      <c r="AL207" s="33" t="s">
        <v>92</v>
      </c>
      <c r="AM207" s="33" t="s">
        <v>92</v>
      </c>
      <c r="AN207" s="33" t="s">
        <v>92</v>
      </c>
      <c r="AO207" s="33" t="s">
        <v>92</v>
      </c>
      <c r="AP207" s="33" t="s">
        <v>92</v>
      </c>
      <c r="AQ207" s="33" t="s">
        <v>1591</v>
      </c>
      <c r="AR207" s="33">
        <v>18108367973</v>
      </c>
      <c r="AS207" s="160"/>
      <c r="AT207" s="156"/>
      <c r="AU207" s="156"/>
      <c r="AV207" s="157"/>
      <c r="AW207" s="87"/>
      <c r="AX207" s="156"/>
      <c r="AY207" s="156"/>
      <c r="AZ207" s="156"/>
      <c r="BA207" s="156"/>
      <c r="BB207" s="156"/>
      <c r="BC207" s="156"/>
    </row>
    <row r="208" s="4" customFormat="1" ht="94.5" spans="1:55">
      <c r="A208" s="28" t="s">
        <v>556</v>
      </c>
      <c r="B208" s="61">
        <v>201</v>
      </c>
      <c r="C208" s="33" t="s">
        <v>1633</v>
      </c>
      <c r="D208" s="33" t="s">
        <v>73</v>
      </c>
      <c r="E208" s="33" t="s">
        <v>74</v>
      </c>
      <c r="F208" s="33" t="s">
        <v>246</v>
      </c>
      <c r="G208" s="33" t="s">
        <v>1634</v>
      </c>
      <c r="H208" s="33" t="s">
        <v>114</v>
      </c>
      <c r="I208" s="33" t="s">
        <v>1635</v>
      </c>
      <c r="J208" s="33" t="s">
        <v>1636</v>
      </c>
      <c r="K208" s="33" t="s">
        <v>1637</v>
      </c>
      <c r="L208" s="33" t="s">
        <v>1636</v>
      </c>
      <c r="M208" s="33" t="s">
        <v>1634</v>
      </c>
      <c r="N208" s="33" t="s">
        <v>82</v>
      </c>
      <c r="O208" s="33" t="s">
        <v>275</v>
      </c>
      <c r="P208" s="33" t="s">
        <v>253</v>
      </c>
      <c r="Q208" s="33" t="s">
        <v>1589</v>
      </c>
      <c r="R208" s="33" t="s">
        <v>1108</v>
      </c>
      <c r="S208" s="33" t="s">
        <v>1598</v>
      </c>
      <c r="T208" s="33" t="s">
        <v>570</v>
      </c>
      <c r="U208" s="33" t="s">
        <v>257</v>
      </c>
      <c r="V208" s="33" t="s">
        <v>668</v>
      </c>
      <c r="W208" s="33">
        <v>2024</v>
      </c>
      <c r="X208" s="33" t="s">
        <v>91</v>
      </c>
      <c r="Y208" s="33">
        <v>202401</v>
      </c>
      <c r="Z208" s="33">
        <v>202412</v>
      </c>
      <c r="AA208" s="33">
        <v>20</v>
      </c>
      <c r="AB208" s="33">
        <v>20</v>
      </c>
      <c r="AC208" s="33"/>
      <c r="AD208" s="33"/>
      <c r="AE208" s="148">
        <f t="shared" si="5"/>
        <v>0</v>
      </c>
      <c r="AF208" s="33">
        <v>90</v>
      </c>
      <c r="AG208" s="33">
        <v>40</v>
      </c>
      <c r="AH208" s="33" t="s">
        <v>92</v>
      </c>
      <c r="AI208" s="33" t="s">
        <v>92</v>
      </c>
      <c r="AJ208" s="33" t="s">
        <v>92</v>
      </c>
      <c r="AK208" s="33" t="s">
        <v>91</v>
      </c>
      <c r="AL208" s="33" t="s">
        <v>92</v>
      </c>
      <c r="AM208" s="33" t="s">
        <v>92</v>
      </c>
      <c r="AN208" s="33" t="s">
        <v>92</v>
      </c>
      <c r="AO208" s="33" t="s">
        <v>92</v>
      </c>
      <c r="AP208" s="33" t="s">
        <v>92</v>
      </c>
      <c r="AQ208" s="33" t="s">
        <v>1591</v>
      </c>
      <c r="AR208" s="33">
        <v>18108367974</v>
      </c>
      <c r="AS208" s="160"/>
      <c r="AT208" s="156"/>
      <c r="AU208" s="156"/>
      <c r="AV208" s="157"/>
      <c r="AW208" s="87"/>
      <c r="AX208" s="156"/>
      <c r="AY208" s="156"/>
      <c r="AZ208" s="156"/>
      <c r="BA208" s="156"/>
      <c r="BB208" s="156"/>
      <c r="BC208" s="156"/>
    </row>
    <row r="209" s="4" customFormat="1" ht="108" spans="1:55">
      <c r="A209" s="28" t="s">
        <v>556</v>
      </c>
      <c r="B209" s="61">
        <v>202</v>
      </c>
      <c r="C209" s="33" t="s">
        <v>1638</v>
      </c>
      <c r="D209" s="33" t="s">
        <v>73</v>
      </c>
      <c r="E209" s="33" t="s">
        <v>74</v>
      </c>
      <c r="F209" s="33" t="s">
        <v>246</v>
      </c>
      <c r="G209" s="33" t="s">
        <v>1639</v>
      </c>
      <c r="H209" s="33" t="s">
        <v>114</v>
      </c>
      <c r="I209" s="33" t="s">
        <v>1340</v>
      </c>
      <c r="J209" s="33" t="s">
        <v>1640</v>
      </c>
      <c r="K209" s="33" t="s">
        <v>1641</v>
      </c>
      <c r="L209" s="33" t="s">
        <v>1640</v>
      </c>
      <c r="M209" s="33" t="s">
        <v>1639</v>
      </c>
      <c r="N209" s="33" t="s">
        <v>82</v>
      </c>
      <c r="O209" s="33" t="s">
        <v>275</v>
      </c>
      <c r="P209" s="33" t="s">
        <v>253</v>
      </c>
      <c r="Q209" s="33" t="s">
        <v>1589</v>
      </c>
      <c r="R209" s="33" t="s">
        <v>1642</v>
      </c>
      <c r="S209" s="33" t="s">
        <v>1598</v>
      </c>
      <c r="T209" s="33" t="s">
        <v>570</v>
      </c>
      <c r="U209" s="33" t="s">
        <v>257</v>
      </c>
      <c r="V209" s="33" t="s">
        <v>668</v>
      </c>
      <c r="W209" s="33">
        <v>2024</v>
      </c>
      <c r="X209" s="33" t="s">
        <v>91</v>
      </c>
      <c r="Y209" s="33">
        <v>202401</v>
      </c>
      <c r="Z209" s="33">
        <v>202412</v>
      </c>
      <c r="AA209" s="33">
        <v>76</v>
      </c>
      <c r="AB209" s="33">
        <v>76</v>
      </c>
      <c r="AC209" s="33"/>
      <c r="AD209" s="33"/>
      <c r="AE209" s="148">
        <f t="shared" si="5"/>
        <v>0</v>
      </c>
      <c r="AF209" s="33">
        <v>850</v>
      </c>
      <c r="AG209" s="33">
        <v>138</v>
      </c>
      <c r="AH209" s="33" t="s">
        <v>92</v>
      </c>
      <c r="AI209" s="33" t="s">
        <v>92</v>
      </c>
      <c r="AJ209" s="33" t="s">
        <v>92</v>
      </c>
      <c r="AK209" s="33" t="s">
        <v>91</v>
      </c>
      <c r="AL209" s="33" t="s">
        <v>92</v>
      </c>
      <c r="AM209" s="33" t="s">
        <v>92</v>
      </c>
      <c r="AN209" s="33" t="s">
        <v>92</v>
      </c>
      <c r="AO209" s="33" t="s">
        <v>92</v>
      </c>
      <c r="AP209" s="33" t="s">
        <v>92</v>
      </c>
      <c r="AQ209" s="33" t="s">
        <v>1591</v>
      </c>
      <c r="AR209" s="33">
        <v>18108367975</v>
      </c>
      <c r="AS209" s="160"/>
      <c r="AT209" s="156"/>
      <c r="AU209" s="156"/>
      <c r="AV209" s="157"/>
      <c r="AW209" s="87"/>
      <c r="AX209" s="156"/>
      <c r="AY209" s="156"/>
      <c r="AZ209" s="156"/>
      <c r="BA209" s="156"/>
      <c r="BB209" s="156"/>
      <c r="BC209" s="156"/>
    </row>
    <row r="210" s="4" customFormat="1" ht="94.5" spans="1:55">
      <c r="A210" s="28" t="s">
        <v>556</v>
      </c>
      <c r="B210" s="61">
        <v>203</v>
      </c>
      <c r="C210" s="33" t="s">
        <v>1643</v>
      </c>
      <c r="D210" s="33" t="s">
        <v>73</v>
      </c>
      <c r="E210" s="33" t="s">
        <v>74</v>
      </c>
      <c r="F210" s="33" t="s">
        <v>246</v>
      </c>
      <c r="G210" s="33" t="s">
        <v>1644</v>
      </c>
      <c r="H210" s="33" t="s">
        <v>114</v>
      </c>
      <c r="I210" s="33" t="s">
        <v>1645</v>
      </c>
      <c r="J210" s="33" t="s">
        <v>1646</v>
      </c>
      <c r="K210" s="33" t="s">
        <v>1647</v>
      </c>
      <c r="L210" s="33" t="s">
        <v>1646</v>
      </c>
      <c r="M210" s="33" t="s">
        <v>1644</v>
      </c>
      <c r="N210" s="33" t="s">
        <v>82</v>
      </c>
      <c r="O210" s="33" t="s">
        <v>275</v>
      </c>
      <c r="P210" s="33" t="s">
        <v>253</v>
      </c>
      <c r="Q210" s="33" t="s">
        <v>1589</v>
      </c>
      <c r="R210" s="33" t="s">
        <v>1140</v>
      </c>
      <c r="S210" s="33" t="s">
        <v>1598</v>
      </c>
      <c r="T210" s="33" t="s">
        <v>570</v>
      </c>
      <c r="U210" s="33" t="s">
        <v>257</v>
      </c>
      <c r="V210" s="33" t="s">
        <v>668</v>
      </c>
      <c r="W210" s="33">
        <v>2024</v>
      </c>
      <c r="X210" s="33" t="s">
        <v>91</v>
      </c>
      <c r="Y210" s="33">
        <v>202401</v>
      </c>
      <c r="Z210" s="33">
        <v>202412</v>
      </c>
      <c r="AA210" s="33">
        <v>19</v>
      </c>
      <c r="AB210" s="33">
        <v>19</v>
      </c>
      <c r="AC210" s="33"/>
      <c r="AD210" s="33"/>
      <c r="AE210" s="148">
        <f t="shared" si="5"/>
        <v>0</v>
      </c>
      <c r="AF210" s="33">
        <v>120</v>
      </c>
      <c r="AG210" s="33">
        <v>45</v>
      </c>
      <c r="AH210" s="33" t="s">
        <v>92</v>
      </c>
      <c r="AI210" s="33" t="s">
        <v>92</v>
      </c>
      <c r="AJ210" s="33" t="s">
        <v>92</v>
      </c>
      <c r="AK210" s="33" t="s">
        <v>91</v>
      </c>
      <c r="AL210" s="33" t="s">
        <v>92</v>
      </c>
      <c r="AM210" s="33" t="s">
        <v>92</v>
      </c>
      <c r="AN210" s="33" t="s">
        <v>92</v>
      </c>
      <c r="AO210" s="33" t="s">
        <v>92</v>
      </c>
      <c r="AP210" s="33" t="s">
        <v>92</v>
      </c>
      <c r="AQ210" s="33" t="s">
        <v>1591</v>
      </c>
      <c r="AR210" s="33">
        <v>18108367976</v>
      </c>
      <c r="AS210" s="160"/>
      <c r="AT210" s="156"/>
      <c r="AU210" s="156"/>
      <c r="AV210" s="157"/>
      <c r="AW210" s="87"/>
      <c r="AX210" s="156"/>
      <c r="AY210" s="156"/>
      <c r="AZ210" s="156"/>
      <c r="BA210" s="156"/>
      <c r="BB210" s="156"/>
      <c r="BC210" s="156"/>
    </row>
    <row r="211" s="4" customFormat="1" ht="121.5" spans="1:55">
      <c r="A211" s="28" t="s">
        <v>556</v>
      </c>
      <c r="B211" s="61">
        <v>204</v>
      </c>
      <c r="C211" s="33" t="s">
        <v>1648</v>
      </c>
      <c r="D211" s="33" t="s">
        <v>73</v>
      </c>
      <c r="E211" s="33" t="s">
        <v>74</v>
      </c>
      <c r="F211" s="33" t="s">
        <v>246</v>
      </c>
      <c r="G211" s="33" t="s">
        <v>1649</v>
      </c>
      <c r="H211" s="33" t="s">
        <v>114</v>
      </c>
      <c r="I211" s="33" t="s">
        <v>1650</v>
      </c>
      <c r="J211" s="33" t="s">
        <v>1651</v>
      </c>
      <c r="K211" s="33" t="s">
        <v>1652</v>
      </c>
      <c r="L211" s="33" t="s">
        <v>1651</v>
      </c>
      <c r="M211" s="33" t="s">
        <v>1649</v>
      </c>
      <c r="N211" s="33" t="s">
        <v>82</v>
      </c>
      <c r="O211" s="33" t="s">
        <v>275</v>
      </c>
      <c r="P211" s="33" t="s">
        <v>253</v>
      </c>
      <c r="Q211" s="33" t="s">
        <v>1589</v>
      </c>
      <c r="R211" s="33" t="s">
        <v>1653</v>
      </c>
      <c r="S211" s="33" t="s">
        <v>1598</v>
      </c>
      <c r="T211" s="33" t="s">
        <v>570</v>
      </c>
      <c r="U211" s="33" t="s">
        <v>257</v>
      </c>
      <c r="V211" s="33" t="s">
        <v>523</v>
      </c>
      <c r="W211" s="33">
        <v>2024</v>
      </c>
      <c r="X211" s="33" t="s">
        <v>91</v>
      </c>
      <c r="Y211" s="33">
        <v>202401</v>
      </c>
      <c r="Z211" s="33">
        <v>202412</v>
      </c>
      <c r="AA211" s="33">
        <v>23</v>
      </c>
      <c r="AB211" s="33">
        <v>23</v>
      </c>
      <c r="AC211" s="33"/>
      <c r="AD211" s="33"/>
      <c r="AE211" s="148">
        <f t="shared" si="5"/>
        <v>0</v>
      </c>
      <c r="AF211" s="33">
        <v>1850</v>
      </c>
      <c r="AG211" s="33">
        <v>355</v>
      </c>
      <c r="AH211" s="33" t="s">
        <v>92</v>
      </c>
      <c r="AI211" s="33" t="s">
        <v>92</v>
      </c>
      <c r="AJ211" s="33" t="s">
        <v>92</v>
      </c>
      <c r="AK211" s="33" t="s">
        <v>91</v>
      </c>
      <c r="AL211" s="33" t="s">
        <v>92</v>
      </c>
      <c r="AM211" s="33" t="s">
        <v>92</v>
      </c>
      <c r="AN211" s="33" t="s">
        <v>92</v>
      </c>
      <c r="AO211" s="33" t="s">
        <v>92</v>
      </c>
      <c r="AP211" s="33" t="s">
        <v>92</v>
      </c>
      <c r="AQ211" s="33" t="s">
        <v>1591</v>
      </c>
      <c r="AR211" s="33">
        <v>18108367977</v>
      </c>
      <c r="AS211" s="160"/>
      <c r="AT211" s="156"/>
      <c r="AU211" s="156"/>
      <c r="AV211" s="157"/>
      <c r="AW211" s="87"/>
      <c r="AX211" s="156"/>
      <c r="AY211" s="156"/>
      <c r="AZ211" s="156"/>
      <c r="BA211" s="156"/>
      <c r="BB211" s="156"/>
      <c r="BC211" s="156"/>
    </row>
    <row r="212" s="4" customFormat="1" ht="108" spans="1:55">
      <c r="A212" s="28" t="s">
        <v>556</v>
      </c>
      <c r="B212" s="61">
        <v>205</v>
      </c>
      <c r="C212" s="33" t="s">
        <v>1654</v>
      </c>
      <c r="D212" s="33" t="s">
        <v>73</v>
      </c>
      <c r="E212" s="33" t="s">
        <v>74</v>
      </c>
      <c r="F212" s="33" t="s">
        <v>246</v>
      </c>
      <c r="G212" s="33" t="s">
        <v>1655</v>
      </c>
      <c r="H212" s="33" t="s">
        <v>114</v>
      </c>
      <c r="I212" s="33" t="s">
        <v>1656</v>
      </c>
      <c r="J212" s="33" t="s">
        <v>1657</v>
      </c>
      <c r="K212" s="33" t="s">
        <v>1658</v>
      </c>
      <c r="L212" s="33" t="s">
        <v>1657</v>
      </c>
      <c r="M212" s="33" t="s">
        <v>1655</v>
      </c>
      <c r="N212" s="33" t="s">
        <v>82</v>
      </c>
      <c r="O212" s="33" t="s">
        <v>275</v>
      </c>
      <c r="P212" s="33" t="s">
        <v>253</v>
      </c>
      <c r="Q212" s="33" t="s">
        <v>1589</v>
      </c>
      <c r="R212" s="33" t="s">
        <v>1659</v>
      </c>
      <c r="S212" s="33" t="s">
        <v>1598</v>
      </c>
      <c r="T212" s="33" t="s">
        <v>570</v>
      </c>
      <c r="U212" s="33" t="s">
        <v>257</v>
      </c>
      <c r="V212" s="33" t="s">
        <v>523</v>
      </c>
      <c r="W212" s="33">
        <v>2024</v>
      </c>
      <c r="X212" s="33" t="s">
        <v>91</v>
      </c>
      <c r="Y212" s="33">
        <v>202401</v>
      </c>
      <c r="Z212" s="33">
        <v>202412</v>
      </c>
      <c r="AA212" s="33">
        <v>99</v>
      </c>
      <c r="AB212" s="33">
        <v>99</v>
      </c>
      <c r="AC212" s="33"/>
      <c r="AD212" s="33"/>
      <c r="AE212" s="148">
        <f t="shared" si="5"/>
        <v>0</v>
      </c>
      <c r="AF212" s="33">
        <v>235</v>
      </c>
      <c r="AG212" s="33">
        <v>65</v>
      </c>
      <c r="AH212" s="33" t="s">
        <v>92</v>
      </c>
      <c r="AI212" s="33" t="s">
        <v>92</v>
      </c>
      <c r="AJ212" s="33" t="s">
        <v>92</v>
      </c>
      <c r="AK212" s="33" t="s">
        <v>91</v>
      </c>
      <c r="AL212" s="33" t="s">
        <v>92</v>
      </c>
      <c r="AM212" s="33" t="s">
        <v>92</v>
      </c>
      <c r="AN212" s="33" t="s">
        <v>92</v>
      </c>
      <c r="AO212" s="33" t="s">
        <v>92</v>
      </c>
      <c r="AP212" s="33" t="s">
        <v>92</v>
      </c>
      <c r="AQ212" s="33" t="s">
        <v>1591</v>
      </c>
      <c r="AR212" s="33">
        <v>18108367978</v>
      </c>
      <c r="AS212" s="160"/>
      <c r="AT212" s="156"/>
      <c r="AU212" s="156"/>
      <c r="AV212" s="157"/>
      <c r="AW212" s="87"/>
      <c r="AX212" s="156"/>
      <c r="AY212" s="156"/>
      <c r="AZ212" s="156"/>
      <c r="BA212" s="156"/>
      <c r="BB212" s="156"/>
      <c r="BC212" s="156"/>
    </row>
    <row r="213" s="4" customFormat="1" ht="108" spans="1:55">
      <c r="A213" s="28" t="s">
        <v>556</v>
      </c>
      <c r="B213" s="61">
        <v>206</v>
      </c>
      <c r="C213" s="33" t="s">
        <v>1660</v>
      </c>
      <c r="D213" s="33" t="s">
        <v>73</v>
      </c>
      <c r="E213" s="33" t="s">
        <v>74</v>
      </c>
      <c r="F213" s="33" t="s">
        <v>246</v>
      </c>
      <c r="G213" s="33" t="s">
        <v>1661</v>
      </c>
      <c r="H213" s="33" t="s">
        <v>114</v>
      </c>
      <c r="I213" s="33" t="s">
        <v>363</v>
      </c>
      <c r="J213" s="33" t="s">
        <v>1662</v>
      </c>
      <c r="K213" s="33" t="s">
        <v>1663</v>
      </c>
      <c r="L213" s="33" t="s">
        <v>1662</v>
      </c>
      <c r="M213" s="33" t="s">
        <v>1664</v>
      </c>
      <c r="N213" s="33" t="s">
        <v>82</v>
      </c>
      <c r="O213" s="33" t="s">
        <v>275</v>
      </c>
      <c r="P213" s="33" t="s">
        <v>253</v>
      </c>
      <c r="Q213" s="33" t="s">
        <v>1589</v>
      </c>
      <c r="R213" s="33" t="s">
        <v>1665</v>
      </c>
      <c r="S213" s="33" t="s">
        <v>1598</v>
      </c>
      <c r="T213" s="33" t="s">
        <v>570</v>
      </c>
      <c r="U213" s="33" t="s">
        <v>257</v>
      </c>
      <c r="V213" s="33" t="s">
        <v>363</v>
      </c>
      <c r="W213" s="33">
        <v>2024</v>
      </c>
      <c r="X213" s="33" t="s">
        <v>91</v>
      </c>
      <c r="Y213" s="33">
        <v>202401</v>
      </c>
      <c r="Z213" s="33">
        <v>202412</v>
      </c>
      <c r="AA213" s="33">
        <v>500</v>
      </c>
      <c r="AB213" s="33">
        <v>500</v>
      </c>
      <c r="AC213" s="33"/>
      <c r="AD213" s="33"/>
      <c r="AE213" s="148">
        <f t="shared" si="5"/>
        <v>0</v>
      </c>
      <c r="AF213" s="33">
        <v>150000</v>
      </c>
      <c r="AG213" s="33">
        <v>11030</v>
      </c>
      <c r="AH213" s="33" t="s">
        <v>92</v>
      </c>
      <c r="AI213" s="33" t="s">
        <v>92</v>
      </c>
      <c r="AJ213" s="33" t="s">
        <v>92</v>
      </c>
      <c r="AK213" s="33" t="s">
        <v>91</v>
      </c>
      <c r="AL213" s="33" t="s">
        <v>92</v>
      </c>
      <c r="AM213" s="33" t="s">
        <v>92</v>
      </c>
      <c r="AN213" s="33" t="s">
        <v>92</v>
      </c>
      <c r="AO213" s="33" t="s">
        <v>92</v>
      </c>
      <c r="AP213" s="33" t="s">
        <v>92</v>
      </c>
      <c r="AQ213" s="33" t="s">
        <v>1591</v>
      </c>
      <c r="AR213" s="33">
        <v>18108367979</v>
      </c>
      <c r="AS213" s="160"/>
      <c r="AT213" s="156"/>
      <c r="AU213" s="156"/>
      <c r="AV213" s="157"/>
      <c r="AW213" s="87"/>
      <c r="AX213" s="156"/>
      <c r="AY213" s="156"/>
      <c r="AZ213" s="156"/>
      <c r="BA213" s="156"/>
      <c r="BB213" s="156"/>
      <c r="BC213" s="156"/>
    </row>
    <row r="214" s="4" customFormat="1" ht="94.5" spans="1:55">
      <c r="A214" s="28" t="s">
        <v>556</v>
      </c>
      <c r="B214" s="61">
        <v>207</v>
      </c>
      <c r="C214" s="33" t="s">
        <v>1666</v>
      </c>
      <c r="D214" s="33" t="s">
        <v>73</v>
      </c>
      <c r="E214" s="33" t="s">
        <v>74</v>
      </c>
      <c r="F214" s="33" t="s">
        <v>246</v>
      </c>
      <c r="G214" s="33" t="s">
        <v>369</v>
      </c>
      <c r="H214" s="33" t="s">
        <v>114</v>
      </c>
      <c r="I214" s="33" t="s">
        <v>352</v>
      </c>
      <c r="J214" s="33" t="s">
        <v>1667</v>
      </c>
      <c r="K214" s="33" t="s">
        <v>1668</v>
      </c>
      <c r="L214" s="33" t="s">
        <v>1667</v>
      </c>
      <c r="M214" s="33" t="s">
        <v>369</v>
      </c>
      <c r="N214" s="33" t="s">
        <v>82</v>
      </c>
      <c r="O214" s="33" t="s">
        <v>83</v>
      </c>
      <c r="P214" s="33" t="s">
        <v>253</v>
      </c>
      <c r="Q214" s="33" t="s">
        <v>1589</v>
      </c>
      <c r="R214" s="33" t="s">
        <v>1669</v>
      </c>
      <c r="S214" s="33" t="s">
        <v>1598</v>
      </c>
      <c r="T214" s="33" t="s">
        <v>570</v>
      </c>
      <c r="U214" s="33" t="s">
        <v>257</v>
      </c>
      <c r="V214" s="33" t="s">
        <v>257</v>
      </c>
      <c r="W214" s="33">
        <v>2024</v>
      </c>
      <c r="X214" s="33" t="s">
        <v>91</v>
      </c>
      <c r="Y214" s="33">
        <v>202401</v>
      </c>
      <c r="Z214" s="33">
        <v>202412</v>
      </c>
      <c r="AA214" s="33">
        <v>150</v>
      </c>
      <c r="AB214" s="33"/>
      <c r="AC214" s="33">
        <v>150</v>
      </c>
      <c r="AD214" s="33"/>
      <c r="AE214" s="148">
        <f t="shared" si="5"/>
        <v>0</v>
      </c>
      <c r="AF214" s="33">
        <v>13520</v>
      </c>
      <c r="AG214" s="173">
        <v>2240</v>
      </c>
      <c r="AH214" s="33" t="s">
        <v>92</v>
      </c>
      <c r="AI214" s="33" t="s">
        <v>92</v>
      </c>
      <c r="AJ214" s="33" t="s">
        <v>92</v>
      </c>
      <c r="AK214" s="33" t="s">
        <v>91</v>
      </c>
      <c r="AL214" s="33" t="s">
        <v>92</v>
      </c>
      <c r="AM214" s="33" t="s">
        <v>92</v>
      </c>
      <c r="AN214" s="33" t="s">
        <v>92</v>
      </c>
      <c r="AO214" s="33" t="s">
        <v>92</v>
      </c>
      <c r="AP214" s="33" t="s">
        <v>92</v>
      </c>
      <c r="AQ214" s="33" t="s">
        <v>1591</v>
      </c>
      <c r="AR214" s="33">
        <v>18108367980</v>
      </c>
      <c r="AS214" s="160"/>
      <c r="AT214" s="156"/>
      <c r="AU214" s="156"/>
      <c r="AV214" s="157"/>
      <c r="AW214" s="87"/>
      <c r="AX214" s="156"/>
      <c r="AY214" s="156"/>
      <c r="AZ214" s="156"/>
      <c r="BA214" s="156"/>
      <c r="BB214" s="156"/>
      <c r="BC214" s="156"/>
    </row>
    <row r="215" s="4" customFormat="1" ht="94.5" spans="1:55">
      <c r="A215" s="28" t="s">
        <v>556</v>
      </c>
      <c r="B215" s="61">
        <v>208</v>
      </c>
      <c r="C215" s="33" t="s">
        <v>1670</v>
      </c>
      <c r="D215" s="33" t="s">
        <v>73</v>
      </c>
      <c r="E215" s="33" t="s">
        <v>74</v>
      </c>
      <c r="F215" s="33" t="s">
        <v>246</v>
      </c>
      <c r="G215" s="33" t="s">
        <v>1671</v>
      </c>
      <c r="H215" s="33" t="s">
        <v>114</v>
      </c>
      <c r="I215" s="33" t="s">
        <v>1672</v>
      </c>
      <c r="J215" s="33" t="s">
        <v>1673</v>
      </c>
      <c r="K215" s="33" t="s">
        <v>1674</v>
      </c>
      <c r="L215" s="33" t="s">
        <v>1673</v>
      </c>
      <c r="M215" s="33" t="s">
        <v>1671</v>
      </c>
      <c r="N215" s="33" t="s">
        <v>82</v>
      </c>
      <c r="O215" s="33" t="s">
        <v>83</v>
      </c>
      <c r="P215" s="33" t="s">
        <v>253</v>
      </c>
      <c r="Q215" s="33" t="s">
        <v>1589</v>
      </c>
      <c r="R215" s="33" t="s">
        <v>1675</v>
      </c>
      <c r="S215" s="33" t="s">
        <v>1598</v>
      </c>
      <c r="T215" s="33" t="s">
        <v>570</v>
      </c>
      <c r="U215" s="33" t="s">
        <v>257</v>
      </c>
      <c r="V215" s="33" t="s">
        <v>696</v>
      </c>
      <c r="W215" s="33">
        <v>2024</v>
      </c>
      <c r="X215" s="33" t="s">
        <v>91</v>
      </c>
      <c r="Y215" s="33">
        <v>202401</v>
      </c>
      <c r="Z215" s="33">
        <v>202412</v>
      </c>
      <c r="AA215" s="33">
        <v>25</v>
      </c>
      <c r="AB215" s="33"/>
      <c r="AC215" s="33">
        <v>25</v>
      </c>
      <c r="AD215" s="33"/>
      <c r="AE215" s="148">
        <f t="shared" si="5"/>
        <v>0</v>
      </c>
      <c r="AF215" s="33">
        <v>369</v>
      </c>
      <c r="AG215" s="33">
        <v>35</v>
      </c>
      <c r="AH215" s="33" t="s">
        <v>92</v>
      </c>
      <c r="AI215" s="33" t="s">
        <v>92</v>
      </c>
      <c r="AJ215" s="33" t="s">
        <v>92</v>
      </c>
      <c r="AK215" s="33" t="s">
        <v>91</v>
      </c>
      <c r="AL215" s="33" t="s">
        <v>92</v>
      </c>
      <c r="AM215" s="33" t="s">
        <v>92</v>
      </c>
      <c r="AN215" s="33" t="s">
        <v>92</v>
      </c>
      <c r="AO215" s="33" t="s">
        <v>92</v>
      </c>
      <c r="AP215" s="33" t="s">
        <v>92</v>
      </c>
      <c r="AQ215" s="33" t="s">
        <v>1591</v>
      </c>
      <c r="AR215" s="33">
        <v>18108367981</v>
      </c>
      <c r="AS215" s="160"/>
      <c r="AT215" s="156"/>
      <c r="AU215" s="156"/>
      <c r="AV215" s="157"/>
      <c r="AW215" s="87"/>
      <c r="AX215" s="156"/>
      <c r="AY215" s="156"/>
      <c r="AZ215" s="156"/>
      <c r="BA215" s="156"/>
      <c r="BB215" s="156"/>
      <c r="BC215" s="156"/>
    </row>
    <row r="216" s="4" customFormat="1" ht="108" spans="1:55">
      <c r="A216" s="28" t="s">
        <v>556</v>
      </c>
      <c r="B216" s="61">
        <v>209</v>
      </c>
      <c r="C216" s="33" t="s">
        <v>1676</v>
      </c>
      <c r="D216" s="33" t="s">
        <v>73</v>
      </c>
      <c r="E216" s="33" t="s">
        <v>74</v>
      </c>
      <c r="F216" s="33" t="s">
        <v>246</v>
      </c>
      <c r="G216" s="33" t="s">
        <v>1677</v>
      </c>
      <c r="H216" s="33" t="s">
        <v>114</v>
      </c>
      <c r="I216" s="33" t="s">
        <v>1678</v>
      </c>
      <c r="J216" s="33" t="s">
        <v>1679</v>
      </c>
      <c r="K216" s="33" t="s">
        <v>1680</v>
      </c>
      <c r="L216" s="33" t="s">
        <v>1679</v>
      </c>
      <c r="M216" s="33" t="s">
        <v>1677</v>
      </c>
      <c r="N216" s="33" t="s">
        <v>82</v>
      </c>
      <c r="O216" s="33" t="s">
        <v>83</v>
      </c>
      <c r="P216" s="33" t="s">
        <v>253</v>
      </c>
      <c r="Q216" s="33" t="s">
        <v>1589</v>
      </c>
      <c r="R216" s="33" t="s">
        <v>1681</v>
      </c>
      <c r="S216" s="33" t="s">
        <v>1598</v>
      </c>
      <c r="T216" s="33" t="s">
        <v>570</v>
      </c>
      <c r="U216" s="33" t="s">
        <v>257</v>
      </c>
      <c r="V216" s="33" t="s">
        <v>696</v>
      </c>
      <c r="W216" s="33">
        <v>2024</v>
      </c>
      <c r="X216" s="33" t="s">
        <v>91</v>
      </c>
      <c r="Y216" s="33">
        <v>202401</v>
      </c>
      <c r="Z216" s="33">
        <v>202412</v>
      </c>
      <c r="AA216" s="33">
        <v>44</v>
      </c>
      <c r="AB216" s="33"/>
      <c r="AC216" s="33">
        <v>44</v>
      </c>
      <c r="AD216" s="33"/>
      <c r="AE216" s="148">
        <f t="shared" si="5"/>
        <v>0</v>
      </c>
      <c r="AF216" s="33">
        <v>520</v>
      </c>
      <c r="AG216" s="33">
        <v>43</v>
      </c>
      <c r="AH216" s="33" t="s">
        <v>92</v>
      </c>
      <c r="AI216" s="33" t="s">
        <v>92</v>
      </c>
      <c r="AJ216" s="33" t="s">
        <v>92</v>
      </c>
      <c r="AK216" s="33" t="s">
        <v>91</v>
      </c>
      <c r="AL216" s="33" t="s">
        <v>92</v>
      </c>
      <c r="AM216" s="33" t="s">
        <v>92</v>
      </c>
      <c r="AN216" s="33" t="s">
        <v>92</v>
      </c>
      <c r="AO216" s="33" t="s">
        <v>92</v>
      </c>
      <c r="AP216" s="33" t="s">
        <v>92</v>
      </c>
      <c r="AQ216" s="33" t="s">
        <v>1591</v>
      </c>
      <c r="AR216" s="33">
        <v>18108367982</v>
      </c>
      <c r="AS216" s="160"/>
      <c r="AT216" s="156"/>
      <c r="AU216" s="156"/>
      <c r="AV216" s="157"/>
      <c r="AW216" s="87"/>
      <c r="AX216" s="156"/>
      <c r="AY216" s="156"/>
      <c r="AZ216" s="156"/>
      <c r="BA216" s="156"/>
      <c r="BB216" s="156"/>
      <c r="BC216" s="156"/>
    </row>
    <row r="217" s="4" customFormat="1" ht="81" spans="1:55">
      <c r="A217" s="28" t="s">
        <v>556</v>
      </c>
      <c r="B217" s="61">
        <v>210</v>
      </c>
      <c r="C217" s="33" t="s">
        <v>1682</v>
      </c>
      <c r="D217" s="33" t="s">
        <v>73</v>
      </c>
      <c r="E217" s="33" t="s">
        <v>74</v>
      </c>
      <c r="F217" s="33" t="s">
        <v>246</v>
      </c>
      <c r="G217" s="33" t="s">
        <v>1683</v>
      </c>
      <c r="H217" s="33" t="s">
        <v>114</v>
      </c>
      <c r="I217" s="33" t="s">
        <v>1684</v>
      </c>
      <c r="J217" s="33" t="s">
        <v>1685</v>
      </c>
      <c r="K217" s="33" t="s">
        <v>1686</v>
      </c>
      <c r="L217" s="33" t="s">
        <v>1685</v>
      </c>
      <c r="M217" s="33" t="s">
        <v>1683</v>
      </c>
      <c r="N217" s="33" t="s">
        <v>82</v>
      </c>
      <c r="O217" s="33" t="s">
        <v>83</v>
      </c>
      <c r="P217" s="33" t="s">
        <v>253</v>
      </c>
      <c r="Q217" s="33" t="s">
        <v>1589</v>
      </c>
      <c r="R217" s="33" t="s">
        <v>1324</v>
      </c>
      <c r="S217" s="33" t="s">
        <v>1598</v>
      </c>
      <c r="T217" s="33" t="s">
        <v>570</v>
      </c>
      <c r="U217" s="33" t="s">
        <v>257</v>
      </c>
      <c r="V217" s="33" t="s">
        <v>696</v>
      </c>
      <c r="W217" s="33">
        <v>2024</v>
      </c>
      <c r="X217" s="33" t="s">
        <v>91</v>
      </c>
      <c r="Y217" s="33">
        <v>202401</v>
      </c>
      <c r="Z217" s="33">
        <v>202412</v>
      </c>
      <c r="AA217" s="33">
        <v>42</v>
      </c>
      <c r="AB217" s="33"/>
      <c r="AC217" s="33">
        <v>42</v>
      </c>
      <c r="AD217" s="33"/>
      <c r="AE217" s="148">
        <f t="shared" si="5"/>
        <v>0</v>
      </c>
      <c r="AF217" s="33">
        <v>80</v>
      </c>
      <c r="AG217" s="33">
        <v>22</v>
      </c>
      <c r="AH217" s="33" t="s">
        <v>92</v>
      </c>
      <c r="AI217" s="33" t="s">
        <v>92</v>
      </c>
      <c r="AJ217" s="33" t="s">
        <v>92</v>
      </c>
      <c r="AK217" s="33" t="s">
        <v>91</v>
      </c>
      <c r="AL217" s="33" t="s">
        <v>92</v>
      </c>
      <c r="AM217" s="33" t="s">
        <v>92</v>
      </c>
      <c r="AN217" s="33" t="s">
        <v>92</v>
      </c>
      <c r="AO217" s="33" t="s">
        <v>92</v>
      </c>
      <c r="AP217" s="33" t="s">
        <v>92</v>
      </c>
      <c r="AQ217" s="33" t="s">
        <v>1591</v>
      </c>
      <c r="AR217" s="33">
        <v>18108367983</v>
      </c>
      <c r="AS217" s="160"/>
      <c r="AT217" s="156"/>
      <c r="AU217" s="156"/>
      <c r="AV217" s="157"/>
      <c r="AW217" s="87"/>
      <c r="AX217" s="156"/>
      <c r="AY217" s="156"/>
      <c r="AZ217" s="156"/>
      <c r="BA217" s="156"/>
      <c r="BB217" s="156"/>
      <c r="BC217" s="156"/>
    </row>
    <row r="218" s="4" customFormat="1" ht="81" spans="1:55">
      <c r="A218" s="28" t="s">
        <v>556</v>
      </c>
      <c r="B218" s="61">
        <v>211</v>
      </c>
      <c r="C218" s="33" t="s">
        <v>1687</v>
      </c>
      <c r="D218" s="33" t="s">
        <v>73</v>
      </c>
      <c r="E218" s="33" t="s">
        <v>74</v>
      </c>
      <c r="F218" s="33" t="s">
        <v>246</v>
      </c>
      <c r="G218" s="33" t="s">
        <v>1688</v>
      </c>
      <c r="H218" s="33" t="s">
        <v>114</v>
      </c>
      <c r="I218" s="33" t="s">
        <v>1327</v>
      </c>
      <c r="J218" s="33" t="s">
        <v>1689</v>
      </c>
      <c r="K218" s="33" t="s">
        <v>1690</v>
      </c>
      <c r="L218" s="33" t="s">
        <v>1689</v>
      </c>
      <c r="M218" s="33" t="s">
        <v>1688</v>
      </c>
      <c r="N218" s="33" t="s">
        <v>82</v>
      </c>
      <c r="O218" s="33" t="s">
        <v>83</v>
      </c>
      <c r="P218" s="33" t="s">
        <v>253</v>
      </c>
      <c r="Q218" s="33" t="s">
        <v>1589</v>
      </c>
      <c r="R218" s="33" t="s">
        <v>1691</v>
      </c>
      <c r="S218" s="33" t="s">
        <v>1598</v>
      </c>
      <c r="T218" s="33" t="s">
        <v>570</v>
      </c>
      <c r="U218" s="33" t="s">
        <v>257</v>
      </c>
      <c r="V218" s="33" t="s">
        <v>156</v>
      </c>
      <c r="W218" s="33">
        <v>2024</v>
      </c>
      <c r="X218" s="33" t="s">
        <v>91</v>
      </c>
      <c r="Y218" s="33">
        <v>202401</v>
      </c>
      <c r="Z218" s="33">
        <v>202412</v>
      </c>
      <c r="AA218" s="33">
        <v>21</v>
      </c>
      <c r="AB218" s="33"/>
      <c r="AC218" s="33">
        <v>21</v>
      </c>
      <c r="AD218" s="33"/>
      <c r="AE218" s="148">
        <f t="shared" si="5"/>
        <v>0</v>
      </c>
      <c r="AF218" s="33">
        <v>1535</v>
      </c>
      <c r="AG218" s="33">
        <v>112</v>
      </c>
      <c r="AH218" s="33" t="s">
        <v>92</v>
      </c>
      <c r="AI218" s="33" t="s">
        <v>92</v>
      </c>
      <c r="AJ218" s="33" t="s">
        <v>92</v>
      </c>
      <c r="AK218" s="33" t="s">
        <v>91</v>
      </c>
      <c r="AL218" s="33" t="s">
        <v>92</v>
      </c>
      <c r="AM218" s="33" t="s">
        <v>92</v>
      </c>
      <c r="AN218" s="33" t="s">
        <v>92</v>
      </c>
      <c r="AO218" s="33" t="s">
        <v>92</v>
      </c>
      <c r="AP218" s="33" t="s">
        <v>92</v>
      </c>
      <c r="AQ218" s="33" t="s">
        <v>1591</v>
      </c>
      <c r="AR218" s="33">
        <v>18108367984</v>
      </c>
      <c r="AS218" s="160"/>
      <c r="AT218" s="156"/>
      <c r="AU218" s="156"/>
      <c r="AV218" s="157"/>
      <c r="AW218" s="87"/>
      <c r="AX218" s="156"/>
      <c r="AY218" s="156"/>
      <c r="AZ218" s="156"/>
      <c r="BA218" s="156"/>
      <c r="BB218" s="156"/>
      <c r="BC218" s="156"/>
    </row>
    <row r="219" s="4" customFormat="1" ht="94.5" spans="1:55">
      <c r="A219" s="28" t="s">
        <v>556</v>
      </c>
      <c r="B219" s="61">
        <v>212</v>
      </c>
      <c r="C219" s="33" t="s">
        <v>1692</v>
      </c>
      <c r="D219" s="33" t="s">
        <v>73</v>
      </c>
      <c r="E219" s="33" t="s">
        <v>74</v>
      </c>
      <c r="F219" s="33" t="s">
        <v>246</v>
      </c>
      <c r="G219" s="33" t="s">
        <v>1693</v>
      </c>
      <c r="H219" s="33" t="s">
        <v>114</v>
      </c>
      <c r="I219" s="33" t="s">
        <v>1694</v>
      </c>
      <c r="J219" s="33" t="s">
        <v>1695</v>
      </c>
      <c r="K219" s="33" t="s">
        <v>1696</v>
      </c>
      <c r="L219" s="33" t="s">
        <v>1695</v>
      </c>
      <c r="M219" s="33" t="s">
        <v>1693</v>
      </c>
      <c r="N219" s="33" t="s">
        <v>82</v>
      </c>
      <c r="O219" s="33" t="s">
        <v>83</v>
      </c>
      <c r="P219" s="33" t="s">
        <v>253</v>
      </c>
      <c r="Q219" s="33" t="s">
        <v>1589</v>
      </c>
      <c r="R219" s="33" t="s">
        <v>1697</v>
      </c>
      <c r="S219" s="33" t="s">
        <v>1598</v>
      </c>
      <c r="T219" s="33" t="s">
        <v>570</v>
      </c>
      <c r="U219" s="33" t="s">
        <v>257</v>
      </c>
      <c r="V219" s="33" t="s">
        <v>647</v>
      </c>
      <c r="W219" s="33">
        <v>2024</v>
      </c>
      <c r="X219" s="33" t="s">
        <v>91</v>
      </c>
      <c r="Y219" s="33">
        <v>202401</v>
      </c>
      <c r="Z219" s="33">
        <v>202412</v>
      </c>
      <c r="AA219" s="33">
        <v>31</v>
      </c>
      <c r="AB219" s="33"/>
      <c r="AC219" s="33">
        <v>31</v>
      </c>
      <c r="AD219" s="33"/>
      <c r="AE219" s="148">
        <f t="shared" si="5"/>
        <v>0</v>
      </c>
      <c r="AF219" s="33">
        <v>380</v>
      </c>
      <c r="AG219" s="33">
        <v>75</v>
      </c>
      <c r="AH219" s="33" t="s">
        <v>92</v>
      </c>
      <c r="AI219" s="33" t="s">
        <v>92</v>
      </c>
      <c r="AJ219" s="33" t="s">
        <v>92</v>
      </c>
      <c r="AK219" s="33" t="s">
        <v>91</v>
      </c>
      <c r="AL219" s="33" t="s">
        <v>92</v>
      </c>
      <c r="AM219" s="33" t="s">
        <v>92</v>
      </c>
      <c r="AN219" s="33" t="s">
        <v>92</v>
      </c>
      <c r="AO219" s="33" t="s">
        <v>92</v>
      </c>
      <c r="AP219" s="33" t="s">
        <v>92</v>
      </c>
      <c r="AQ219" s="33" t="s">
        <v>1591</v>
      </c>
      <c r="AR219" s="33">
        <v>18108367985</v>
      </c>
      <c r="AS219" s="160"/>
      <c r="AT219" s="156"/>
      <c r="AU219" s="156"/>
      <c r="AV219" s="157"/>
      <c r="AW219" s="87"/>
      <c r="AX219" s="156"/>
      <c r="AY219" s="156"/>
      <c r="AZ219" s="156"/>
      <c r="BA219" s="156"/>
      <c r="BB219" s="156"/>
      <c r="BC219" s="156"/>
    </row>
    <row r="220" s="4" customFormat="1" ht="94.5" spans="1:55">
      <c r="A220" s="28" t="s">
        <v>556</v>
      </c>
      <c r="B220" s="61">
        <v>213</v>
      </c>
      <c r="C220" s="33" t="s">
        <v>1698</v>
      </c>
      <c r="D220" s="33" t="s">
        <v>73</v>
      </c>
      <c r="E220" s="33" t="s">
        <v>74</v>
      </c>
      <c r="F220" s="33" t="s">
        <v>246</v>
      </c>
      <c r="G220" s="33" t="s">
        <v>1699</v>
      </c>
      <c r="H220" s="33" t="s">
        <v>114</v>
      </c>
      <c r="I220" s="33" t="s">
        <v>1168</v>
      </c>
      <c r="J220" s="33" t="s">
        <v>1700</v>
      </c>
      <c r="K220" s="33" t="s">
        <v>1701</v>
      </c>
      <c r="L220" s="33" t="s">
        <v>1700</v>
      </c>
      <c r="M220" s="33" t="s">
        <v>1699</v>
      </c>
      <c r="N220" s="33" t="s">
        <v>82</v>
      </c>
      <c r="O220" s="33" t="s">
        <v>83</v>
      </c>
      <c r="P220" s="33" t="s">
        <v>253</v>
      </c>
      <c r="Q220" s="33" t="s">
        <v>1589</v>
      </c>
      <c r="R220" s="33" t="s">
        <v>441</v>
      </c>
      <c r="S220" s="33" t="s">
        <v>1598</v>
      </c>
      <c r="T220" s="33" t="s">
        <v>570</v>
      </c>
      <c r="U220" s="33" t="s">
        <v>257</v>
      </c>
      <c r="V220" s="33" t="s">
        <v>688</v>
      </c>
      <c r="W220" s="33">
        <v>2024</v>
      </c>
      <c r="X220" s="33" t="s">
        <v>91</v>
      </c>
      <c r="Y220" s="33">
        <v>202401</v>
      </c>
      <c r="Z220" s="33">
        <v>202412</v>
      </c>
      <c r="AA220" s="33">
        <v>35</v>
      </c>
      <c r="AB220" s="33"/>
      <c r="AC220" s="33">
        <v>35</v>
      </c>
      <c r="AD220" s="33"/>
      <c r="AE220" s="148">
        <f t="shared" si="5"/>
        <v>0</v>
      </c>
      <c r="AF220" s="33">
        <v>420</v>
      </c>
      <c r="AG220" s="33">
        <v>90</v>
      </c>
      <c r="AH220" s="33" t="s">
        <v>92</v>
      </c>
      <c r="AI220" s="33" t="s">
        <v>92</v>
      </c>
      <c r="AJ220" s="33" t="s">
        <v>92</v>
      </c>
      <c r="AK220" s="33" t="s">
        <v>91</v>
      </c>
      <c r="AL220" s="33" t="s">
        <v>91</v>
      </c>
      <c r="AM220" s="33" t="s">
        <v>92</v>
      </c>
      <c r="AN220" s="33" t="s">
        <v>92</v>
      </c>
      <c r="AO220" s="33" t="s">
        <v>92</v>
      </c>
      <c r="AP220" s="33" t="s">
        <v>92</v>
      </c>
      <c r="AQ220" s="33" t="s">
        <v>1591</v>
      </c>
      <c r="AR220" s="33">
        <v>18108367986</v>
      </c>
      <c r="AS220" s="160"/>
      <c r="AT220" s="156"/>
      <c r="AU220" s="156"/>
      <c r="AV220" s="157"/>
      <c r="AW220" s="87"/>
      <c r="AX220" s="156"/>
      <c r="AY220" s="156"/>
      <c r="AZ220" s="156"/>
      <c r="BA220" s="156"/>
      <c r="BB220" s="156"/>
      <c r="BC220" s="156"/>
    </row>
    <row r="221" s="4" customFormat="1" ht="94.5" spans="1:55">
      <c r="A221" s="28" t="s">
        <v>556</v>
      </c>
      <c r="B221" s="61">
        <v>214</v>
      </c>
      <c r="C221" s="33" t="s">
        <v>1702</v>
      </c>
      <c r="D221" s="33" t="s">
        <v>73</v>
      </c>
      <c r="E221" s="33" t="s">
        <v>74</v>
      </c>
      <c r="F221" s="33" t="s">
        <v>246</v>
      </c>
      <c r="G221" s="33" t="s">
        <v>1703</v>
      </c>
      <c r="H221" s="33" t="s">
        <v>114</v>
      </c>
      <c r="I221" s="33" t="s">
        <v>1704</v>
      </c>
      <c r="J221" s="33" t="s">
        <v>1705</v>
      </c>
      <c r="K221" s="33" t="s">
        <v>1706</v>
      </c>
      <c r="L221" s="33" t="s">
        <v>1705</v>
      </c>
      <c r="M221" s="33" t="s">
        <v>1703</v>
      </c>
      <c r="N221" s="33" t="s">
        <v>82</v>
      </c>
      <c r="O221" s="33" t="s">
        <v>83</v>
      </c>
      <c r="P221" s="33" t="s">
        <v>253</v>
      </c>
      <c r="Q221" s="33" t="s">
        <v>1589</v>
      </c>
      <c r="R221" s="33" t="s">
        <v>1707</v>
      </c>
      <c r="S221" s="33" t="s">
        <v>1598</v>
      </c>
      <c r="T221" s="33" t="s">
        <v>570</v>
      </c>
      <c r="U221" s="33" t="s">
        <v>257</v>
      </c>
      <c r="V221" s="33" t="s">
        <v>688</v>
      </c>
      <c r="W221" s="33">
        <v>2024</v>
      </c>
      <c r="X221" s="33" t="s">
        <v>91</v>
      </c>
      <c r="Y221" s="33">
        <v>202401</v>
      </c>
      <c r="Z221" s="33">
        <v>202412</v>
      </c>
      <c r="AA221" s="33">
        <v>34</v>
      </c>
      <c r="AB221" s="33"/>
      <c r="AC221" s="33">
        <v>34</v>
      </c>
      <c r="AD221" s="33"/>
      <c r="AE221" s="148">
        <f t="shared" si="5"/>
        <v>0</v>
      </c>
      <c r="AF221" s="33">
        <v>720</v>
      </c>
      <c r="AG221" s="33">
        <v>187</v>
      </c>
      <c r="AH221" s="33" t="s">
        <v>92</v>
      </c>
      <c r="AI221" s="33" t="s">
        <v>92</v>
      </c>
      <c r="AJ221" s="33" t="s">
        <v>92</v>
      </c>
      <c r="AK221" s="33" t="s">
        <v>91</v>
      </c>
      <c r="AL221" s="33" t="s">
        <v>91</v>
      </c>
      <c r="AM221" s="33" t="s">
        <v>92</v>
      </c>
      <c r="AN221" s="33" t="s">
        <v>92</v>
      </c>
      <c r="AO221" s="33" t="s">
        <v>92</v>
      </c>
      <c r="AP221" s="33" t="s">
        <v>92</v>
      </c>
      <c r="AQ221" s="33" t="s">
        <v>1591</v>
      </c>
      <c r="AR221" s="33">
        <v>18108367987</v>
      </c>
      <c r="AS221" s="160"/>
      <c r="AT221" s="156"/>
      <c r="AU221" s="156"/>
      <c r="AV221" s="157"/>
      <c r="AW221" s="87"/>
      <c r="AX221" s="156"/>
      <c r="AY221" s="156"/>
      <c r="AZ221" s="156"/>
      <c r="BA221" s="156"/>
      <c r="BB221" s="156"/>
      <c r="BC221" s="156"/>
    </row>
    <row r="222" s="4" customFormat="1" ht="94.5" spans="1:55">
      <c r="A222" s="28" t="s">
        <v>556</v>
      </c>
      <c r="B222" s="61">
        <v>215</v>
      </c>
      <c r="C222" s="33" t="s">
        <v>1708</v>
      </c>
      <c r="D222" s="33" t="s">
        <v>73</v>
      </c>
      <c r="E222" s="33" t="s">
        <v>74</v>
      </c>
      <c r="F222" s="33" t="s">
        <v>246</v>
      </c>
      <c r="G222" s="33" t="s">
        <v>1709</v>
      </c>
      <c r="H222" s="33" t="s">
        <v>114</v>
      </c>
      <c r="I222" s="33" t="s">
        <v>1710</v>
      </c>
      <c r="J222" s="33" t="s">
        <v>1711</v>
      </c>
      <c r="K222" s="33" t="s">
        <v>1712</v>
      </c>
      <c r="L222" s="33" t="s">
        <v>1711</v>
      </c>
      <c r="M222" s="33" t="s">
        <v>1709</v>
      </c>
      <c r="N222" s="33" t="s">
        <v>82</v>
      </c>
      <c r="O222" s="33" t="s">
        <v>83</v>
      </c>
      <c r="P222" s="33" t="s">
        <v>253</v>
      </c>
      <c r="Q222" s="33" t="s">
        <v>1589</v>
      </c>
      <c r="R222" s="33" t="s">
        <v>1713</v>
      </c>
      <c r="S222" s="33" t="s">
        <v>1598</v>
      </c>
      <c r="T222" s="33" t="s">
        <v>570</v>
      </c>
      <c r="U222" s="33" t="s">
        <v>257</v>
      </c>
      <c r="V222" s="33" t="s">
        <v>688</v>
      </c>
      <c r="W222" s="33">
        <v>2024</v>
      </c>
      <c r="X222" s="33" t="s">
        <v>91</v>
      </c>
      <c r="Y222" s="33">
        <v>202401</v>
      </c>
      <c r="Z222" s="33">
        <v>202412</v>
      </c>
      <c r="AA222" s="33">
        <v>34</v>
      </c>
      <c r="AB222" s="33"/>
      <c r="AC222" s="33">
        <v>34</v>
      </c>
      <c r="AD222" s="33"/>
      <c r="AE222" s="148">
        <f t="shared" si="5"/>
        <v>0</v>
      </c>
      <c r="AF222" s="33">
        <v>337</v>
      </c>
      <c r="AG222" s="33">
        <v>172</v>
      </c>
      <c r="AH222" s="33" t="s">
        <v>92</v>
      </c>
      <c r="AI222" s="33" t="s">
        <v>92</v>
      </c>
      <c r="AJ222" s="33" t="s">
        <v>92</v>
      </c>
      <c r="AK222" s="33" t="s">
        <v>91</v>
      </c>
      <c r="AL222" s="33" t="s">
        <v>91</v>
      </c>
      <c r="AM222" s="33" t="s">
        <v>92</v>
      </c>
      <c r="AN222" s="33" t="s">
        <v>92</v>
      </c>
      <c r="AO222" s="33" t="s">
        <v>92</v>
      </c>
      <c r="AP222" s="33" t="s">
        <v>92</v>
      </c>
      <c r="AQ222" s="33" t="s">
        <v>1591</v>
      </c>
      <c r="AR222" s="33">
        <v>18108367988</v>
      </c>
      <c r="AS222" s="160"/>
      <c r="AT222" s="156"/>
      <c r="AU222" s="156"/>
      <c r="AV222" s="157"/>
      <c r="AW222" s="87"/>
      <c r="AX222" s="156"/>
      <c r="AY222" s="156"/>
      <c r="AZ222" s="156"/>
      <c r="BA222" s="156"/>
      <c r="BB222" s="156"/>
      <c r="BC222" s="156"/>
    </row>
    <row r="223" s="4" customFormat="1" ht="94.5" spans="1:55">
      <c r="A223" s="28" t="s">
        <v>556</v>
      </c>
      <c r="B223" s="61">
        <v>216</v>
      </c>
      <c r="C223" s="33" t="s">
        <v>1714</v>
      </c>
      <c r="D223" s="33" t="s">
        <v>73</v>
      </c>
      <c r="E223" s="33" t="s">
        <v>74</v>
      </c>
      <c r="F223" s="33" t="s">
        <v>246</v>
      </c>
      <c r="G223" s="33" t="s">
        <v>1715</v>
      </c>
      <c r="H223" s="33" t="s">
        <v>114</v>
      </c>
      <c r="I223" s="33" t="s">
        <v>1716</v>
      </c>
      <c r="J223" s="33" t="s">
        <v>1717</v>
      </c>
      <c r="K223" s="33" t="s">
        <v>1718</v>
      </c>
      <c r="L223" s="33" t="s">
        <v>1717</v>
      </c>
      <c r="M223" s="33" t="s">
        <v>1715</v>
      </c>
      <c r="N223" s="33" t="s">
        <v>82</v>
      </c>
      <c r="O223" s="33" t="s">
        <v>83</v>
      </c>
      <c r="P223" s="33" t="s">
        <v>253</v>
      </c>
      <c r="Q223" s="33" t="s">
        <v>1589</v>
      </c>
      <c r="R223" s="33" t="s">
        <v>1610</v>
      </c>
      <c r="S223" s="33" t="s">
        <v>1598</v>
      </c>
      <c r="T223" s="33" t="s">
        <v>570</v>
      </c>
      <c r="U223" s="33" t="s">
        <v>257</v>
      </c>
      <c r="V223" s="33" t="s">
        <v>589</v>
      </c>
      <c r="W223" s="33">
        <v>2024</v>
      </c>
      <c r="X223" s="33" t="s">
        <v>91</v>
      </c>
      <c r="Y223" s="33">
        <v>202401</v>
      </c>
      <c r="Z223" s="33">
        <v>202412</v>
      </c>
      <c r="AA223" s="33">
        <v>74</v>
      </c>
      <c r="AB223" s="33"/>
      <c r="AC223" s="33">
        <v>74</v>
      </c>
      <c r="AD223" s="33"/>
      <c r="AE223" s="148">
        <f t="shared" si="5"/>
        <v>0</v>
      </c>
      <c r="AF223" s="33">
        <v>1200</v>
      </c>
      <c r="AG223" s="33">
        <v>420</v>
      </c>
      <c r="AH223" s="33" t="s">
        <v>92</v>
      </c>
      <c r="AI223" s="33" t="s">
        <v>92</v>
      </c>
      <c r="AJ223" s="33" t="s">
        <v>92</v>
      </c>
      <c r="AK223" s="33" t="s">
        <v>91</v>
      </c>
      <c r="AL223" s="33" t="s">
        <v>92</v>
      </c>
      <c r="AM223" s="33" t="s">
        <v>92</v>
      </c>
      <c r="AN223" s="33" t="s">
        <v>92</v>
      </c>
      <c r="AO223" s="33" t="s">
        <v>92</v>
      </c>
      <c r="AP223" s="33" t="s">
        <v>92</v>
      </c>
      <c r="AQ223" s="33" t="s">
        <v>1591</v>
      </c>
      <c r="AR223" s="33">
        <v>18108367989</v>
      </c>
      <c r="AS223" s="160"/>
      <c r="AT223" s="156"/>
      <c r="AU223" s="156"/>
      <c r="AV223" s="157"/>
      <c r="AW223" s="87"/>
      <c r="AX223" s="156"/>
      <c r="AY223" s="156"/>
      <c r="AZ223" s="156"/>
      <c r="BA223" s="156"/>
      <c r="BB223" s="156"/>
      <c r="BC223" s="156"/>
    </row>
    <row r="224" s="4" customFormat="1" ht="121.5" spans="1:55">
      <c r="A224" s="28" t="s">
        <v>556</v>
      </c>
      <c r="B224" s="61">
        <v>217</v>
      </c>
      <c r="C224" s="33" t="s">
        <v>1719</v>
      </c>
      <c r="D224" s="33" t="s">
        <v>73</v>
      </c>
      <c r="E224" s="33" t="s">
        <v>74</v>
      </c>
      <c r="F224" s="33" t="s">
        <v>246</v>
      </c>
      <c r="G224" s="33" t="s">
        <v>1720</v>
      </c>
      <c r="H224" s="33" t="s">
        <v>114</v>
      </c>
      <c r="I224" s="33" t="s">
        <v>352</v>
      </c>
      <c r="J224" s="33" t="s">
        <v>1721</v>
      </c>
      <c r="K224" s="33" t="s">
        <v>1722</v>
      </c>
      <c r="L224" s="33" t="s">
        <v>1721</v>
      </c>
      <c r="M224" s="33" t="s">
        <v>1720</v>
      </c>
      <c r="N224" s="33" t="s">
        <v>82</v>
      </c>
      <c r="O224" s="33" t="s">
        <v>83</v>
      </c>
      <c r="P224" s="33" t="s">
        <v>253</v>
      </c>
      <c r="Q224" s="33" t="s">
        <v>1589</v>
      </c>
      <c r="R224" s="33" t="s">
        <v>1723</v>
      </c>
      <c r="S224" s="33" t="s">
        <v>1598</v>
      </c>
      <c r="T224" s="33" t="s">
        <v>570</v>
      </c>
      <c r="U224" s="33" t="s">
        <v>257</v>
      </c>
      <c r="V224" s="33" t="s">
        <v>257</v>
      </c>
      <c r="W224" s="33">
        <v>2024</v>
      </c>
      <c r="X224" s="33" t="s">
        <v>91</v>
      </c>
      <c r="Y224" s="33">
        <v>202401</v>
      </c>
      <c r="Z224" s="33">
        <v>202412</v>
      </c>
      <c r="AA224" s="33">
        <v>1000</v>
      </c>
      <c r="AB224" s="33"/>
      <c r="AC224" s="33">
        <v>1000</v>
      </c>
      <c r="AD224" s="33"/>
      <c r="AE224" s="148">
        <f t="shared" si="5"/>
        <v>0</v>
      </c>
      <c r="AF224" s="33">
        <v>187152</v>
      </c>
      <c r="AG224" s="33">
        <v>23550</v>
      </c>
      <c r="AH224" s="33" t="s">
        <v>92</v>
      </c>
      <c r="AI224" s="33" t="s">
        <v>92</v>
      </c>
      <c r="AJ224" s="33" t="s">
        <v>92</v>
      </c>
      <c r="AK224" s="33" t="s">
        <v>91</v>
      </c>
      <c r="AL224" s="33" t="s">
        <v>92</v>
      </c>
      <c r="AM224" s="33" t="s">
        <v>92</v>
      </c>
      <c r="AN224" s="33" t="s">
        <v>92</v>
      </c>
      <c r="AO224" s="33" t="s">
        <v>92</v>
      </c>
      <c r="AP224" s="33" t="s">
        <v>92</v>
      </c>
      <c r="AQ224" s="33" t="s">
        <v>1724</v>
      </c>
      <c r="AR224" s="33">
        <v>13983541346</v>
      </c>
      <c r="AS224" s="160"/>
      <c r="AT224" s="156"/>
      <c r="AU224" s="156"/>
      <c r="AV224" s="157"/>
      <c r="AW224" s="87"/>
      <c r="AX224" s="156"/>
      <c r="AY224" s="156"/>
      <c r="AZ224" s="156"/>
      <c r="BA224" s="156"/>
      <c r="BB224" s="156"/>
      <c r="BC224" s="156"/>
    </row>
    <row r="225" s="4" customFormat="1" ht="94.5" spans="1:55">
      <c r="A225" s="28" t="s">
        <v>556</v>
      </c>
      <c r="B225" s="61">
        <v>218</v>
      </c>
      <c r="C225" s="33" t="s">
        <v>1725</v>
      </c>
      <c r="D225" s="33" t="s">
        <v>73</v>
      </c>
      <c r="E225" s="33" t="s">
        <v>74</v>
      </c>
      <c r="F225" s="33" t="s">
        <v>246</v>
      </c>
      <c r="G225" s="33" t="s">
        <v>1726</v>
      </c>
      <c r="H225" s="33" t="s">
        <v>114</v>
      </c>
      <c r="I225" s="33" t="s">
        <v>1727</v>
      </c>
      <c r="J225" s="33" t="s">
        <v>1728</v>
      </c>
      <c r="K225" s="33" t="s">
        <v>1729</v>
      </c>
      <c r="L225" s="33" t="s">
        <v>1728</v>
      </c>
      <c r="M225" s="33" t="s">
        <v>1726</v>
      </c>
      <c r="N225" s="33" t="s">
        <v>82</v>
      </c>
      <c r="O225" s="33" t="s">
        <v>83</v>
      </c>
      <c r="P225" s="33" t="s">
        <v>253</v>
      </c>
      <c r="Q225" s="33" t="s">
        <v>1589</v>
      </c>
      <c r="R225" s="33" t="s">
        <v>1730</v>
      </c>
      <c r="S225" s="33" t="s">
        <v>1598</v>
      </c>
      <c r="T225" s="33" t="s">
        <v>570</v>
      </c>
      <c r="U225" s="33" t="s">
        <v>257</v>
      </c>
      <c r="V225" s="33" t="s">
        <v>589</v>
      </c>
      <c r="W225" s="33">
        <v>2024</v>
      </c>
      <c r="X225" s="33" t="s">
        <v>91</v>
      </c>
      <c r="Y225" s="33">
        <v>202401</v>
      </c>
      <c r="Z225" s="33">
        <v>202412</v>
      </c>
      <c r="AA225" s="33">
        <v>122</v>
      </c>
      <c r="AB225" s="33"/>
      <c r="AC225" s="33">
        <v>122</v>
      </c>
      <c r="AD225" s="33"/>
      <c r="AE225" s="148">
        <f t="shared" si="5"/>
        <v>0</v>
      </c>
      <c r="AF225" s="33">
        <v>850</v>
      </c>
      <c r="AG225" s="33">
        <v>120</v>
      </c>
      <c r="AH225" s="33" t="s">
        <v>92</v>
      </c>
      <c r="AI225" s="33" t="s">
        <v>92</v>
      </c>
      <c r="AJ225" s="33" t="s">
        <v>92</v>
      </c>
      <c r="AK225" s="33" t="s">
        <v>91</v>
      </c>
      <c r="AL225" s="33" t="s">
        <v>92</v>
      </c>
      <c r="AM225" s="33" t="s">
        <v>92</v>
      </c>
      <c r="AN225" s="33" t="s">
        <v>92</v>
      </c>
      <c r="AO225" s="33" t="s">
        <v>92</v>
      </c>
      <c r="AP225" s="33" t="s">
        <v>92</v>
      </c>
      <c r="AQ225" s="33" t="s">
        <v>1591</v>
      </c>
      <c r="AR225" s="33">
        <v>18108367989</v>
      </c>
      <c r="AS225" s="160"/>
      <c r="AT225" s="156"/>
      <c r="AU225" s="156"/>
      <c r="AV225" s="157"/>
      <c r="AW225" s="87"/>
      <c r="AX225" s="156"/>
      <c r="AY225" s="156"/>
      <c r="AZ225" s="156"/>
      <c r="BA225" s="156"/>
      <c r="BB225" s="156"/>
      <c r="BC225" s="156"/>
    </row>
    <row r="226" s="138" customFormat="1" ht="122" customHeight="1" spans="1:55">
      <c r="A226" s="34" t="s">
        <v>556</v>
      </c>
      <c r="B226" s="61">
        <v>219</v>
      </c>
      <c r="C226" s="33" t="s">
        <v>1731</v>
      </c>
      <c r="D226" s="33" t="s">
        <v>110</v>
      </c>
      <c r="E226" s="33" t="s">
        <v>111</v>
      </c>
      <c r="F226" s="33" t="s">
        <v>175</v>
      </c>
      <c r="G226" s="33" t="s">
        <v>1732</v>
      </c>
      <c r="H226" s="33" t="s">
        <v>114</v>
      </c>
      <c r="I226" s="33" t="s">
        <v>352</v>
      </c>
      <c r="J226" s="33" t="s">
        <v>1733</v>
      </c>
      <c r="K226" s="33" t="s">
        <v>1734</v>
      </c>
      <c r="L226" s="33" t="s">
        <v>1733</v>
      </c>
      <c r="M226" s="33" t="s">
        <v>1735</v>
      </c>
      <c r="N226" s="33" t="s">
        <v>82</v>
      </c>
      <c r="O226" s="33" t="s">
        <v>1736</v>
      </c>
      <c r="P226" s="33" t="s">
        <v>1737</v>
      </c>
      <c r="Q226" s="33" t="s">
        <v>1738</v>
      </c>
      <c r="R226" s="33" t="s">
        <v>1739</v>
      </c>
      <c r="S226" s="33" t="s">
        <v>569</v>
      </c>
      <c r="T226" s="33" t="s">
        <v>570</v>
      </c>
      <c r="U226" s="33" t="s">
        <v>214</v>
      </c>
      <c r="V226" s="33" t="s">
        <v>214</v>
      </c>
      <c r="W226" s="33">
        <v>2024</v>
      </c>
      <c r="X226" s="33" t="s">
        <v>91</v>
      </c>
      <c r="Y226" s="33">
        <v>202401</v>
      </c>
      <c r="Z226" s="33">
        <v>202412</v>
      </c>
      <c r="AA226" s="33">
        <v>1265</v>
      </c>
      <c r="AB226" s="33">
        <v>1265</v>
      </c>
      <c r="AC226" s="33"/>
      <c r="AD226" s="33"/>
      <c r="AE226" s="148">
        <f t="shared" si="5"/>
        <v>0</v>
      </c>
      <c r="AF226" s="33">
        <v>18975</v>
      </c>
      <c r="AG226" s="33">
        <v>18975</v>
      </c>
      <c r="AH226" s="33" t="s">
        <v>92</v>
      </c>
      <c r="AI226" s="33" t="s">
        <v>92</v>
      </c>
      <c r="AJ226" s="33" t="s">
        <v>92</v>
      </c>
      <c r="AK226" s="33" t="s">
        <v>91</v>
      </c>
      <c r="AL226" s="33" t="s">
        <v>91</v>
      </c>
      <c r="AM226" s="33" t="s">
        <v>92</v>
      </c>
      <c r="AN226" s="33" t="s">
        <v>92</v>
      </c>
      <c r="AO226" s="33" t="s">
        <v>92</v>
      </c>
      <c r="AP226" s="33" t="s">
        <v>92</v>
      </c>
      <c r="AQ226" s="33" t="s">
        <v>1740</v>
      </c>
      <c r="AR226" s="33">
        <v>13527346598</v>
      </c>
      <c r="AS226" s="160"/>
      <c r="AT226" s="175"/>
      <c r="AU226" s="175"/>
      <c r="AV226" s="176"/>
      <c r="AW226" s="87">
        <v>1265</v>
      </c>
      <c r="AX226" s="175"/>
      <c r="AY226" s="175"/>
      <c r="AZ226" s="175"/>
      <c r="BA226" s="175"/>
      <c r="BB226" s="175"/>
      <c r="BC226" s="175"/>
    </row>
    <row r="227" s="139" customFormat="1" ht="67.5" spans="1:55">
      <c r="A227" s="34" t="s">
        <v>556</v>
      </c>
      <c r="B227" s="61">
        <v>220</v>
      </c>
      <c r="C227" s="33" t="s">
        <v>1741</v>
      </c>
      <c r="D227" s="33" t="s">
        <v>110</v>
      </c>
      <c r="E227" s="33" t="s">
        <v>111</v>
      </c>
      <c r="F227" s="33" t="s">
        <v>175</v>
      </c>
      <c r="G227" s="33" t="s">
        <v>1742</v>
      </c>
      <c r="H227" s="33" t="s">
        <v>114</v>
      </c>
      <c r="I227" s="33" t="s">
        <v>576</v>
      </c>
      <c r="J227" s="33" t="s">
        <v>1743</v>
      </c>
      <c r="K227" s="33" t="s">
        <v>1744</v>
      </c>
      <c r="L227" s="33" t="s">
        <v>1743</v>
      </c>
      <c r="M227" s="33" t="s">
        <v>1745</v>
      </c>
      <c r="N227" s="33" t="s">
        <v>82</v>
      </c>
      <c r="O227" s="33" t="s">
        <v>1736</v>
      </c>
      <c r="P227" s="33" t="s">
        <v>1737</v>
      </c>
      <c r="Q227" s="33" t="s">
        <v>1746</v>
      </c>
      <c r="R227" s="33" t="s">
        <v>1747</v>
      </c>
      <c r="S227" s="33" t="s">
        <v>1002</v>
      </c>
      <c r="T227" s="33" t="s">
        <v>570</v>
      </c>
      <c r="U227" s="33" t="s">
        <v>214</v>
      </c>
      <c r="V227" s="33" t="s">
        <v>581</v>
      </c>
      <c r="W227" s="33">
        <v>2024</v>
      </c>
      <c r="X227" s="33" t="s">
        <v>91</v>
      </c>
      <c r="Y227" s="33">
        <v>202401</v>
      </c>
      <c r="Z227" s="33">
        <v>202412</v>
      </c>
      <c r="AA227" s="33">
        <v>9.2</v>
      </c>
      <c r="AB227" s="33">
        <v>9.2</v>
      </c>
      <c r="AC227" s="33"/>
      <c r="AD227" s="33"/>
      <c r="AE227" s="148">
        <f t="shared" si="5"/>
        <v>0</v>
      </c>
      <c r="AF227" s="33">
        <v>133</v>
      </c>
      <c r="AG227" s="33">
        <v>133</v>
      </c>
      <c r="AH227" s="33" t="s">
        <v>92</v>
      </c>
      <c r="AI227" s="33" t="s">
        <v>92</v>
      </c>
      <c r="AJ227" s="33" t="s">
        <v>92</v>
      </c>
      <c r="AK227" s="33" t="s">
        <v>91</v>
      </c>
      <c r="AL227" s="33" t="s">
        <v>92</v>
      </c>
      <c r="AM227" s="33" t="s">
        <v>92</v>
      </c>
      <c r="AN227" s="33" t="s">
        <v>92</v>
      </c>
      <c r="AO227" s="33" t="s">
        <v>92</v>
      </c>
      <c r="AP227" s="33" t="s">
        <v>92</v>
      </c>
      <c r="AQ227" s="33" t="s">
        <v>1748</v>
      </c>
      <c r="AR227" s="33">
        <v>13996676222</v>
      </c>
      <c r="AS227" s="160"/>
      <c r="AT227" s="177"/>
      <c r="AU227" s="177"/>
      <c r="AV227" s="70"/>
      <c r="AW227" s="87"/>
      <c r="AX227" s="177"/>
      <c r="AY227" s="177"/>
      <c r="AZ227" s="177"/>
      <c r="BA227" s="177"/>
      <c r="BB227" s="177"/>
      <c r="BC227" s="177"/>
    </row>
    <row r="228" s="139" customFormat="1" ht="81" spans="1:55">
      <c r="A228" s="34" t="s">
        <v>556</v>
      </c>
      <c r="B228" s="61">
        <v>221</v>
      </c>
      <c r="C228" s="33" t="s">
        <v>1749</v>
      </c>
      <c r="D228" s="33" t="s">
        <v>110</v>
      </c>
      <c r="E228" s="33" t="s">
        <v>111</v>
      </c>
      <c r="F228" s="33" t="s">
        <v>175</v>
      </c>
      <c r="G228" s="33" t="s">
        <v>1750</v>
      </c>
      <c r="H228" s="33" t="s">
        <v>114</v>
      </c>
      <c r="I228" s="33" t="s">
        <v>561</v>
      </c>
      <c r="J228" s="33" t="s">
        <v>1751</v>
      </c>
      <c r="K228" s="33" t="s">
        <v>1752</v>
      </c>
      <c r="L228" s="33" t="s">
        <v>1751</v>
      </c>
      <c r="M228" s="33" t="s">
        <v>1753</v>
      </c>
      <c r="N228" s="33" t="s">
        <v>82</v>
      </c>
      <c r="O228" s="33" t="s">
        <v>1736</v>
      </c>
      <c r="P228" s="33" t="s">
        <v>1737</v>
      </c>
      <c r="Q228" s="33" t="s">
        <v>1754</v>
      </c>
      <c r="R228" s="33" t="s">
        <v>1755</v>
      </c>
      <c r="S228" s="33" t="s">
        <v>1002</v>
      </c>
      <c r="T228" s="33" t="s">
        <v>570</v>
      </c>
      <c r="U228" s="33" t="s">
        <v>214</v>
      </c>
      <c r="V228" s="33" t="s">
        <v>572</v>
      </c>
      <c r="W228" s="33">
        <v>2024</v>
      </c>
      <c r="X228" s="33" t="s">
        <v>91</v>
      </c>
      <c r="Y228" s="33">
        <v>202401</v>
      </c>
      <c r="Z228" s="33">
        <v>202412</v>
      </c>
      <c r="AA228" s="33">
        <v>0.4</v>
      </c>
      <c r="AB228" s="33">
        <v>0.4</v>
      </c>
      <c r="AC228" s="33"/>
      <c r="AD228" s="33"/>
      <c r="AE228" s="148">
        <f t="shared" si="5"/>
        <v>0</v>
      </c>
      <c r="AF228" s="33">
        <v>7</v>
      </c>
      <c r="AG228" s="33">
        <v>7</v>
      </c>
      <c r="AH228" s="33" t="s">
        <v>92</v>
      </c>
      <c r="AI228" s="33" t="s">
        <v>92</v>
      </c>
      <c r="AJ228" s="33" t="s">
        <v>92</v>
      </c>
      <c r="AK228" s="33" t="s">
        <v>91</v>
      </c>
      <c r="AL228" s="33" t="s">
        <v>92</v>
      </c>
      <c r="AM228" s="33" t="s">
        <v>92</v>
      </c>
      <c r="AN228" s="33" t="s">
        <v>92</v>
      </c>
      <c r="AO228" s="33" t="s">
        <v>92</v>
      </c>
      <c r="AP228" s="33" t="s">
        <v>92</v>
      </c>
      <c r="AQ228" s="33" t="s">
        <v>1756</v>
      </c>
      <c r="AR228" s="33">
        <v>13996599238</v>
      </c>
      <c r="AS228" s="160"/>
      <c r="AT228" s="177"/>
      <c r="AU228" s="177"/>
      <c r="AV228" s="70"/>
      <c r="AW228" s="87">
        <v>0.4</v>
      </c>
      <c r="AX228" s="177"/>
      <c r="AY228" s="177"/>
      <c r="AZ228" s="177"/>
      <c r="BA228" s="177"/>
      <c r="BB228" s="177"/>
      <c r="BC228" s="177"/>
    </row>
    <row r="229" s="139" customFormat="1" ht="67.5" spans="1:55">
      <c r="A229" s="34" t="s">
        <v>556</v>
      </c>
      <c r="B229" s="61">
        <v>222</v>
      </c>
      <c r="C229" s="33" t="s">
        <v>1757</v>
      </c>
      <c r="D229" s="33" t="s">
        <v>110</v>
      </c>
      <c r="E229" s="33" t="s">
        <v>111</v>
      </c>
      <c r="F229" s="33" t="s">
        <v>175</v>
      </c>
      <c r="G229" s="33" t="s">
        <v>1758</v>
      </c>
      <c r="H229" s="33" t="s">
        <v>114</v>
      </c>
      <c r="I229" s="33" t="s">
        <v>375</v>
      </c>
      <c r="J229" s="33" t="s">
        <v>1759</v>
      </c>
      <c r="K229" s="33" t="s">
        <v>1760</v>
      </c>
      <c r="L229" s="33" t="s">
        <v>1761</v>
      </c>
      <c r="M229" s="33" t="s">
        <v>1745</v>
      </c>
      <c r="N229" s="33" t="s">
        <v>82</v>
      </c>
      <c r="O229" s="33" t="s">
        <v>1736</v>
      </c>
      <c r="P229" s="33" t="s">
        <v>1737</v>
      </c>
      <c r="Q229" s="33" t="s">
        <v>1754</v>
      </c>
      <c r="R229" s="33" t="s">
        <v>1762</v>
      </c>
      <c r="S229" s="33" t="s">
        <v>1002</v>
      </c>
      <c r="T229" s="33" t="s">
        <v>570</v>
      </c>
      <c r="U229" s="33" t="s">
        <v>214</v>
      </c>
      <c r="V229" s="33" t="s">
        <v>617</v>
      </c>
      <c r="W229" s="33">
        <v>2024</v>
      </c>
      <c r="X229" s="33" t="s">
        <v>91</v>
      </c>
      <c r="Y229" s="33">
        <v>202401</v>
      </c>
      <c r="Z229" s="33">
        <v>202412</v>
      </c>
      <c r="AA229" s="33">
        <v>9.2</v>
      </c>
      <c r="AB229" s="33">
        <v>9.2</v>
      </c>
      <c r="AC229" s="33"/>
      <c r="AD229" s="33"/>
      <c r="AE229" s="148">
        <f t="shared" si="5"/>
        <v>0</v>
      </c>
      <c r="AF229" s="33">
        <v>149</v>
      </c>
      <c r="AG229" s="33">
        <v>149</v>
      </c>
      <c r="AH229" s="33" t="s">
        <v>92</v>
      </c>
      <c r="AI229" s="33" t="s">
        <v>92</v>
      </c>
      <c r="AJ229" s="33" t="s">
        <v>92</v>
      </c>
      <c r="AK229" s="33" t="s">
        <v>91</v>
      </c>
      <c r="AL229" s="33" t="s">
        <v>91</v>
      </c>
      <c r="AM229" s="33" t="s">
        <v>92</v>
      </c>
      <c r="AN229" s="33" t="s">
        <v>92</v>
      </c>
      <c r="AO229" s="33" t="s">
        <v>92</v>
      </c>
      <c r="AP229" s="33" t="s">
        <v>92</v>
      </c>
      <c r="AQ229" s="33" t="s">
        <v>1763</v>
      </c>
      <c r="AR229" s="33">
        <v>18883271731</v>
      </c>
      <c r="AS229" s="160"/>
      <c r="AT229" s="177"/>
      <c r="AU229" s="177"/>
      <c r="AV229" s="70"/>
      <c r="AW229" s="87">
        <v>9.2</v>
      </c>
      <c r="AX229" s="177"/>
      <c r="AY229" s="177"/>
      <c r="AZ229" s="177"/>
      <c r="BA229" s="177"/>
      <c r="BB229" s="177"/>
      <c r="BC229" s="177"/>
    </row>
    <row r="230" s="139" customFormat="1" ht="94.5" spans="1:55">
      <c r="A230" s="34" t="s">
        <v>556</v>
      </c>
      <c r="B230" s="61">
        <v>223</v>
      </c>
      <c r="C230" s="33" t="s">
        <v>1764</v>
      </c>
      <c r="D230" s="33" t="s">
        <v>110</v>
      </c>
      <c r="E230" s="33" t="s">
        <v>111</v>
      </c>
      <c r="F230" s="33" t="s">
        <v>175</v>
      </c>
      <c r="G230" s="33" t="s">
        <v>1765</v>
      </c>
      <c r="H230" s="33" t="s">
        <v>114</v>
      </c>
      <c r="I230" s="33" t="s">
        <v>381</v>
      </c>
      <c r="J230" s="33" t="s">
        <v>1766</v>
      </c>
      <c r="K230" s="33" t="s">
        <v>1767</v>
      </c>
      <c r="L230" s="33" t="s">
        <v>1766</v>
      </c>
      <c r="M230" s="33" t="s">
        <v>1768</v>
      </c>
      <c r="N230" s="33" t="s">
        <v>82</v>
      </c>
      <c r="O230" s="33" t="s">
        <v>1736</v>
      </c>
      <c r="P230" s="33" t="s">
        <v>1737</v>
      </c>
      <c r="Q230" s="33" t="s">
        <v>1754</v>
      </c>
      <c r="R230" s="33" t="s">
        <v>1769</v>
      </c>
      <c r="S230" s="33" t="s">
        <v>1002</v>
      </c>
      <c r="T230" s="33" t="s">
        <v>570</v>
      </c>
      <c r="U230" s="33" t="s">
        <v>214</v>
      </c>
      <c r="V230" s="33" t="s">
        <v>771</v>
      </c>
      <c r="W230" s="33">
        <v>2024</v>
      </c>
      <c r="X230" s="33" t="s">
        <v>91</v>
      </c>
      <c r="Y230" s="33">
        <v>202401</v>
      </c>
      <c r="Z230" s="33">
        <v>202412</v>
      </c>
      <c r="AA230" s="33">
        <v>3.4</v>
      </c>
      <c r="AB230" s="33">
        <v>3.4</v>
      </c>
      <c r="AC230" s="33"/>
      <c r="AD230" s="33"/>
      <c r="AE230" s="148">
        <f t="shared" si="5"/>
        <v>0</v>
      </c>
      <c r="AF230" s="33">
        <v>41</v>
      </c>
      <c r="AG230" s="33">
        <v>41</v>
      </c>
      <c r="AH230" s="33" t="s">
        <v>92</v>
      </c>
      <c r="AI230" s="33" t="s">
        <v>92</v>
      </c>
      <c r="AJ230" s="33" t="s">
        <v>92</v>
      </c>
      <c r="AK230" s="33" t="s">
        <v>91</v>
      </c>
      <c r="AL230" s="33" t="s">
        <v>91</v>
      </c>
      <c r="AM230" s="33" t="s">
        <v>92</v>
      </c>
      <c r="AN230" s="33" t="s">
        <v>92</v>
      </c>
      <c r="AO230" s="33" t="s">
        <v>92</v>
      </c>
      <c r="AP230" s="33" t="s">
        <v>92</v>
      </c>
      <c r="AQ230" s="33" t="s">
        <v>1770</v>
      </c>
      <c r="AR230" s="33">
        <v>18723628566</v>
      </c>
      <c r="AS230" s="160"/>
      <c r="AT230" s="177"/>
      <c r="AU230" s="177"/>
      <c r="AV230" s="70"/>
      <c r="AW230" s="87">
        <v>3.4</v>
      </c>
      <c r="AX230" s="177"/>
      <c r="AY230" s="177"/>
      <c r="AZ230" s="177"/>
      <c r="BA230" s="177"/>
      <c r="BB230" s="177"/>
      <c r="BC230" s="177"/>
    </row>
    <row r="231" s="139" customFormat="1" ht="81" spans="1:55">
      <c r="A231" s="34" t="s">
        <v>556</v>
      </c>
      <c r="B231" s="61">
        <v>224</v>
      </c>
      <c r="C231" s="33" t="s">
        <v>1771</v>
      </c>
      <c r="D231" s="33" t="s">
        <v>110</v>
      </c>
      <c r="E231" s="33" t="s">
        <v>111</v>
      </c>
      <c r="F231" s="33" t="s">
        <v>175</v>
      </c>
      <c r="G231" s="33" t="s">
        <v>1758</v>
      </c>
      <c r="H231" s="33" t="s">
        <v>114</v>
      </c>
      <c r="I231" s="33" t="s">
        <v>620</v>
      </c>
      <c r="J231" s="33" t="s">
        <v>1759</v>
      </c>
      <c r="K231" s="33" t="s">
        <v>1772</v>
      </c>
      <c r="L231" s="33" t="s">
        <v>1759</v>
      </c>
      <c r="M231" s="33" t="s">
        <v>1745</v>
      </c>
      <c r="N231" s="33" t="s">
        <v>82</v>
      </c>
      <c r="O231" s="33" t="s">
        <v>1736</v>
      </c>
      <c r="P231" s="33" t="s">
        <v>1737</v>
      </c>
      <c r="Q231" s="33" t="s">
        <v>1754</v>
      </c>
      <c r="R231" s="33" t="s">
        <v>1762</v>
      </c>
      <c r="S231" s="33" t="s">
        <v>1002</v>
      </c>
      <c r="T231" s="33" t="s">
        <v>570</v>
      </c>
      <c r="U231" s="33" t="s">
        <v>214</v>
      </c>
      <c r="V231" s="33" t="s">
        <v>625</v>
      </c>
      <c r="W231" s="33">
        <v>2024</v>
      </c>
      <c r="X231" s="33" t="s">
        <v>91</v>
      </c>
      <c r="Y231" s="33">
        <v>202401</v>
      </c>
      <c r="Z231" s="33">
        <v>202412</v>
      </c>
      <c r="AA231" s="33">
        <v>9.2</v>
      </c>
      <c r="AB231" s="33">
        <v>9.2</v>
      </c>
      <c r="AC231" s="33"/>
      <c r="AD231" s="33"/>
      <c r="AE231" s="148">
        <f t="shared" si="5"/>
        <v>0</v>
      </c>
      <c r="AF231" s="33">
        <v>148</v>
      </c>
      <c r="AG231" s="33">
        <v>148</v>
      </c>
      <c r="AH231" s="33" t="s">
        <v>92</v>
      </c>
      <c r="AI231" s="33" t="s">
        <v>92</v>
      </c>
      <c r="AJ231" s="33" t="s">
        <v>92</v>
      </c>
      <c r="AK231" s="33" t="s">
        <v>91</v>
      </c>
      <c r="AL231" s="33" t="s">
        <v>91</v>
      </c>
      <c r="AM231" s="33" t="s">
        <v>92</v>
      </c>
      <c r="AN231" s="33" t="s">
        <v>92</v>
      </c>
      <c r="AO231" s="33" t="s">
        <v>92</v>
      </c>
      <c r="AP231" s="33" t="s">
        <v>92</v>
      </c>
      <c r="AQ231" s="33" t="s">
        <v>1773</v>
      </c>
      <c r="AR231" s="33">
        <v>15123557752</v>
      </c>
      <c r="AS231" s="160"/>
      <c r="AT231" s="177"/>
      <c r="AU231" s="177"/>
      <c r="AV231" s="70"/>
      <c r="AW231" s="87">
        <v>9.2</v>
      </c>
      <c r="AX231" s="177"/>
      <c r="AY231" s="177"/>
      <c r="AZ231" s="177"/>
      <c r="BA231" s="177"/>
      <c r="BB231" s="177"/>
      <c r="BC231" s="177"/>
    </row>
    <row r="232" s="139" customFormat="1" ht="81" spans="1:55">
      <c r="A232" s="34" t="s">
        <v>556</v>
      </c>
      <c r="B232" s="61">
        <v>225</v>
      </c>
      <c r="C232" s="33" t="s">
        <v>1774</v>
      </c>
      <c r="D232" s="33" t="s">
        <v>110</v>
      </c>
      <c r="E232" s="33" t="s">
        <v>111</v>
      </c>
      <c r="F232" s="33" t="s">
        <v>175</v>
      </c>
      <c r="G232" s="33" t="s">
        <v>1775</v>
      </c>
      <c r="H232" s="33" t="s">
        <v>114</v>
      </c>
      <c r="I232" s="33" t="s">
        <v>763</v>
      </c>
      <c r="J232" s="33" t="s">
        <v>1776</v>
      </c>
      <c r="K232" s="33" t="s">
        <v>1777</v>
      </c>
      <c r="L232" s="33" t="s">
        <v>1776</v>
      </c>
      <c r="M232" s="33" t="s">
        <v>1778</v>
      </c>
      <c r="N232" s="33" t="s">
        <v>82</v>
      </c>
      <c r="O232" s="33" t="s">
        <v>1736</v>
      </c>
      <c r="P232" s="33" t="s">
        <v>1737</v>
      </c>
      <c r="Q232" s="33" t="s">
        <v>1754</v>
      </c>
      <c r="R232" s="33" t="s">
        <v>1779</v>
      </c>
      <c r="S232" s="33" t="s">
        <v>1002</v>
      </c>
      <c r="T232" s="33" t="s">
        <v>570</v>
      </c>
      <c r="U232" s="33" t="s">
        <v>214</v>
      </c>
      <c r="V232" s="33" t="s">
        <v>768</v>
      </c>
      <c r="W232" s="33">
        <v>2024</v>
      </c>
      <c r="X232" s="33" t="s">
        <v>91</v>
      </c>
      <c r="Y232" s="33">
        <v>202401</v>
      </c>
      <c r="Z232" s="33">
        <v>202412</v>
      </c>
      <c r="AA232" s="33">
        <v>8.2</v>
      </c>
      <c r="AB232" s="33">
        <v>8.2</v>
      </c>
      <c r="AC232" s="33"/>
      <c r="AD232" s="33"/>
      <c r="AE232" s="148">
        <f t="shared" si="5"/>
        <v>0</v>
      </c>
      <c r="AF232" s="33">
        <v>113</v>
      </c>
      <c r="AG232" s="33">
        <v>113</v>
      </c>
      <c r="AH232" s="33" t="s">
        <v>92</v>
      </c>
      <c r="AI232" s="33" t="s">
        <v>92</v>
      </c>
      <c r="AJ232" s="33" t="s">
        <v>92</v>
      </c>
      <c r="AK232" s="33" t="s">
        <v>91</v>
      </c>
      <c r="AL232" s="33" t="s">
        <v>91</v>
      </c>
      <c r="AM232" s="33" t="s">
        <v>92</v>
      </c>
      <c r="AN232" s="33" t="s">
        <v>92</v>
      </c>
      <c r="AO232" s="33" t="s">
        <v>92</v>
      </c>
      <c r="AP232" s="33" t="s">
        <v>92</v>
      </c>
      <c r="AQ232" s="33" t="s">
        <v>1780</v>
      </c>
      <c r="AR232" s="33">
        <v>18602386127</v>
      </c>
      <c r="AS232" s="160"/>
      <c r="AT232" s="177"/>
      <c r="AU232" s="177"/>
      <c r="AV232" s="70"/>
      <c r="AW232" s="87">
        <v>8.2</v>
      </c>
      <c r="AX232" s="177"/>
      <c r="AY232" s="177"/>
      <c r="AZ232" s="177"/>
      <c r="BA232" s="177"/>
      <c r="BB232" s="177"/>
      <c r="BC232" s="177"/>
    </row>
    <row r="233" s="139" customFormat="1" ht="81" spans="1:55">
      <c r="A233" s="34" t="s">
        <v>556</v>
      </c>
      <c r="B233" s="61">
        <v>226</v>
      </c>
      <c r="C233" s="33" t="s">
        <v>1781</v>
      </c>
      <c r="D233" s="33" t="s">
        <v>110</v>
      </c>
      <c r="E233" s="33" t="s">
        <v>111</v>
      </c>
      <c r="F233" s="33" t="s">
        <v>175</v>
      </c>
      <c r="G233" s="33" t="s">
        <v>1782</v>
      </c>
      <c r="H233" s="33" t="s">
        <v>114</v>
      </c>
      <c r="I233" s="33" t="s">
        <v>321</v>
      </c>
      <c r="J233" s="33" t="s">
        <v>1783</v>
      </c>
      <c r="K233" s="33" t="s">
        <v>1784</v>
      </c>
      <c r="L233" s="33" t="s">
        <v>1783</v>
      </c>
      <c r="M233" s="33" t="s">
        <v>1785</v>
      </c>
      <c r="N233" s="33" t="s">
        <v>82</v>
      </c>
      <c r="O233" s="33" t="s">
        <v>1736</v>
      </c>
      <c r="P233" s="33" t="s">
        <v>1737</v>
      </c>
      <c r="Q233" s="33" t="s">
        <v>1754</v>
      </c>
      <c r="R233" s="33" t="s">
        <v>1786</v>
      </c>
      <c r="S233" s="33" t="s">
        <v>1002</v>
      </c>
      <c r="T233" s="33" t="s">
        <v>570</v>
      </c>
      <c r="U233" s="33" t="s">
        <v>214</v>
      </c>
      <c r="V233" s="33" t="s">
        <v>668</v>
      </c>
      <c r="W233" s="33">
        <v>2024</v>
      </c>
      <c r="X233" s="33" t="s">
        <v>91</v>
      </c>
      <c r="Y233" s="33">
        <v>202401</v>
      </c>
      <c r="Z233" s="33">
        <v>202412</v>
      </c>
      <c r="AA233" s="33">
        <v>1</v>
      </c>
      <c r="AB233" s="33">
        <v>1</v>
      </c>
      <c r="AC233" s="33"/>
      <c r="AD233" s="33"/>
      <c r="AE233" s="148">
        <f t="shared" si="5"/>
        <v>0</v>
      </c>
      <c r="AF233" s="33">
        <v>19</v>
      </c>
      <c r="AG233" s="33">
        <v>19</v>
      </c>
      <c r="AH233" s="33" t="s">
        <v>92</v>
      </c>
      <c r="AI233" s="33" t="s">
        <v>92</v>
      </c>
      <c r="AJ233" s="33" t="s">
        <v>92</v>
      </c>
      <c r="AK233" s="33" t="s">
        <v>91</v>
      </c>
      <c r="AL233" s="33" t="s">
        <v>91</v>
      </c>
      <c r="AM233" s="33" t="s">
        <v>92</v>
      </c>
      <c r="AN233" s="33" t="s">
        <v>92</v>
      </c>
      <c r="AO233" s="33" t="s">
        <v>92</v>
      </c>
      <c r="AP233" s="33" t="s">
        <v>92</v>
      </c>
      <c r="AQ233" s="33" t="s">
        <v>1787</v>
      </c>
      <c r="AR233" s="33">
        <v>18716324169</v>
      </c>
      <c r="AS233" s="160"/>
      <c r="AT233" s="177"/>
      <c r="AU233" s="177"/>
      <c r="AV233" s="70"/>
      <c r="AW233" s="87">
        <v>1</v>
      </c>
      <c r="AX233" s="177"/>
      <c r="AY233" s="177"/>
      <c r="AZ233" s="177"/>
      <c r="BA233" s="177"/>
      <c r="BB233" s="177"/>
      <c r="BC233" s="177"/>
    </row>
    <row r="234" s="139" customFormat="1" ht="81" spans="1:55">
      <c r="A234" s="34" t="s">
        <v>556</v>
      </c>
      <c r="B234" s="61">
        <v>227</v>
      </c>
      <c r="C234" s="33" t="s">
        <v>1788</v>
      </c>
      <c r="D234" s="33" t="s">
        <v>110</v>
      </c>
      <c r="E234" s="33" t="s">
        <v>111</v>
      </c>
      <c r="F234" s="33" t="s">
        <v>175</v>
      </c>
      <c r="G234" s="33" t="s">
        <v>1789</v>
      </c>
      <c r="H234" s="33" t="s">
        <v>114</v>
      </c>
      <c r="I234" s="33" t="s">
        <v>683</v>
      </c>
      <c r="J234" s="33" t="s">
        <v>1790</v>
      </c>
      <c r="K234" s="33" t="s">
        <v>1791</v>
      </c>
      <c r="L234" s="33" t="s">
        <v>1790</v>
      </c>
      <c r="M234" s="33" t="s">
        <v>1792</v>
      </c>
      <c r="N234" s="33" t="s">
        <v>82</v>
      </c>
      <c r="O234" s="33" t="s">
        <v>1736</v>
      </c>
      <c r="P234" s="33" t="s">
        <v>1737</v>
      </c>
      <c r="Q234" s="33" t="s">
        <v>1754</v>
      </c>
      <c r="R234" s="33" t="s">
        <v>1793</v>
      </c>
      <c r="S234" s="33" t="s">
        <v>1002</v>
      </c>
      <c r="T234" s="33" t="s">
        <v>570</v>
      </c>
      <c r="U234" s="33" t="s">
        <v>214</v>
      </c>
      <c r="V234" s="33" t="s">
        <v>688</v>
      </c>
      <c r="W234" s="33">
        <v>2024</v>
      </c>
      <c r="X234" s="33" t="s">
        <v>91</v>
      </c>
      <c r="Y234" s="33">
        <v>202401</v>
      </c>
      <c r="Z234" s="33">
        <v>202412</v>
      </c>
      <c r="AA234" s="33">
        <v>6.2</v>
      </c>
      <c r="AB234" s="33">
        <v>6.2</v>
      </c>
      <c r="AC234" s="33"/>
      <c r="AD234" s="33"/>
      <c r="AE234" s="148">
        <f t="shared" si="5"/>
        <v>0</v>
      </c>
      <c r="AF234" s="33">
        <v>103</v>
      </c>
      <c r="AG234" s="33">
        <v>103</v>
      </c>
      <c r="AH234" s="33" t="s">
        <v>92</v>
      </c>
      <c r="AI234" s="33" t="s">
        <v>92</v>
      </c>
      <c r="AJ234" s="33" t="s">
        <v>92</v>
      </c>
      <c r="AK234" s="33" t="s">
        <v>91</v>
      </c>
      <c r="AL234" s="33" t="s">
        <v>91</v>
      </c>
      <c r="AM234" s="33" t="s">
        <v>92</v>
      </c>
      <c r="AN234" s="33" t="s">
        <v>92</v>
      </c>
      <c r="AO234" s="33" t="s">
        <v>92</v>
      </c>
      <c r="AP234" s="33" t="s">
        <v>92</v>
      </c>
      <c r="AQ234" s="33" t="s">
        <v>1176</v>
      </c>
      <c r="AR234" s="33">
        <v>15730666815</v>
      </c>
      <c r="AS234" s="160"/>
      <c r="AT234" s="177"/>
      <c r="AU234" s="177"/>
      <c r="AV234" s="70"/>
      <c r="AW234" s="87">
        <v>6.2</v>
      </c>
      <c r="AX234" s="177"/>
      <c r="AY234" s="177"/>
      <c r="AZ234" s="177"/>
      <c r="BA234" s="177"/>
      <c r="BB234" s="177"/>
      <c r="BC234" s="177"/>
    </row>
    <row r="235" s="139" customFormat="1" ht="81" spans="1:55">
      <c r="A235" s="34" t="s">
        <v>556</v>
      </c>
      <c r="B235" s="61">
        <v>228</v>
      </c>
      <c r="C235" s="33" t="s">
        <v>1794</v>
      </c>
      <c r="D235" s="33" t="s">
        <v>110</v>
      </c>
      <c r="E235" s="33" t="s">
        <v>111</v>
      </c>
      <c r="F235" s="33" t="s">
        <v>175</v>
      </c>
      <c r="G235" s="33" t="s">
        <v>1795</v>
      </c>
      <c r="H235" s="33" t="s">
        <v>114</v>
      </c>
      <c r="I235" s="33" t="s">
        <v>691</v>
      </c>
      <c r="J235" s="33" t="s">
        <v>1796</v>
      </c>
      <c r="K235" s="33" t="s">
        <v>1797</v>
      </c>
      <c r="L235" s="33" t="s">
        <v>1796</v>
      </c>
      <c r="M235" s="33" t="s">
        <v>1798</v>
      </c>
      <c r="N235" s="33" t="s">
        <v>82</v>
      </c>
      <c r="O235" s="33" t="s">
        <v>1736</v>
      </c>
      <c r="P235" s="33" t="s">
        <v>1737</v>
      </c>
      <c r="Q235" s="33" t="s">
        <v>1754</v>
      </c>
      <c r="R235" s="33" t="s">
        <v>1799</v>
      </c>
      <c r="S235" s="33" t="s">
        <v>1002</v>
      </c>
      <c r="T235" s="33" t="s">
        <v>570</v>
      </c>
      <c r="U235" s="33" t="s">
        <v>214</v>
      </c>
      <c r="V235" s="33" t="s">
        <v>696</v>
      </c>
      <c r="W235" s="33">
        <v>2024</v>
      </c>
      <c r="X235" s="33" t="s">
        <v>91</v>
      </c>
      <c r="Y235" s="33">
        <v>202401</v>
      </c>
      <c r="Z235" s="33">
        <v>202412</v>
      </c>
      <c r="AA235" s="33">
        <v>9.4</v>
      </c>
      <c r="AB235" s="33">
        <v>9.4</v>
      </c>
      <c r="AC235" s="33"/>
      <c r="AD235" s="33"/>
      <c r="AE235" s="148">
        <f t="shared" si="5"/>
        <v>0</v>
      </c>
      <c r="AF235" s="33">
        <v>139</v>
      </c>
      <c r="AG235" s="33">
        <v>139</v>
      </c>
      <c r="AH235" s="33" t="s">
        <v>92</v>
      </c>
      <c r="AI235" s="33" t="s">
        <v>92</v>
      </c>
      <c r="AJ235" s="33" t="s">
        <v>92</v>
      </c>
      <c r="AK235" s="33" t="s">
        <v>91</v>
      </c>
      <c r="AL235" s="33" t="s">
        <v>91</v>
      </c>
      <c r="AM235" s="33" t="s">
        <v>92</v>
      </c>
      <c r="AN235" s="33" t="s">
        <v>92</v>
      </c>
      <c r="AO235" s="33" t="s">
        <v>92</v>
      </c>
      <c r="AP235" s="33" t="s">
        <v>92</v>
      </c>
      <c r="AQ235" s="33" t="s">
        <v>1092</v>
      </c>
      <c r="AR235" s="33">
        <v>15826470946</v>
      </c>
      <c r="AS235" s="160"/>
      <c r="AT235" s="177"/>
      <c r="AU235" s="177"/>
      <c r="AV235" s="70"/>
      <c r="AW235" s="87">
        <v>9.4</v>
      </c>
      <c r="AX235" s="177"/>
      <c r="AY235" s="177"/>
      <c r="AZ235" s="177"/>
      <c r="BA235" s="177"/>
      <c r="BB235" s="177"/>
      <c r="BC235" s="177"/>
    </row>
    <row r="236" s="139" customFormat="1" ht="67.5" spans="1:55">
      <c r="A236" s="34" t="s">
        <v>556</v>
      </c>
      <c r="B236" s="61">
        <v>229</v>
      </c>
      <c r="C236" s="33" t="s">
        <v>1800</v>
      </c>
      <c r="D236" s="33" t="s">
        <v>110</v>
      </c>
      <c r="E236" s="33" t="s">
        <v>111</v>
      </c>
      <c r="F236" s="33" t="s">
        <v>175</v>
      </c>
      <c r="G236" s="33" t="s">
        <v>1801</v>
      </c>
      <c r="H236" s="33" t="s">
        <v>114</v>
      </c>
      <c r="I236" s="33" t="s">
        <v>699</v>
      </c>
      <c r="J236" s="33" t="s">
        <v>1802</v>
      </c>
      <c r="K236" s="33" t="s">
        <v>1803</v>
      </c>
      <c r="L236" s="33" t="s">
        <v>1802</v>
      </c>
      <c r="M236" s="33" t="s">
        <v>1804</v>
      </c>
      <c r="N236" s="33" t="s">
        <v>82</v>
      </c>
      <c r="O236" s="33" t="s">
        <v>1736</v>
      </c>
      <c r="P236" s="33" t="s">
        <v>1737</v>
      </c>
      <c r="Q236" s="33" t="s">
        <v>1754</v>
      </c>
      <c r="R236" s="33" t="s">
        <v>1805</v>
      </c>
      <c r="S236" s="33" t="s">
        <v>1002</v>
      </c>
      <c r="T236" s="33" t="s">
        <v>570</v>
      </c>
      <c r="U236" s="33" t="s">
        <v>214</v>
      </c>
      <c r="V236" s="33" t="s">
        <v>704</v>
      </c>
      <c r="W236" s="33">
        <v>2024</v>
      </c>
      <c r="X236" s="33" t="s">
        <v>91</v>
      </c>
      <c r="Y236" s="33">
        <v>202401</v>
      </c>
      <c r="Z236" s="33">
        <v>202412</v>
      </c>
      <c r="AA236" s="33">
        <v>5.6</v>
      </c>
      <c r="AB236" s="33">
        <v>5.6</v>
      </c>
      <c r="AC236" s="33"/>
      <c r="AD236" s="33"/>
      <c r="AE236" s="148">
        <f t="shared" si="5"/>
        <v>0</v>
      </c>
      <c r="AF236" s="33">
        <v>84</v>
      </c>
      <c r="AG236" s="33">
        <v>84</v>
      </c>
      <c r="AH236" s="33" t="s">
        <v>92</v>
      </c>
      <c r="AI236" s="33" t="s">
        <v>92</v>
      </c>
      <c r="AJ236" s="33" t="s">
        <v>92</v>
      </c>
      <c r="AK236" s="33" t="s">
        <v>91</v>
      </c>
      <c r="AL236" s="33" t="s">
        <v>91</v>
      </c>
      <c r="AM236" s="33" t="s">
        <v>92</v>
      </c>
      <c r="AN236" s="33" t="s">
        <v>92</v>
      </c>
      <c r="AO236" s="33" t="s">
        <v>92</v>
      </c>
      <c r="AP236" s="33" t="s">
        <v>92</v>
      </c>
      <c r="AQ236" s="33" t="s">
        <v>1806</v>
      </c>
      <c r="AR236" s="33">
        <v>15223570990</v>
      </c>
      <c r="AS236" s="160"/>
      <c r="AT236" s="177"/>
      <c r="AU236" s="177"/>
      <c r="AV236" s="70"/>
      <c r="AW236" s="87">
        <v>5.6</v>
      </c>
      <c r="AX236" s="177"/>
      <c r="AY236" s="177"/>
      <c r="AZ236" s="177"/>
      <c r="BA236" s="177"/>
      <c r="BB236" s="177"/>
      <c r="BC236" s="177"/>
    </row>
    <row r="237" s="139" customFormat="1" ht="81" spans="1:55">
      <c r="A237" s="34" t="s">
        <v>556</v>
      </c>
      <c r="B237" s="61">
        <v>230</v>
      </c>
      <c r="C237" s="33" t="s">
        <v>1807</v>
      </c>
      <c r="D237" s="33" t="s">
        <v>110</v>
      </c>
      <c r="E237" s="33" t="s">
        <v>111</v>
      </c>
      <c r="F237" s="33" t="s">
        <v>175</v>
      </c>
      <c r="G237" s="33" t="s">
        <v>1808</v>
      </c>
      <c r="H237" s="33" t="s">
        <v>114</v>
      </c>
      <c r="I237" s="33" t="s">
        <v>584</v>
      </c>
      <c r="J237" s="33" t="s">
        <v>1809</v>
      </c>
      <c r="K237" s="33" t="s">
        <v>1810</v>
      </c>
      <c r="L237" s="33" t="s">
        <v>1811</v>
      </c>
      <c r="M237" s="33" t="s">
        <v>1812</v>
      </c>
      <c r="N237" s="33" t="s">
        <v>82</v>
      </c>
      <c r="O237" s="33" t="s">
        <v>1736</v>
      </c>
      <c r="P237" s="33" t="s">
        <v>1737</v>
      </c>
      <c r="Q237" s="33" t="s">
        <v>1754</v>
      </c>
      <c r="R237" s="33" t="s">
        <v>1813</v>
      </c>
      <c r="S237" s="33" t="s">
        <v>1002</v>
      </c>
      <c r="T237" s="33" t="s">
        <v>570</v>
      </c>
      <c r="U237" s="33" t="s">
        <v>214</v>
      </c>
      <c r="V237" s="33" t="s">
        <v>589</v>
      </c>
      <c r="W237" s="33">
        <v>2024</v>
      </c>
      <c r="X237" s="33" t="s">
        <v>91</v>
      </c>
      <c r="Y237" s="33">
        <v>202401</v>
      </c>
      <c r="Z237" s="33">
        <v>202412</v>
      </c>
      <c r="AA237" s="33">
        <v>11.4</v>
      </c>
      <c r="AB237" s="33">
        <v>11.4</v>
      </c>
      <c r="AC237" s="33"/>
      <c r="AD237" s="33"/>
      <c r="AE237" s="148">
        <f t="shared" si="5"/>
        <v>0</v>
      </c>
      <c r="AF237" s="33">
        <v>193</v>
      </c>
      <c r="AG237" s="33">
        <v>193</v>
      </c>
      <c r="AH237" s="33" t="s">
        <v>92</v>
      </c>
      <c r="AI237" s="33" t="s">
        <v>92</v>
      </c>
      <c r="AJ237" s="33" t="s">
        <v>92</v>
      </c>
      <c r="AK237" s="33" t="s">
        <v>91</v>
      </c>
      <c r="AL237" s="33" t="s">
        <v>91</v>
      </c>
      <c r="AM237" s="33" t="s">
        <v>92</v>
      </c>
      <c r="AN237" s="33" t="s">
        <v>92</v>
      </c>
      <c r="AO237" s="33" t="s">
        <v>92</v>
      </c>
      <c r="AP237" s="33" t="s">
        <v>92</v>
      </c>
      <c r="AQ237" s="33" t="s">
        <v>1814</v>
      </c>
      <c r="AR237" s="33">
        <v>13594802796</v>
      </c>
      <c r="AS237" s="160"/>
      <c r="AT237" s="177"/>
      <c r="AU237" s="177"/>
      <c r="AV237" s="70"/>
      <c r="AW237" s="87">
        <v>11.4</v>
      </c>
      <c r="AX237" s="177"/>
      <c r="AY237" s="177"/>
      <c r="AZ237" s="177"/>
      <c r="BA237" s="177"/>
      <c r="BB237" s="177"/>
      <c r="BC237" s="177"/>
    </row>
    <row r="238" s="139" customFormat="1" ht="67.5" spans="1:55">
      <c r="A238" s="34" t="s">
        <v>556</v>
      </c>
      <c r="B238" s="61">
        <v>231</v>
      </c>
      <c r="C238" s="33" t="s">
        <v>1815</v>
      </c>
      <c r="D238" s="33" t="s">
        <v>110</v>
      </c>
      <c r="E238" s="33" t="s">
        <v>111</v>
      </c>
      <c r="F238" s="33" t="s">
        <v>175</v>
      </c>
      <c r="G238" s="33" t="s">
        <v>1816</v>
      </c>
      <c r="H238" s="33" t="s">
        <v>114</v>
      </c>
      <c r="I238" s="33" t="s">
        <v>115</v>
      </c>
      <c r="J238" s="33" t="s">
        <v>1817</v>
      </c>
      <c r="K238" s="33" t="s">
        <v>1818</v>
      </c>
      <c r="L238" s="33" t="s">
        <v>1819</v>
      </c>
      <c r="M238" s="33" t="s">
        <v>1820</v>
      </c>
      <c r="N238" s="33" t="s">
        <v>82</v>
      </c>
      <c r="O238" s="33" t="s">
        <v>1736</v>
      </c>
      <c r="P238" s="33" t="s">
        <v>1737</v>
      </c>
      <c r="Q238" s="33" t="s">
        <v>1754</v>
      </c>
      <c r="R238" s="33" t="s">
        <v>1821</v>
      </c>
      <c r="S238" s="33" t="s">
        <v>1002</v>
      </c>
      <c r="T238" s="33" t="s">
        <v>570</v>
      </c>
      <c r="U238" s="33" t="s">
        <v>214</v>
      </c>
      <c r="V238" s="33" t="s">
        <v>124</v>
      </c>
      <c r="W238" s="33">
        <v>2024</v>
      </c>
      <c r="X238" s="33" t="s">
        <v>91</v>
      </c>
      <c r="Y238" s="33">
        <v>202401</v>
      </c>
      <c r="Z238" s="33">
        <v>202412</v>
      </c>
      <c r="AA238" s="33">
        <v>10.6</v>
      </c>
      <c r="AB238" s="33">
        <v>10.6</v>
      </c>
      <c r="AC238" s="33"/>
      <c r="AD238" s="33"/>
      <c r="AE238" s="148">
        <f t="shared" si="5"/>
        <v>0</v>
      </c>
      <c r="AF238" s="33">
        <v>179</v>
      </c>
      <c r="AG238" s="33">
        <v>179</v>
      </c>
      <c r="AH238" s="33" t="s">
        <v>92</v>
      </c>
      <c r="AI238" s="33" t="s">
        <v>92</v>
      </c>
      <c r="AJ238" s="33" t="s">
        <v>92</v>
      </c>
      <c r="AK238" s="33" t="s">
        <v>91</v>
      </c>
      <c r="AL238" s="33" t="s">
        <v>91</v>
      </c>
      <c r="AM238" s="33" t="s">
        <v>92</v>
      </c>
      <c r="AN238" s="33" t="s">
        <v>92</v>
      </c>
      <c r="AO238" s="33" t="s">
        <v>92</v>
      </c>
      <c r="AP238" s="33" t="s">
        <v>92</v>
      </c>
      <c r="AQ238" s="33" t="s">
        <v>544</v>
      </c>
      <c r="AR238" s="33">
        <v>13668448223</v>
      </c>
      <c r="AS238" s="160"/>
      <c r="AT238" s="177"/>
      <c r="AU238" s="177"/>
      <c r="AV238" s="70"/>
      <c r="AW238" s="87">
        <v>10.6</v>
      </c>
      <c r="AX238" s="177"/>
      <c r="AY238" s="177"/>
      <c r="AZ238" s="177"/>
      <c r="BA238" s="177"/>
      <c r="BB238" s="177"/>
      <c r="BC238" s="177"/>
    </row>
    <row r="239" s="139" customFormat="1" ht="94.5" spans="1:55">
      <c r="A239" s="34" t="s">
        <v>556</v>
      </c>
      <c r="B239" s="61">
        <v>232</v>
      </c>
      <c r="C239" s="33" t="s">
        <v>1822</v>
      </c>
      <c r="D239" s="33" t="s">
        <v>110</v>
      </c>
      <c r="E239" s="33" t="s">
        <v>111</v>
      </c>
      <c r="F239" s="33" t="s">
        <v>175</v>
      </c>
      <c r="G239" s="33" t="s">
        <v>1823</v>
      </c>
      <c r="H239" s="33" t="s">
        <v>114</v>
      </c>
      <c r="I239" s="33" t="s">
        <v>163</v>
      </c>
      <c r="J239" s="33" t="s">
        <v>1824</v>
      </c>
      <c r="K239" s="33" t="s">
        <v>1825</v>
      </c>
      <c r="L239" s="33" t="s">
        <v>1824</v>
      </c>
      <c r="M239" s="33" t="s">
        <v>1826</v>
      </c>
      <c r="N239" s="33" t="s">
        <v>82</v>
      </c>
      <c r="O239" s="33" t="s">
        <v>1736</v>
      </c>
      <c r="P239" s="33" t="s">
        <v>1737</v>
      </c>
      <c r="Q239" s="33" t="s">
        <v>1754</v>
      </c>
      <c r="R239" s="33" t="s">
        <v>1827</v>
      </c>
      <c r="S239" s="33" t="s">
        <v>1002</v>
      </c>
      <c r="T239" s="33" t="s">
        <v>570</v>
      </c>
      <c r="U239" s="33" t="s">
        <v>214</v>
      </c>
      <c r="V239" s="33" t="s">
        <v>632</v>
      </c>
      <c r="W239" s="33">
        <v>2024</v>
      </c>
      <c r="X239" s="33" t="s">
        <v>91</v>
      </c>
      <c r="Y239" s="33">
        <v>202401</v>
      </c>
      <c r="Z239" s="33">
        <v>202412</v>
      </c>
      <c r="AA239" s="33">
        <v>11.2</v>
      </c>
      <c r="AB239" s="33">
        <v>11.2</v>
      </c>
      <c r="AC239" s="33"/>
      <c r="AD239" s="33"/>
      <c r="AE239" s="148">
        <f t="shared" si="5"/>
        <v>0</v>
      </c>
      <c r="AF239" s="33">
        <v>200</v>
      </c>
      <c r="AG239" s="33">
        <v>200</v>
      </c>
      <c r="AH239" s="33" t="s">
        <v>92</v>
      </c>
      <c r="AI239" s="33" t="s">
        <v>92</v>
      </c>
      <c r="AJ239" s="33" t="s">
        <v>92</v>
      </c>
      <c r="AK239" s="33" t="s">
        <v>91</v>
      </c>
      <c r="AL239" s="33" t="s">
        <v>91</v>
      </c>
      <c r="AM239" s="33" t="s">
        <v>92</v>
      </c>
      <c r="AN239" s="33" t="s">
        <v>92</v>
      </c>
      <c r="AO239" s="33" t="s">
        <v>92</v>
      </c>
      <c r="AP239" s="33" t="s">
        <v>92</v>
      </c>
      <c r="AQ239" s="33" t="s">
        <v>1828</v>
      </c>
      <c r="AR239" s="33">
        <v>15826394197</v>
      </c>
      <c r="AS239" s="160"/>
      <c r="AT239" s="177"/>
      <c r="AU239" s="177"/>
      <c r="AV239" s="70"/>
      <c r="AW239" s="87">
        <v>11.2</v>
      </c>
      <c r="AX239" s="177"/>
      <c r="AY239" s="177"/>
      <c r="AZ239" s="177"/>
      <c r="BA239" s="177"/>
      <c r="BB239" s="177"/>
      <c r="BC239" s="177"/>
    </row>
    <row r="240" s="139" customFormat="1" ht="81" spans="1:55">
      <c r="A240" s="34" t="s">
        <v>556</v>
      </c>
      <c r="B240" s="61">
        <v>233</v>
      </c>
      <c r="C240" s="33" t="s">
        <v>1829</v>
      </c>
      <c r="D240" s="33" t="s">
        <v>110</v>
      </c>
      <c r="E240" s="33" t="s">
        <v>111</v>
      </c>
      <c r="F240" s="33" t="s">
        <v>175</v>
      </c>
      <c r="G240" s="33" t="s">
        <v>1830</v>
      </c>
      <c r="H240" s="33" t="s">
        <v>114</v>
      </c>
      <c r="I240" s="33" t="s">
        <v>635</v>
      </c>
      <c r="J240" s="33" t="s">
        <v>1831</v>
      </c>
      <c r="K240" s="33" t="s">
        <v>1832</v>
      </c>
      <c r="L240" s="33" t="s">
        <v>1831</v>
      </c>
      <c r="M240" s="33" t="s">
        <v>1833</v>
      </c>
      <c r="N240" s="33" t="s">
        <v>82</v>
      </c>
      <c r="O240" s="33" t="s">
        <v>1736</v>
      </c>
      <c r="P240" s="33" t="s">
        <v>1737</v>
      </c>
      <c r="Q240" s="33" t="s">
        <v>1754</v>
      </c>
      <c r="R240" s="33" t="s">
        <v>1834</v>
      </c>
      <c r="S240" s="33" t="s">
        <v>1002</v>
      </c>
      <c r="T240" s="33" t="s">
        <v>570</v>
      </c>
      <c r="U240" s="33" t="s">
        <v>214</v>
      </c>
      <c r="V240" s="33" t="s">
        <v>640</v>
      </c>
      <c r="W240" s="33">
        <v>2024</v>
      </c>
      <c r="X240" s="33" t="s">
        <v>91</v>
      </c>
      <c r="Y240" s="33">
        <v>202401</v>
      </c>
      <c r="Z240" s="33">
        <v>202412</v>
      </c>
      <c r="AA240" s="33">
        <v>8</v>
      </c>
      <c r="AB240" s="33">
        <v>8</v>
      </c>
      <c r="AC240" s="33"/>
      <c r="AD240" s="33"/>
      <c r="AE240" s="148">
        <f t="shared" si="5"/>
        <v>0</v>
      </c>
      <c r="AF240" s="33">
        <v>146</v>
      </c>
      <c r="AG240" s="33">
        <v>146</v>
      </c>
      <c r="AH240" s="33" t="s">
        <v>92</v>
      </c>
      <c r="AI240" s="33" t="s">
        <v>92</v>
      </c>
      <c r="AJ240" s="33" t="s">
        <v>92</v>
      </c>
      <c r="AK240" s="33" t="s">
        <v>91</v>
      </c>
      <c r="AL240" s="33" t="s">
        <v>91</v>
      </c>
      <c r="AM240" s="33" t="s">
        <v>92</v>
      </c>
      <c r="AN240" s="33" t="s">
        <v>92</v>
      </c>
      <c r="AO240" s="33" t="s">
        <v>92</v>
      </c>
      <c r="AP240" s="33" t="s">
        <v>92</v>
      </c>
      <c r="AQ240" s="33" t="s">
        <v>1835</v>
      </c>
      <c r="AR240" s="33">
        <v>15823710996</v>
      </c>
      <c r="AS240" s="160"/>
      <c r="AT240" s="177"/>
      <c r="AU240" s="177"/>
      <c r="AV240" s="70"/>
      <c r="AW240" s="87">
        <v>8</v>
      </c>
      <c r="AX240" s="177"/>
      <c r="AY240" s="177"/>
      <c r="AZ240" s="177"/>
      <c r="BA240" s="177"/>
      <c r="BB240" s="177"/>
      <c r="BC240" s="177"/>
    </row>
    <row r="241" s="139" customFormat="1" ht="67.5" spans="1:55">
      <c r="A241" s="34" t="s">
        <v>556</v>
      </c>
      <c r="B241" s="61">
        <v>234</v>
      </c>
      <c r="C241" s="33" t="s">
        <v>1836</v>
      </c>
      <c r="D241" s="33" t="s">
        <v>110</v>
      </c>
      <c r="E241" s="33" t="s">
        <v>111</v>
      </c>
      <c r="F241" s="33" t="s">
        <v>175</v>
      </c>
      <c r="G241" s="33" t="s">
        <v>1837</v>
      </c>
      <c r="H241" s="33" t="s">
        <v>114</v>
      </c>
      <c r="I241" s="33" t="s">
        <v>780</v>
      </c>
      <c r="J241" s="33" t="s">
        <v>1838</v>
      </c>
      <c r="K241" s="33" t="s">
        <v>1839</v>
      </c>
      <c r="L241" s="33" t="s">
        <v>1838</v>
      </c>
      <c r="M241" s="33" t="s">
        <v>1840</v>
      </c>
      <c r="N241" s="33" t="s">
        <v>82</v>
      </c>
      <c r="O241" s="33" t="s">
        <v>1736</v>
      </c>
      <c r="P241" s="33" t="s">
        <v>1737</v>
      </c>
      <c r="Q241" s="33" t="s">
        <v>1754</v>
      </c>
      <c r="R241" s="33" t="s">
        <v>1841</v>
      </c>
      <c r="S241" s="33" t="s">
        <v>1002</v>
      </c>
      <c r="T241" s="33" t="s">
        <v>570</v>
      </c>
      <c r="U241" s="33" t="s">
        <v>214</v>
      </c>
      <c r="V241" s="33" t="s">
        <v>534</v>
      </c>
      <c r="W241" s="33">
        <v>2024</v>
      </c>
      <c r="X241" s="33" t="s">
        <v>91</v>
      </c>
      <c r="Y241" s="33">
        <v>202401</v>
      </c>
      <c r="Z241" s="33">
        <v>202412</v>
      </c>
      <c r="AA241" s="33">
        <v>18.8</v>
      </c>
      <c r="AB241" s="33">
        <v>18.8</v>
      </c>
      <c r="AC241" s="33"/>
      <c r="AD241" s="33"/>
      <c r="AE241" s="148">
        <f t="shared" si="5"/>
        <v>0</v>
      </c>
      <c r="AF241" s="33">
        <v>246</v>
      </c>
      <c r="AG241" s="33">
        <v>246</v>
      </c>
      <c r="AH241" s="33" t="s">
        <v>92</v>
      </c>
      <c r="AI241" s="33" t="s">
        <v>92</v>
      </c>
      <c r="AJ241" s="33" t="s">
        <v>92</v>
      </c>
      <c r="AK241" s="33" t="s">
        <v>91</v>
      </c>
      <c r="AL241" s="33" t="s">
        <v>91</v>
      </c>
      <c r="AM241" s="33" t="s">
        <v>92</v>
      </c>
      <c r="AN241" s="33" t="s">
        <v>92</v>
      </c>
      <c r="AO241" s="33" t="s">
        <v>92</v>
      </c>
      <c r="AP241" s="33" t="s">
        <v>92</v>
      </c>
      <c r="AQ241" s="33" t="s">
        <v>1842</v>
      </c>
      <c r="AR241" s="33">
        <v>15084310372</v>
      </c>
      <c r="AS241" s="160"/>
      <c r="AT241" s="177"/>
      <c r="AU241" s="177"/>
      <c r="AV241" s="70"/>
      <c r="AW241" s="87">
        <v>18.8</v>
      </c>
      <c r="AX241" s="177"/>
      <c r="AY241" s="177"/>
      <c r="AZ241" s="177"/>
      <c r="BA241" s="177"/>
      <c r="BB241" s="177"/>
      <c r="BC241" s="177"/>
    </row>
    <row r="242" s="139" customFormat="1" ht="81" spans="1:55">
      <c r="A242" s="34" t="s">
        <v>556</v>
      </c>
      <c r="B242" s="61">
        <v>235</v>
      </c>
      <c r="C242" s="33" t="s">
        <v>1843</v>
      </c>
      <c r="D242" s="33" t="s">
        <v>110</v>
      </c>
      <c r="E242" s="33" t="s">
        <v>111</v>
      </c>
      <c r="F242" s="33" t="s">
        <v>175</v>
      </c>
      <c r="G242" s="33" t="s">
        <v>1844</v>
      </c>
      <c r="H242" s="33" t="s">
        <v>114</v>
      </c>
      <c r="I242" s="33" t="s">
        <v>592</v>
      </c>
      <c r="J242" s="33" t="s">
        <v>1845</v>
      </c>
      <c r="K242" s="33" t="s">
        <v>1846</v>
      </c>
      <c r="L242" s="33" t="s">
        <v>1845</v>
      </c>
      <c r="M242" s="33" t="s">
        <v>1847</v>
      </c>
      <c r="N242" s="33" t="s">
        <v>82</v>
      </c>
      <c r="O242" s="33" t="s">
        <v>1736</v>
      </c>
      <c r="P242" s="33" t="s">
        <v>1737</v>
      </c>
      <c r="Q242" s="33" t="s">
        <v>1754</v>
      </c>
      <c r="R242" s="33" t="s">
        <v>1848</v>
      </c>
      <c r="S242" s="33" t="s">
        <v>1002</v>
      </c>
      <c r="T242" s="33" t="s">
        <v>570</v>
      </c>
      <c r="U242" s="33" t="s">
        <v>214</v>
      </c>
      <c r="V242" s="33" t="s">
        <v>597</v>
      </c>
      <c r="W242" s="33">
        <v>2024</v>
      </c>
      <c r="X242" s="33" t="s">
        <v>91</v>
      </c>
      <c r="Y242" s="33">
        <v>202401</v>
      </c>
      <c r="Z242" s="33">
        <v>202412</v>
      </c>
      <c r="AA242" s="33">
        <v>16</v>
      </c>
      <c r="AB242" s="33">
        <v>16</v>
      </c>
      <c r="AC242" s="33"/>
      <c r="AD242" s="33"/>
      <c r="AE242" s="148">
        <f t="shared" si="5"/>
        <v>0</v>
      </c>
      <c r="AF242" s="33">
        <v>248</v>
      </c>
      <c r="AG242" s="33">
        <v>248</v>
      </c>
      <c r="AH242" s="33" t="s">
        <v>92</v>
      </c>
      <c r="AI242" s="33" t="s">
        <v>92</v>
      </c>
      <c r="AJ242" s="33" t="s">
        <v>92</v>
      </c>
      <c r="AK242" s="33" t="s">
        <v>91</v>
      </c>
      <c r="AL242" s="33" t="s">
        <v>91</v>
      </c>
      <c r="AM242" s="33" t="s">
        <v>92</v>
      </c>
      <c r="AN242" s="33" t="s">
        <v>92</v>
      </c>
      <c r="AO242" s="33" t="s">
        <v>92</v>
      </c>
      <c r="AP242" s="33" t="s">
        <v>92</v>
      </c>
      <c r="AQ242" s="33" t="s">
        <v>1849</v>
      </c>
      <c r="AR242" s="33">
        <v>15213511608</v>
      </c>
      <c r="AS242" s="160"/>
      <c r="AT242" s="177"/>
      <c r="AU242" s="177"/>
      <c r="AV242" s="70"/>
      <c r="AW242" s="87">
        <v>16</v>
      </c>
      <c r="AX242" s="177"/>
      <c r="AY242" s="177"/>
      <c r="AZ242" s="177"/>
      <c r="BA242" s="177"/>
      <c r="BB242" s="177"/>
      <c r="BC242" s="177"/>
    </row>
    <row r="243" s="139" customFormat="1" ht="94.5" spans="1:55">
      <c r="A243" s="34" t="s">
        <v>556</v>
      </c>
      <c r="B243" s="61">
        <v>236</v>
      </c>
      <c r="C243" s="33" t="s">
        <v>1850</v>
      </c>
      <c r="D243" s="33" t="s">
        <v>110</v>
      </c>
      <c r="E243" s="33" t="s">
        <v>111</v>
      </c>
      <c r="F243" s="33" t="s">
        <v>175</v>
      </c>
      <c r="G243" s="33" t="s">
        <v>1765</v>
      </c>
      <c r="H243" s="33" t="s">
        <v>114</v>
      </c>
      <c r="I243" s="33" t="s">
        <v>333</v>
      </c>
      <c r="J243" s="33" t="s">
        <v>1851</v>
      </c>
      <c r="K243" s="33" t="s">
        <v>1852</v>
      </c>
      <c r="L243" s="33" t="s">
        <v>1851</v>
      </c>
      <c r="M243" s="33" t="s">
        <v>1768</v>
      </c>
      <c r="N243" s="33" t="s">
        <v>82</v>
      </c>
      <c r="O243" s="33" t="s">
        <v>1736</v>
      </c>
      <c r="P243" s="33" t="s">
        <v>1737</v>
      </c>
      <c r="Q243" s="33" t="s">
        <v>1754</v>
      </c>
      <c r="R243" s="33" t="s">
        <v>1769</v>
      </c>
      <c r="S243" s="33" t="s">
        <v>1002</v>
      </c>
      <c r="T243" s="33" t="s">
        <v>570</v>
      </c>
      <c r="U243" s="33" t="s">
        <v>214</v>
      </c>
      <c r="V243" s="33" t="s">
        <v>647</v>
      </c>
      <c r="W243" s="33">
        <v>2024</v>
      </c>
      <c r="X243" s="33" t="s">
        <v>91</v>
      </c>
      <c r="Y243" s="33">
        <v>202401</v>
      </c>
      <c r="Z243" s="33">
        <v>202412</v>
      </c>
      <c r="AA243" s="33">
        <v>3.4</v>
      </c>
      <c r="AB243" s="33">
        <v>3.4</v>
      </c>
      <c r="AC243" s="33"/>
      <c r="AD243" s="33"/>
      <c r="AE243" s="148">
        <f t="shared" si="5"/>
        <v>0</v>
      </c>
      <c r="AF243" s="33">
        <v>50</v>
      </c>
      <c r="AG243" s="33">
        <v>50</v>
      </c>
      <c r="AH243" s="33" t="s">
        <v>92</v>
      </c>
      <c r="AI243" s="33" t="s">
        <v>92</v>
      </c>
      <c r="AJ243" s="33" t="s">
        <v>92</v>
      </c>
      <c r="AK243" s="33" t="s">
        <v>91</v>
      </c>
      <c r="AL243" s="33" t="s">
        <v>91</v>
      </c>
      <c r="AM243" s="33" t="s">
        <v>92</v>
      </c>
      <c r="AN243" s="33" t="s">
        <v>92</v>
      </c>
      <c r="AO243" s="33" t="s">
        <v>92</v>
      </c>
      <c r="AP243" s="33" t="s">
        <v>92</v>
      </c>
      <c r="AQ243" s="33" t="s">
        <v>1853</v>
      </c>
      <c r="AR243" s="33">
        <v>18323736126</v>
      </c>
      <c r="AS243" s="160"/>
      <c r="AT243" s="177"/>
      <c r="AU243" s="177"/>
      <c r="AV243" s="70"/>
      <c r="AW243" s="87">
        <v>3.4</v>
      </c>
      <c r="AX243" s="177"/>
      <c r="AY243" s="177"/>
      <c r="AZ243" s="177"/>
      <c r="BA243" s="177"/>
      <c r="BB243" s="177"/>
      <c r="BC243" s="177"/>
    </row>
    <row r="244" s="139" customFormat="1" ht="67.5" spans="1:55">
      <c r="A244" s="34" t="s">
        <v>556</v>
      </c>
      <c r="B244" s="61">
        <v>237</v>
      </c>
      <c r="C244" s="33" t="s">
        <v>1854</v>
      </c>
      <c r="D244" s="33" t="s">
        <v>110</v>
      </c>
      <c r="E244" s="33" t="s">
        <v>111</v>
      </c>
      <c r="F244" s="33" t="s">
        <v>175</v>
      </c>
      <c r="G244" s="33" t="s">
        <v>1837</v>
      </c>
      <c r="H244" s="33" t="s">
        <v>114</v>
      </c>
      <c r="I244" s="33" t="s">
        <v>600</v>
      </c>
      <c r="J244" s="33" t="s">
        <v>1855</v>
      </c>
      <c r="K244" s="33" t="s">
        <v>1856</v>
      </c>
      <c r="L244" s="33" t="s">
        <v>1855</v>
      </c>
      <c r="M244" s="33" t="s">
        <v>1840</v>
      </c>
      <c r="N244" s="33" t="s">
        <v>82</v>
      </c>
      <c r="O244" s="33" t="s">
        <v>1736</v>
      </c>
      <c r="P244" s="33" t="s">
        <v>1737</v>
      </c>
      <c r="Q244" s="33" t="s">
        <v>1754</v>
      </c>
      <c r="R244" s="33" t="s">
        <v>1841</v>
      </c>
      <c r="S244" s="33" t="s">
        <v>1002</v>
      </c>
      <c r="T244" s="33" t="s">
        <v>570</v>
      </c>
      <c r="U244" s="33" t="s">
        <v>214</v>
      </c>
      <c r="V244" s="33" t="s">
        <v>140</v>
      </c>
      <c r="W244" s="33">
        <v>2024</v>
      </c>
      <c r="X244" s="33" t="s">
        <v>91</v>
      </c>
      <c r="Y244" s="33">
        <v>202401</v>
      </c>
      <c r="Z244" s="33">
        <v>202412</v>
      </c>
      <c r="AA244" s="33">
        <v>18.8</v>
      </c>
      <c r="AB244" s="33">
        <v>18.8</v>
      </c>
      <c r="AC244" s="33"/>
      <c r="AD244" s="33"/>
      <c r="AE244" s="148">
        <f t="shared" si="5"/>
        <v>0</v>
      </c>
      <c r="AF244" s="33">
        <v>272</v>
      </c>
      <c r="AG244" s="33">
        <v>272</v>
      </c>
      <c r="AH244" s="33" t="s">
        <v>92</v>
      </c>
      <c r="AI244" s="33" t="s">
        <v>92</v>
      </c>
      <c r="AJ244" s="33" t="s">
        <v>92</v>
      </c>
      <c r="AK244" s="33" t="s">
        <v>91</v>
      </c>
      <c r="AL244" s="33" t="s">
        <v>91</v>
      </c>
      <c r="AM244" s="33" t="s">
        <v>92</v>
      </c>
      <c r="AN244" s="33" t="s">
        <v>92</v>
      </c>
      <c r="AO244" s="33" t="s">
        <v>92</v>
      </c>
      <c r="AP244" s="33" t="s">
        <v>92</v>
      </c>
      <c r="AQ244" s="33" t="s">
        <v>479</v>
      </c>
      <c r="AR244" s="33" t="s">
        <v>480</v>
      </c>
      <c r="AS244" s="160"/>
      <c r="AT244" s="177"/>
      <c r="AU244" s="177"/>
      <c r="AV244" s="70"/>
      <c r="AW244" s="87">
        <v>18.8</v>
      </c>
      <c r="AX244" s="177"/>
      <c r="AY244" s="177"/>
      <c r="AZ244" s="177"/>
      <c r="BA244" s="177"/>
      <c r="BB244" s="177"/>
      <c r="BC244" s="177"/>
    </row>
    <row r="245" s="139" customFormat="1" ht="81" spans="1:55">
      <c r="A245" s="34" t="s">
        <v>556</v>
      </c>
      <c r="B245" s="61">
        <v>238</v>
      </c>
      <c r="C245" s="33" t="s">
        <v>1857</v>
      </c>
      <c r="D245" s="33" t="s">
        <v>110</v>
      </c>
      <c r="E245" s="33" t="s">
        <v>111</v>
      </c>
      <c r="F245" s="33" t="s">
        <v>175</v>
      </c>
      <c r="G245" s="33" t="s">
        <v>1858</v>
      </c>
      <c r="H245" s="33" t="s">
        <v>114</v>
      </c>
      <c r="I245" s="33" t="s">
        <v>787</v>
      </c>
      <c r="J245" s="33" t="s">
        <v>1859</v>
      </c>
      <c r="K245" s="33" t="s">
        <v>1860</v>
      </c>
      <c r="L245" s="33" t="s">
        <v>1859</v>
      </c>
      <c r="M245" s="33" t="s">
        <v>1861</v>
      </c>
      <c r="N245" s="33" t="s">
        <v>82</v>
      </c>
      <c r="O245" s="33" t="s">
        <v>1736</v>
      </c>
      <c r="P245" s="33" t="s">
        <v>1737</v>
      </c>
      <c r="Q245" s="33" t="s">
        <v>1754</v>
      </c>
      <c r="R245" s="33" t="s">
        <v>1862</v>
      </c>
      <c r="S245" s="33" t="s">
        <v>1002</v>
      </c>
      <c r="T245" s="33" t="s">
        <v>570</v>
      </c>
      <c r="U245" s="33" t="s">
        <v>214</v>
      </c>
      <c r="V245" s="33" t="s">
        <v>458</v>
      </c>
      <c r="W245" s="33">
        <v>2024</v>
      </c>
      <c r="X245" s="33" t="s">
        <v>91</v>
      </c>
      <c r="Y245" s="33">
        <v>202401</v>
      </c>
      <c r="Z245" s="33">
        <v>202412</v>
      </c>
      <c r="AA245" s="33">
        <v>27.6</v>
      </c>
      <c r="AB245" s="33">
        <v>27.6</v>
      </c>
      <c r="AC245" s="33"/>
      <c r="AD245" s="33"/>
      <c r="AE245" s="148">
        <f t="shared" si="5"/>
        <v>0</v>
      </c>
      <c r="AF245" s="33">
        <v>391</v>
      </c>
      <c r="AG245" s="33">
        <v>391</v>
      </c>
      <c r="AH245" s="33" t="s">
        <v>92</v>
      </c>
      <c r="AI245" s="33" t="s">
        <v>92</v>
      </c>
      <c r="AJ245" s="33" t="s">
        <v>92</v>
      </c>
      <c r="AK245" s="33" t="s">
        <v>91</v>
      </c>
      <c r="AL245" s="33" t="s">
        <v>91</v>
      </c>
      <c r="AM245" s="33" t="s">
        <v>92</v>
      </c>
      <c r="AN245" s="33" t="s">
        <v>92</v>
      </c>
      <c r="AO245" s="33" t="s">
        <v>92</v>
      </c>
      <c r="AP245" s="33" t="s">
        <v>92</v>
      </c>
      <c r="AQ245" s="33" t="s">
        <v>459</v>
      </c>
      <c r="AR245" s="33">
        <v>13527346598</v>
      </c>
      <c r="AS245" s="160"/>
      <c r="AT245" s="177"/>
      <c r="AU245" s="177"/>
      <c r="AV245" s="70"/>
      <c r="AW245" s="87">
        <v>27.6</v>
      </c>
      <c r="AX245" s="177"/>
      <c r="AY245" s="177"/>
      <c r="AZ245" s="177"/>
      <c r="BA245" s="177"/>
      <c r="BB245" s="177"/>
      <c r="BC245" s="177"/>
    </row>
    <row r="246" s="139" customFormat="1" ht="94.5" spans="1:55">
      <c r="A246" s="34" t="s">
        <v>556</v>
      </c>
      <c r="B246" s="61">
        <v>239</v>
      </c>
      <c r="C246" s="33" t="s">
        <v>1863</v>
      </c>
      <c r="D246" s="33" t="s">
        <v>110</v>
      </c>
      <c r="E246" s="33" t="s">
        <v>111</v>
      </c>
      <c r="F246" s="33" t="s">
        <v>175</v>
      </c>
      <c r="G246" s="33" t="s">
        <v>1864</v>
      </c>
      <c r="H246" s="33" t="s">
        <v>114</v>
      </c>
      <c r="I246" s="33" t="s">
        <v>707</v>
      </c>
      <c r="J246" s="33" t="s">
        <v>1865</v>
      </c>
      <c r="K246" s="33" t="s">
        <v>1866</v>
      </c>
      <c r="L246" s="33" t="s">
        <v>1865</v>
      </c>
      <c r="M246" s="33" t="s">
        <v>1867</v>
      </c>
      <c r="N246" s="33" t="s">
        <v>82</v>
      </c>
      <c r="O246" s="33" t="s">
        <v>1736</v>
      </c>
      <c r="P246" s="33" t="s">
        <v>1737</v>
      </c>
      <c r="Q246" s="33" t="s">
        <v>1754</v>
      </c>
      <c r="R246" s="33" t="s">
        <v>1868</v>
      </c>
      <c r="S246" s="33" t="s">
        <v>1002</v>
      </c>
      <c r="T246" s="33" t="s">
        <v>570</v>
      </c>
      <c r="U246" s="33" t="s">
        <v>214</v>
      </c>
      <c r="V246" s="33" t="s">
        <v>156</v>
      </c>
      <c r="W246" s="33">
        <v>2024</v>
      </c>
      <c r="X246" s="33" t="s">
        <v>91</v>
      </c>
      <c r="Y246" s="33">
        <v>202401</v>
      </c>
      <c r="Z246" s="33">
        <v>202412</v>
      </c>
      <c r="AA246" s="33">
        <v>7.6</v>
      </c>
      <c r="AB246" s="33">
        <v>7.6</v>
      </c>
      <c r="AC246" s="33"/>
      <c r="AD246" s="33"/>
      <c r="AE246" s="148">
        <f t="shared" si="5"/>
        <v>0</v>
      </c>
      <c r="AF246" s="33">
        <v>112</v>
      </c>
      <c r="AG246" s="33">
        <v>112</v>
      </c>
      <c r="AH246" s="33" t="s">
        <v>92</v>
      </c>
      <c r="AI246" s="33" t="s">
        <v>92</v>
      </c>
      <c r="AJ246" s="33" t="s">
        <v>92</v>
      </c>
      <c r="AK246" s="33" t="s">
        <v>91</v>
      </c>
      <c r="AL246" s="33" t="s">
        <v>91</v>
      </c>
      <c r="AM246" s="33" t="s">
        <v>92</v>
      </c>
      <c r="AN246" s="33" t="s">
        <v>92</v>
      </c>
      <c r="AO246" s="33" t="s">
        <v>92</v>
      </c>
      <c r="AP246" s="33" t="s">
        <v>92</v>
      </c>
      <c r="AQ246" s="33" t="s">
        <v>1869</v>
      </c>
      <c r="AR246" s="33">
        <v>18323731017</v>
      </c>
      <c r="AS246" s="160"/>
      <c r="AT246" s="177"/>
      <c r="AU246" s="177"/>
      <c r="AV246" s="70"/>
      <c r="AW246" s="87">
        <v>7.6</v>
      </c>
      <c r="AX246" s="177"/>
      <c r="AY246" s="177"/>
      <c r="AZ246" s="177"/>
      <c r="BA246" s="177"/>
      <c r="BB246" s="177"/>
      <c r="BC246" s="177"/>
    </row>
    <row r="247" s="139" customFormat="1" ht="67.5" spans="1:55">
      <c r="A247" s="34" t="s">
        <v>556</v>
      </c>
      <c r="B247" s="61">
        <v>240</v>
      </c>
      <c r="C247" s="33" t="s">
        <v>1870</v>
      </c>
      <c r="D247" s="33" t="s">
        <v>110</v>
      </c>
      <c r="E247" s="33" t="s">
        <v>111</v>
      </c>
      <c r="F247" s="33" t="s">
        <v>175</v>
      </c>
      <c r="G247" s="33" t="s">
        <v>1871</v>
      </c>
      <c r="H247" s="33" t="s">
        <v>114</v>
      </c>
      <c r="I247" s="33" t="s">
        <v>417</v>
      </c>
      <c r="J247" s="33" t="s">
        <v>1872</v>
      </c>
      <c r="K247" s="33" t="s">
        <v>1873</v>
      </c>
      <c r="L247" s="33" t="s">
        <v>1872</v>
      </c>
      <c r="M247" s="33" t="s">
        <v>1874</v>
      </c>
      <c r="N247" s="33" t="s">
        <v>82</v>
      </c>
      <c r="O247" s="33" t="s">
        <v>1736</v>
      </c>
      <c r="P247" s="33" t="s">
        <v>1737</v>
      </c>
      <c r="Q247" s="33" t="s">
        <v>1754</v>
      </c>
      <c r="R247" s="33" t="s">
        <v>1875</v>
      </c>
      <c r="S247" s="33" t="s">
        <v>1002</v>
      </c>
      <c r="T247" s="33" t="s">
        <v>570</v>
      </c>
      <c r="U247" s="33" t="s">
        <v>214</v>
      </c>
      <c r="V247" s="33" t="s">
        <v>718</v>
      </c>
      <c r="W247" s="33">
        <v>2024</v>
      </c>
      <c r="X247" s="33" t="s">
        <v>91</v>
      </c>
      <c r="Y247" s="33">
        <v>202401</v>
      </c>
      <c r="Z247" s="33">
        <v>202412</v>
      </c>
      <c r="AA247" s="33">
        <v>9.6</v>
      </c>
      <c r="AB247" s="33">
        <v>9.6</v>
      </c>
      <c r="AC247" s="33"/>
      <c r="AD247" s="33"/>
      <c r="AE247" s="148">
        <f t="shared" si="5"/>
        <v>0</v>
      </c>
      <c r="AF247" s="33">
        <v>152</v>
      </c>
      <c r="AG247" s="33">
        <v>152</v>
      </c>
      <c r="AH247" s="33" t="s">
        <v>92</v>
      </c>
      <c r="AI247" s="33" t="s">
        <v>92</v>
      </c>
      <c r="AJ247" s="33" t="s">
        <v>92</v>
      </c>
      <c r="AK247" s="33" t="s">
        <v>91</v>
      </c>
      <c r="AL247" s="33" t="s">
        <v>91</v>
      </c>
      <c r="AM247" s="33" t="s">
        <v>92</v>
      </c>
      <c r="AN247" s="33" t="s">
        <v>92</v>
      </c>
      <c r="AO247" s="33" t="s">
        <v>92</v>
      </c>
      <c r="AP247" s="33" t="s">
        <v>92</v>
      </c>
      <c r="AQ247" s="33" t="s">
        <v>1149</v>
      </c>
      <c r="AR247" s="33">
        <v>18716716777</v>
      </c>
      <c r="AS247" s="160"/>
      <c r="AT247" s="177"/>
      <c r="AU247" s="177"/>
      <c r="AV247" s="70"/>
      <c r="AW247" s="87">
        <v>9.6</v>
      </c>
      <c r="AX247" s="177"/>
      <c r="AY247" s="177"/>
      <c r="AZ247" s="177"/>
      <c r="BA247" s="177"/>
      <c r="BB247" s="177"/>
      <c r="BC247" s="177"/>
    </row>
    <row r="248" s="139" customFormat="1" ht="67.5" spans="1:55">
      <c r="A248" s="34" t="s">
        <v>556</v>
      </c>
      <c r="B248" s="61">
        <v>241</v>
      </c>
      <c r="C248" s="33" t="s">
        <v>1876</v>
      </c>
      <c r="D248" s="33" t="s">
        <v>110</v>
      </c>
      <c r="E248" s="33" t="s">
        <v>111</v>
      </c>
      <c r="F248" s="33" t="s">
        <v>175</v>
      </c>
      <c r="G248" s="33" t="s">
        <v>1877</v>
      </c>
      <c r="H248" s="33" t="s">
        <v>114</v>
      </c>
      <c r="I248" s="33" t="s">
        <v>547</v>
      </c>
      <c r="J248" s="33" t="s">
        <v>1878</v>
      </c>
      <c r="K248" s="33" t="s">
        <v>1879</v>
      </c>
      <c r="L248" s="33" t="s">
        <v>1880</v>
      </c>
      <c r="M248" s="33" t="s">
        <v>1881</v>
      </c>
      <c r="N248" s="33" t="s">
        <v>82</v>
      </c>
      <c r="O248" s="33" t="s">
        <v>1736</v>
      </c>
      <c r="P248" s="33" t="s">
        <v>1737</v>
      </c>
      <c r="Q248" s="33" t="s">
        <v>1754</v>
      </c>
      <c r="R248" s="33" t="s">
        <v>1882</v>
      </c>
      <c r="S248" s="33" t="s">
        <v>1002</v>
      </c>
      <c r="T248" s="33" t="s">
        <v>570</v>
      </c>
      <c r="U248" s="33" t="s">
        <v>214</v>
      </c>
      <c r="V248" s="33" t="s">
        <v>554</v>
      </c>
      <c r="W248" s="33">
        <v>2024</v>
      </c>
      <c r="X248" s="33" t="s">
        <v>91</v>
      </c>
      <c r="Y248" s="33">
        <v>202401</v>
      </c>
      <c r="Z248" s="33">
        <v>202412</v>
      </c>
      <c r="AA248" s="33">
        <v>9.8</v>
      </c>
      <c r="AB248" s="33">
        <v>9.8</v>
      </c>
      <c r="AC248" s="33"/>
      <c r="AD248" s="33"/>
      <c r="AE248" s="148">
        <f t="shared" si="5"/>
        <v>0</v>
      </c>
      <c r="AF248" s="33">
        <v>123</v>
      </c>
      <c r="AG248" s="33">
        <v>123</v>
      </c>
      <c r="AH248" s="33" t="s">
        <v>92</v>
      </c>
      <c r="AI248" s="33" t="s">
        <v>92</v>
      </c>
      <c r="AJ248" s="33" t="s">
        <v>92</v>
      </c>
      <c r="AK248" s="33" t="s">
        <v>91</v>
      </c>
      <c r="AL248" s="33" t="s">
        <v>91</v>
      </c>
      <c r="AM248" s="33" t="s">
        <v>92</v>
      </c>
      <c r="AN248" s="33" t="s">
        <v>92</v>
      </c>
      <c r="AO248" s="33" t="s">
        <v>92</v>
      </c>
      <c r="AP248" s="33" t="s">
        <v>92</v>
      </c>
      <c r="AQ248" s="33" t="s">
        <v>555</v>
      </c>
      <c r="AR248" s="33">
        <v>15223720118</v>
      </c>
      <c r="AS248" s="160"/>
      <c r="AT248" s="177"/>
      <c r="AU248" s="177"/>
      <c r="AV248" s="70"/>
      <c r="AW248" s="87">
        <v>9.8</v>
      </c>
      <c r="AX248" s="177"/>
      <c r="AY248" s="177"/>
      <c r="AZ248" s="177"/>
      <c r="BA248" s="177"/>
      <c r="BB248" s="177"/>
      <c r="BC248" s="177"/>
    </row>
    <row r="249" s="139" customFormat="1" ht="94.5" spans="1:55">
      <c r="A249" s="34" t="s">
        <v>556</v>
      </c>
      <c r="B249" s="61">
        <v>242</v>
      </c>
      <c r="C249" s="33" t="s">
        <v>1883</v>
      </c>
      <c r="D249" s="33" t="s">
        <v>110</v>
      </c>
      <c r="E249" s="33" t="s">
        <v>111</v>
      </c>
      <c r="F249" s="33" t="s">
        <v>175</v>
      </c>
      <c r="G249" s="33" t="s">
        <v>1884</v>
      </c>
      <c r="H249" s="33" t="s">
        <v>114</v>
      </c>
      <c r="I249" s="33" t="s">
        <v>721</v>
      </c>
      <c r="J249" s="33" t="s">
        <v>1885</v>
      </c>
      <c r="K249" s="33" t="s">
        <v>1886</v>
      </c>
      <c r="L249" s="33" t="s">
        <v>1885</v>
      </c>
      <c r="M249" s="33" t="s">
        <v>1887</v>
      </c>
      <c r="N249" s="33" t="s">
        <v>82</v>
      </c>
      <c r="O249" s="33" t="s">
        <v>1736</v>
      </c>
      <c r="P249" s="33" t="s">
        <v>1737</v>
      </c>
      <c r="Q249" s="33" t="s">
        <v>1754</v>
      </c>
      <c r="R249" s="33" t="s">
        <v>1888</v>
      </c>
      <c r="S249" s="33" t="s">
        <v>1002</v>
      </c>
      <c r="T249" s="33" t="s">
        <v>570</v>
      </c>
      <c r="U249" s="33" t="s">
        <v>214</v>
      </c>
      <c r="V249" s="33" t="s">
        <v>726</v>
      </c>
      <c r="W249" s="33">
        <v>2024</v>
      </c>
      <c r="X249" s="33" t="s">
        <v>91</v>
      </c>
      <c r="Y249" s="33">
        <v>202401</v>
      </c>
      <c r="Z249" s="33">
        <v>202412</v>
      </c>
      <c r="AA249" s="33">
        <v>8.4</v>
      </c>
      <c r="AB249" s="33">
        <v>8.4</v>
      </c>
      <c r="AC249" s="33"/>
      <c r="AD249" s="33"/>
      <c r="AE249" s="148">
        <f t="shared" si="5"/>
        <v>0</v>
      </c>
      <c r="AF249" s="33">
        <v>142</v>
      </c>
      <c r="AG249" s="33">
        <v>142</v>
      </c>
      <c r="AH249" s="33" t="s">
        <v>92</v>
      </c>
      <c r="AI249" s="33" t="s">
        <v>92</v>
      </c>
      <c r="AJ249" s="33" t="s">
        <v>92</v>
      </c>
      <c r="AK249" s="33" t="s">
        <v>91</v>
      </c>
      <c r="AL249" s="33" t="s">
        <v>91</v>
      </c>
      <c r="AM249" s="33" t="s">
        <v>92</v>
      </c>
      <c r="AN249" s="33" t="s">
        <v>92</v>
      </c>
      <c r="AO249" s="33" t="s">
        <v>92</v>
      </c>
      <c r="AP249" s="33" t="s">
        <v>92</v>
      </c>
      <c r="AQ249" s="33" t="s">
        <v>1889</v>
      </c>
      <c r="AR249" s="33">
        <v>15998958841</v>
      </c>
      <c r="AS249" s="160"/>
      <c r="AT249" s="177"/>
      <c r="AU249" s="177"/>
      <c r="AV249" s="70"/>
      <c r="AW249" s="87"/>
      <c r="AX249" s="177"/>
      <c r="AY249" s="177"/>
      <c r="AZ249" s="177"/>
      <c r="BA249" s="177"/>
      <c r="BB249" s="177"/>
      <c r="BC249" s="177"/>
    </row>
    <row r="250" s="139" customFormat="1" ht="94.5" spans="1:55">
      <c r="A250" s="34" t="s">
        <v>556</v>
      </c>
      <c r="B250" s="61">
        <v>243</v>
      </c>
      <c r="C250" s="33" t="s">
        <v>1890</v>
      </c>
      <c r="D250" s="33" t="s">
        <v>110</v>
      </c>
      <c r="E250" s="33" t="s">
        <v>111</v>
      </c>
      <c r="F250" s="33" t="s">
        <v>175</v>
      </c>
      <c r="G250" s="33" t="s">
        <v>1891</v>
      </c>
      <c r="H250" s="33" t="s">
        <v>114</v>
      </c>
      <c r="I250" s="33" t="s">
        <v>515</v>
      </c>
      <c r="J250" s="33" t="s">
        <v>1892</v>
      </c>
      <c r="K250" s="33" t="s">
        <v>1893</v>
      </c>
      <c r="L250" s="33" t="s">
        <v>1892</v>
      </c>
      <c r="M250" s="33" t="s">
        <v>1894</v>
      </c>
      <c r="N250" s="33" t="s">
        <v>82</v>
      </c>
      <c r="O250" s="33" t="s">
        <v>1736</v>
      </c>
      <c r="P250" s="33" t="s">
        <v>1737</v>
      </c>
      <c r="Q250" s="33" t="s">
        <v>1754</v>
      </c>
      <c r="R250" s="33" t="s">
        <v>1895</v>
      </c>
      <c r="S250" s="33" t="s">
        <v>1002</v>
      </c>
      <c r="T250" s="33" t="s">
        <v>570</v>
      </c>
      <c r="U250" s="33" t="s">
        <v>214</v>
      </c>
      <c r="V250" s="33" t="s">
        <v>523</v>
      </c>
      <c r="W250" s="33">
        <v>2024</v>
      </c>
      <c r="X250" s="33" t="s">
        <v>91</v>
      </c>
      <c r="Y250" s="33">
        <v>202401</v>
      </c>
      <c r="Z250" s="33">
        <v>202412</v>
      </c>
      <c r="AA250" s="33">
        <v>17.8</v>
      </c>
      <c r="AB250" s="33">
        <v>17.8</v>
      </c>
      <c r="AC250" s="33"/>
      <c r="AD250" s="33"/>
      <c r="AE250" s="148">
        <f t="shared" si="5"/>
        <v>0</v>
      </c>
      <c r="AF250" s="33">
        <v>272</v>
      </c>
      <c r="AG250" s="33">
        <v>272</v>
      </c>
      <c r="AH250" s="33" t="s">
        <v>92</v>
      </c>
      <c r="AI250" s="33" t="s">
        <v>92</v>
      </c>
      <c r="AJ250" s="33" t="s">
        <v>92</v>
      </c>
      <c r="AK250" s="33" t="s">
        <v>91</v>
      </c>
      <c r="AL250" s="33" t="s">
        <v>91</v>
      </c>
      <c r="AM250" s="33" t="s">
        <v>92</v>
      </c>
      <c r="AN250" s="33" t="s">
        <v>92</v>
      </c>
      <c r="AO250" s="33" t="s">
        <v>92</v>
      </c>
      <c r="AP250" s="33" t="s">
        <v>92</v>
      </c>
      <c r="AQ250" s="33" t="s">
        <v>1102</v>
      </c>
      <c r="AR250" s="33">
        <v>13627649933</v>
      </c>
      <c r="AS250" s="160"/>
      <c r="AT250" s="177"/>
      <c r="AU250" s="177"/>
      <c r="AV250" s="70"/>
      <c r="AW250" s="87">
        <v>17.8</v>
      </c>
      <c r="AX250" s="177"/>
      <c r="AY250" s="177"/>
      <c r="AZ250" s="177"/>
      <c r="BA250" s="177"/>
      <c r="BB250" s="177"/>
      <c r="BC250" s="177"/>
    </row>
    <row r="251" s="139" customFormat="1" ht="67.5" spans="1:55">
      <c r="A251" s="34" t="s">
        <v>556</v>
      </c>
      <c r="B251" s="61">
        <v>244</v>
      </c>
      <c r="C251" s="33" t="s">
        <v>1896</v>
      </c>
      <c r="D251" s="33" t="s">
        <v>110</v>
      </c>
      <c r="E251" s="33" t="s">
        <v>111</v>
      </c>
      <c r="F251" s="33" t="s">
        <v>175</v>
      </c>
      <c r="G251" s="33" t="s">
        <v>1897</v>
      </c>
      <c r="H251" s="33" t="s">
        <v>114</v>
      </c>
      <c r="I251" s="33" t="s">
        <v>657</v>
      </c>
      <c r="J251" s="33" t="s">
        <v>1898</v>
      </c>
      <c r="K251" s="33" t="s">
        <v>1899</v>
      </c>
      <c r="L251" s="33" t="s">
        <v>1898</v>
      </c>
      <c r="M251" s="33" t="s">
        <v>1798</v>
      </c>
      <c r="N251" s="33" t="s">
        <v>82</v>
      </c>
      <c r="O251" s="33" t="s">
        <v>1736</v>
      </c>
      <c r="P251" s="33" t="s">
        <v>1737</v>
      </c>
      <c r="Q251" s="33" t="s">
        <v>1754</v>
      </c>
      <c r="R251" s="33" t="s">
        <v>1799</v>
      </c>
      <c r="S251" s="33" t="s">
        <v>1002</v>
      </c>
      <c r="T251" s="33" t="s">
        <v>570</v>
      </c>
      <c r="U251" s="33" t="s">
        <v>214</v>
      </c>
      <c r="V251" s="33" t="s">
        <v>90</v>
      </c>
      <c r="W251" s="33">
        <v>2024</v>
      </c>
      <c r="X251" s="33" t="s">
        <v>91</v>
      </c>
      <c r="Y251" s="33">
        <v>202401</v>
      </c>
      <c r="Z251" s="33">
        <v>202412</v>
      </c>
      <c r="AA251" s="33">
        <v>9.4</v>
      </c>
      <c r="AB251" s="33">
        <v>9.4</v>
      </c>
      <c r="AC251" s="33"/>
      <c r="AD251" s="33"/>
      <c r="AE251" s="148">
        <f t="shared" si="5"/>
        <v>0</v>
      </c>
      <c r="AF251" s="33">
        <v>135</v>
      </c>
      <c r="AG251" s="33">
        <v>135</v>
      </c>
      <c r="AH251" s="33" t="s">
        <v>92</v>
      </c>
      <c r="AI251" s="33" t="s">
        <v>92</v>
      </c>
      <c r="AJ251" s="33" t="s">
        <v>92</v>
      </c>
      <c r="AK251" s="33" t="s">
        <v>91</v>
      </c>
      <c r="AL251" s="33" t="s">
        <v>91</v>
      </c>
      <c r="AM251" s="33" t="s">
        <v>92</v>
      </c>
      <c r="AN251" s="33" t="s">
        <v>92</v>
      </c>
      <c r="AO251" s="33" t="s">
        <v>92</v>
      </c>
      <c r="AP251" s="33" t="s">
        <v>92</v>
      </c>
      <c r="AQ251" s="33" t="s">
        <v>107</v>
      </c>
      <c r="AR251" s="33">
        <v>18883235345</v>
      </c>
      <c r="AS251" s="160"/>
      <c r="AT251" s="177"/>
      <c r="AU251" s="177"/>
      <c r="AV251" s="70"/>
      <c r="AW251" s="87">
        <v>9.4</v>
      </c>
      <c r="AX251" s="177"/>
      <c r="AY251" s="177"/>
      <c r="AZ251" s="177"/>
      <c r="BA251" s="177"/>
      <c r="BB251" s="177"/>
      <c r="BC251" s="177"/>
    </row>
    <row r="252" s="139" customFormat="1" ht="81" spans="1:55">
      <c r="A252" s="34" t="s">
        <v>556</v>
      </c>
      <c r="B252" s="61">
        <v>245</v>
      </c>
      <c r="C252" s="33" t="s">
        <v>1900</v>
      </c>
      <c r="D252" s="33" t="s">
        <v>110</v>
      </c>
      <c r="E252" s="33" t="s">
        <v>111</v>
      </c>
      <c r="F252" s="33" t="s">
        <v>175</v>
      </c>
      <c r="G252" s="33" t="s">
        <v>1901</v>
      </c>
      <c r="H252" s="33" t="s">
        <v>114</v>
      </c>
      <c r="I252" s="33" t="s">
        <v>729</v>
      </c>
      <c r="J252" s="33" t="s">
        <v>1902</v>
      </c>
      <c r="K252" s="33" t="s">
        <v>1903</v>
      </c>
      <c r="L252" s="33" t="s">
        <v>1902</v>
      </c>
      <c r="M252" s="33" t="s">
        <v>1904</v>
      </c>
      <c r="N252" s="33" t="s">
        <v>82</v>
      </c>
      <c r="O252" s="33" t="s">
        <v>1736</v>
      </c>
      <c r="P252" s="33" t="s">
        <v>1737</v>
      </c>
      <c r="Q252" s="33" t="s">
        <v>1754</v>
      </c>
      <c r="R252" s="33" t="s">
        <v>1905</v>
      </c>
      <c r="S252" s="33" t="s">
        <v>1002</v>
      </c>
      <c r="T252" s="33" t="s">
        <v>570</v>
      </c>
      <c r="U252" s="33" t="s">
        <v>214</v>
      </c>
      <c r="V252" s="33" t="s">
        <v>467</v>
      </c>
      <c r="W252" s="33">
        <v>2024</v>
      </c>
      <c r="X252" s="33" t="s">
        <v>91</v>
      </c>
      <c r="Y252" s="33">
        <v>202401</v>
      </c>
      <c r="Z252" s="33">
        <v>202412</v>
      </c>
      <c r="AA252" s="33">
        <v>3.2</v>
      </c>
      <c r="AB252" s="33">
        <v>3.2</v>
      </c>
      <c r="AC252" s="33"/>
      <c r="AD252" s="33"/>
      <c r="AE252" s="148">
        <f t="shared" si="5"/>
        <v>0</v>
      </c>
      <c r="AF252" s="33">
        <v>46</v>
      </c>
      <c r="AG252" s="33">
        <v>46</v>
      </c>
      <c r="AH252" s="33" t="s">
        <v>92</v>
      </c>
      <c r="AI252" s="33" t="s">
        <v>92</v>
      </c>
      <c r="AJ252" s="33" t="s">
        <v>92</v>
      </c>
      <c r="AK252" s="33" t="s">
        <v>91</v>
      </c>
      <c r="AL252" s="33" t="s">
        <v>91</v>
      </c>
      <c r="AM252" s="33" t="s">
        <v>92</v>
      </c>
      <c r="AN252" s="33" t="s">
        <v>92</v>
      </c>
      <c r="AO252" s="33" t="s">
        <v>92</v>
      </c>
      <c r="AP252" s="33" t="s">
        <v>92</v>
      </c>
      <c r="AQ252" s="33" t="s">
        <v>468</v>
      </c>
      <c r="AR252" s="33">
        <v>19908360008</v>
      </c>
      <c r="AS252" s="160"/>
      <c r="AT252" s="177"/>
      <c r="AU252" s="177"/>
      <c r="AV252" s="70"/>
      <c r="AW252" s="87">
        <v>3.2</v>
      </c>
      <c r="AX252" s="177"/>
      <c r="AY252" s="177"/>
      <c r="AZ252" s="177"/>
      <c r="BA252" s="177"/>
      <c r="BB252" s="177"/>
      <c r="BC252" s="177"/>
    </row>
    <row r="253" s="139" customFormat="1" ht="81" spans="1:55">
      <c r="A253" s="34" t="s">
        <v>556</v>
      </c>
      <c r="B253" s="61">
        <v>246</v>
      </c>
      <c r="C253" s="33" t="s">
        <v>1906</v>
      </c>
      <c r="D253" s="33" t="s">
        <v>110</v>
      </c>
      <c r="E253" s="33" t="s">
        <v>111</v>
      </c>
      <c r="F253" s="33" t="s">
        <v>175</v>
      </c>
      <c r="G253" s="33" t="s">
        <v>1907</v>
      </c>
      <c r="H253" s="33" t="s">
        <v>114</v>
      </c>
      <c r="I253" s="33" t="s">
        <v>759</v>
      </c>
      <c r="J253" s="33" t="s">
        <v>1908</v>
      </c>
      <c r="K253" s="33" t="s">
        <v>1909</v>
      </c>
      <c r="L253" s="33" t="s">
        <v>1908</v>
      </c>
      <c r="M253" s="33" t="s">
        <v>1910</v>
      </c>
      <c r="N253" s="33" t="s">
        <v>82</v>
      </c>
      <c r="O253" s="33" t="s">
        <v>1736</v>
      </c>
      <c r="P253" s="33" t="s">
        <v>1737</v>
      </c>
      <c r="Q253" s="33" t="s">
        <v>1754</v>
      </c>
      <c r="R253" s="33" t="s">
        <v>1911</v>
      </c>
      <c r="S253" s="33" t="s">
        <v>1002</v>
      </c>
      <c r="T253" s="33" t="s">
        <v>570</v>
      </c>
      <c r="U253" s="33" t="s">
        <v>214</v>
      </c>
      <c r="V253" s="33" t="s">
        <v>760</v>
      </c>
      <c r="W253" s="33">
        <v>2024</v>
      </c>
      <c r="X253" s="33" t="s">
        <v>91</v>
      </c>
      <c r="Y253" s="33">
        <v>202401</v>
      </c>
      <c r="Z253" s="33">
        <v>202412</v>
      </c>
      <c r="AA253" s="33">
        <v>2.4</v>
      </c>
      <c r="AB253" s="33">
        <v>2.4</v>
      </c>
      <c r="AC253" s="33"/>
      <c r="AD253" s="33"/>
      <c r="AE253" s="148">
        <f t="shared" si="5"/>
        <v>0</v>
      </c>
      <c r="AF253" s="33">
        <v>43</v>
      </c>
      <c r="AG253" s="33">
        <v>43</v>
      </c>
      <c r="AH253" s="33" t="s">
        <v>92</v>
      </c>
      <c r="AI253" s="33" t="s">
        <v>92</v>
      </c>
      <c r="AJ253" s="33" t="s">
        <v>92</v>
      </c>
      <c r="AK253" s="33" t="s">
        <v>91</v>
      </c>
      <c r="AL253" s="33" t="s">
        <v>91</v>
      </c>
      <c r="AM253" s="33" t="s">
        <v>92</v>
      </c>
      <c r="AN253" s="33" t="s">
        <v>92</v>
      </c>
      <c r="AO253" s="33" t="s">
        <v>92</v>
      </c>
      <c r="AP253" s="33" t="s">
        <v>92</v>
      </c>
      <c r="AQ253" s="33" t="s">
        <v>1912</v>
      </c>
      <c r="AR253" s="33">
        <v>15023802911</v>
      </c>
      <c r="AS253" s="160"/>
      <c r="AT253" s="177"/>
      <c r="AU253" s="177"/>
      <c r="AV253" s="70"/>
      <c r="AW253" s="87">
        <v>2.4</v>
      </c>
      <c r="AX253" s="177"/>
      <c r="AY253" s="177"/>
      <c r="AZ253" s="177"/>
      <c r="BA253" s="177"/>
      <c r="BB253" s="177"/>
      <c r="BC253" s="177"/>
    </row>
    <row r="254" s="139" customFormat="1" ht="67.5" spans="1:55">
      <c r="A254" s="34" t="s">
        <v>556</v>
      </c>
      <c r="B254" s="61">
        <v>247</v>
      </c>
      <c r="C254" s="33" t="s">
        <v>1913</v>
      </c>
      <c r="D254" s="33" t="s">
        <v>110</v>
      </c>
      <c r="E254" s="33" t="s">
        <v>111</v>
      </c>
      <c r="F254" s="33" t="s">
        <v>175</v>
      </c>
      <c r="G254" s="33" t="s">
        <v>1914</v>
      </c>
      <c r="H254" s="33" t="s">
        <v>114</v>
      </c>
      <c r="I254" s="33" t="s">
        <v>736</v>
      </c>
      <c r="J254" s="33" t="s">
        <v>1915</v>
      </c>
      <c r="K254" s="33" t="s">
        <v>1916</v>
      </c>
      <c r="L254" s="33" t="s">
        <v>1915</v>
      </c>
      <c r="M254" s="33" t="s">
        <v>1917</v>
      </c>
      <c r="N254" s="33" t="s">
        <v>82</v>
      </c>
      <c r="O254" s="33" t="s">
        <v>1736</v>
      </c>
      <c r="P254" s="33" t="s">
        <v>1737</v>
      </c>
      <c r="Q254" s="33" t="s">
        <v>1754</v>
      </c>
      <c r="R254" s="33" t="s">
        <v>1918</v>
      </c>
      <c r="S254" s="33" t="s">
        <v>1002</v>
      </c>
      <c r="T254" s="33" t="s">
        <v>570</v>
      </c>
      <c r="U254" s="33" t="s">
        <v>214</v>
      </c>
      <c r="V254" s="33" t="s">
        <v>741</v>
      </c>
      <c r="W254" s="33">
        <v>2024</v>
      </c>
      <c r="X254" s="33" t="s">
        <v>91</v>
      </c>
      <c r="Y254" s="33">
        <v>202401</v>
      </c>
      <c r="Z254" s="33">
        <v>202412</v>
      </c>
      <c r="AA254" s="33">
        <v>2.2</v>
      </c>
      <c r="AB254" s="33">
        <v>2.2</v>
      </c>
      <c r="AC254" s="33"/>
      <c r="AD254" s="33"/>
      <c r="AE254" s="148">
        <f t="shared" si="5"/>
        <v>0</v>
      </c>
      <c r="AF254" s="33">
        <v>26</v>
      </c>
      <c r="AG254" s="33">
        <v>26</v>
      </c>
      <c r="AH254" s="33" t="s">
        <v>92</v>
      </c>
      <c r="AI254" s="33" t="s">
        <v>92</v>
      </c>
      <c r="AJ254" s="33" t="s">
        <v>92</v>
      </c>
      <c r="AK254" s="33" t="s">
        <v>91</v>
      </c>
      <c r="AL254" s="33" t="s">
        <v>91</v>
      </c>
      <c r="AM254" s="33" t="s">
        <v>92</v>
      </c>
      <c r="AN254" s="33" t="s">
        <v>92</v>
      </c>
      <c r="AO254" s="33" t="s">
        <v>92</v>
      </c>
      <c r="AP254" s="33" t="s">
        <v>92</v>
      </c>
      <c r="AQ254" s="33" t="s">
        <v>1919</v>
      </c>
      <c r="AR254" s="33">
        <v>15523320378</v>
      </c>
      <c r="AS254" s="160"/>
      <c r="AT254" s="177"/>
      <c r="AU254" s="177"/>
      <c r="AV254" s="70"/>
      <c r="AW254" s="87">
        <v>2.2</v>
      </c>
      <c r="AX254" s="177"/>
      <c r="AY254" s="177"/>
      <c r="AZ254" s="177"/>
      <c r="BA254" s="177"/>
      <c r="BB254" s="177"/>
      <c r="BC254" s="177"/>
    </row>
    <row r="255" s="139" customFormat="1" ht="81" spans="1:55">
      <c r="A255" s="34" t="s">
        <v>556</v>
      </c>
      <c r="B255" s="61">
        <v>248</v>
      </c>
      <c r="C255" s="33" t="s">
        <v>1920</v>
      </c>
      <c r="D255" s="33" t="s">
        <v>110</v>
      </c>
      <c r="E255" s="33" t="s">
        <v>111</v>
      </c>
      <c r="F255" s="33" t="s">
        <v>175</v>
      </c>
      <c r="G255" s="33" t="s">
        <v>1921</v>
      </c>
      <c r="H255" s="33" t="s">
        <v>114</v>
      </c>
      <c r="I255" s="33" t="s">
        <v>650</v>
      </c>
      <c r="J255" s="33" t="s">
        <v>1922</v>
      </c>
      <c r="K255" s="33" t="s">
        <v>1923</v>
      </c>
      <c r="L255" s="33" t="s">
        <v>1922</v>
      </c>
      <c r="M255" s="33" t="s">
        <v>1924</v>
      </c>
      <c r="N255" s="33" t="s">
        <v>82</v>
      </c>
      <c r="O255" s="33" t="s">
        <v>1736</v>
      </c>
      <c r="P255" s="33" t="s">
        <v>1737</v>
      </c>
      <c r="Q255" s="33" t="s">
        <v>1754</v>
      </c>
      <c r="R255" s="33" t="s">
        <v>1925</v>
      </c>
      <c r="S255" s="33" t="s">
        <v>1002</v>
      </c>
      <c r="T255" s="33" t="s">
        <v>570</v>
      </c>
      <c r="U255" s="33" t="s">
        <v>214</v>
      </c>
      <c r="V255" s="33" t="s">
        <v>511</v>
      </c>
      <c r="W255" s="33">
        <v>2024</v>
      </c>
      <c r="X255" s="33" t="s">
        <v>91</v>
      </c>
      <c r="Y255" s="33">
        <v>202401</v>
      </c>
      <c r="Z255" s="33">
        <v>202412</v>
      </c>
      <c r="AA255" s="33">
        <v>4</v>
      </c>
      <c r="AB255" s="33">
        <v>4</v>
      </c>
      <c r="AC255" s="33"/>
      <c r="AD255" s="33"/>
      <c r="AE255" s="148">
        <f t="shared" si="5"/>
        <v>0</v>
      </c>
      <c r="AF255" s="33">
        <v>55</v>
      </c>
      <c r="AG255" s="33">
        <v>55</v>
      </c>
      <c r="AH255" s="33" t="s">
        <v>92</v>
      </c>
      <c r="AI255" s="33" t="s">
        <v>92</v>
      </c>
      <c r="AJ255" s="33" t="s">
        <v>92</v>
      </c>
      <c r="AK255" s="33" t="s">
        <v>91</v>
      </c>
      <c r="AL255" s="33" t="s">
        <v>91</v>
      </c>
      <c r="AM255" s="33" t="s">
        <v>92</v>
      </c>
      <c r="AN255" s="33" t="s">
        <v>92</v>
      </c>
      <c r="AO255" s="33" t="s">
        <v>92</v>
      </c>
      <c r="AP255" s="33" t="s">
        <v>92</v>
      </c>
      <c r="AQ255" s="33" t="s">
        <v>1926</v>
      </c>
      <c r="AR255" s="33">
        <v>19922055015</v>
      </c>
      <c r="AS255" s="160"/>
      <c r="AT255" s="177"/>
      <c r="AU255" s="177"/>
      <c r="AV255" s="70"/>
      <c r="AW255" s="87">
        <v>4</v>
      </c>
      <c r="AX255" s="177"/>
      <c r="AY255" s="177"/>
      <c r="AZ255" s="177"/>
      <c r="BA255" s="177"/>
      <c r="BB255" s="177"/>
      <c r="BC255" s="177"/>
    </row>
    <row r="256" s="139" customFormat="1" ht="67.5" spans="1:55">
      <c r="A256" s="34" t="s">
        <v>556</v>
      </c>
      <c r="B256" s="61">
        <v>249</v>
      </c>
      <c r="C256" s="33" t="s">
        <v>1927</v>
      </c>
      <c r="D256" s="33" t="s">
        <v>110</v>
      </c>
      <c r="E256" s="33" t="s">
        <v>111</v>
      </c>
      <c r="F256" s="33" t="s">
        <v>175</v>
      </c>
      <c r="G256" s="33" t="s">
        <v>1928</v>
      </c>
      <c r="H256" s="33" t="s">
        <v>114</v>
      </c>
      <c r="I256" s="33" t="s">
        <v>751</v>
      </c>
      <c r="J256" s="33" t="s">
        <v>1929</v>
      </c>
      <c r="K256" s="33" t="s">
        <v>1930</v>
      </c>
      <c r="L256" s="33" t="s">
        <v>1929</v>
      </c>
      <c r="M256" s="33" t="s">
        <v>1931</v>
      </c>
      <c r="N256" s="33" t="s">
        <v>82</v>
      </c>
      <c r="O256" s="33" t="s">
        <v>1736</v>
      </c>
      <c r="P256" s="33" t="s">
        <v>1737</v>
      </c>
      <c r="Q256" s="33" t="s">
        <v>1754</v>
      </c>
      <c r="R256" s="33" t="s">
        <v>1932</v>
      </c>
      <c r="S256" s="33" t="s">
        <v>1002</v>
      </c>
      <c r="T256" s="33" t="s">
        <v>570</v>
      </c>
      <c r="U256" s="33" t="s">
        <v>214</v>
      </c>
      <c r="V256" s="33" t="s">
        <v>756</v>
      </c>
      <c r="W256" s="33">
        <v>2024</v>
      </c>
      <c r="X256" s="33" t="s">
        <v>91</v>
      </c>
      <c r="Y256" s="33">
        <v>202401</v>
      </c>
      <c r="Z256" s="33">
        <v>202412</v>
      </c>
      <c r="AA256" s="33">
        <v>7.2</v>
      </c>
      <c r="AB256" s="33">
        <v>7.2</v>
      </c>
      <c r="AC256" s="33"/>
      <c r="AD256" s="33"/>
      <c r="AE256" s="148">
        <f t="shared" si="5"/>
        <v>0</v>
      </c>
      <c r="AF256" s="33">
        <v>123</v>
      </c>
      <c r="AG256" s="33">
        <v>123</v>
      </c>
      <c r="AH256" s="33" t="s">
        <v>92</v>
      </c>
      <c r="AI256" s="33" t="s">
        <v>92</v>
      </c>
      <c r="AJ256" s="33" t="s">
        <v>92</v>
      </c>
      <c r="AK256" s="33" t="s">
        <v>91</v>
      </c>
      <c r="AL256" s="33" t="s">
        <v>91</v>
      </c>
      <c r="AM256" s="33" t="s">
        <v>92</v>
      </c>
      <c r="AN256" s="33" t="s">
        <v>92</v>
      </c>
      <c r="AO256" s="33" t="s">
        <v>92</v>
      </c>
      <c r="AP256" s="33" t="s">
        <v>92</v>
      </c>
      <c r="AQ256" s="33" t="s">
        <v>1933</v>
      </c>
      <c r="AR256" s="33">
        <v>17783659968</v>
      </c>
      <c r="AS256" s="160"/>
      <c r="AT256" s="177"/>
      <c r="AU256" s="177"/>
      <c r="AV256" s="70"/>
      <c r="AW256" s="87">
        <v>7.2</v>
      </c>
      <c r="AX256" s="177"/>
      <c r="AY256" s="177"/>
      <c r="AZ256" s="177"/>
      <c r="BA256" s="177"/>
      <c r="BB256" s="177"/>
      <c r="BC256" s="177"/>
    </row>
    <row r="257" s="139" customFormat="1" ht="81" spans="1:55">
      <c r="A257" s="34" t="s">
        <v>556</v>
      </c>
      <c r="B257" s="61">
        <v>250</v>
      </c>
      <c r="C257" s="33" t="s">
        <v>1934</v>
      </c>
      <c r="D257" s="33" t="s">
        <v>110</v>
      </c>
      <c r="E257" s="33" t="s">
        <v>111</v>
      </c>
      <c r="F257" s="33" t="s">
        <v>175</v>
      </c>
      <c r="G257" s="33" t="s">
        <v>1935</v>
      </c>
      <c r="H257" s="33" t="s">
        <v>114</v>
      </c>
      <c r="I257" s="33" t="s">
        <v>744</v>
      </c>
      <c r="J257" s="33" t="s">
        <v>1936</v>
      </c>
      <c r="K257" s="33" t="s">
        <v>1937</v>
      </c>
      <c r="L257" s="33" t="s">
        <v>1936</v>
      </c>
      <c r="M257" s="33" t="s">
        <v>1867</v>
      </c>
      <c r="N257" s="33" t="s">
        <v>82</v>
      </c>
      <c r="O257" s="33" t="s">
        <v>1736</v>
      </c>
      <c r="P257" s="33" t="s">
        <v>1737</v>
      </c>
      <c r="Q257" s="33" t="s">
        <v>1754</v>
      </c>
      <c r="R257" s="33" t="s">
        <v>1868</v>
      </c>
      <c r="S257" s="33" t="s">
        <v>1002</v>
      </c>
      <c r="T257" s="33" t="s">
        <v>570</v>
      </c>
      <c r="U257" s="33" t="s">
        <v>214</v>
      </c>
      <c r="V257" s="33" t="s">
        <v>443</v>
      </c>
      <c r="W257" s="33">
        <v>2024</v>
      </c>
      <c r="X257" s="33" t="s">
        <v>91</v>
      </c>
      <c r="Y257" s="33">
        <v>202401</v>
      </c>
      <c r="Z257" s="33">
        <v>202412</v>
      </c>
      <c r="AA257" s="33">
        <v>7.6</v>
      </c>
      <c r="AB257" s="33">
        <v>7.6</v>
      </c>
      <c r="AC257" s="33"/>
      <c r="AD257" s="33"/>
      <c r="AE257" s="148">
        <f t="shared" si="5"/>
        <v>0</v>
      </c>
      <c r="AF257" s="33">
        <v>135</v>
      </c>
      <c r="AG257" s="33">
        <v>135</v>
      </c>
      <c r="AH257" s="33" t="s">
        <v>92</v>
      </c>
      <c r="AI257" s="33" t="s">
        <v>92</v>
      </c>
      <c r="AJ257" s="33" t="s">
        <v>92</v>
      </c>
      <c r="AK257" s="33" t="s">
        <v>91</v>
      </c>
      <c r="AL257" s="33" t="s">
        <v>91</v>
      </c>
      <c r="AM257" s="33" t="s">
        <v>92</v>
      </c>
      <c r="AN257" s="33" t="s">
        <v>92</v>
      </c>
      <c r="AO257" s="33" t="s">
        <v>92</v>
      </c>
      <c r="AP257" s="33" t="s">
        <v>92</v>
      </c>
      <c r="AQ257" s="33" t="s">
        <v>1938</v>
      </c>
      <c r="AR257" s="33">
        <v>18420360222</v>
      </c>
      <c r="AS257" s="160"/>
      <c r="AT257" s="177"/>
      <c r="AU257" s="177"/>
      <c r="AV257" s="70"/>
      <c r="AW257" s="87">
        <v>7.6</v>
      </c>
      <c r="AX257" s="177"/>
      <c r="AY257" s="177"/>
      <c r="AZ257" s="177"/>
      <c r="BA257" s="177"/>
      <c r="BB257" s="177"/>
      <c r="BC257" s="177"/>
    </row>
    <row r="258" s="139" customFormat="1" ht="81" spans="1:55">
      <c r="A258" s="34" t="s">
        <v>556</v>
      </c>
      <c r="B258" s="61">
        <v>251</v>
      </c>
      <c r="C258" s="33" t="s">
        <v>1939</v>
      </c>
      <c r="D258" s="33" t="s">
        <v>110</v>
      </c>
      <c r="E258" s="33" t="s">
        <v>111</v>
      </c>
      <c r="F258" s="33" t="s">
        <v>175</v>
      </c>
      <c r="G258" s="33" t="s">
        <v>1940</v>
      </c>
      <c r="H258" s="33" t="s">
        <v>114</v>
      </c>
      <c r="I258" s="33" t="s">
        <v>230</v>
      </c>
      <c r="J258" s="33" t="s">
        <v>1941</v>
      </c>
      <c r="K258" s="33" t="s">
        <v>1942</v>
      </c>
      <c r="L258" s="33" t="s">
        <v>1941</v>
      </c>
      <c r="M258" s="33" t="s">
        <v>1943</v>
      </c>
      <c r="N258" s="33" t="s">
        <v>82</v>
      </c>
      <c r="O258" s="33" t="s">
        <v>1736</v>
      </c>
      <c r="P258" s="33" t="s">
        <v>1737</v>
      </c>
      <c r="Q258" s="33" t="s">
        <v>1754</v>
      </c>
      <c r="R258" s="33" t="s">
        <v>1944</v>
      </c>
      <c r="S258" s="33" t="s">
        <v>1002</v>
      </c>
      <c r="T258" s="33" t="s">
        <v>570</v>
      </c>
      <c r="U258" s="33" t="s">
        <v>214</v>
      </c>
      <c r="V258" s="33" t="s">
        <v>237</v>
      </c>
      <c r="W258" s="33">
        <v>2024</v>
      </c>
      <c r="X258" s="33" t="s">
        <v>91</v>
      </c>
      <c r="Y258" s="33">
        <v>202401</v>
      </c>
      <c r="Z258" s="33">
        <v>202412</v>
      </c>
      <c r="AA258" s="33">
        <v>6.4</v>
      </c>
      <c r="AB258" s="33">
        <v>6.4</v>
      </c>
      <c r="AC258" s="33"/>
      <c r="AD258" s="33"/>
      <c r="AE258" s="148">
        <f t="shared" si="5"/>
        <v>0</v>
      </c>
      <c r="AF258" s="33">
        <v>110</v>
      </c>
      <c r="AG258" s="33">
        <v>110</v>
      </c>
      <c r="AH258" s="33" t="s">
        <v>92</v>
      </c>
      <c r="AI258" s="33" t="s">
        <v>92</v>
      </c>
      <c r="AJ258" s="33" t="s">
        <v>92</v>
      </c>
      <c r="AK258" s="33" t="s">
        <v>91</v>
      </c>
      <c r="AL258" s="33" t="s">
        <v>91</v>
      </c>
      <c r="AM258" s="33" t="s">
        <v>92</v>
      </c>
      <c r="AN258" s="33" t="s">
        <v>92</v>
      </c>
      <c r="AO258" s="33" t="s">
        <v>92</v>
      </c>
      <c r="AP258" s="33" t="s">
        <v>92</v>
      </c>
      <c r="AQ258" s="33" t="s">
        <v>1945</v>
      </c>
      <c r="AR258" s="33">
        <v>15823597311</v>
      </c>
      <c r="AS258" s="160"/>
      <c r="AT258" s="177"/>
      <c r="AU258" s="177"/>
      <c r="AV258" s="70"/>
      <c r="AW258" s="87">
        <v>6.4</v>
      </c>
      <c r="AX258" s="177"/>
      <c r="AY258" s="177"/>
      <c r="AZ258" s="177"/>
      <c r="BA258" s="177"/>
      <c r="BB258" s="177"/>
      <c r="BC258" s="177"/>
    </row>
    <row r="259" s="8" customFormat="1" ht="108" spans="1:55">
      <c r="A259" s="34" t="s">
        <v>556</v>
      </c>
      <c r="B259" s="61">
        <v>252</v>
      </c>
      <c r="C259" s="33" t="s">
        <v>1946</v>
      </c>
      <c r="D259" s="33" t="s">
        <v>110</v>
      </c>
      <c r="E259" s="33" t="s">
        <v>111</v>
      </c>
      <c r="F259" s="33" t="s">
        <v>175</v>
      </c>
      <c r="G259" s="33" t="s">
        <v>1947</v>
      </c>
      <c r="H259" s="33" t="s">
        <v>114</v>
      </c>
      <c r="I259" s="33" t="s">
        <v>561</v>
      </c>
      <c r="J259" s="33" t="s">
        <v>1948</v>
      </c>
      <c r="K259" s="33" t="s">
        <v>1949</v>
      </c>
      <c r="L259" s="33" t="s">
        <v>1948</v>
      </c>
      <c r="M259" s="33" t="s">
        <v>1950</v>
      </c>
      <c r="N259" s="33" t="s">
        <v>82</v>
      </c>
      <c r="O259" s="33" t="s">
        <v>101</v>
      </c>
      <c r="P259" s="33" t="s">
        <v>1737</v>
      </c>
      <c r="Q259" s="33" t="s">
        <v>1951</v>
      </c>
      <c r="R259" s="33" t="s">
        <v>1952</v>
      </c>
      <c r="S259" s="33" t="s">
        <v>1002</v>
      </c>
      <c r="T259" s="33" t="s">
        <v>570</v>
      </c>
      <c r="U259" s="33" t="s">
        <v>214</v>
      </c>
      <c r="V259" s="33" t="s">
        <v>572</v>
      </c>
      <c r="W259" s="33">
        <v>2024</v>
      </c>
      <c r="X259" s="33" t="s">
        <v>91</v>
      </c>
      <c r="Y259" s="33">
        <v>202401</v>
      </c>
      <c r="Z259" s="33">
        <v>202412</v>
      </c>
      <c r="AA259" s="33">
        <v>30</v>
      </c>
      <c r="AB259" s="33">
        <v>30</v>
      </c>
      <c r="AC259" s="33"/>
      <c r="AD259" s="33"/>
      <c r="AE259" s="148">
        <f t="shared" si="5"/>
        <v>0</v>
      </c>
      <c r="AF259" s="33">
        <v>450</v>
      </c>
      <c r="AG259" s="33">
        <v>450</v>
      </c>
      <c r="AH259" s="33" t="s">
        <v>92</v>
      </c>
      <c r="AI259" s="33" t="s">
        <v>92</v>
      </c>
      <c r="AJ259" s="33" t="s">
        <v>92</v>
      </c>
      <c r="AK259" s="33" t="s">
        <v>91</v>
      </c>
      <c r="AL259" s="33" t="s">
        <v>92</v>
      </c>
      <c r="AM259" s="33" t="s">
        <v>92</v>
      </c>
      <c r="AN259" s="33" t="s">
        <v>92</v>
      </c>
      <c r="AO259" s="33" t="s">
        <v>92</v>
      </c>
      <c r="AP259" s="33" t="s">
        <v>92</v>
      </c>
      <c r="AQ259" s="33" t="s">
        <v>1953</v>
      </c>
      <c r="AR259" s="33">
        <v>15023892435</v>
      </c>
      <c r="AS259" s="160"/>
      <c r="AT259" s="183"/>
      <c r="AU259" s="183"/>
      <c r="AV259" s="28"/>
      <c r="AW259" s="87"/>
      <c r="AX259" s="183"/>
      <c r="AY259" s="183"/>
      <c r="AZ259" s="183"/>
      <c r="BA259" s="183"/>
      <c r="BB259" s="183"/>
      <c r="BC259" s="183"/>
    </row>
    <row r="260" s="8" customFormat="1" ht="135" spans="1:55">
      <c r="A260" s="34" t="s">
        <v>556</v>
      </c>
      <c r="B260" s="61">
        <v>253</v>
      </c>
      <c r="C260" s="33" t="s">
        <v>1954</v>
      </c>
      <c r="D260" s="33" t="s">
        <v>110</v>
      </c>
      <c r="E260" s="33" t="s">
        <v>111</v>
      </c>
      <c r="F260" s="33" t="s">
        <v>175</v>
      </c>
      <c r="G260" s="33" t="s">
        <v>1955</v>
      </c>
      <c r="H260" s="33" t="s">
        <v>114</v>
      </c>
      <c r="I260" s="33" t="s">
        <v>375</v>
      </c>
      <c r="J260" s="33" t="s">
        <v>1956</v>
      </c>
      <c r="K260" s="33" t="s">
        <v>1957</v>
      </c>
      <c r="L260" s="33" t="s">
        <v>1956</v>
      </c>
      <c r="M260" s="33" t="s">
        <v>1958</v>
      </c>
      <c r="N260" s="33" t="s">
        <v>82</v>
      </c>
      <c r="O260" s="33" t="s">
        <v>101</v>
      </c>
      <c r="P260" s="33" t="s">
        <v>1737</v>
      </c>
      <c r="Q260" s="33" t="s">
        <v>1951</v>
      </c>
      <c r="R260" s="33" t="s">
        <v>1959</v>
      </c>
      <c r="S260" s="33" t="s">
        <v>1002</v>
      </c>
      <c r="T260" s="33" t="s">
        <v>570</v>
      </c>
      <c r="U260" s="33" t="s">
        <v>214</v>
      </c>
      <c r="V260" s="33" t="s">
        <v>617</v>
      </c>
      <c r="W260" s="33">
        <v>2024</v>
      </c>
      <c r="X260" s="33" t="s">
        <v>91</v>
      </c>
      <c r="Y260" s="33">
        <v>202401</v>
      </c>
      <c r="Z260" s="33">
        <v>202412</v>
      </c>
      <c r="AA260" s="33">
        <v>95</v>
      </c>
      <c r="AB260" s="33">
        <v>95</v>
      </c>
      <c r="AC260" s="33"/>
      <c r="AD260" s="33"/>
      <c r="AE260" s="148">
        <f t="shared" si="5"/>
        <v>0</v>
      </c>
      <c r="AF260" s="33">
        <v>1425</v>
      </c>
      <c r="AG260" s="33">
        <v>1425</v>
      </c>
      <c r="AH260" s="33" t="s">
        <v>92</v>
      </c>
      <c r="AI260" s="33" t="s">
        <v>92</v>
      </c>
      <c r="AJ260" s="33" t="s">
        <v>92</v>
      </c>
      <c r="AK260" s="33" t="s">
        <v>91</v>
      </c>
      <c r="AL260" s="33" t="s">
        <v>91</v>
      </c>
      <c r="AM260" s="33" t="s">
        <v>92</v>
      </c>
      <c r="AN260" s="33" t="s">
        <v>92</v>
      </c>
      <c r="AO260" s="33" t="s">
        <v>92</v>
      </c>
      <c r="AP260" s="33" t="s">
        <v>92</v>
      </c>
      <c r="AQ260" s="33" t="s">
        <v>1763</v>
      </c>
      <c r="AR260" s="33">
        <v>18883271731</v>
      </c>
      <c r="AS260" s="160"/>
      <c r="AT260" s="183"/>
      <c r="AU260" s="183"/>
      <c r="AV260" s="28"/>
      <c r="AW260" s="87"/>
      <c r="AX260" s="183"/>
      <c r="AY260" s="183"/>
      <c r="AZ260" s="183"/>
      <c r="BA260" s="183"/>
      <c r="BB260" s="183"/>
      <c r="BC260" s="183"/>
    </row>
    <row r="261" s="8" customFormat="1" ht="108" spans="1:55">
      <c r="A261" s="34" t="s">
        <v>556</v>
      </c>
      <c r="B261" s="61">
        <v>254</v>
      </c>
      <c r="C261" s="33" t="s">
        <v>1960</v>
      </c>
      <c r="D261" s="33" t="s">
        <v>110</v>
      </c>
      <c r="E261" s="33" t="s">
        <v>111</v>
      </c>
      <c r="F261" s="33" t="s">
        <v>175</v>
      </c>
      <c r="G261" s="33" t="s">
        <v>1961</v>
      </c>
      <c r="H261" s="33" t="s">
        <v>114</v>
      </c>
      <c r="I261" s="33" t="s">
        <v>381</v>
      </c>
      <c r="J261" s="33" t="s">
        <v>1962</v>
      </c>
      <c r="K261" s="33" t="s">
        <v>1963</v>
      </c>
      <c r="L261" s="33" t="s">
        <v>1962</v>
      </c>
      <c r="M261" s="33" t="s">
        <v>1964</v>
      </c>
      <c r="N261" s="33" t="s">
        <v>82</v>
      </c>
      <c r="O261" s="33" t="s">
        <v>101</v>
      </c>
      <c r="P261" s="33" t="s">
        <v>1737</v>
      </c>
      <c r="Q261" s="33" t="s">
        <v>1951</v>
      </c>
      <c r="R261" s="33" t="s">
        <v>1965</v>
      </c>
      <c r="S261" s="33" t="s">
        <v>1002</v>
      </c>
      <c r="T261" s="33" t="s">
        <v>570</v>
      </c>
      <c r="U261" s="33" t="s">
        <v>214</v>
      </c>
      <c r="V261" s="33" t="s">
        <v>771</v>
      </c>
      <c r="W261" s="33">
        <v>2024</v>
      </c>
      <c r="X261" s="33" t="s">
        <v>91</v>
      </c>
      <c r="Y261" s="33">
        <v>202401</v>
      </c>
      <c r="Z261" s="33">
        <v>202412</v>
      </c>
      <c r="AA261" s="33">
        <v>90</v>
      </c>
      <c r="AB261" s="33">
        <v>90</v>
      </c>
      <c r="AC261" s="33"/>
      <c r="AD261" s="33"/>
      <c r="AE261" s="148">
        <f t="shared" si="5"/>
        <v>0</v>
      </c>
      <c r="AF261" s="33">
        <v>1350</v>
      </c>
      <c r="AG261" s="33">
        <v>1350</v>
      </c>
      <c r="AH261" s="33" t="s">
        <v>92</v>
      </c>
      <c r="AI261" s="33" t="s">
        <v>92</v>
      </c>
      <c r="AJ261" s="33" t="s">
        <v>92</v>
      </c>
      <c r="AK261" s="33" t="s">
        <v>91</v>
      </c>
      <c r="AL261" s="33" t="s">
        <v>91</v>
      </c>
      <c r="AM261" s="33" t="s">
        <v>92</v>
      </c>
      <c r="AN261" s="33" t="s">
        <v>92</v>
      </c>
      <c r="AO261" s="33" t="s">
        <v>92</v>
      </c>
      <c r="AP261" s="33" t="s">
        <v>92</v>
      </c>
      <c r="AQ261" s="33" t="s">
        <v>1966</v>
      </c>
      <c r="AR261" s="33">
        <v>13896560731</v>
      </c>
      <c r="AS261" s="160"/>
      <c r="AT261" s="183"/>
      <c r="AU261" s="183"/>
      <c r="AV261" s="28"/>
      <c r="AW261" s="87"/>
      <c r="AX261" s="183"/>
      <c r="AY261" s="183"/>
      <c r="AZ261" s="183"/>
      <c r="BA261" s="183"/>
      <c r="BB261" s="183"/>
      <c r="BC261" s="183"/>
    </row>
    <row r="262" s="8" customFormat="1" ht="108" spans="1:55">
      <c r="A262" s="34" t="s">
        <v>556</v>
      </c>
      <c r="B262" s="61">
        <v>255</v>
      </c>
      <c r="C262" s="33" t="s">
        <v>1967</v>
      </c>
      <c r="D262" s="33" t="s">
        <v>110</v>
      </c>
      <c r="E262" s="33" t="s">
        <v>111</v>
      </c>
      <c r="F262" s="33" t="s">
        <v>175</v>
      </c>
      <c r="G262" s="33" t="s">
        <v>1968</v>
      </c>
      <c r="H262" s="33" t="s">
        <v>114</v>
      </c>
      <c r="I262" s="33" t="s">
        <v>620</v>
      </c>
      <c r="J262" s="33" t="s">
        <v>1969</v>
      </c>
      <c r="K262" s="33" t="s">
        <v>1970</v>
      </c>
      <c r="L262" s="33" t="s">
        <v>1969</v>
      </c>
      <c r="M262" s="33" t="s">
        <v>1971</v>
      </c>
      <c r="N262" s="33" t="s">
        <v>82</v>
      </c>
      <c r="O262" s="33" t="s">
        <v>101</v>
      </c>
      <c r="P262" s="33" t="s">
        <v>1737</v>
      </c>
      <c r="Q262" s="33" t="s">
        <v>1951</v>
      </c>
      <c r="R262" s="33" t="s">
        <v>1972</v>
      </c>
      <c r="S262" s="33" t="s">
        <v>1002</v>
      </c>
      <c r="T262" s="33" t="s">
        <v>570</v>
      </c>
      <c r="U262" s="33" t="s">
        <v>214</v>
      </c>
      <c r="V262" s="33" t="s">
        <v>625</v>
      </c>
      <c r="W262" s="33">
        <v>2024</v>
      </c>
      <c r="X262" s="33" t="s">
        <v>91</v>
      </c>
      <c r="Y262" s="33">
        <v>202401</v>
      </c>
      <c r="Z262" s="33">
        <v>202412</v>
      </c>
      <c r="AA262" s="33">
        <v>89</v>
      </c>
      <c r="AB262" s="33">
        <v>89</v>
      </c>
      <c r="AC262" s="33"/>
      <c r="AD262" s="33"/>
      <c r="AE262" s="148">
        <f t="shared" si="5"/>
        <v>0</v>
      </c>
      <c r="AF262" s="33">
        <v>1335</v>
      </c>
      <c r="AG262" s="33">
        <v>1335</v>
      </c>
      <c r="AH262" s="33" t="s">
        <v>92</v>
      </c>
      <c r="AI262" s="33" t="s">
        <v>92</v>
      </c>
      <c r="AJ262" s="33" t="s">
        <v>92</v>
      </c>
      <c r="AK262" s="33" t="s">
        <v>91</v>
      </c>
      <c r="AL262" s="33" t="s">
        <v>91</v>
      </c>
      <c r="AM262" s="33" t="s">
        <v>92</v>
      </c>
      <c r="AN262" s="33" t="s">
        <v>92</v>
      </c>
      <c r="AO262" s="33" t="s">
        <v>92</v>
      </c>
      <c r="AP262" s="33" t="s">
        <v>92</v>
      </c>
      <c r="AQ262" s="33" t="s">
        <v>1973</v>
      </c>
      <c r="AR262" s="33">
        <v>15023827889</v>
      </c>
      <c r="AS262" s="160"/>
      <c r="AT262" s="183"/>
      <c r="AU262" s="183"/>
      <c r="AV262" s="28"/>
      <c r="AW262" s="87"/>
      <c r="AX262" s="183"/>
      <c r="AY262" s="183"/>
      <c r="AZ262" s="183"/>
      <c r="BA262" s="183"/>
      <c r="BB262" s="183"/>
      <c r="BC262" s="183"/>
    </row>
    <row r="263" s="8" customFormat="1" ht="135" spans="1:55">
      <c r="A263" s="34" t="s">
        <v>556</v>
      </c>
      <c r="B263" s="61">
        <v>256</v>
      </c>
      <c r="C263" s="33" t="s">
        <v>1974</v>
      </c>
      <c r="D263" s="33" t="s">
        <v>110</v>
      </c>
      <c r="E263" s="33" t="s">
        <v>111</v>
      </c>
      <c r="F263" s="33" t="s">
        <v>175</v>
      </c>
      <c r="G263" s="33" t="s">
        <v>1975</v>
      </c>
      <c r="H263" s="33" t="s">
        <v>114</v>
      </c>
      <c r="I263" s="33" t="s">
        <v>763</v>
      </c>
      <c r="J263" s="33" t="s">
        <v>1976</v>
      </c>
      <c r="K263" s="33" t="s">
        <v>1977</v>
      </c>
      <c r="L263" s="33" t="s">
        <v>1976</v>
      </c>
      <c r="M263" s="33" t="s">
        <v>1978</v>
      </c>
      <c r="N263" s="33" t="s">
        <v>82</v>
      </c>
      <c r="O263" s="33" t="s">
        <v>101</v>
      </c>
      <c r="P263" s="33" t="s">
        <v>1737</v>
      </c>
      <c r="Q263" s="33" t="s">
        <v>1951</v>
      </c>
      <c r="R263" s="33" t="s">
        <v>1979</v>
      </c>
      <c r="S263" s="33" t="s">
        <v>1002</v>
      </c>
      <c r="T263" s="33" t="s">
        <v>570</v>
      </c>
      <c r="U263" s="33" t="s">
        <v>214</v>
      </c>
      <c r="V263" s="33" t="s">
        <v>768</v>
      </c>
      <c r="W263" s="33">
        <v>2024</v>
      </c>
      <c r="X263" s="33" t="s">
        <v>91</v>
      </c>
      <c r="Y263" s="33">
        <v>202401</v>
      </c>
      <c r="Z263" s="33">
        <v>202412</v>
      </c>
      <c r="AA263" s="33">
        <v>125</v>
      </c>
      <c r="AB263" s="33">
        <v>125</v>
      </c>
      <c r="AC263" s="33"/>
      <c r="AD263" s="33"/>
      <c r="AE263" s="148">
        <f t="shared" si="5"/>
        <v>0</v>
      </c>
      <c r="AF263" s="33">
        <v>1875</v>
      </c>
      <c r="AG263" s="33">
        <v>1875</v>
      </c>
      <c r="AH263" s="33" t="s">
        <v>92</v>
      </c>
      <c r="AI263" s="33" t="s">
        <v>92</v>
      </c>
      <c r="AJ263" s="33" t="s">
        <v>92</v>
      </c>
      <c r="AK263" s="33" t="s">
        <v>91</v>
      </c>
      <c r="AL263" s="33" t="s">
        <v>91</v>
      </c>
      <c r="AM263" s="33" t="s">
        <v>92</v>
      </c>
      <c r="AN263" s="33" t="s">
        <v>92</v>
      </c>
      <c r="AO263" s="33" t="s">
        <v>92</v>
      </c>
      <c r="AP263" s="33" t="s">
        <v>92</v>
      </c>
      <c r="AQ263" s="33" t="s">
        <v>1425</v>
      </c>
      <c r="AR263" s="33">
        <v>15870466966</v>
      </c>
      <c r="AS263" s="160"/>
      <c r="AT263" s="183"/>
      <c r="AU263" s="183"/>
      <c r="AV263" s="28"/>
      <c r="AW263" s="87"/>
      <c r="AX263" s="183"/>
      <c r="AY263" s="183"/>
      <c r="AZ263" s="183"/>
      <c r="BA263" s="183"/>
      <c r="BB263" s="183"/>
      <c r="BC263" s="183"/>
    </row>
    <row r="264" s="8" customFormat="1" ht="135" spans="1:55">
      <c r="A264" s="34" t="s">
        <v>556</v>
      </c>
      <c r="B264" s="61">
        <v>257</v>
      </c>
      <c r="C264" s="33" t="s">
        <v>1980</v>
      </c>
      <c r="D264" s="33" t="s">
        <v>110</v>
      </c>
      <c r="E264" s="33" t="s">
        <v>111</v>
      </c>
      <c r="F264" s="33" t="s">
        <v>175</v>
      </c>
      <c r="G264" s="33" t="s">
        <v>1981</v>
      </c>
      <c r="H264" s="33" t="s">
        <v>114</v>
      </c>
      <c r="I264" s="33" t="s">
        <v>321</v>
      </c>
      <c r="J264" s="33" t="s">
        <v>1982</v>
      </c>
      <c r="K264" s="33" t="s">
        <v>1983</v>
      </c>
      <c r="L264" s="33" t="s">
        <v>1982</v>
      </c>
      <c r="M264" s="33" t="s">
        <v>1984</v>
      </c>
      <c r="N264" s="33" t="s">
        <v>82</v>
      </c>
      <c r="O264" s="33" t="s">
        <v>101</v>
      </c>
      <c r="P264" s="33" t="s">
        <v>1737</v>
      </c>
      <c r="Q264" s="33" t="s">
        <v>1951</v>
      </c>
      <c r="R264" s="33" t="s">
        <v>1985</v>
      </c>
      <c r="S264" s="33" t="s">
        <v>1002</v>
      </c>
      <c r="T264" s="33" t="s">
        <v>570</v>
      </c>
      <c r="U264" s="33" t="s">
        <v>214</v>
      </c>
      <c r="V264" s="33" t="s">
        <v>668</v>
      </c>
      <c r="W264" s="33">
        <v>2024</v>
      </c>
      <c r="X264" s="33" t="s">
        <v>91</v>
      </c>
      <c r="Y264" s="33">
        <v>202401</v>
      </c>
      <c r="Z264" s="33">
        <v>202412</v>
      </c>
      <c r="AA264" s="33">
        <v>57</v>
      </c>
      <c r="AB264" s="33">
        <v>57</v>
      </c>
      <c r="AC264" s="33"/>
      <c r="AD264" s="33"/>
      <c r="AE264" s="148">
        <f t="shared" si="5"/>
        <v>0</v>
      </c>
      <c r="AF264" s="33">
        <v>855</v>
      </c>
      <c r="AG264" s="33">
        <v>855</v>
      </c>
      <c r="AH264" s="33" t="s">
        <v>92</v>
      </c>
      <c r="AI264" s="33" t="s">
        <v>92</v>
      </c>
      <c r="AJ264" s="33" t="s">
        <v>92</v>
      </c>
      <c r="AK264" s="33" t="s">
        <v>91</v>
      </c>
      <c r="AL264" s="33" t="s">
        <v>91</v>
      </c>
      <c r="AM264" s="33" t="s">
        <v>92</v>
      </c>
      <c r="AN264" s="33" t="s">
        <v>92</v>
      </c>
      <c r="AO264" s="33" t="s">
        <v>92</v>
      </c>
      <c r="AP264" s="33" t="s">
        <v>92</v>
      </c>
      <c r="AQ264" s="33" t="s">
        <v>1787</v>
      </c>
      <c r="AR264" s="33">
        <v>18716324169</v>
      </c>
      <c r="AS264" s="160"/>
      <c r="AT264" s="183"/>
      <c r="AU264" s="183"/>
      <c r="AV264" s="28"/>
      <c r="AW264" s="87"/>
      <c r="AX264" s="183"/>
      <c r="AY264" s="183"/>
      <c r="AZ264" s="183"/>
      <c r="BA264" s="183"/>
      <c r="BB264" s="183"/>
      <c r="BC264" s="183"/>
    </row>
    <row r="265" s="8" customFormat="1" ht="135" spans="1:55">
      <c r="A265" s="34" t="s">
        <v>556</v>
      </c>
      <c r="B265" s="61">
        <v>258</v>
      </c>
      <c r="C265" s="33" t="s">
        <v>1986</v>
      </c>
      <c r="D265" s="33" t="s">
        <v>110</v>
      </c>
      <c r="E265" s="33" t="s">
        <v>111</v>
      </c>
      <c r="F265" s="33" t="s">
        <v>175</v>
      </c>
      <c r="G265" s="33" t="s">
        <v>1987</v>
      </c>
      <c r="H265" s="33" t="s">
        <v>114</v>
      </c>
      <c r="I265" s="33" t="s">
        <v>683</v>
      </c>
      <c r="J265" s="33" t="s">
        <v>1988</v>
      </c>
      <c r="K265" s="33" t="s">
        <v>1989</v>
      </c>
      <c r="L265" s="33" t="s">
        <v>1988</v>
      </c>
      <c r="M265" s="33" t="s">
        <v>1990</v>
      </c>
      <c r="N265" s="33" t="s">
        <v>82</v>
      </c>
      <c r="O265" s="33" t="s">
        <v>101</v>
      </c>
      <c r="P265" s="33" t="s">
        <v>1737</v>
      </c>
      <c r="Q265" s="33" t="s">
        <v>1951</v>
      </c>
      <c r="R265" s="33" t="s">
        <v>1991</v>
      </c>
      <c r="S265" s="33" t="s">
        <v>1002</v>
      </c>
      <c r="T265" s="33" t="s">
        <v>570</v>
      </c>
      <c r="U265" s="33" t="s">
        <v>214</v>
      </c>
      <c r="V265" s="33" t="s">
        <v>688</v>
      </c>
      <c r="W265" s="33">
        <v>2024</v>
      </c>
      <c r="X265" s="33" t="s">
        <v>91</v>
      </c>
      <c r="Y265" s="33">
        <v>202401</v>
      </c>
      <c r="Z265" s="33">
        <v>202412</v>
      </c>
      <c r="AA265" s="33">
        <v>78</v>
      </c>
      <c r="AB265" s="33">
        <v>78</v>
      </c>
      <c r="AC265" s="33"/>
      <c r="AD265" s="33"/>
      <c r="AE265" s="148">
        <f t="shared" si="5"/>
        <v>0</v>
      </c>
      <c r="AF265" s="33">
        <v>1170</v>
      </c>
      <c r="AG265" s="33">
        <v>1170</v>
      </c>
      <c r="AH265" s="33" t="s">
        <v>92</v>
      </c>
      <c r="AI265" s="33" t="s">
        <v>92</v>
      </c>
      <c r="AJ265" s="33" t="s">
        <v>92</v>
      </c>
      <c r="AK265" s="33" t="s">
        <v>91</v>
      </c>
      <c r="AL265" s="33" t="s">
        <v>91</v>
      </c>
      <c r="AM265" s="33" t="s">
        <v>92</v>
      </c>
      <c r="AN265" s="33" t="s">
        <v>92</v>
      </c>
      <c r="AO265" s="33" t="s">
        <v>92</v>
      </c>
      <c r="AP265" s="33" t="s">
        <v>92</v>
      </c>
      <c r="AQ265" s="33" t="s">
        <v>1992</v>
      </c>
      <c r="AR265" s="33">
        <v>18290257890</v>
      </c>
      <c r="AS265" s="160"/>
      <c r="AT265" s="183"/>
      <c r="AU265" s="183"/>
      <c r="AV265" s="28"/>
      <c r="AW265" s="87"/>
      <c r="AX265" s="183"/>
      <c r="AY265" s="183"/>
      <c r="AZ265" s="183"/>
      <c r="BA265" s="183"/>
      <c r="BB265" s="183"/>
      <c r="BC265" s="183"/>
    </row>
    <row r="266" s="8" customFormat="1" ht="135" spans="1:55">
      <c r="A266" s="34" t="s">
        <v>556</v>
      </c>
      <c r="B266" s="61">
        <v>259</v>
      </c>
      <c r="C266" s="33" t="s">
        <v>1993</v>
      </c>
      <c r="D266" s="33" t="s">
        <v>110</v>
      </c>
      <c r="E266" s="33" t="s">
        <v>111</v>
      </c>
      <c r="F266" s="33" t="s">
        <v>175</v>
      </c>
      <c r="G266" s="33" t="s">
        <v>1994</v>
      </c>
      <c r="H266" s="33" t="s">
        <v>114</v>
      </c>
      <c r="I266" s="33" t="s">
        <v>691</v>
      </c>
      <c r="J266" s="33" t="s">
        <v>1995</v>
      </c>
      <c r="K266" s="33" t="s">
        <v>1996</v>
      </c>
      <c r="L266" s="33" t="s">
        <v>1995</v>
      </c>
      <c r="M266" s="33" t="s">
        <v>1997</v>
      </c>
      <c r="N266" s="33" t="s">
        <v>82</v>
      </c>
      <c r="O266" s="33" t="s">
        <v>101</v>
      </c>
      <c r="P266" s="33" t="s">
        <v>1737</v>
      </c>
      <c r="Q266" s="33" t="s">
        <v>1951</v>
      </c>
      <c r="R266" s="33" t="s">
        <v>1998</v>
      </c>
      <c r="S266" s="33" t="s">
        <v>1002</v>
      </c>
      <c r="T266" s="33" t="s">
        <v>570</v>
      </c>
      <c r="U266" s="33" t="s">
        <v>214</v>
      </c>
      <c r="V266" s="33" t="s">
        <v>696</v>
      </c>
      <c r="W266" s="33">
        <v>2024</v>
      </c>
      <c r="X266" s="33" t="s">
        <v>91</v>
      </c>
      <c r="Y266" s="33">
        <v>202401</v>
      </c>
      <c r="Z266" s="33">
        <v>202412</v>
      </c>
      <c r="AA266" s="33">
        <v>85</v>
      </c>
      <c r="AB266" s="33">
        <v>85</v>
      </c>
      <c r="AC266" s="33"/>
      <c r="AD266" s="33"/>
      <c r="AE266" s="148">
        <f t="shared" ref="AE266:AE289" si="6">AA266-AB266-AC266-AD266</f>
        <v>0</v>
      </c>
      <c r="AF266" s="33">
        <v>1275</v>
      </c>
      <c r="AG266" s="33">
        <v>1275</v>
      </c>
      <c r="AH266" s="33" t="s">
        <v>92</v>
      </c>
      <c r="AI266" s="33" t="s">
        <v>92</v>
      </c>
      <c r="AJ266" s="33" t="s">
        <v>92</v>
      </c>
      <c r="AK266" s="33" t="s">
        <v>91</v>
      </c>
      <c r="AL266" s="33" t="s">
        <v>91</v>
      </c>
      <c r="AM266" s="33" t="s">
        <v>92</v>
      </c>
      <c r="AN266" s="33" t="s">
        <v>92</v>
      </c>
      <c r="AO266" s="33" t="s">
        <v>92</v>
      </c>
      <c r="AP266" s="33" t="s">
        <v>92</v>
      </c>
      <c r="AQ266" s="33" t="s">
        <v>1092</v>
      </c>
      <c r="AR266" s="33">
        <v>15826470946</v>
      </c>
      <c r="AS266" s="160"/>
      <c r="AT266" s="183"/>
      <c r="AU266" s="183"/>
      <c r="AV266" s="28"/>
      <c r="AW266" s="87"/>
      <c r="AX266" s="183"/>
      <c r="AY266" s="183"/>
      <c r="AZ266" s="183"/>
      <c r="BA266" s="183"/>
      <c r="BB266" s="183"/>
      <c r="BC266" s="183"/>
    </row>
    <row r="267" s="8" customFormat="1" ht="135" spans="1:55">
      <c r="A267" s="34" t="s">
        <v>556</v>
      </c>
      <c r="B267" s="61">
        <v>260</v>
      </c>
      <c r="C267" s="33" t="s">
        <v>1999</v>
      </c>
      <c r="D267" s="33" t="s">
        <v>110</v>
      </c>
      <c r="E267" s="33" t="s">
        <v>111</v>
      </c>
      <c r="F267" s="33" t="s">
        <v>175</v>
      </c>
      <c r="G267" s="33" t="s">
        <v>1994</v>
      </c>
      <c r="H267" s="33" t="s">
        <v>114</v>
      </c>
      <c r="I267" s="33" t="s">
        <v>699</v>
      </c>
      <c r="J267" s="33" t="s">
        <v>1995</v>
      </c>
      <c r="K267" s="33" t="s">
        <v>1996</v>
      </c>
      <c r="L267" s="33" t="s">
        <v>1995</v>
      </c>
      <c r="M267" s="33" t="s">
        <v>1997</v>
      </c>
      <c r="N267" s="33" t="s">
        <v>82</v>
      </c>
      <c r="O267" s="33" t="s">
        <v>101</v>
      </c>
      <c r="P267" s="33" t="s">
        <v>1737</v>
      </c>
      <c r="Q267" s="33" t="s">
        <v>1951</v>
      </c>
      <c r="R267" s="33" t="s">
        <v>1998</v>
      </c>
      <c r="S267" s="33" t="s">
        <v>1002</v>
      </c>
      <c r="T267" s="33" t="s">
        <v>570</v>
      </c>
      <c r="U267" s="33" t="s">
        <v>214</v>
      </c>
      <c r="V267" s="33" t="s">
        <v>704</v>
      </c>
      <c r="W267" s="33">
        <v>2024</v>
      </c>
      <c r="X267" s="33" t="s">
        <v>91</v>
      </c>
      <c r="Y267" s="33">
        <v>202401</v>
      </c>
      <c r="Z267" s="33">
        <v>202412</v>
      </c>
      <c r="AA267" s="33">
        <v>85</v>
      </c>
      <c r="AB267" s="33">
        <v>85</v>
      </c>
      <c r="AC267" s="33"/>
      <c r="AD267" s="33"/>
      <c r="AE267" s="148">
        <f t="shared" si="6"/>
        <v>0</v>
      </c>
      <c r="AF267" s="33">
        <v>1275</v>
      </c>
      <c r="AG267" s="33">
        <v>1275</v>
      </c>
      <c r="AH267" s="33" t="s">
        <v>92</v>
      </c>
      <c r="AI267" s="33" t="s">
        <v>92</v>
      </c>
      <c r="AJ267" s="33" t="s">
        <v>92</v>
      </c>
      <c r="AK267" s="33" t="s">
        <v>91</v>
      </c>
      <c r="AL267" s="33" t="s">
        <v>91</v>
      </c>
      <c r="AM267" s="33" t="s">
        <v>92</v>
      </c>
      <c r="AN267" s="33" t="s">
        <v>92</v>
      </c>
      <c r="AO267" s="33" t="s">
        <v>92</v>
      </c>
      <c r="AP267" s="33" t="s">
        <v>92</v>
      </c>
      <c r="AQ267" s="33" t="s">
        <v>1806</v>
      </c>
      <c r="AR267" s="33">
        <v>15223570990</v>
      </c>
      <c r="AS267" s="160"/>
      <c r="AT267" s="183"/>
      <c r="AU267" s="183"/>
      <c r="AV267" s="28"/>
      <c r="AW267" s="87"/>
      <c r="AX267" s="183"/>
      <c r="AY267" s="183"/>
      <c r="AZ267" s="183"/>
      <c r="BA267" s="183"/>
      <c r="BB267" s="183"/>
      <c r="BC267" s="183"/>
    </row>
    <row r="268" s="8" customFormat="1" ht="135" spans="1:55">
      <c r="A268" s="34" t="s">
        <v>556</v>
      </c>
      <c r="B268" s="61">
        <v>261</v>
      </c>
      <c r="C268" s="33" t="s">
        <v>2000</v>
      </c>
      <c r="D268" s="33" t="s">
        <v>110</v>
      </c>
      <c r="E268" s="33" t="s">
        <v>111</v>
      </c>
      <c r="F268" s="33" t="s">
        <v>175</v>
      </c>
      <c r="G268" s="33" t="s">
        <v>2001</v>
      </c>
      <c r="H268" s="33" t="s">
        <v>114</v>
      </c>
      <c r="I268" s="33" t="s">
        <v>584</v>
      </c>
      <c r="J268" s="33" t="s">
        <v>2002</v>
      </c>
      <c r="K268" s="33" t="s">
        <v>2003</v>
      </c>
      <c r="L268" s="33" t="s">
        <v>2002</v>
      </c>
      <c r="M268" s="33" t="s">
        <v>2004</v>
      </c>
      <c r="N268" s="33" t="s">
        <v>82</v>
      </c>
      <c r="O268" s="33" t="s">
        <v>101</v>
      </c>
      <c r="P268" s="33" t="s">
        <v>1737</v>
      </c>
      <c r="Q268" s="33" t="s">
        <v>1951</v>
      </c>
      <c r="R268" s="33" t="s">
        <v>2005</v>
      </c>
      <c r="S268" s="33" t="s">
        <v>1002</v>
      </c>
      <c r="T268" s="33" t="s">
        <v>570</v>
      </c>
      <c r="U268" s="33" t="s">
        <v>214</v>
      </c>
      <c r="V268" s="33" t="s">
        <v>589</v>
      </c>
      <c r="W268" s="33">
        <v>2024</v>
      </c>
      <c r="X268" s="33" t="s">
        <v>91</v>
      </c>
      <c r="Y268" s="33">
        <v>202401</v>
      </c>
      <c r="Z268" s="33">
        <v>202412</v>
      </c>
      <c r="AA268" s="33">
        <v>140</v>
      </c>
      <c r="AB268" s="33">
        <v>140</v>
      </c>
      <c r="AC268" s="33"/>
      <c r="AD268" s="33"/>
      <c r="AE268" s="148">
        <f t="shared" si="6"/>
        <v>0</v>
      </c>
      <c r="AF268" s="33">
        <v>2100</v>
      </c>
      <c r="AG268" s="33">
        <v>2100</v>
      </c>
      <c r="AH268" s="33" t="s">
        <v>92</v>
      </c>
      <c r="AI268" s="33" t="s">
        <v>92</v>
      </c>
      <c r="AJ268" s="33" t="s">
        <v>92</v>
      </c>
      <c r="AK268" s="33" t="s">
        <v>91</v>
      </c>
      <c r="AL268" s="33" t="s">
        <v>91</v>
      </c>
      <c r="AM268" s="33" t="s">
        <v>92</v>
      </c>
      <c r="AN268" s="33" t="s">
        <v>92</v>
      </c>
      <c r="AO268" s="33" t="s">
        <v>92</v>
      </c>
      <c r="AP268" s="33" t="s">
        <v>92</v>
      </c>
      <c r="AQ268" s="33" t="s">
        <v>1814</v>
      </c>
      <c r="AR268" s="33">
        <v>13594802796</v>
      </c>
      <c r="AS268" s="160"/>
      <c r="AT268" s="183"/>
      <c r="AU268" s="183"/>
      <c r="AV268" s="28"/>
      <c r="AW268" s="87"/>
      <c r="AX268" s="183"/>
      <c r="AY268" s="183"/>
      <c r="AZ268" s="183"/>
      <c r="BA268" s="183"/>
      <c r="BB268" s="183"/>
      <c r="BC268" s="183"/>
    </row>
    <row r="269" s="8" customFormat="1" ht="135" spans="1:55">
      <c r="A269" s="34" t="s">
        <v>556</v>
      </c>
      <c r="B269" s="61">
        <v>262</v>
      </c>
      <c r="C269" s="33" t="s">
        <v>2006</v>
      </c>
      <c r="D269" s="33" t="s">
        <v>110</v>
      </c>
      <c r="E269" s="33" t="s">
        <v>111</v>
      </c>
      <c r="F269" s="33" t="s">
        <v>175</v>
      </c>
      <c r="G269" s="33" t="s">
        <v>2007</v>
      </c>
      <c r="H269" s="33" t="s">
        <v>114</v>
      </c>
      <c r="I269" s="33" t="s">
        <v>115</v>
      </c>
      <c r="J269" s="33" t="s">
        <v>2008</v>
      </c>
      <c r="K269" s="33" t="s">
        <v>2009</v>
      </c>
      <c r="L269" s="33" t="s">
        <v>2008</v>
      </c>
      <c r="M269" s="33" t="s">
        <v>2010</v>
      </c>
      <c r="N269" s="33" t="s">
        <v>82</v>
      </c>
      <c r="O269" s="33" t="s">
        <v>101</v>
      </c>
      <c r="P269" s="33" t="s">
        <v>1737</v>
      </c>
      <c r="Q269" s="33" t="s">
        <v>1951</v>
      </c>
      <c r="R269" s="33" t="s">
        <v>2011</v>
      </c>
      <c r="S269" s="33" t="s">
        <v>1002</v>
      </c>
      <c r="T269" s="33" t="s">
        <v>570</v>
      </c>
      <c r="U269" s="33" t="s">
        <v>214</v>
      </c>
      <c r="V269" s="33" t="s">
        <v>124</v>
      </c>
      <c r="W269" s="33">
        <v>2024</v>
      </c>
      <c r="X269" s="33" t="s">
        <v>91</v>
      </c>
      <c r="Y269" s="33">
        <v>202401</v>
      </c>
      <c r="Z269" s="33">
        <v>202412</v>
      </c>
      <c r="AA269" s="33">
        <v>300</v>
      </c>
      <c r="AB269" s="33">
        <v>300</v>
      </c>
      <c r="AC269" s="33"/>
      <c r="AD269" s="33"/>
      <c r="AE269" s="148">
        <f t="shared" si="6"/>
        <v>0</v>
      </c>
      <c r="AF269" s="33">
        <v>4500</v>
      </c>
      <c r="AG269" s="33">
        <v>4500</v>
      </c>
      <c r="AH269" s="33" t="s">
        <v>92</v>
      </c>
      <c r="AI269" s="33" t="s">
        <v>92</v>
      </c>
      <c r="AJ269" s="33" t="s">
        <v>92</v>
      </c>
      <c r="AK269" s="33" t="s">
        <v>91</v>
      </c>
      <c r="AL269" s="33" t="s">
        <v>91</v>
      </c>
      <c r="AM269" s="33" t="s">
        <v>92</v>
      </c>
      <c r="AN269" s="33" t="s">
        <v>92</v>
      </c>
      <c r="AO269" s="33" t="s">
        <v>92</v>
      </c>
      <c r="AP269" s="33" t="s">
        <v>92</v>
      </c>
      <c r="AQ269" s="33" t="s">
        <v>544</v>
      </c>
      <c r="AR269" s="33">
        <v>13668448223</v>
      </c>
      <c r="AS269" s="160"/>
      <c r="AT269" s="183"/>
      <c r="AU269" s="183"/>
      <c r="AV269" s="28"/>
      <c r="AW269" s="87"/>
      <c r="AX269" s="183"/>
      <c r="AY269" s="183"/>
      <c r="AZ269" s="183"/>
      <c r="BA269" s="183"/>
      <c r="BB269" s="183"/>
      <c r="BC269" s="183"/>
    </row>
    <row r="270" s="8" customFormat="1" ht="135" spans="1:55">
      <c r="A270" s="34" t="s">
        <v>556</v>
      </c>
      <c r="B270" s="61">
        <v>263</v>
      </c>
      <c r="C270" s="33" t="s">
        <v>2012</v>
      </c>
      <c r="D270" s="33" t="s">
        <v>110</v>
      </c>
      <c r="E270" s="33" t="s">
        <v>111</v>
      </c>
      <c r="F270" s="33" t="s">
        <v>175</v>
      </c>
      <c r="G270" s="33" t="s">
        <v>1955</v>
      </c>
      <c r="H270" s="33" t="s">
        <v>114</v>
      </c>
      <c r="I270" s="33" t="s">
        <v>163</v>
      </c>
      <c r="J270" s="33" t="s">
        <v>1956</v>
      </c>
      <c r="K270" s="33" t="s">
        <v>1957</v>
      </c>
      <c r="L270" s="33" t="s">
        <v>1956</v>
      </c>
      <c r="M270" s="33" t="s">
        <v>1958</v>
      </c>
      <c r="N270" s="33" t="s">
        <v>82</v>
      </c>
      <c r="O270" s="33" t="s">
        <v>101</v>
      </c>
      <c r="P270" s="33" t="s">
        <v>1737</v>
      </c>
      <c r="Q270" s="33" t="s">
        <v>1951</v>
      </c>
      <c r="R270" s="33" t="s">
        <v>1959</v>
      </c>
      <c r="S270" s="33" t="s">
        <v>1002</v>
      </c>
      <c r="T270" s="33" t="s">
        <v>570</v>
      </c>
      <c r="U270" s="33" t="s">
        <v>214</v>
      </c>
      <c r="V270" s="33" t="s">
        <v>632</v>
      </c>
      <c r="W270" s="33">
        <v>2024</v>
      </c>
      <c r="X270" s="33" t="s">
        <v>91</v>
      </c>
      <c r="Y270" s="33">
        <v>202401</v>
      </c>
      <c r="Z270" s="33">
        <v>202412</v>
      </c>
      <c r="AA270" s="33">
        <v>95</v>
      </c>
      <c r="AB270" s="33">
        <v>95</v>
      </c>
      <c r="AC270" s="33"/>
      <c r="AD270" s="33"/>
      <c r="AE270" s="148">
        <f t="shared" si="6"/>
        <v>0</v>
      </c>
      <c r="AF270" s="33">
        <v>1425</v>
      </c>
      <c r="AG270" s="33">
        <v>1425</v>
      </c>
      <c r="AH270" s="33" t="s">
        <v>92</v>
      </c>
      <c r="AI270" s="33" t="s">
        <v>92</v>
      </c>
      <c r="AJ270" s="33" t="s">
        <v>92</v>
      </c>
      <c r="AK270" s="33" t="s">
        <v>91</v>
      </c>
      <c r="AL270" s="33" t="s">
        <v>91</v>
      </c>
      <c r="AM270" s="33" t="s">
        <v>92</v>
      </c>
      <c r="AN270" s="33" t="s">
        <v>92</v>
      </c>
      <c r="AO270" s="33" t="s">
        <v>92</v>
      </c>
      <c r="AP270" s="33" t="s">
        <v>92</v>
      </c>
      <c r="AQ270" s="33" t="s">
        <v>2013</v>
      </c>
      <c r="AR270" s="33">
        <v>18315015559</v>
      </c>
      <c r="AS270" s="160"/>
      <c r="AT270" s="183"/>
      <c r="AU270" s="183"/>
      <c r="AV270" s="28"/>
      <c r="AW270" s="87"/>
      <c r="AX270" s="183"/>
      <c r="AY270" s="183"/>
      <c r="AZ270" s="183"/>
      <c r="BA270" s="183"/>
      <c r="BB270" s="183"/>
      <c r="BC270" s="183"/>
    </row>
    <row r="271" s="8" customFormat="1" ht="135" spans="1:55">
      <c r="A271" s="34" t="s">
        <v>556</v>
      </c>
      <c r="B271" s="61">
        <v>264</v>
      </c>
      <c r="C271" s="33" t="s">
        <v>2014</v>
      </c>
      <c r="D271" s="33" t="s">
        <v>110</v>
      </c>
      <c r="E271" s="33" t="s">
        <v>111</v>
      </c>
      <c r="F271" s="33" t="s">
        <v>175</v>
      </c>
      <c r="G271" s="33" t="s">
        <v>2015</v>
      </c>
      <c r="H271" s="33" t="s">
        <v>114</v>
      </c>
      <c r="I271" s="33" t="s">
        <v>635</v>
      </c>
      <c r="J271" s="33" t="s">
        <v>2016</v>
      </c>
      <c r="K271" s="33" t="s">
        <v>2017</v>
      </c>
      <c r="L271" s="33" t="s">
        <v>2016</v>
      </c>
      <c r="M271" s="33" t="s">
        <v>2018</v>
      </c>
      <c r="N271" s="33" t="s">
        <v>82</v>
      </c>
      <c r="O271" s="33" t="s">
        <v>101</v>
      </c>
      <c r="P271" s="33" t="s">
        <v>1737</v>
      </c>
      <c r="Q271" s="33" t="s">
        <v>1951</v>
      </c>
      <c r="R271" s="33" t="s">
        <v>2019</v>
      </c>
      <c r="S271" s="33" t="s">
        <v>1002</v>
      </c>
      <c r="T271" s="33" t="s">
        <v>570</v>
      </c>
      <c r="U271" s="33" t="s">
        <v>214</v>
      </c>
      <c r="V271" s="33" t="s">
        <v>640</v>
      </c>
      <c r="W271" s="33">
        <v>2024</v>
      </c>
      <c r="X271" s="33" t="s">
        <v>91</v>
      </c>
      <c r="Y271" s="33">
        <v>202401</v>
      </c>
      <c r="Z271" s="33">
        <v>202412</v>
      </c>
      <c r="AA271" s="33">
        <v>25</v>
      </c>
      <c r="AB271" s="33">
        <v>25</v>
      </c>
      <c r="AC271" s="33"/>
      <c r="AD271" s="33"/>
      <c r="AE271" s="148">
        <f t="shared" si="6"/>
        <v>0</v>
      </c>
      <c r="AF271" s="33">
        <v>375</v>
      </c>
      <c r="AG271" s="33">
        <v>375</v>
      </c>
      <c r="AH271" s="33" t="s">
        <v>92</v>
      </c>
      <c r="AI271" s="33" t="s">
        <v>92</v>
      </c>
      <c r="AJ271" s="33" t="s">
        <v>92</v>
      </c>
      <c r="AK271" s="33" t="s">
        <v>91</v>
      </c>
      <c r="AL271" s="33" t="s">
        <v>91</v>
      </c>
      <c r="AM271" s="33" t="s">
        <v>92</v>
      </c>
      <c r="AN271" s="33" t="s">
        <v>92</v>
      </c>
      <c r="AO271" s="33" t="s">
        <v>92</v>
      </c>
      <c r="AP271" s="33" t="s">
        <v>92</v>
      </c>
      <c r="AQ271" s="33" t="s">
        <v>1835</v>
      </c>
      <c r="AR271" s="33">
        <v>15823710996</v>
      </c>
      <c r="AS271" s="160"/>
      <c r="AT271" s="183"/>
      <c r="AU271" s="183"/>
      <c r="AV271" s="28"/>
      <c r="AW271" s="87"/>
      <c r="AX271" s="183"/>
      <c r="AY271" s="183"/>
      <c r="AZ271" s="183"/>
      <c r="BA271" s="183"/>
      <c r="BB271" s="183"/>
      <c r="BC271" s="183"/>
    </row>
    <row r="272" s="8" customFormat="1" ht="135" spans="1:55">
      <c r="A272" s="34" t="s">
        <v>556</v>
      </c>
      <c r="B272" s="61">
        <v>265</v>
      </c>
      <c r="C272" s="33" t="s">
        <v>2020</v>
      </c>
      <c r="D272" s="33" t="s">
        <v>110</v>
      </c>
      <c r="E272" s="33" t="s">
        <v>111</v>
      </c>
      <c r="F272" s="33" t="s">
        <v>175</v>
      </c>
      <c r="G272" s="33" t="s">
        <v>2021</v>
      </c>
      <c r="H272" s="33" t="s">
        <v>114</v>
      </c>
      <c r="I272" s="33" t="s">
        <v>780</v>
      </c>
      <c r="J272" s="33" t="s">
        <v>2022</v>
      </c>
      <c r="K272" s="33" t="s">
        <v>2023</v>
      </c>
      <c r="L272" s="33" t="s">
        <v>2022</v>
      </c>
      <c r="M272" s="33" t="s">
        <v>2024</v>
      </c>
      <c r="N272" s="33" t="s">
        <v>82</v>
      </c>
      <c r="O272" s="33" t="s">
        <v>101</v>
      </c>
      <c r="P272" s="33" t="s">
        <v>1737</v>
      </c>
      <c r="Q272" s="33" t="s">
        <v>1951</v>
      </c>
      <c r="R272" s="33" t="s">
        <v>2025</v>
      </c>
      <c r="S272" s="33" t="s">
        <v>1002</v>
      </c>
      <c r="T272" s="33" t="s">
        <v>570</v>
      </c>
      <c r="U272" s="33" t="s">
        <v>214</v>
      </c>
      <c r="V272" s="33" t="s">
        <v>534</v>
      </c>
      <c r="W272" s="33">
        <v>2024</v>
      </c>
      <c r="X272" s="33" t="s">
        <v>91</v>
      </c>
      <c r="Y272" s="33">
        <v>202401</v>
      </c>
      <c r="Z272" s="33">
        <v>202412</v>
      </c>
      <c r="AA272" s="33">
        <v>165</v>
      </c>
      <c r="AB272" s="33">
        <v>165</v>
      </c>
      <c r="AC272" s="33"/>
      <c r="AD272" s="33"/>
      <c r="AE272" s="148">
        <f t="shared" si="6"/>
        <v>0</v>
      </c>
      <c r="AF272" s="33">
        <v>2475</v>
      </c>
      <c r="AG272" s="33">
        <v>2475</v>
      </c>
      <c r="AH272" s="33" t="s">
        <v>92</v>
      </c>
      <c r="AI272" s="33" t="s">
        <v>92</v>
      </c>
      <c r="AJ272" s="33" t="s">
        <v>92</v>
      </c>
      <c r="AK272" s="33" t="s">
        <v>91</v>
      </c>
      <c r="AL272" s="33" t="s">
        <v>91</v>
      </c>
      <c r="AM272" s="33" t="s">
        <v>92</v>
      </c>
      <c r="AN272" s="33" t="s">
        <v>92</v>
      </c>
      <c r="AO272" s="33" t="s">
        <v>92</v>
      </c>
      <c r="AP272" s="33" t="s">
        <v>92</v>
      </c>
      <c r="AQ272" s="33" t="s">
        <v>1842</v>
      </c>
      <c r="AR272" s="33">
        <v>15084310372</v>
      </c>
      <c r="AS272" s="160"/>
      <c r="AT272" s="183"/>
      <c r="AU272" s="183"/>
      <c r="AV272" s="28"/>
      <c r="AW272" s="87"/>
      <c r="AX272" s="183"/>
      <c r="AY272" s="183"/>
      <c r="AZ272" s="183"/>
      <c r="BA272" s="183"/>
      <c r="BB272" s="183"/>
      <c r="BC272" s="183"/>
    </row>
    <row r="273" s="8" customFormat="1" ht="135" spans="1:55">
      <c r="A273" s="34" t="s">
        <v>556</v>
      </c>
      <c r="B273" s="61">
        <v>266</v>
      </c>
      <c r="C273" s="33" t="s">
        <v>2026</v>
      </c>
      <c r="D273" s="33" t="s">
        <v>110</v>
      </c>
      <c r="E273" s="33" t="s">
        <v>111</v>
      </c>
      <c r="F273" s="33" t="s">
        <v>175</v>
      </c>
      <c r="G273" s="33" t="s">
        <v>2027</v>
      </c>
      <c r="H273" s="33" t="s">
        <v>114</v>
      </c>
      <c r="I273" s="33" t="s">
        <v>592</v>
      </c>
      <c r="J273" s="33" t="s">
        <v>2028</v>
      </c>
      <c r="K273" s="33" t="s">
        <v>2029</v>
      </c>
      <c r="L273" s="33" t="s">
        <v>2028</v>
      </c>
      <c r="M273" s="33" t="s">
        <v>2030</v>
      </c>
      <c r="N273" s="33" t="s">
        <v>82</v>
      </c>
      <c r="O273" s="33" t="s">
        <v>101</v>
      </c>
      <c r="P273" s="33" t="s">
        <v>1737</v>
      </c>
      <c r="Q273" s="33" t="s">
        <v>1951</v>
      </c>
      <c r="R273" s="33" t="s">
        <v>2031</v>
      </c>
      <c r="S273" s="33" t="s">
        <v>1002</v>
      </c>
      <c r="T273" s="33" t="s">
        <v>570</v>
      </c>
      <c r="U273" s="33" t="s">
        <v>214</v>
      </c>
      <c r="V273" s="33" t="s">
        <v>597</v>
      </c>
      <c r="W273" s="33">
        <v>2024</v>
      </c>
      <c r="X273" s="33" t="s">
        <v>91</v>
      </c>
      <c r="Y273" s="33">
        <v>202401</v>
      </c>
      <c r="Z273" s="33">
        <v>202412</v>
      </c>
      <c r="AA273" s="33">
        <v>98</v>
      </c>
      <c r="AB273" s="33">
        <v>98</v>
      </c>
      <c r="AC273" s="33"/>
      <c r="AD273" s="33"/>
      <c r="AE273" s="148">
        <f t="shared" si="6"/>
        <v>0</v>
      </c>
      <c r="AF273" s="33">
        <v>1470</v>
      </c>
      <c r="AG273" s="33">
        <v>1470</v>
      </c>
      <c r="AH273" s="33" t="s">
        <v>92</v>
      </c>
      <c r="AI273" s="33" t="s">
        <v>92</v>
      </c>
      <c r="AJ273" s="33" t="s">
        <v>92</v>
      </c>
      <c r="AK273" s="33" t="s">
        <v>91</v>
      </c>
      <c r="AL273" s="33" t="s">
        <v>91</v>
      </c>
      <c r="AM273" s="33" t="s">
        <v>92</v>
      </c>
      <c r="AN273" s="33" t="s">
        <v>92</v>
      </c>
      <c r="AO273" s="33" t="s">
        <v>92</v>
      </c>
      <c r="AP273" s="33" t="s">
        <v>92</v>
      </c>
      <c r="AQ273" s="33" t="s">
        <v>1849</v>
      </c>
      <c r="AR273" s="33">
        <v>15213511608</v>
      </c>
      <c r="AS273" s="160"/>
      <c r="AT273" s="183"/>
      <c r="AU273" s="183"/>
      <c r="AV273" s="28"/>
      <c r="AW273" s="87"/>
      <c r="AX273" s="183"/>
      <c r="AY273" s="183"/>
      <c r="AZ273" s="183"/>
      <c r="BA273" s="183"/>
      <c r="BB273" s="183"/>
      <c r="BC273" s="183"/>
    </row>
    <row r="274" s="8" customFormat="1" ht="135" spans="1:55">
      <c r="A274" s="34" t="s">
        <v>556</v>
      </c>
      <c r="B274" s="61">
        <v>267</v>
      </c>
      <c r="C274" s="33" t="s">
        <v>2032</v>
      </c>
      <c r="D274" s="33" t="s">
        <v>110</v>
      </c>
      <c r="E274" s="33" t="s">
        <v>111</v>
      </c>
      <c r="F274" s="33" t="s">
        <v>175</v>
      </c>
      <c r="G274" s="33" t="s">
        <v>2033</v>
      </c>
      <c r="H274" s="33" t="s">
        <v>114</v>
      </c>
      <c r="I274" s="33" t="s">
        <v>333</v>
      </c>
      <c r="J274" s="33" t="s">
        <v>2034</v>
      </c>
      <c r="K274" s="33" t="s">
        <v>2035</v>
      </c>
      <c r="L274" s="33" t="s">
        <v>2034</v>
      </c>
      <c r="M274" s="33" t="s">
        <v>2036</v>
      </c>
      <c r="N274" s="33" t="s">
        <v>82</v>
      </c>
      <c r="O274" s="33" t="s">
        <v>101</v>
      </c>
      <c r="P274" s="33" t="s">
        <v>1737</v>
      </c>
      <c r="Q274" s="33" t="s">
        <v>1951</v>
      </c>
      <c r="R274" s="33" t="s">
        <v>2037</v>
      </c>
      <c r="S274" s="33" t="s">
        <v>1002</v>
      </c>
      <c r="T274" s="33" t="s">
        <v>570</v>
      </c>
      <c r="U274" s="33" t="s">
        <v>214</v>
      </c>
      <c r="V274" s="33" t="s">
        <v>647</v>
      </c>
      <c r="W274" s="33">
        <v>2024</v>
      </c>
      <c r="X274" s="33" t="s">
        <v>91</v>
      </c>
      <c r="Y274" s="33">
        <v>202401</v>
      </c>
      <c r="Z274" s="33">
        <v>202412</v>
      </c>
      <c r="AA274" s="33">
        <v>135</v>
      </c>
      <c r="AB274" s="33">
        <v>135</v>
      </c>
      <c r="AC274" s="33"/>
      <c r="AD274" s="33"/>
      <c r="AE274" s="148">
        <f t="shared" si="6"/>
        <v>0</v>
      </c>
      <c r="AF274" s="33">
        <v>2025</v>
      </c>
      <c r="AG274" s="33">
        <v>2025</v>
      </c>
      <c r="AH274" s="33" t="s">
        <v>92</v>
      </c>
      <c r="AI274" s="33" t="s">
        <v>92</v>
      </c>
      <c r="AJ274" s="33" t="s">
        <v>92</v>
      </c>
      <c r="AK274" s="33" t="s">
        <v>91</v>
      </c>
      <c r="AL274" s="33" t="s">
        <v>91</v>
      </c>
      <c r="AM274" s="33" t="s">
        <v>92</v>
      </c>
      <c r="AN274" s="33" t="s">
        <v>92</v>
      </c>
      <c r="AO274" s="33" t="s">
        <v>92</v>
      </c>
      <c r="AP274" s="33" t="s">
        <v>92</v>
      </c>
      <c r="AQ274" s="33" t="s">
        <v>2038</v>
      </c>
      <c r="AR274" s="33">
        <v>15823807292</v>
      </c>
      <c r="AS274" s="160"/>
      <c r="AT274" s="183"/>
      <c r="AU274" s="183"/>
      <c r="AV274" s="28"/>
      <c r="AW274" s="87"/>
      <c r="AX274" s="183"/>
      <c r="AY274" s="183"/>
      <c r="AZ274" s="183"/>
      <c r="BA274" s="183"/>
      <c r="BB274" s="183"/>
      <c r="BC274" s="183"/>
    </row>
    <row r="275" s="8" customFormat="1" ht="135" spans="1:55">
      <c r="A275" s="34" t="s">
        <v>556</v>
      </c>
      <c r="B275" s="61">
        <v>268</v>
      </c>
      <c r="C275" s="33" t="s">
        <v>2039</v>
      </c>
      <c r="D275" s="33" t="s">
        <v>110</v>
      </c>
      <c r="E275" s="33" t="s">
        <v>111</v>
      </c>
      <c r="F275" s="33" t="s">
        <v>175</v>
      </c>
      <c r="G275" s="33" t="s">
        <v>2040</v>
      </c>
      <c r="H275" s="33" t="s">
        <v>114</v>
      </c>
      <c r="I275" s="33" t="s">
        <v>600</v>
      </c>
      <c r="J275" s="33" t="s">
        <v>2041</v>
      </c>
      <c r="K275" s="33" t="s">
        <v>2042</v>
      </c>
      <c r="L275" s="33" t="s">
        <v>2041</v>
      </c>
      <c r="M275" s="33" t="s">
        <v>2043</v>
      </c>
      <c r="N275" s="33" t="s">
        <v>82</v>
      </c>
      <c r="O275" s="33" t="s">
        <v>101</v>
      </c>
      <c r="P275" s="33" t="s">
        <v>1737</v>
      </c>
      <c r="Q275" s="33" t="s">
        <v>1951</v>
      </c>
      <c r="R275" s="33" t="s">
        <v>2044</v>
      </c>
      <c r="S275" s="33" t="s">
        <v>1002</v>
      </c>
      <c r="T275" s="33" t="s">
        <v>570</v>
      </c>
      <c r="U275" s="33" t="s">
        <v>214</v>
      </c>
      <c r="V275" s="33" t="s">
        <v>140</v>
      </c>
      <c r="W275" s="33">
        <v>2024</v>
      </c>
      <c r="X275" s="33" t="s">
        <v>91</v>
      </c>
      <c r="Y275" s="33">
        <v>202401</v>
      </c>
      <c r="Z275" s="33">
        <v>202412</v>
      </c>
      <c r="AA275" s="33">
        <v>88</v>
      </c>
      <c r="AB275" s="33">
        <v>88</v>
      </c>
      <c r="AC275" s="33"/>
      <c r="AD275" s="33"/>
      <c r="AE275" s="148">
        <f t="shared" si="6"/>
        <v>0</v>
      </c>
      <c r="AF275" s="33">
        <v>1320</v>
      </c>
      <c r="AG275" s="33">
        <v>1320</v>
      </c>
      <c r="AH275" s="33" t="s">
        <v>92</v>
      </c>
      <c r="AI275" s="33" t="s">
        <v>92</v>
      </c>
      <c r="AJ275" s="33" t="s">
        <v>92</v>
      </c>
      <c r="AK275" s="33" t="s">
        <v>91</v>
      </c>
      <c r="AL275" s="33" t="s">
        <v>91</v>
      </c>
      <c r="AM275" s="33" t="s">
        <v>92</v>
      </c>
      <c r="AN275" s="33" t="s">
        <v>92</v>
      </c>
      <c r="AO275" s="33" t="s">
        <v>92</v>
      </c>
      <c r="AP275" s="33" t="s">
        <v>92</v>
      </c>
      <c r="AQ275" s="33" t="s">
        <v>479</v>
      </c>
      <c r="AR275" s="33" t="s">
        <v>480</v>
      </c>
      <c r="AS275" s="160"/>
      <c r="AT275" s="183"/>
      <c r="AU275" s="183"/>
      <c r="AV275" s="28"/>
      <c r="AW275" s="87"/>
      <c r="AX275" s="183"/>
      <c r="AY275" s="183"/>
      <c r="AZ275" s="183"/>
      <c r="BA275" s="183"/>
      <c r="BB275" s="183"/>
      <c r="BC275" s="183"/>
    </row>
    <row r="276" s="8" customFormat="1" ht="135" spans="1:55">
      <c r="A276" s="34" t="s">
        <v>556</v>
      </c>
      <c r="B276" s="61">
        <v>269</v>
      </c>
      <c r="C276" s="33" t="s">
        <v>2045</v>
      </c>
      <c r="D276" s="33" t="s">
        <v>110</v>
      </c>
      <c r="E276" s="33" t="s">
        <v>111</v>
      </c>
      <c r="F276" s="33" t="s">
        <v>175</v>
      </c>
      <c r="G276" s="33" t="s">
        <v>2027</v>
      </c>
      <c r="H276" s="33" t="s">
        <v>114</v>
      </c>
      <c r="I276" s="33" t="s">
        <v>787</v>
      </c>
      <c r="J276" s="33" t="s">
        <v>2028</v>
      </c>
      <c r="K276" s="33" t="s">
        <v>2046</v>
      </c>
      <c r="L276" s="33" t="s">
        <v>2028</v>
      </c>
      <c r="M276" s="33" t="s">
        <v>2030</v>
      </c>
      <c r="N276" s="33" t="s">
        <v>82</v>
      </c>
      <c r="O276" s="33" t="s">
        <v>101</v>
      </c>
      <c r="P276" s="33" t="s">
        <v>1737</v>
      </c>
      <c r="Q276" s="33" t="s">
        <v>1951</v>
      </c>
      <c r="R276" s="33" t="s">
        <v>2031</v>
      </c>
      <c r="S276" s="33" t="s">
        <v>1002</v>
      </c>
      <c r="T276" s="33" t="s">
        <v>570</v>
      </c>
      <c r="U276" s="33" t="s">
        <v>214</v>
      </c>
      <c r="V276" s="33" t="s">
        <v>458</v>
      </c>
      <c r="W276" s="33">
        <v>2024</v>
      </c>
      <c r="X276" s="33" t="s">
        <v>91</v>
      </c>
      <c r="Y276" s="33">
        <v>202401</v>
      </c>
      <c r="Z276" s="33">
        <v>202412</v>
      </c>
      <c r="AA276" s="33">
        <v>98</v>
      </c>
      <c r="AB276" s="33">
        <v>98</v>
      </c>
      <c r="AC276" s="33"/>
      <c r="AD276" s="33"/>
      <c r="AE276" s="148">
        <f t="shared" si="6"/>
        <v>0</v>
      </c>
      <c r="AF276" s="33">
        <v>1470</v>
      </c>
      <c r="AG276" s="33">
        <v>1470</v>
      </c>
      <c r="AH276" s="33" t="s">
        <v>92</v>
      </c>
      <c r="AI276" s="33" t="s">
        <v>92</v>
      </c>
      <c r="AJ276" s="33" t="s">
        <v>92</v>
      </c>
      <c r="AK276" s="33" t="s">
        <v>91</v>
      </c>
      <c r="AL276" s="33" t="s">
        <v>91</v>
      </c>
      <c r="AM276" s="33" t="s">
        <v>92</v>
      </c>
      <c r="AN276" s="33" t="s">
        <v>92</v>
      </c>
      <c r="AO276" s="33" t="s">
        <v>92</v>
      </c>
      <c r="AP276" s="33" t="s">
        <v>92</v>
      </c>
      <c r="AQ276" s="33" t="s">
        <v>459</v>
      </c>
      <c r="AR276" s="33">
        <v>13527346598</v>
      </c>
      <c r="AS276" s="160"/>
      <c r="AT276" s="183"/>
      <c r="AU276" s="183"/>
      <c r="AV276" s="28"/>
      <c r="AW276" s="87"/>
      <c r="AX276" s="183"/>
      <c r="AY276" s="183"/>
      <c r="AZ276" s="183"/>
      <c r="BA276" s="183"/>
      <c r="BB276" s="183"/>
      <c r="BC276" s="183"/>
    </row>
    <row r="277" s="8" customFormat="1" ht="135" spans="1:55">
      <c r="A277" s="34" t="s">
        <v>556</v>
      </c>
      <c r="B277" s="61">
        <v>270</v>
      </c>
      <c r="C277" s="33" t="s">
        <v>2047</v>
      </c>
      <c r="D277" s="33" t="s">
        <v>110</v>
      </c>
      <c r="E277" s="33" t="s">
        <v>111</v>
      </c>
      <c r="F277" s="33" t="s">
        <v>175</v>
      </c>
      <c r="G277" s="33" t="s">
        <v>2048</v>
      </c>
      <c r="H277" s="33" t="s">
        <v>114</v>
      </c>
      <c r="I277" s="33" t="s">
        <v>707</v>
      </c>
      <c r="J277" s="33" t="s">
        <v>2049</v>
      </c>
      <c r="K277" s="33" t="s">
        <v>2050</v>
      </c>
      <c r="L277" s="33" t="s">
        <v>2049</v>
      </c>
      <c r="M277" s="33" t="s">
        <v>2051</v>
      </c>
      <c r="N277" s="33" t="s">
        <v>82</v>
      </c>
      <c r="O277" s="33" t="s">
        <v>101</v>
      </c>
      <c r="P277" s="33" t="s">
        <v>1737</v>
      </c>
      <c r="Q277" s="33" t="s">
        <v>1951</v>
      </c>
      <c r="R277" s="33" t="s">
        <v>2052</v>
      </c>
      <c r="S277" s="33" t="s">
        <v>1002</v>
      </c>
      <c r="T277" s="33" t="s">
        <v>570</v>
      </c>
      <c r="U277" s="33" t="s">
        <v>214</v>
      </c>
      <c r="V277" s="33" t="s">
        <v>156</v>
      </c>
      <c r="W277" s="33">
        <v>2024</v>
      </c>
      <c r="X277" s="33" t="s">
        <v>91</v>
      </c>
      <c r="Y277" s="33">
        <v>202401</v>
      </c>
      <c r="Z277" s="33">
        <v>202412</v>
      </c>
      <c r="AA277" s="33">
        <v>84</v>
      </c>
      <c r="AB277" s="33">
        <v>84</v>
      </c>
      <c r="AC277" s="33"/>
      <c r="AD277" s="33"/>
      <c r="AE277" s="148">
        <f t="shared" si="6"/>
        <v>0</v>
      </c>
      <c r="AF277" s="33">
        <v>1260</v>
      </c>
      <c r="AG277" s="33">
        <v>1260</v>
      </c>
      <c r="AH277" s="33" t="s">
        <v>92</v>
      </c>
      <c r="AI277" s="33" t="s">
        <v>92</v>
      </c>
      <c r="AJ277" s="33" t="s">
        <v>92</v>
      </c>
      <c r="AK277" s="33" t="s">
        <v>91</v>
      </c>
      <c r="AL277" s="33" t="s">
        <v>91</v>
      </c>
      <c r="AM277" s="33" t="s">
        <v>92</v>
      </c>
      <c r="AN277" s="33" t="s">
        <v>92</v>
      </c>
      <c r="AO277" s="33" t="s">
        <v>92</v>
      </c>
      <c r="AP277" s="33" t="s">
        <v>92</v>
      </c>
      <c r="AQ277" s="33" t="s">
        <v>1869</v>
      </c>
      <c r="AR277" s="33">
        <v>18323731017</v>
      </c>
      <c r="AS277" s="160"/>
      <c r="AT277" s="183"/>
      <c r="AU277" s="183"/>
      <c r="AV277" s="28"/>
      <c r="AW277" s="87"/>
      <c r="AX277" s="183"/>
      <c r="AY277" s="183"/>
      <c r="AZ277" s="183"/>
      <c r="BA277" s="183"/>
      <c r="BB277" s="183"/>
      <c r="BC277" s="183"/>
    </row>
    <row r="278" s="8" customFormat="1" ht="135" spans="1:55">
      <c r="A278" s="34" t="s">
        <v>556</v>
      </c>
      <c r="B278" s="61">
        <v>271</v>
      </c>
      <c r="C278" s="33" t="s">
        <v>2053</v>
      </c>
      <c r="D278" s="33" t="s">
        <v>110</v>
      </c>
      <c r="E278" s="33" t="s">
        <v>111</v>
      </c>
      <c r="F278" s="33" t="s">
        <v>175</v>
      </c>
      <c r="G278" s="33" t="s">
        <v>2054</v>
      </c>
      <c r="H278" s="33" t="s">
        <v>114</v>
      </c>
      <c r="I278" s="33" t="s">
        <v>417</v>
      </c>
      <c r="J278" s="33" t="s">
        <v>2055</v>
      </c>
      <c r="K278" s="33" t="s">
        <v>2056</v>
      </c>
      <c r="L278" s="33" t="s">
        <v>2055</v>
      </c>
      <c r="M278" s="33" t="s">
        <v>2057</v>
      </c>
      <c r="N278" s="33" t="s">
        <v>82</v>
      </c>
      <c r="O278" s="33" t="s">
        <v>101</v>
      </c>
      <c r="P278" s="33" t="s">
        <v>1737</v>
      </c>
      <c r="Q278" s="33" t="s">
        <v>1951</v>
      </c>
      <c r="R278" s="33" t="s">
        <v>2058</v>
      </c>
      <c r="S278" s="33" t="s">
        <v>1002</v>
      </c>
      <c r="T278" s="33" t="s">
        <v>570</v>
      </c>
      <c r="U278" s="33" t="s">
        <v>214</v>
      </c>
      <c r="V278" s="33" t="s">
        <v>718</v>
      </c>
      <c r="W278" s="33">
        <v>2024</v>
      </c>
      <c r="X278" s="33" t="s">
        <v>91</v>
      </c>
      <c r="Y278" s="33">
        <v>202401</v>
      </c>
      <c r="Z278" s="33">
        <v>202412</v>
      </c>
      <c r="AA278" s="33">
        <v>45</v>
      </c>
      <c r="AB278" s="33">
        <v>45</v>
      </c>
      <c r="AC278" s="33"/>
      <c r="AD278" s="33"/>
      <c r="AE278" s="148">
        <f t="shared" si="6"/>
        <v>0</v>
      </c>
      <c r="AF278" s="33">
        <v>675</v>
      </c>
      <c r="AG278" s="33">
        <v>675</v>
      </c>
      <c r="AH278" s="33" t="s">
        <v>92</v>
      </c>
      <c r="AI278" s="33" t="s">
        <v>92</v>
      </c>
      <c r="AJ278" s="33" t="s">
        <v>92</v>
      </c>
      <c r="AK278" s="33" t="s">
        <v>91</v>
      </c>
      <c r="AL278" s="33" t="s">
        <v>91</v>
      </c>
      <c r="AM278" s="33" t="s">
        <v>92</v>
      </c>
      <c r="AN278" s="33" t="s">
        <v>92</v>
      </c>
      <c r="AO278" s="33" t="s">
        <v>92</v>
      </c>
      <c r="AP278" s="33" t="s">
        <v>92</v>
      </c>
      <c r="AQ278" s="33" t="s">
        <v>1149</v>
      </c>
      <c r="AR278" s="33">
        <v>18716716777</v>
      </c>
      <c r="AS278" s="160"/>
      <c r="AT278" s="183"/>
      <c r="AU278" s="183"/>
      <c r="AV278" s="28"/>
      <c r="AW278" s="87"/>
      <c r="AX278" s="183"/>
      <c r="AY278" s="183"/>
      <c r="AZ278" s="183"/>
      <c r="BA278" s="183"/>
      <c r="BB278" s="183"/>
      <c r="BC278" s="183"/>
    </row>
    <row r="279" s="8" customFormat="1" ht="135" spans="1:55">
      <c r="A279" s="34" t="s">
        <v>556</v>
      </c>
      <c r="B279" s="61">
        <v>272</v>
      </c>
      <c r="C279" s="33" t="s">
        <v>2059</v>
      </c>
      <c r="D279" s="33" t="s">
        <v>110</v>
      </c>
      <c r="E279" s="33" t="s">
        <v>111</v>
      </c>
      <c r="F279" s="33" t="s">
        <v>175</v>
      </c>
      <c r="G279" s="33" t="s">
        <v>2060</v>
      </c>
      <c r="H279" s="33" t="s">
        <v>114</v>
      </c>
      <c r="I279" s="33" t="s">
        <v>547</v>
      </c>
      <c r="J279" s="33" t="s">
        <v>2061</v>
      </c>
      <c r="K279" s="33" t="s">
        <v>2062</v>
      </c>
      <c r="L279" s="33" t="s">
        <v>2061</v>
      </c>
      <c r="M279" s="33" t="s">
        <v>2063</v>
      </c>
      <c r="N279" s="33" t="s">
        <v>82</v>
      </c>
      <c r="O279" s="33" t="s">
        <v>101</v>
      </c>
      <c r="P279" s="33" t="s">
        <v>1737</v>
      </c>
      <c r="Q279" s="33" t="s">
        <v>1951</v>
      </c>
      <c r="R279" s="33" t="s">
        <v>2064</v>
      </c>
      <c r="S279" s="33" t="s">
        <v>1002</v>
      </c>
      <c r="T279" s="33" t="s">
        <v>570</v>
      </c>
      <c r="U279" s="33" t="s">
        <v>214</v>
      </c>
      <c r="V279" s="33" t="s">
        <v>554</v>
      </c>
      <c r="W279" s="33">
        <v>2024</v>
      </c>
      <c r="X279" s="33" t="s">
        <v>91</v>
      </c>
      <c r="Y279" s="33">
        <v>202401</v>
      </c>
      <c r="Z279" s="33">
        <v>202412</v>
      </c>
      <c r="AA279" s="33">
        <v>110</v>
      </c>
      <c r="AB279" s="33">
        <v>110</v>
      </c>
      <c r="AC279" s="33"/>
      <c r="AD279" s="33"/>
      <c r="AE279" s="148">
        <f t="shared" si="6"/>
        <v>0</v>
      </c>
      <c r="AF279" s="33">
        <v>1650</v>
      </c>
      <c r="AG279" s="33">
        <v>1650</v>
      </c>
      <c r="AH279" s="33" t="s">
        <v>92</v>
      </c>
      <c r="AI279" s="33" t="s">
        <v>92</v>
      </c>
      <c r="AJ279" s="33" t="s">
        <v>92</v>
      </c>
      <c r="AK279" s="33" t="s">
        <v>91</v>
      </c>
      <c r="AL279" s="33" t="s">
        <v>91</v>
      </c>
      <c r="AM279" s="33" t="s">
        <v>92</v>
      </c>
      <c r="AN279" s="33" t="s">
        <v>92</v>
      </c>
      <c r="AO279" s="33" t="s">
        <v>92</v>
      </c>
      <c r="AP279" s="33" t="s">
        <v>92</v>
      </c>
      <c r="AQ279" s="33" t="s">
        <v>1185</v>
      </c>
      <c r="AR279" s="33">
        <v>13657634008</v>
      </c>
      <c r="AS279" s="160"/>
      <c r="AT279" s="183"/>
      <c r="AU279" s="183"/>
      <c r="AV279" s="28"/>
      <c r="AW279" s="87"/>
      <c r="AX279" s="183"/>
      <c r="AY279" s="183"/>
      <c r="AZ279" s="183"/>
      <c r="BA279" s="183"/>
      <c r="BB279" s="183"/>
      <c r="BC279" s="183"/>
    </row>
    <row r="280" s="8" customFormat="1" ht="135" spans="1:55">
      <c r="A280" s="34" t="s">
        <v>556</v>
      </c>
      <c r="B280" s="61">
        <v>273</v>
      </c>
      <c r="C280" s="33" t="s">
        <v>2065</v>
      </c>
      <c r="D280" s="33" t="s">
        <v>110</v>
      </c>
      <c r="E280" s="33" t="s">
        <v>111</v>
      </c>
      <c r="F280" s="33" t="s">
        <v>175</v>
      </c>
      <c r="G280" s="33" t="s">
        <v>2021</v>
      </c>
      <c r="H280" s="33" t="s">
        <v>114</v>
      </c>
      <c r="I280" s="33" t="s">
        <v>721</v>
      </c>
      <c r="J280" s="33" t="s">
        <v>2022</v>
      </c>
      <c r="K280" s="33" t="s">
        <v>2023</v>
      </c>
      <c r="L280" s="33" t="s">
        <v>2022</v>
      </c>
      <c r="M280" s="33" t="s">
        <v>2024</v>
      </c>
      <c r="N280" s="33" t="s">
        <v>82</v>
      </c>
      <c r="O280" s="33" t="s">
        <v>101</v>
      </c>
      <c r="P280" s="33" t="s">
        <v>1737</v>
      </c>
      <c r="Q280" s="33" t="s">
        <v>1951</v>
      </c>
      <c r="R280" s="33" t="s">
        <v>2025</v>
      </c>
      <c r="S280" s="33" t="s">
        <v>1002</v>
      </c>
      <c r="T280" s="33" t="s">
        <v>570</v>
      </c>
      <c r="U280" s="33" t="s">
        <v>214</v>
      </c>
      <c r="V280" s="33" t="s">
        <v>726</v>
      </c>
      <c r="W280" s="33">
        <v>2024</v>
      </c>
      <c r="X280" s="33" t="s">
        <v>91</v>
      </c>
      <c r="Y280" s="33">
        <v>202401</v>
      </c>
      <c r="Z280" s="33">
        <v>202412</v>
      </c>
      <c r="AA280" s="33">
        <v>165</v>
      </c>
      <c r="AB280" s="33">
        <v>165</v>
      </c>
      <c r="AC280" s="33"/>
      <c r="AD280" s="33"/>
      <c r="AE280" s="148">
        <f t="shared" si="6"/>
        <v>0</v>
      </c>
      <c r="AF280" s="33">
        <v>2475</v>
      </c>
      <c r="AG280" s="33">
        <v>2475</v>
      </c>
      <c r="AH280" s="33" t="s">
        <v>92</v>
      </c>
      <c r="AI280" s="33" t="s">
        <v>92</v>
      </c>
      <c r="AJ280" s="33" t="s">
        <v>92</v>
      </c>
      <c r="AK280" s="33" t="s">
        <v>91</v>
      </c>
      <c r="AL280" s="33" t="s">
        <v>91</v>
      </c>
      <c r="AM280" s="33" t="s">
        <v>92</v>
      </c>
      <c r="AN280" s="33" t="s">
        <v>92</v>
      </c>
      <c r="AO280" s="33" t="s">
        <v>92</v>
      </c>
      <c r="AP280" s="33" t="s">
        <v>92</v>
      </c>
      <c r="AQ280" s="33" t="s">
        <v>2066</v>
      </c>
      <c r="AR280" s="33">
        <v>18512313431</v>
      </c>
      <c r="AS280" s="160"/>
      <c r="AT280" s="183"/>
      <c r="AU280" s="183"/>
      <c r="AV280" s="28"/>
      <c r="AW280" s="87"/>
      <c r="AX280" s="183"/>
      <c r="AY280" s="183"/>
      <c r="AZ280" s="183"/>
      <c r="BA280" s="183"/>
      <c r="BB280" s="183"/>
      <c r="BC280" s="183"/>
    </row>
    <row r="281" s="8" customFormat="1" ht="135" spans="1:55">
      <c r="A281" s="34" t="s">
        <v>556</v>
      </c>
      <c r="B281" s="61">
        <v>274</v>
      </c>
      <c r="C281" s="33" t="s">
        <v>2067</v>
      </c>
      <c r="D281" s="33" t="s">
        <v>110</v>
      </c>
      <c r="E281" s="33" t="s">
        <v>111</v>
      </c>
      <c r="F281" s="33" t="s">
        <v>175</v>
      </c>
      <c r="G281" s="33" t="s">
        <v>2068</v>
      </c>
      <c r="H281" s="33" t="s">
        <v>114</v>
      </c>
      <c r="I281" s="33" t="s">
        <v>515</v>
      </c>
      <c r="J281" s="33" t="s">
        <v>2069</v>
      </c>
      <c r="K281" s="33" t="s">
        <v>2070</v>
      </c>
      <c r="L281" s="33" t="s">
        <v>2069</v>
      </c>
      <c r="M281" s="33" t="s">
        <v>2071</v>
      </c>
      <c r="N281" s="33" t="s">
        <v>82</v>
      </c>
      <c r="O281" s="33" t="s">
        <v>101</v>
      </c>
      <c r="P281" s="33" t="s">
        <v>1737</v>
      </c>
      <c r="Q281" s="33" t="s">
        <v>1951</v>
      </c>
      <c r="R281" s="33" t="s">
        <v>2072</v>
      </c>
      <c r="S281" s="33" t="s">
        <v>1002</v>
      </c>
      <c r="T281" s="33" t="s">
        <v>570</v>
      </c>
      <c r="U281" s="33" t="s">
        <v>214</v>
      </c>
      <c r="V281" s="33" t="s">
        <v>523</v>
      </c>
      <c r="W281" s="33">
        <v>2024</v>
      </c>
      <c r="X281" s="33" t="s">
        <v>91</v>
      </c>
      <c r="Y281" s="33">
        <v>202401</v>
      </c>
      <c r="Z281" s="33">
        <v>202412</v>
      </c>
      <c r="AA281" s="33">
        <v>131</v>
      </c>
      <c r="AB281" s="33">
        <v>131</v>
      </c>
      <c r="AC281" s="33"/>
      <c r="AD281" s="33"/>
      <c r="AE281" s="148">
        <f t="shared" si="6"/>
        <v>0</v>
      </c>
      <c r="AF281" s="33">
        <v>1965</v>
      </c>
      <c r="AG281" s="33">
        <v>1965</v>
      </c>
      <c r="AH281" s="33" t="s">
        <v>92</v>
      </c>
      <c r="AI281" s="33" t="s">
        <v>92</v>
      </c>
      <c r="AJ281" s="33" t="s">
        <v>92</v>
      </c>
      <c r="AK281" s="33" t="s">
        <v>91</v>
      </c>
      <c r="AL281" s="33" t="s">
        <v>91</v>
      </c>
      <c r="AM281" s="33" t="s">
        <v>92</v>
      </c>
      <c r="AN281" s="33" t="s">
        <v>92</v>
      </c>
      <c r="AO281" s="33" t="s">
        <v>92</v>
      </c>
      <c r="AP281" s="33" t="s">
        <v>92</v>
      </c>
      <c r="AQ281" s="33" t="s">
        <v>1102</v>
      </c>
      <c r="AR281" s="33">
        <v>13627649933</v>
      </c>
      <c r="AS281" s="160"/>
      <c r="AT281" s="183"/>
      <c r="AU281" s="183"/>
      <c r="AV281" s="28"/>
      <c r="AW281" s="87"/>
      <c r="AX281" s="183"/>
      <c r="AY281" s="183"/>
      <c r="AZ281" s="183"/>
      <c r="BA281" s="183"/>
      <c r="BB281" s="183"/>
      <c r="BC281" s="183"/>
    </row>
    <row r="282" s="8" customFormat="1" ht="135" spans="1:55">
      <c r="A282" s="34" t="s">
        <v>556</v>
      </c>
      <c r="B282" s="61">
        <v>275</v>
      </c>
      <c r="C282" s="33" t="s">
        <v>2073</v>
      </c>
      <c r="D282" s="33" t="s">
        <v>110</v>
      </c>
      <c r="E282" s="33" t="s">
        <v>111</v>
      </c>
      <c r="F282" s="33" t="s">
        <v>175</v>
      </c>
      <c r="G282" s="33" t="s">
        <v>2074</v>
      </c>
      <c r="H282" s="33" t="s">
        <v>114</v>
      </c>
      <c r="I282" s="33" t="s">
        <v>657</v>
      </c>
      <c r="J282" s="33" t="s">
        <v>2075</v>
      </c>
      <c r="K282" s="33" t="s">
        <v>2076</v>
      </c>
      <c r="L282" s="33" t="s">
        <v>2075</v>
      </c>
      <c r="M282" s="33" t="s">
        <v>2077</v>
      </c>
      <c r="N282" s="33" t="s">
        <v>82</v>
      </c>
      <c r="O282" s="33" t="s">
        <v>101</v>
      </c>
      <c r="P282" s="33" t="s">
        <v>1737</v>
      </c>
      <c r="Q282" s="33" t="s">
        <v>1951</v>
      </c>
      <c r="R282" s="33" t="s">
        <v>2078</v>
      </c>
      <c r="S282" s="33" t="s">
        <v>1002</v>
      </c>
      <c r="T282" s="33" t="s">
        <v>570</v>
      </c>
      <c r="U282" s="33" t="s">
        <v>214</v>
      </c>
      <c r="V282" s="33" t="s">
        <v>90</v>
      </c>
      <c r="W282" s="33">
        <v>2024</v>
      </c>
      <c r="X282" s="33" t="s">
        <v>91</v>
      </c>
      <c r="Y282" s="33">
        <v>202401</v>
      </c>
      <c r="Z282" s="33">
        <v>202412</v>
      </c>
      <c r="AA282" s="33">
        <v>150</v>
      </c>
      <c r="AB282" s="33">
        <v>150</v>
      </c>
      <c r="AC282" s="33"/>
      <c r="AD282" s="33"/>
      <c r="AE282" s="148">
        <f t="shared" si="6"/>
        <v>0</v>
      </c>
      <c r="AF282" s="33">
        <v>2250</v>
      </c>
      <c r="AG282" s="33">
        <v>2250</v>
      </c>
      <c r="AH282" s="33" t="s">
        <v>92</v>
      </c>
      <c r="AI282" s="33" t="s">
        <v>92</v>
      </c>
      <c r="AJ282" s="33" t="s">
        <v>92</v>
      </c>
      <c r="AK282" s="33" t="s">
        <v>91</v>
      </c>
      <c r="AL282" s="33" t="s">
        <v>91</v>
      </c>
      <c r="AM282" s="33" t="s">
        <v>92</v>
      </c>
      <c r="AN282" s="33" t="s">
        <v>92</v>
      </c>
      <c r="AO282" s="33" t="s">
        <v>92</v>
      </c>
      <c r="AP282" s="33" t="s">
        <v>92</v>
      </c>
      <c r="AQ282" s="33" t="s">
        <v>107</v>
      </c>
      <c r="AR282" s="33">
        <v>18883235345</v>
      </c>
      <c r="AS282" s="160"/>
      <c r="AT282" s="183"/>
      <c r="AU282" s="183"/>
      <c r="AV282" s="28"/>
      <c r="AW282" s="87"/>
      <c r="AX282" s="183"/>
      <c r="AY282" s="183"/>
      <c r="AZ282" s="183"/>
      <c r="BA282" s="183"/>
      <c r="BB282" s="183"/>
      <c r="BC282" s="183"/>
    </row>
    <row r="283" s="8" customFormat="1" ht="135" spans="1:55">
      <c r="A283" s="34" t="s">
        <v>556</v>
      </c>
      <c r="B283" s="61">
        <v>276</v>
      </c>
      <c r="C283" s="33" t="s">
        <v>2079</v>
      </c>
      <c r="D283" s="33" t="s">
        <v>110</v>
      </c>
      <c r="E283" s="33" t="s">
        <v>111</v>
      </c>
      <c r="F283" s="33" t="s">
        <v>175</v>
      </c>
      <c r="G283" s="33" t="s">
        <v>2080</v>
      </c>
      <c r="H283" s="33" t="s">
        <v>114</v>
      </c>
      <c r="I283" s="33" t="s">
        <v>729</v>
      </c>
      <c r="J283" s="33" t="s">
        <v>2081</v>
      </c>
      <c r="K283" s="33" t="s">
        <v>2082</v>
      </c>
      <c r="L283" s="33" t="s">
        <v>2081</v>
      </c>
      <c r="M283" s="33" t="s">
        <v>2083</v>
      </c>
      <c r="N283" s="33" t="s">
        <v>82</v>
      </c>
      <c r="O283" s="33" t="s">
        <v>101</v>
      </c>
      <c r="P283" s="33" t="s">
        <v>1737</v>
      </c>
      <c r="Q283" s="33" t="s">
        <v>1951</v>
      </c>
      <c r="R283" s="33" t="s">
        <v>2084</v>
      </c>
      <c r="S283" s="33" t="s">
        <v>1002</v>
      </c>
      <c r="T283" s="33" t="s">
        <v>570</v>
      </c>
      <c r="U283" s="33" t="s">
        <v>214</v>
      </c>
      <c r="V283" s="33" t="s">
        <v>467</v>
      </c>
      <c r="W283" s="33">
        <v>2024</v>
      </c>
      <c r="X283" s="33" t="s">
        <v>91</v>
      </c>
      <c r="Y283" s="33">
        <v>202401</v>
      </c>
      <c r="Z283" s="33">
        <v>202412</v>
      </c>
      <c r="AA283" s="33">
        <v>46</v>
      </c>
      <c r="AB283" s="33">
        <v>46</v>
      </c>
      <c r="AC283" s="33"/>
      <c r="AD283" s="33"/>
      <c r="AE283" s="148">
        <f t="shared" si="6"/>
        <v>0</v>
      </c>
      <c r="AF283" s="33">
        <v>690</v>
      </c>
      <c r="AG283" s="33">
        <v>690</v>
      </c>
      <c r="AH283" s="33" t="s">
        <v>92</v>
      </c>
      <c r="AI283" s="33" t="s">
        <v>92</v>
      </c>
      <c r="AJ283" s="33" t="s">
        <v>92</v>
      </c>
      <c r="AK283" s="33" t="s">
        <v>91</v>
      </c>
      <c r="AL283" s="33" t="s">
        <v>91</v>
      </c>
      <c r="AM283" s="33" t="s">
        <v>92</v>
      </c>
      <c r="AN283" s="33" t="s">
        <v>92</v>
      </c>
      <c r="AO283" s="33" t="s">
        <v>92</v>
      </c>
      <c r="AP283" s="33" t="s">
        <v>92</v>
      </c>
      <c r="AQ283" s="33" t="s">
        <v>468</v>
      </c>
      <c r="AR283" s="33">
        <v>19908360008</v>
      </c>
      <c r="AS283" s="160"/>
      <c r="AT283" s="183"/>
      <c r="AU283" s="183"/>
      <c r="AV283" s="28"/>
      <c r="AW283" s="87"/>
      <c r="AX283" s="183"/>
      <c r="AY283" s="183"/>
      <c r="AZ283" s="183"/>
      <c r="BA283" s="183"/>
      <c r="BB283" s="183"/>
      <c r="BC283" s="183"/>
    </row>
    <row r="284" s="8" customFormat="1" ht="135" spans="1:55">
      <c r="A284" s="34" t="s">
        <v>556</v>
      </c>
      <c r="B284" s="61">
        <v>277</v>
      </c>
      <c r="C284" s="33" t="s">
        <v>2085</v>
      </c>
      <c r="D284" s="33" t="s">
        <v>110</v>
      </c>
      <c r="E284" s="33" t="s">
        <v>111</v>
      </c>
      <c r="F284" s="33" t="s">
        <v>175</v>
      </c>
      <c r="G284" s="33" t="s">
        <v>2054</v>
      </c>
      <c r="H284" s="33" t="s">
        <v>114</v>
      </c>
      <c r="I284" s="33" t="s">
        <v>759</v>
      </c>
      <c r="J284" s="33" t="s">
        <v>2055</v>
      </c>
      <c r="K284" s="33" t="s">
        <v>2056</v>
      </c>
      <c r="L284" s="33" t="s">
        <v>2055</v>
      </c>
      <c r="M284" s="33" t="s">
        <v>2057</v>
      </c>
      <c r="N284" s="33" t="s">
        <v>82</v>
      </c>
      <c r="O284" s="33" t="s">
        <v>101</v>
      </c>
      <c r="P284" s="33" t="s">
        <v>1737</v>
      </c>
      <c r="Q284" s="33" t="s">
        <v>1951</v>
      </c>
      <c r="R284" s="33" t="s">
        <v>2058</v>
      </c>
      <c r="S284" s="33" t="s">
        <v>1002</v>
      </c>
      <c r="T284" s="33" t="s">
        <v>570</v>
      </c>
      <c r="U284" s="33" t="s">
        <v>214</v>
      </c>
      <c r="V284" s="33" t="s">
        <v>760</v>
      </c>
      <c r="W284" s="33">
        <v>2024</v>
      </c>
      <c r="X284" s="33" t="s">
        <v>91</v>
      </c>
      <c r="Y284" s="33">
        <v>202401</v>
      </c>
      <c r="Z284" s="33">
        <v>202412</v>
      </c>
      <c r="AA284" s="33">
        <v>45</v>
      </c>
      <c r="AB284" s="33">
        <v>45</v>
      </c>
      <c r="AC284" s="33"/>
      <c r="AD284" s="33"/>
      <c r="AE284" s="148">
        <f t="shared" si="6"/>
        <v>0</v>
      </c>
      <c r="AF284" s="33">
        <v>675</v>
      </c>
      <c r="AG284" s="33">
        <v>675</v>
      </c>
      <c r="AH284" s="33" t="s">
        <v>92</v>
      </c>
      <c r="AI284" s="33" t="s">
        <v>92</v>
      </c>
      <c r="AJ284" s="33" t="s">
        <v>92</v>
      </c>
      <c r="AK284" s="33" t="s">
        <v>91</v>
      </c>
      <c r="AL284" s="33" t="s">
        <v>91</v>
      </c>
      <c r="AM284" s="33" t="s">
        <v>92</v>
      </c>
      <c r="AN284" s="33" t="s">
        <v>92</v>
      </c>
      <c r="AO284" s="33" t="s">
        <v>92</v>
      </c>
      <c r="AP284" s="33" t="s">
        <v>92</v>
      </c>
      <c r="AQ284" s="33" t="s">
        <v>1912</v>
      </c>
      <c r="AR284" s="33">
        <v>15023802911</v>
      </c>
      <c r="AS284" s="160"/>
      <c r="AT284" s="183"/>
      <c r="AU284" s="183"/>
      <c r="AV284" s="28"/>
      <c r="AW284" s="87"/>
      <c r="AX284" s="183"/>
      <c r="AY284" s="183"/>
      <c r="AZ284" s="183"/>
      <c r="BA284" s="183"/>
      <c r="BB284" s="183"/>
      <c r="BC284" s="183"/>
    </row>
    <row r="285" s="8" customFormat="1" ht="135" spans="1:55">
      <c r="A285" s="34" t="s">
        <v>556</v>
      </c>
      <c r="B285" s="61">
        <v>278</v>
      </c>
      <c r="C285" s="33" t="s">
        <v>2086</v>
      </c>
      <c r="D285" s="33" t="s">
        <v>110</v>
      </c>
      <c r="E285" s="33" t="s">
        <v>111</v>
      </c>
      <c r="F285" s="33" t="s">
        <v>175</v>
      </c>
      <c r="G285" s="33" t="s">
        <v>2087</v>
      </c>
      <c r="H285" s="33" t="s">
        <v>114</v>
      </c>
      <c r="I285" s="33" t="s">
        <v>736</v>
      </c>
      <c r="J285" s="33" t="s">
        <v>2088</v>
      </c>
      <c r="K285" s="33" t="s">
        <v>2089</v>
      </c>
      <c r="L285" s="33" t="s">
        <v>2088</v>
      </c>
      <c r="M285" s="33" t="s">
        <v>2090</v>
      </c>
      <c r="N285" s="33" t="s">
        <v>82</v>
      </c>
      <c r="O285" s="33" t="s">
        <v>101</v>
      </c>
      <c r="P285" s="33" t="s">
        <v>1737</v>
      </c>
      <c r="Q285" s="33" t="s">
        <v>1951</v>
      </c>
      <c r="R285" s="33" t="s">
        <v>2091</v>
      </c>
      <c r="S285" s="33" t="s">
        <v>1002</v>
      </c>
      <c r="T285" s="33" t="s">
        <v>570</v>
      </c>
      <c r="U285" s="33" t="s">
        <v>214</v>
      </c>
      <c r="V285" s="33" t="s">
        <v>741</v>
      </c>
      <c r="W285" s="33">
        <v>2024</v>
      </c>
      <c r="X285" s="33" t="s">
        <v>91</v>
      </c>
      <c r="Y285" s="33">
        <v>202401</v>
      </c>
      <c r="Z285" s="33">
        <v>202412</v>
      </c>
      <c r="AA285" s="33">
        <v>40</v>
      </c>
      <c r="AB285" s="33">
        <v>40</v>
      </c>
      <c r="AC285" s="33"/>
      <c r="AD285" s="33"/>
      <c r="AE285" s="148">
        <f t="shared" si="6"/>
        <v>0</v>
      </c>
      <c r="AF285" s="33">
        <v>600</v>
      </c>
      <c r="AG285" s="33">
        <v>600</v>
      </c>
      <c r="AH285" s="33" t="s">
        <v>92</v>
      </c>
      <c r="AI285" s="33" t="s">
        <v>92</v>
      </c>
      <c r="AJ285" s="33" t="s">
        <v>92</v>
      </c>
      <c r="AK285" s="33" t="s">
        <v>91</v>
      </c>
      <c r="AL285" s="33" t="s">
        <v>91</v>
      </c>
      <c r="AM285" s="33" t="s">
        <v>92</v>
      </c>
      <c r="AN285" s="33" t="s">
        <v>92</v>
      </c>
      <c r="AO285" s="33" t="s">
        <v>92</v>
      </c>
      <c r="AP285" s="33" t="s">
        <v>92</v>
      </c>
      <c r="AQ285" s="33" t="s">
        <v>1919</v>
      </c>
      <c r="AR285" s="33">
        <v>15523320378</v>
      </c>
      <c r="AS285" s="160"/>
      <c r="AT285" s="183"/>
      <c r="AU285" s="183"/>
      <c r="AV285" s="28"/>
      <c r="AW285" s="87"/>
      <c r="AX285" s="183"/>
      <c r="AY285" s="183"/>
      <c r="AZ285" s="183"/>
      <c r="BA285" s="183"/>
      <c r="BB285" s="183"/>
      <c r="BC285" s="183"/>
    </row>
    <row r="286" s="8" customFormat="1" ht="135" spans="1:55">
      <c r="A286" s="34" t="s">
        <v>556</v>
      </c>
      <c r="B286" s="61">
        <v>279</v>
      </c>
      <c r="C286" s="33" t="s">
        <v>2092</v>
      </c>
      <c r="D286" s="33" t="s">
        <v>110</v>
      </c>
      <c r="E286" s="33" t="s">
        <v>111</v>
      </c>
      <c r="F286" s="33" t="s">
        <v>175</v>
      </c>
      <c r="G286" s="33" t="s">
        <v>2093</v>
      </c>
      <c r="H286" s="33" t="s">
        <v>114</v>
      </c>
      <c r="I286" s="33" t="s">
        <v>650</v>
      </c>
      <c r="J286" s="33" t="s">
        <v>2094</v>
      </c>
      <c r="K286" s="33" t="s">
        <v>2095</v>
      </c>
      <c r="L286" s="33" t="s">
        <v>2094</v>
      </c>
      <c r="M286" s="33" t="s">
        <v>2096</v>
      </c>
      <c r="N286" s="33" t="s">
        <v>82</v>
      </c>
      <c r="O286" s="33" t="s">
        <v>101</v>
      </c>
      <c r="P286" s="33" t="s">
        <v>1737</v>
      </c>
      <c r="Q286" s="33" t="s">
        <v>1951</v>
      </c>
      <c r="R286" s="33" t="s">
        <v>2097</v>
      </c>
      <c r="S286" s="33" t="s">
        <v>1002</v>
      </c>
      <c r="T286" s="33" t="s">
        <v>570</v>
      </c>
      <c r="U286" s="33" t="s">
        <v>214</v>
      </c>
      <c r="V286" s="33" t="s">
        <v>511</v>
      </c>
      <c r="W286" s="33">
        <v>2024</v>
      </c>
      <c r="X286" s="33" t="s">
        <v>91</v>
      </c>
      <c r="Y286" s="33">
        <v>202401</v>
      </c>
      <c r="Z286" s="33">
        <v>202412</v>
      </c>
      <c r="AA286" s="33">
        <v>80</v>
      </c>
      <c r="AB286" s="33">
        <v>80</v>
      </c>
      <c r="AC286" s="33"/>
      <c r="AD286" s="33"/>
      <c r="AE286" s="148">
        <f t="shared" si="6"/>
        <v>0</v>
      </c>
      <c r="AF286" s="33">
        <v>1200</v>
      </c>
      <c r="AG286" s="33">
        <v>1200</v>
      </c>
      <c r="AH286" s="33" t="s">
        <v>92</v>
      </c>
      <c r="AI286" s="33" t="s">
        <v>92</v>
      </c>
      <c r="AJ286" s="33" t="s">
        <v>92</v>
      </c>
      <c r="AK286" s="33" t="s">
        <v>91</v>
      </c>
      <c r="AL286" s="33" t="s">
        <v>91</v>
      </c>
      <c r="AM286" s="33" t="s">
        <v>92</v>
      </c>
      <c r="AN286" s="33" t="s">
        <v>92</v>
      </c>
      <c r="AO286" s="33" t="s">
        <v>92</v>
      </c>
      <c r="AP286" s="33" t="s">
        <v>92</v>
      </c>
      <c r="AQ286" s="33" t="s">
        <v>1926</v>
      </c>
      <c r="AR286" s="33">
        <v>19922055015</v>
      </c>
      <c r="AS286" s="160"/>
      <c r="AT286" s="183"/>
      <c r="AU286" s="183"/>
      <c r="AV286" s="28"/>
      <c r="AW286" s="87"/>
      <c r="AX286" s="183"/>
      <c r="AY286" s="183"/>
      <c r="AZ286" s="183"/>
      <c r="BA286" s="183"/>
      <c r="BB286" s="183"/>
      <c r="BC286" s="183"/>
    </row>
    <row r="287" s="8" customFormat="1" ht="135" spans="1:55">
      <c r="A287" s="34" t="s">
        <v>556</v>
      </c>
      <c r="B287" s="61">
        <v>280</v>
      </c>
      <c r="C287" s="33" t="s">
        <v>2098</v>
      </c>
      <c r="D287" s="33" t="s">
        <v>110</v>
      </c>
      <c r="E287" s="33" t="s">
        <v>111</v>
      </c>
      <c r="F287" s="33" t="s">
        <v>175</v>
      </c>
      <c r="G287" s="33" t="s">
        <v>1961</v>
      </c>
      <c r="H287" s="33" t="s">
        <v>114</v>
      </c>
      <c r="I287" s="33" t="s">
        <v>751</v>
      </c>
      <c r="J287" s="33" t="s">
        <v>1962</v>
      </c>
      <c r="K287" s="33" t="s">
        <v>2099</v>
      </c>
      <c r="L287" s="33" t="s">
        <v>1962</v>
      </c>
      <c r="M287" s="33" t="s">
        <v>1964</v>
      </c>
      <c r="N287" s="33" t="s">
        <v>82</v>
      </c>
      <c r="O287" s="33" t="s">
        <v>101</v>
      </c>
      <c r="P287" s="33" t="s">
        <v>1737</v>
      </c>
      <c r="Q287" s="33" t="s">
        <v>1951</v>
      </c>
      <c r="R287" s="33" t="s">
        <v>1965</v>
      </c>
      <c r="S287" s="33" t="s">
        <v>1002</v>
      </c>
      <c r="T287" s="33" t="s">
        <v>570</v>
      </c>
      <c r="U287" s="33" t="s">
        <v>214</v>
      </c>
      <c r="V287" s="33" t="s">
        <v>756</v>
      </c>
      <c r="W287" s="33">
        <v>2024</v>
      </c>
      <c r="X287" s="33" t="s">
        <v>91</v>
      </c>
      <c r="Y287" s="33">
        <v>202401</v>
      </c>
      <c r="Z287" s="33">
        <v>202412</v>
      </c>
      <c r="AA287" s="33">
        <v>90</v>
      </c>
      <c r="AB287" s="33">
        <v>90</v>
      </c>
      <c r="AC287" s="33"/>
      <c r="AD287" s="33"/>
      <c r="AE287" s="148">
        <f t="shared" si="6"/>
        <v>0</v>
      </c>
      <c r="AF287" s="33">
        <v>1350</v>
      </c>
      <c r="AG287" s="33">
        <v>1350</v>
      </c>
      <c r="AH287" s="33" t="s">
        <v>92</v>
      </c>
      <c r="AI287" s="33" t="s">
        <v>92</v>
      </c>
      <c r="AJ287" s="33" t="s">
        <v>92</v>
      </c>
      <c r="AK287" s="33" t="s">
        <v>91</v>
      </c>
      <c r="AL287" s="33" t="s">
        <v>91</v>
      </c>
      <c r="AM287" s="33" t="s">
        <v>92</v>
      </c>
      <c r="AN287" s="33" t="s">
        <v>92</v>
      </c>
      <c r="AO287" s="33" t="s">
        <v>92</v>
      </c>
      <c r="AP287" s="33" t="s">
        <v>92</v>
      </c>
      <c r="AQ287" s="33" t="s">
        <v>1933</v>
      </c>
      <c r="AR287" s="33">
        <v>17783659968</v>
      </c>
      <c r="AS287" s="160"/>
      <c r="AT287" s="183"/>
      <c r="AU287" s="183"/>
      <c r="AV287" s="28"/>
      <c r="AW287" s="87"/>
      <c r="AX287" s="183"/>
      <c r="AY287" s="183"/>
      <c r="AZ287" s="183"/>
      <c r="BA287" s="183"/>
      <c r="BB287" s="183"/>
      <c r="BC287" s="183"/>
    </row>
    <row r="288" s="8" customFormat="1" ht="135" spans="1:55">
      <c r="A288" s="34" t="s">
        <v>556</v>
      </c>
      <c r="B288" s="61">
        <v>281</v>
      </c>
      <c r="C288" s="33" t="s">
        <v>2100</v>
      </c>
      <c r="D288" s="33" t="s">
        <v>110</v>
      </c>
      <c r="E288" s="33" t="s">
        <v>111</v>
      </c>
      <c r="F288" s="33" t="s">
        <v>175</v>
      </c>
      <c r="G288" s="33" t="s">
        <v>2101</v>
      </c>
      <c r="H288" s="33" t="s">
        <v>114</v>
      </c>
      <c r="I288" s="33" t="s">
        <v>744</v>
      </c>
      <c r="J288" s="33" t="s">
        <v>2102</v>
      </c>
      <c r="K288" s="33" t="s">
        <v>2103</v>
      </c>
      <c r="L288" s="33" t="s">
        <v>2102</v>
      </c>
      <c r="M288" s="33" t="s">
        <v>2104</v>
      </c>
      <c r="N288" s="33" t="s">
        <v>82</v>
      </c>
      <c r="O288" s="33" t="s">
        <v>101</v>
      </c>
      <c r="P288" s="33" t="s">
        <v>1737</v>
      </c>
      <c r="Q288" s="33" t="s">
        <v>1951</v>
      </c>
      <c r="R288" s="33" t="s">
        <v>2105</v>
      </c>
      <c r="S288" s="33" t="s">
        <v>1002</v>
      </c>
      <c r="T288" s="33" t="s">
        <v>570</v>
      </c>
      <c r="U288" s="33" t="s">
        <v>214</v>
      </c>
      <c r="V288" s="33" t="s">
        <v>443</v>
      </c>
      <c r="W288" s="33">
        <v>2024</v>
      </c>
      <c r="X288" s="33" t="s">
        <v>91</v>
      </c>
      <c r="Y288" s="33">
        <v>202401</v>
      </c>
      <c r="Z288" s="33">
        <v>202412</v>
      </c>
      <c r="AA288" s="33">
        <v>60</v>
      </c>
      <c r="AB288" s="33">
        <v>60</v>
      </c>
      <c r="AC288" s="33"/>
      <c r="AD288" s="33"/>
      <c r="AE288" s="148">
        <f t="shared" si="6"/>
        <v>0</v>
      </c>
      <c r="AF288" s="33">
        <v>900</v>
      </c>
      <c r="AG288" s="33">
        <v>900</v>
      </c>
      <c r="AH288" s="33" t="s">
        <v>92</v>
      </c>
      <c r="AI288" s="33" t="s">
        <v>92</v>
      </c>
      <c r="AJ288" s="33" t="s">
        <v>92</v>
      </c>
      <c r="AK288" s="33" t="s">
        <v>91</v>
      </c>
      <c r="AL288" s="33" t="s">
        <v>91</v>
      </c>
      <c r="AM288" s="33" t="s">
        <v>92</v>
      </c>
      <c r="AN288" s="33" t="s">
        <v>92</v>
      </c>
      <c r="AO288" s="33" t="s">
        <v>92</v>
      </c>
      <c r="AP288" s="33" t="s">
        <v>92</v>
      </c>
      <c r="AQ288" s="33" t="s">
        <v>1119</v>
      </c>
      <c r="AR288" s="33">
        <v>13896279350</v>
      </c>
      <c r="AS288" s="160"/>
      <c r="AT288" s="183"/>
      <c r="AU288" s="183"/>
      <c r="AV288" s="28"/>
      <c r="AW288" s="87"/>
      <c r="AX288" s="183"/>
      <c r="AY288" s="183"/>
      <c r="AZ288" s="183"/>
      <c r="BA288" s="183"/>
      <c r="BB288" s="183"/>
      <c r="BC288" s="183"/>
    </row>
    <row r="289" s="8" customFormat="1" ht="135" spans="1:55">
      <c r="A289" s="34" t="s">
        <v>556</v>
      </c>
      <c r="B289" s="61">
        <v>282</v>
      </c>
      <c r="C289" s="33" t="s">
        <v>2106</v>
      </c>
      <c r="D289" s="33" t="s">
        <v>110</v>
      </c>
      <c r="E289" s="33" t="s">
        <v>111</v>
      </c>
      <c r="F289" s="33" t="s">
        <v>175</v>
      </c>
      <c r="G289" s="33" t="s">
        <v>2107</v>
      </c>
      <c r="H289" s="33" t="s">
        <v>114</v>
      </c>
      <c r="I289" s="33" t="s">
        <v>230</v>
      </c>
      <c r="J289" s="33" t="s">
        <v>2108</v>
      </c>
      <c r="K289" s="33" t="s">
        <v>2109</v>
      </c>
      <c r="L289" s="33" t="s">
        <v>2108</v>
      </c>
      <c r="M289" s="33" t="s">
        <v>2110</v>
      </c>
      <c r="N289" s="33" t="s">
        <v>82</v>
      </c>
      <c r="O289" s="33" t="s">
        <v>101</v>
      </c>
      <c r="P289" s="33" t="s">
        <v>1737</v>
      </c>
      <c r="Q289" s="33" t="s">
        <v>1951</v>
      </c>
      <c r="R289" s="33" t="s">
        <v>2111</v>
      </c>
      <c r="S289" s="33" t="s">
        <v>1002</v>
      </c>
      <c r="T289" s="33" t="s">
        <v>570</v>
      </c>
      <c r="U289" s="33" t="s">
        <v>214</v>
      </c>
      <c r="V289" s="33" t="s">
        <v>237</v>
      </c>
      <c r="W289" s="33">
        <v>2024</v>
      </c>
      <c r="X289" s="33" t="s">
        <v>91</v>
      </c>
      <c r="Y289" s="33">
        <v>202401</v>
      </c>
      <c r="Z289" s="33">
        <v>202412</v>
      </c>
      <c r="AA289" s="33">
        <v>75</v>
      </c>
      <c r="AB289" s="33">
        <v>75</v>
      </c>
      <c r="AC289" s="33"/>
      <c r="AD289" s="33"/>
      <c r="AE289" s="148">
        <f t="shared" si="6"/>
        <v>0</v>
      </c>
      <c r="AF289" s="33">
        <v>1125</v>
      </c>
      <c r="AG289" s="33">
        <v>1125</v>
      </c>
      <c r="AH289" s="33" t="s">
        <v>92</v>
      </c>
      <c r="AI289" s="33" t="s">
        <v>92</v>
      </c>
      <c r="AJ289" s="33" t="s">
        <v>92</v>
      </c>
      <c r="AK289" s="33" t="s">
        <v>91</v>
      </c>
      <c r="AL289" s="33" t="s">
        <v>91</v>
      </c>
      <c r="AM289" s="33" t="s">
        <v>92</v>
      </c>
      <c r="AN289" s="33" t="s">
        <v>92</v>
      </c>
      <c r="AO289" s="33" t="s">
        <v>92</v>
      </c>
      <c r="AP289" s="33" t="s">
        <v>92</v>
      </c>
      <c r="AQ289" s="33" t="s">
        <v>2112</v>
      </c>
      <c r="AR289" s="33">
        <v>13996639812</v>
      </c>
      <c r="AS289" s="160"/>
      <c r="AT289" s="183"/>
      <c r="AU289" s="183"/>
      <c r="AV289" s="28"/>
      <c r="AW289" s="87"/>
      <c r="AX289" s="183"/>
      <c r="AY289" s="183"/>
      <c r="AZ289" s="183"/>
      <c r="BA289" s="183"/>
      <c r="BB289" s="183"/>
      <c r="BC289" s="183"/>
    </row>
    <row r="290" s="139" customFormat="1" ht="141" customHeight="1" spans="1:55">
      <c r="A290" s="34" t="s">
        <v>556</v>
      </c>
      <c r="B290" s="61">
        <v>284</v>
      </c>
      <c r="C290" s="33" t="s">
        <v>2113</v>
      </c>
      <c r="D290" s="33" t="s">
        <v>2114</v>
      </c>
      <c r="E290" s="33" t="s">
        <v>2115</v>
      </c>
      <c r="F290" s="33" t="s">
        <v>2116</v>
      </c>
      <c r="G290" s="33" t="s">
        <v>2117</v>
      </c>
      <c r="H290" s="33" t="s">
        <v>114</v>
      </c>
      <c r="I290" s="33" t="s">
        <v>352</v>
      </c>
      <c r="J290" s="33" t="s">
        <v>2118</v>
      </c>
      <c r="K290" s="33" t="s">
        <v>2119</v>
      </c>
      <c r="L290" s="33" t="s">
        <v>2118</v>
      </c>
      <c r="M290" s="33" t="s">
        <v>2120</v>
      </c>
      <c r="N290" s="33" t="s">
        <v>2121</v>
      </c>
      <c r="O290" s="33" t="s">
        <v>101</v>
      </c>
      <c r="P290" s="33" t="s">
        <v>2122</v>
      </c>
      <c r="Q290" s="33" t="s">
        <v>2123</v>
      </c>
      <c r="R290" s="33" t="s">
        <v>2124</v>
      </c>
      <c r="S290" s="33" t="s">
        <v>1002</v>
      </c>
      <c r="T290" s="33" t="s">
        <v>570</v>
      </c>
      <c r="U290" s="33" t="s">
        <v>214</v>
      </c>
      <c r="V290" s="33" t="s">
        <v>214</v>
      </c>
      <c r="W290" s="33">
        <v>2024</v>
      </c>
      <c r="X290" s="33" t="s">
        <v>91</v>
      </c>
      <c r="Y290" s="33">
        <v>202401</v>
      </c>
      <c r="Z290" s="33">
        <v>202412</v>
      </c>
      <c r="AA290" s="33">
        <v>350</v>
      </c>
      <c r="AB290" s="33">
        <v>350</v>
      </c>
      <c r="AC290" s="33"/>
      <c r="AD290" s="33"/>
      <c r="AE290" s="148">
        <f t="shared" ref="AE290:AE323" si="7">AA290-AB290-AC290-AD290</f>
        <v>0</v>
      </c>
      <c r="AF290" s="33">
        <v>101000</v>
      </c>
      <c r="AG290" s="33">
        <v>101000</v>
      </c>
      <c r="AH290" s="33" t="s">
        <v>92</v>
      </c>
      <c r="AI290" s="33" t="s">
        <v>92</v>
      </c>
      <c r="AJ290" s="33" t="s">
        <v>91</v>
      </c>
      <c r="AK290" s="33" t="s">
        <v>92</v>
      </c>
      <c r="AL290" s="33" t="s">
        <v>91</v>
      </c>
      <c r="AM290" s="33" t="s">
        <v>92</v>
      </c>
      <c r="AN290" s="33" t="s">
        <v>92</v>
      </c>
      <c r="AO290" s="33" t="s">
        <v>92</v>
      </c>
      <c r="AP290" s="33" t="s">
        <v>92</v>
      </c>
      <c r="AQ290" s="33" t="s">
        <v>1748</v>
      </c>
      <c r="AR290" s="33">
        <v>13996676222</v>
      </c>
      <c r="AS290" s="160"/>
      <c r="AT290" s="177"/>
      <c r="AU290" s="177"/>
      <c r="AV290" s="70"/>
      <c r="AW290" s="87"/>
      <c r="AX290" s="177">
        <v>300</v>
      </c>
      <c r="AY290" s="177"/>
      <c r="AZ290" s="177"/>
      <c r="BA290" s="177"/>
      <c r="BB290" s="177"/>
      <c r="BC290" s="177"/>
    </row>
    <row r="291" s="140" customFormat="1" ht="131" customHeight="1" spans="1:55">
      <c r="A291" s="34" t="s">
        <v>556</v>
      </c>
      <c r="B291" s="61">
        <v>285</v>
      </c>
      <c r="C291" s="33" t="s">
        <v>2125</v>
      </c>
      <c r="D291" s="33" t="s">
        <v>558</v>
      </c>
      <c r="E291" s="33" t="s">
        <v>2126</v>
      </c>
      <c r="F291" s="33" t="s">
        <v>2127</v>
      </c>
      <c r="G291" s="33" t="s">
        <v>2128</v>
      </c>
      <c r="H291" s="33" t="s">
        <v>114</v>
      </c>
      <c r="I291" s="33" t="s">
        <v>352</v>
      </c>
      <c r="J291" s="33" t="s">
        <v>2129</v>
      </c>
      <c r="K291" s="33" t="s">
        <v>2130</v>
      </c>
      <c r="L291" s="33" t="s">
        <v>2129</v>
      </c>
      <c r="M291" s="33" t="s">
        <v>2131</v>
      </c>
      <c r="N291" s="33" t="s">
        <v>82</v>
      </c>
      <c r="O291" s="33" t="s">
        <v>101</v>
      </c>
      <c r="P291" s="33" t="s">
        <v>2132</v>
      </c>
      <c r="Q291" s="33" t="s">
        <v>2133</v>
      </c>
      <c r="R291" s="33" t="s">
        <v>1100</v>
      </c>
      <c r="S291" s="33" t="s">
        <v>569</v>
      </c>
      <c r="T291" s="33" t="s">
        <v>570</v>
      </c>
      <c r="U291" s="33" t="s">
        <v>214</v>
      </c>
      <c r="V291" s="33" t="s">
        <v>214</v>
      </c>
      <c r="W291" s="33">
        <v>2024</v>
      </c>
      <c r="X291" s="33" t="s">
        <v>91</v>
      </c>
      <c r="Y291" s="33">
        <v>202401</v>
      </c>
      <c r="Z291" s="33">
        <v>202412</v>
      </c>
      <c r="AA291" s="33">
        <v>100</v>
      </c>
      <c r="AB291" s="33">
        <v>100</v>
      </c>
      <c r="AC291" s="33"/>
      <c r="AD291" s="33"/>
      <c r="AE291" s="148">
        <f t="shared" si="7"/>
        <v>0</v>
      </c>
      <c r="AF291" s="33">
        <v>50</v>
      </c>
      <c r="AG291" s="33">
        <v>30</v>
      </c>
      <c r="AH291" s="33" t="s">
        <v>92</v>
      </c>
      <c r="AI291" s="33" t="s">
        <v>92</v>
      </c>
      <c r="AJ291" s="33" t="s">
        <v>92</v>
      </c>
      <c r="AK291" s="33" t="s">
        <v>91</v>
      </c>
      <c r="AL291" s="33" t="s">
        <v>91</v>
      </c>
      <c r="AM291" s="33" t="s">
        <v>92</v>
      </c>
      <c r="AN291" s="33" t="s">
        <v>92</v>
      </c>
      <c r="AO291" s="33" t="s">
        <v>92</v>
      </c>
      <c r="AP291" s="33" t="s">
        <v>92</v>
      </c>
      <c r="AQ291" s="33" t="s">
        <v>1748</v>
      </c>
      <c r="AR291" s="33">
        <v>13996676222</v>
      </c>
      <c r="AS291" s="160"/>
      <c r="AT291" s="184"/>
      <c r="AU291" s="184"/>
      <c r="AV291" s="185"/>
      <c r="AW291" s="87">
        <v>50</v>
      </c>
      <c r="AX291" s="184"/>
      <c r="AY291" s="184"/>
      <c r="AZ291" s="184"/>
      <c r="BA291" s="184"/>
      <c r="BB291" s="184"/>
      <c r="BC291" s="184"/>
    </row>
    <row r="292" s="138" customFormat="1" ht="199" customHeight="1" spans="1:55">
      <c r="A292" s="34" t="s">
        <v>556</v>
      </c>
      <c r="B292" s="61">
        <v>286</v>
      </c>
      <c r="C292" s="33" t="s">
        <v>2134</v>
      </c>
      <c r="D292" s="33" t="s">
        <v>558</v>
      </c>
      <c r="E292" s="33" t="s">
        <v>2126</v>
      </c>
      <c r="F292" s="33" t="s">
        <v>2135</v>
      </c>
      <c r="G292" s="33" t="s">
        <v>2136</v>
      </c>
      <c r="H292" s="33" t="s">
        <v>114</v>
      </c>
      <c r="I292" s="33" t="s">
        <v>352</v>
      </c>
      <c r="J292" s="33" t="s">
        <v>2137</v>
      </c>
      <c r="K292" s="33" t="s">
        <v>2138</v>
      </c>
      <c r="L292" s="33" t="s">
        <v>2137</v>
      </c>
      <c r="M292" s="33" t="s">
        <v>2139</v>
      </c>
      <c r="N292" s="33" t="s">
        <v>82</v>
      </c>
      <c r="O292" s="33" t="s">
        <v>101</v>
      </c>
      <c r="P292" s="33" t="s">
        <v>2140</v>
      </c>
      <c r="Q292" s="33" t="s">
        <v>2141</v>
      </c>
      <c r="R292" s="33" t="s">
        <v>1632</v>
      </c>
      <c r="S292" s="33" t="s">
        <v>1002</v>
      </c>
      <c r="T292" s="33" t="s">
        <v>570</v>
      </c>
      <c r="U292" s="33" t="s">
        <v>214</v>
      </c>
      <c r="V292" s="33" t="s">
        <v>214</v>
      </c>
      <c r="W292" s="33">
        <v>2024</v>
      </c>
      <c r="X292" s="33" t="s">
        <v>91</v>
      </c>
      <c r="Y292" s="33">
        <v>202401</v>
      </c>
      <c r="Z292" s="33">
        <v>202412</v>
      </c>
      <c r="AA292" s="33">
        <v>350</v>
      </c>
      <c r="AB292" s="33">
        <v>350</v>
      </c>
      <c r="AC292" s="33"/>
      <c r="AD292" s="33"/>
      <c r="AE292" s="148">
        <f t="shared" si="7"/>
        <v>0</v>
      </c>
      <c r="AF292" s="33">
        <v>700</v>
      </c>
      <c r="AG292" s="33">
        <v>450</v>
      </c>
      <c r="AH292" s="33" t="s">
        <v>92</v>
      </c>
      <c r="AI292" s="33" t="s">
        <v>92</v>
      </c>
      <c r="AJ292" s="33" t="s">
        <v>92</v>
      </c>
      <c r="AK292" s="33" t="s">
        <v>91</v>
      </c>
      <c r="AL292" s="33" t="s">
        <v>91</v>
      </c>
      <c r="AM292" s="33" t="s">
        <v>92</v>
      </c>
      <c r="AN292" s="33" t="s">
        <v>92</v>
      </c>
      <c r="AO292" s="33" t="s">
        <v>92</v>
      </c>
      <c r="AP292" s="33" t="s">
        <v>92</v>
      </c>
      <c r="AQ292" s="33" t="s">
        <v>2142</v>
      </c>
      <c r="AR292" s="33">
        <v>15215247933</v>
      </c>
      <c r="AS292" s="160"/>
      <c r="AT292" s="175"/>
      <c r="AU292" s="175"/>
      <c r="AV292" s="176"/>
      <c r="AW292" s="87"/>
      <c r="AX292" s="175"/>
      <c r="AY292" s="175"/>
      <c r="AZ292" s="175"/>
      <c r="BA292" s="175"/>
      <c r="BB292" s="175"/>
      <c r="BC292" s="175"/>
    </row>
    <row r="293" s="138" customFormat="1" ht="149" customHeight="1" spans="1:55">
      <c r="A293" s="34" t="s">
        <v>556</v>
      </c>
      <c r="B293" s="61">
        <v>287</v>
      </c>
      <c r="C293" s="33" t="s">
        <v>2143</v>
      </c>
      <c r="D293" s="33" t="s">
        <v>558</v>
      </c>
      <c r="E293" s="33" t="s">
        <v>2126</v>
      </c>
      <c r="F293" s="33" t="s">
        <v>2135</v>
      </c>
      <c r="G293" s="33" t="s">
        <v>2144</v>
      </c>
      <c r="H293" s="33" t="s">
        <v>114</v>
      </c>
      <c r="I293" s="33" t="s">
        <v>352</v>
      </c>
      <c r="J293" s="33" t="s">
        <v>2145</v>
      </c>
      <c r="K293" s="33" t="s">
        <v>2146</v>
      </c>
      <c r="L293" s="33" t="s">
        <v>2145</v>
      </c>
      <c r="M293" s="33" t="s">
        <v>2147</v>
      </c>
      <c r="N293" s="33" t="s">
        <v>2148</v>
      </c>
      <c r="O293" s="33" t="s">
        <v>182</v>
      </c>
      <c r="P293" s="33" t="s">
        <v>2149</v>
      </c>
      <c r="Q293" s="33" t="s">
        <v>2141</v>
      </c>
      <c r="R293" s="33" t="s">
        <v>947</v>
      </c>
      <c r="S293" s="33" t="s">
        <v>1002</v>
      </c>
      <c r="T293" s="33" t="s">
        <v>570</v>
      </c>
      <c r="U293" s="33" t="s">
        <v>214</v>
      </c>
      <c r="V293" s="33" t="s">
        <v>214</v>
      </c>
      <c r="W293" s="33">
        <v>2024</v>
      </c>
      <c r="X293" s="33" t="s">
        <v>91</v>
      </c>
      <c r="Y293" s="33">
        <v>202401</v>
      </c>
      <c r="Z293" s="33">
        <v>202412</v>
      </c>
      <c r="AA293" s="33">
        <v>500</v>
      </c>
      <c r="AB293" s="33">
        <v>500</v>
      </c>
      <c r="AC293" s="33"/>
      <c r="AD293" s="33"/>
      <c r="AE293" s="148">
        <f t="shared" si="7"/>
        <v>0</v>
      </c>
      <c r="AF293" s="33">
        <v>1500</v>
      </c>
      <c r="AG293" s="33">
        <v>600</v>
      </c>
      <c r="AH293" s="33" t="s">
        <v>92</v>
      </c>
      <c r="AI293" s="33" t="s">
        <v>92</v>
      </c>
      <c r="AJ293" s="33" t="s">
        <v>92</v>
      </c>
      <c r="AK293" s="33" t="s">
        <v>91</v>
      </c>
      <c r="AL293" s="33" t="s">
        <v>91</v>
      </c>
      <c r="AM293" s="33" t="s">
        <v>92</v>
      </c>
      <c r="AN293" s="33" t="s">
        <v>92</v>
      </c>
      <c r="AO293" s="33" t="s">
        <v>92</v>
      </c>
      <c r="AP293" s="33" t="s">
        <v>92</v>
      </c>
      <c r="AQ293" s="33" t="s">
        <v>2142</v>
      </c>
      <c r="AR293" s="33">
        <v>15215247933</v>
      </c>
      <c r="AS293" s="160"/>
      <c r="AT293" s="175"/>
      <c r="AU293" s="175"/>
      <c r="AV293" s="176"/>
      <c r="AW293" s="87"/>
      <c r="AX293" s="175"/>
      <c r="AY293" s="175"/>
      <c r="AZ293" s="175"/>
      <c r="BA293" s="175"/>
      <c r="BB293" s="175"/>
      <c r="BC293" s="175"/>
    </row>
    <row r="294" s="138" customFormat="1" ht="198" customHeight="1" spans="1:55">
      <c r="A294" s="34" t="s">
        <v>556</v>
      </c>
      <c r="B294" s="61">
        <v>288</v>
      </c>
      <c r="C294" s="33" t="s">
        <v>2150</v>
      </c>
      <c r="D294" s="33" t="s">
        <v>2114</v>
      </c>
      <c r="E294" s="33" t="s">
        <v>2151</v>
      </c>
      <c r="F294" s="33" t="s">
        <v>2152</v>
      </c>
      <c r="G294" s="33" t="s">
        <v>2153</v>
      </c>
      <c r="H294" s="33" t="s">
        <v>96</v>
      </c>
      <c r="I294" s="33" t="s">
        <v>352</v>
      </c>
      <c r="J294" s="33" t="s">
        <v>2154</v>
      </c>
      <c r="K294" s="33" t="s">
        <v>2155</v>
      </c>
      <c r="L294" s="33" t="s">
        <v>2154</v>
      </c>
      <c r="M294" s="33" t="s">
        <v>2156</v>
      </c>
      <c r="N294" s="33" t="s">
        <v>2157</v>
      </c>
      <c r="O294" s="33" t="s">
        <v>2158</v>
      </c>
      <c r="P294" s="33" t="s">
        <v>2159</v>
      </c>
      <c r="Q294" s="33" t="s">
        <v>2160</v>
      </c>
      <c r="R294" s="33" t="s">
        <v>2161</v>
      </c>
      <c r="S294" s="33" t="s">
        <v>1002</v>
      </c>
      <c r="T294" s="33" t="s">
        <v>2162</v>
      </c>
      <c r="U294" s="33" t="s">
        <v>214</v>
      </c>
      <c r="V294" s="33" t="s">
        <v>214</v>
      </c>
      <c r="W294" s="33" t="s">
        <v>2163</v>
      </c>
      <c r="X294" s="33" t="s">
        <v>91</v>
      </c>
      <c r="Y294" s="33">
        <v>202401</v>
      </c>
      <c r="Z294" s="33">
        <v>202412</v>
      </c>
      <c r="AA294" s="33">
        <v>780</v>
      </c>
      <c r="AB294" s="33">
        <v>780</v>
      </c>
      <c r="AC294" s="33"/>
      <c r="AD294" s="33"/>
      <c r="AE294" s="148">
        <f t="shared" si="7"/>
        <v>0</v>
      </c>
      <c r="AF294" s="33">
        <v>1766</v>
      </c>
      <c r="AG294" s="33">
        <v>1766</v>
      </c>
      <c r="AH294" s="33" t="s">
        <v>92</v>
      </c>
      <c r="AI294" s="33" t="s">
        <v>92</v>
      </c>
      <c r="AJ294" s="33" t="s">
        <v>91</v>
      </c>
      <c r="AK294" s="33" t="s">
        <v>92</v>
      </c>
      <c r="AL294" s="33" t="s">
        <v>91</v>
      </c>
      <c r="AM294" s="33" t="s">
        <v>92</v>
      </c>
      <c r="AN294" s="33" t="s">
        <v>92</v>
      </c>
      <c r="AO294" s="33" t="s">
        <v>92</v>
      </c>
      <c r="AP294" s="33" t="s">
        <v>92</v>
      </c>
      <c r="AQ294" s="33" t="s">
        <v>2142</v>
      </c>
      <c r="AR294" s="33">
        <v>15215247933</v>
      </c>
      <c r="AS294" s="160"/>
      <c r="AT294" s="175"/>
      <c r="AU294" s="175"/>
      <c r="AV294" s="176"/>
      <c r="AW294" s="87"/>
      <c r="AX294" s="176">
        <v>450</v>
      </c>
      <c r="AY294" s="176"/>
      <c r="AZ294" s="175"/>
      <c r="BA294" s="175"/>
      <c r="BB294" s="175"/>
      <c r="BC294" s="175"/>
    </row>
    <row r="295" s="9" customFormat="1" ht="81" spans="1:55">
      <c r="A295" s="178" t="s">
        <v>556</v>
      </c>
      <c r="B295" s="61">
        <v>289</v>
      </c>
      <c r="C295" s="33" t="s">
        <v>2164</v>
      </c>
      <c r="D295" s="33" t="s">
        <v>2114</v>
      </c>
      <c r="E295" s="33" t="s">
        <v>2165</v>
      </c>
      <c r="F295" s="33" t="s">
        <v>2166</v>
      </c>
      <c r="G295" s="61" t="s">
        <v>2167</v>
      </c>
      <c r="H295" s="33" t="s">
        <v>96</v>
      </c>
      <c r="I295" s="33" t="s">
        <v>787</v>
      </c>
      <c r="J295" s="33" t="s">
        <v>2168</v>
      </c>
      <c r="K295" s="33" t="s">
        <v>2169</v>
      </c>
      <c r="L295" s="33" t="s">
        <v>2168</v>
      </c>
      <c r="M295" s="33" t="str">
        <f t="shared" ref="M295:M319" si="8">"住房改造提升及老旧住房拆除"&amp;AS295&amp;"户"</f>
        <v>住房改造提升及老旧住房拆除巫溪县白鹿镇2024年住房改造项目户</v>
      </c>
      <c r="N295" s="33" t="s">
        <v>82</v>
      </c>
      <c r="O295" s="33" t="s">
        <v>196</v>
      </c>
      <c r="P295" s="33" t="s">
        <v>2170</v>
      </c>
      <c r="Q295" s="33" t="s">
        <v>2171</v>
      </c>
      <c r="R295" s="33" t="str">
        <f t="shared" ref="R295:R319" si="9">"受益脱贫、重点对象人口数≥"&amp;AT295&amp;"人"</f>
        <v>受益脱贫、重点对象人口数≥51.25人</v>
      </c>
      <c r="S295" s="33" t="s">
        <v>2172</v>
      </c>
      <c r="T295" s="33" t="s">
        <v>200</v>
      </c>
      <c r="U295" s="33" t="s">
        <v>2173</v>
      </c>
      <c r="V295" s="33" t="s">
        <v>458</v>
      </c>
      <c r="W295" s="33">
        <v>2024</v>
      </c>
      <c r="X295" s="33" t="s">
        <v>91</v>
      </c>
      <c r="Y295" s="33" t="s">
        <v>2174</v>
      </c>
      <c r="Z295" s="33" t="s">
        <v>2175</v>
      </c>
      <c r="AA295" s="33">
        <f t="shared" ref="AA295:AA319" si="10">AB295</f>
        <v>2.5</v>
      </c>
      <c r="AB295" s="33">
        <v>2.5</v>
      </c>
      <c r="AC295" s="182"/>
      <c r="AD295" s="33"/>
      <c r="AE295" s="148">
        <f t="shared" si="7"/>
        <v>0</v>
      </c>
      <c r="AF295" s="33">
        <v>12</v>
      </c>
      <c r="AG295" s="33">
        <v>10</v>
      </c>
      <c r="AH295" s="33" t="s">
        <v>92</v>
      </c>
      <c r="AI295" s="33" t="s">
        <v>92</v>
      </c>
      <c r="AJ295" s="33" t="s">
        <v>91</v>
      </c>
      <c r="AK295" s="33" t="s">
        <v>92</v>
      </c>
      <c r="AL295" s="33" t="s">
        <v>91</v>
      </c>
      <c r="AM295" s="33" t="s">
        <v>92</v>
      </c>
      <c r="AN295" s="33" t="s">
        <v>85</v>
      </c>
      <c r="AO295" s="33" t="s">
        <v>92</v>
      </c>
      <c r="AP295" s="33" t="s">
        <v>85</v>
      </c>
      <c r="AQ295" s="33" t="s">
        <v>2176</v>
      </c>
      <c r="AR295" s="33" t="s">
        <v>2177</v>
      </c>
      <c r="AS295" s="186" t="s">
        <v>2178</v>
      </c>
      <c r="AT295" s="187">
        <v>51.25</v>
      </c>
      <c r="AU295" s="188">
        <v>48.75</v>
      </c>
      <c r="AV295" s="189">
        <v>48.75</v>
      </c>
      <c r="AW295" s="87">
        <v>2.5</v>
      </c>
      <c r="AX295" s="182"/>
      <c r="AY295" s="182"/>
      <c r="AZ295" s="182"/>
      <c r="BA295" s="182"/>
      <c r="BB295" s="182"/>
      <c r="BC295" s="182"/>
    </row>
    <row r="296" s="9" customFormat="1" ht="67.5" spans="1:55">
      <c r="A296" s="178" t="s">
        <v>556</v>
      </c>
      <c r="B296" s="61">
        <v>290</v>
      </c>
      <c r="C296" s="33" t="s">
        <v>2179</v>
      </c>
      <c r="D296" s="33" t="s">
        <v>2114</v>
      </c>
      <c r="E296" s="33" t="s">
        <v>2165</v>
      </c>
      <c r="F296" s="33" t="s">
        <v>2166</v>
      </c>
      <c r="G296" s="61" t="s">
        <v>2180</v>
      </c>
      <c r="H296" s="33" t="s">
        <v>96</v>
      </c>
      <c r="I296" s="33" t="s">
        <v>333</v>
      </c>
      <c r="J296" s="33" t="s">
        <v>2181</v>
      </c>
      <c r="K296" s="33" t="s">
        <v>2182</v>
      </c>
      <c r="L296" s="33" t="s">
        <v>2181</v>
      </c>
      <c r="M296" s="33" t="str">
        <f t="shared" si="8"/>
        <v>住房改造提升及老旧住房拆除巫溪县朝阳镇2024年住房改造项目户</v>
      </c>
      <c r="N296" s="33" t="s">
        <v>82</v>
      </c>
      <c r="O296" s="33" t="s">
        <v>196</v>
      </c>
      <c r="P296" s="33" t="s">
        <v>2170</v>
      </c>
      <c r="Q296" s="33" t="s">
        <v>2171</v>
      </c>
      <c r="R296" s="33" t="str">
        <f t="shared" si="9"/>
        <v>受益脱贫、重点对象人口数≥29.5人</v>
      </c>
      <c r="S296" s="33" t="s">
        <v>2172</v>
      </c>
      <c r="T296" s="33" t="s">
        <v>200</v>
      </c>
      <c r="U296" s="33" t="s">
        <v>2173</v>
      </c>
      <c r="V296" s="33" t="s">
        <v>647</v>
      </c>
      <c r="W296" s="33">
        <v>2024</v>
      </c>
      <c r="X296" s="33" t="s">
        <v>91</v>
      </c>
      <c r="Y296" s="33" t="s">
        <v>2174</v>
      </c>
      <c r="Z296" s="33" t="s">
        <v>2175</v>
      </c>
      <c r="AA296" s="33">
        <f t="shared" si="10"/>
        <v>5</v>
      </c>
      <c r="AB296" s="33">
        <v>5</v>
      </c>
      <c r="AC296" s="182"/>
      <c r="AD296" s="33"/>
      <c r="AE296" s="148">
        <f t="shared" si="7"/>
        <v>0</v>
      </c>
      <c r="AF296" s="33">
        <v>18</v>
      </c>
      <c r="AG296" s="33">
        <v>8</v>
      </c>
      <c r="AH296" s="33" t="s">
        <v>92</v>
      </c>
      <c r="AI296" s="33" t="s">
        <v>92</v>
      </c>
      <c r="AJ296" s="33" t="s">
        <v>91</v>
      </c>
      <c r="AK296" s="33" t="s">
        <v>92</v>
      </c>
      <c r="AL296" s="33" t="s">
        <v>91</v>
      </c>
      <c r="AM296" s="33" t="s">
        <v>92</v>
      </c>
      <c r="AN296" s="33" t="s">
        <v>85</v>
      </c>
      <c r="AO296" s="33" t="s">
        <v>92</v>
      </c>
      <c r="AP296" s="33" t="s">
        <v>85</v>
      </c>
      <c r="AQ296" s="33" t="s">
        <v>2176</v>
      </c>
      <c r="AR296" s="33" t="s">
        <v>2177</v>
      </c>
      <c r="AS296" s="186" t="s">
        <v>2183</v>
      </c>
      <c r="AT296" s="187">
        <v>29.5</v>
      </c>
      <c r="AU296" s="188">
        <v>24.5</v>
      </c>
      <c r="AV296" s="189">
        <v>24.5</v>
      </c>
      <c r="AW296" s="87">
        <v>5</v>
      </c>
      <c r="AX296" s="182"/>
      <c r="AY296" s="182"/>
      <c r="AZ296" s="182"/>
      <c r="BA296" s="182"/>
      <c r="BB296" s="182"/>
      <c r="BC296" s="182"/>
    </row>
    <row r="297" s="9" customFormat="1" ht="67.5" spans="1:55">
      <c r="A297" s="178" t="s">
        <v>556</v>
      </c>
      <c r="B297" s="61">
        <v>291</v>
      </c>
      <c r="C297" s="33" t="s">
        <v>2184</v>
      </c>
      <c r="D297" s="33" t="s">
        <v>2114</v>
      </c>
      <c r="E297" s="33" t="s">
        <v>2165</v>
      </c>
      <c r="F297" s="33" t="s">
        <v>2166</v>
      </c>
      <c r="G297" s="61" t="s">
        <v>2185</v>
      </c>
      <c r="H297" s="33" t="s">
        <v>96</v>
      </c>
      <c r="I297" s="33" t="s">
        <v>375</v>
      </c>
      <c r="J297" s="33" t="s">
        <v>2186</v>
      </c>
      <c r="K297" s="33" t="s">
        <v>2187</v>
      </c>
      <c r="L297" s="33" t="s">
        <v>2186</v>
      </c>
      <c r="M297" s="33" t="str">
        <f t="shared" si="8"/>
        <v>住房改造提升及老旧住房拆除巫溪县城厢镇2024年住房改造项目户</v>
      </c>
      <c r="N297" s="33" t="s">
        <v>82</v>
      </c>
      <c r="O297" s="33" t="s">
        <v>196</v>
      </c>
      <c r="P297" s="33" t="s">
        <v>2170</v>
      </c>
      <c r="Q297" s="33" t="s">
        <v>2171</v>
      </c>
      <c r="R297" s="33" t="str">
        <f t="shared" si="9"/>
        <v>受益脱贫、重点对象人口数≥19.5人</v>
      </c>
      <c r="S297" s="33" t="s">
        <v>2172</v>
      </c>
      <c r="T297" s="33" t="s">
        <v>200</v>
      </c>
      <c r="U297" s="33" t="s">
        <v>2173</v>
      </c>
      <c r="V297" s="33" t="s">
        <v>617</v>
      </c>
      <c r="W297" s="33">
        <v>2024</v>
      </c>
      <c r="X297" s="33" t="s">
        <v>91</v>
      </c>
      <c r="Y297" s="33" t="s">
        <v>2174</v>
      </c>
      <c r="Z297" s="33" t="s">
        <v>2175</v>
      </c>
      <c r="AA297" s="33">
        <f t="shared" si="10"/>
        <v>4.5</v>
      </c>
      <c r="AB297" s="33">
        <v>4.5</v>
      </c>
      <c r="AC297" s="182"/>
      <c r="AD297" s="33"/>
      <c r="AE297" s="148">
        <f t="shared" si="7"/>
        <v>0</v>
      </c>
      <c r="AF297" s="33">
        <v>35</v>
      </c>
      <c r="AG297" s="33">
        <v>35</v>
      </c>
      <c r="AH297" s="33" t="s">
        <v>92</v>
      </c>
      <c r="AI297" s="33" t="s">
        <v>92</v>
      </c>
      <c r="AJ297" s="33" t="s">
        <v>91</v>
      </c>
      <c r="AK297" s="33" t="s">
        <v>92</v>
      </c>
      <c r="AL297" s="33" t="s">
        <v>91</v>
      </c>
      <c r="AM297" s="33" t="s">
        <v>92</v>
      </c>
      <c r="AN297" s="33" t="s">
        <v>85</v>
      </c>
      <c r="AO297" s="33" t="s">
        <v>92</v>
      </c>
      <c r="AP297" s="33" t="s">
        <v>85</v>
      </c>
      <c r="AQ297" s="33" t="s">
        <v>2176</v>
      </c>
      <c r="AR297" s="33" t="s">
        <v>2177</v>
      </c>
      <c r="AS297" s="186" t="s">
        <v>2188</v>
      </c>
      <c r="AT297" s="187">
        <v>19.5</v>
      </c>
      <c r="AU297" s="188">
        <v>15</v>
      </c>
      <c r="AV297" s="189">
        <v>15</v>
      </c>
      <c r="AW297" s="87">
        <v>4.5</v>
      </c>
      <c r="AX297" s="182"/>
      <c r="AY297" s="182"/>
      <c r="AZ297" s="182"/>
      <c r="BA297" s="182"/>
      <c r="BB297" s="182"/>
      <c r="BC297" s="182"/>
    </row>
    <row r="298" s="9" customFormat="1" ht="67.5" spans="1:55">
      <c r="A298" s="178" t="s">
        <v>556</v>
      </c>
      <c r="B298" s="61">
        <v>292</v>
      </c>
      <c r="C298" s="33" t="s">
        <v>2189</v>
      </c>
      <c r="D298" s="33" t="s">
        <v>2114</v>
      </c>
      <c r="E298" s="33" t="s">
        <v>2165</v>
      </c>
      <c r="F298" s="33" t="s">
        <v>2166</v>
      </c>
      <c r="G298" s="61" t="s">
        <v>2190</v>
      </c>
      <c r="H298" s="33" t="s">
        <v>96</v>
      </c>
      <c r="I298" s="33" t="s">
        <v>683</v>
      </c>
      <c r="J298" s="33" t="s">
        <v>2191</v>
      </c>
      <c r="K298" s="33" t="s">
        <v>2192</v>
      </c>
      <c r="L298" s="33" t="s">
        <v>2191</v>
      </c>
      <c r="M298" s="33" t="str">
        <f t="shared" si="8"/>
        <v>住房改造提升及老旧住房拆除巫溪县大河乡2024年住房改造项目户</v>
      </c>
      <c r="N298" s="33" t="s">
        <v>82</v>
      </c>
      <c r="O298" s="33" t="s">
        <v>196</v>
      </c>
      <c r="P298" s="33" t="s">
        <v>2170</v>
      </c>
      <c r="Q298" s="33" t="s">
        <v>2171</v>
      </c>
      <c r="R298" s="33" t="str">
        <f t="shared" si="9"/>
        <v>受益脱贫、重点对象人口数≥25.5人</v>
      </c>
      <c r="S298" s="33" t="s">
        <v>2172</v>
      </c>
      <c r="T298" s="33" t="s">
        <v>200</v>
      </c>
      <c r="U298" s="33" t="s">
        <v>2173</v>
      </c>
      <c r="V298" s="33" t="s">
        <v>688</v>
      </c>
      <c r="W298" s="33">
        <v>2024</v>
      </c>
      <c r="X298" s="33" t="s">
        <v>91</v>
      </c>
      <c r="Y298" s="33" t="s">
        <v>2174</v>
      </c>
      <c r="Z298" s="33" t="s">
        <v>2175</v>
      </c>
      <c r="AA298" s="33">
        <f t="shared" si="10"/>
        <v>6.5</v>
      </c>
      <c r="AB298" s="33">
        <v>6.5</v>
      </c>
      <c r="AC298" s="182"/>
      <c r="AD298" s="33"/>
      <c r="AE298" s="148">
        <f t="shared" si="7"/>
        <v>0</v>
      </c>
      <c r="AF298" s="33">
        <v>47</v>
      </c>
      <c r="AG298" s="33">
        <v>43</v>
      </c>
      <c r="AH298" s="33" t="s">
        <v>92</v>
      </c>
      <c r="AI298" s="33" t="s">
        <v>92</v>
      </c>
      <c r="AJ298" s="33" t="s">
        <v>91</v>
      </c>
      <c r="AK298" s="33" t="s">
        <v>92</v>
      </c>
      <c r="AL298" s="33" t="s">
        <v>91</v>
      </c>
      <c r="AM298" s="33" t="s">
        <v>92</v>
      </c>
      <c r="AN298" s="33" t="s">
        <v>85</v>
      </c>
      <c r="AO298" s="33" t="s">
        <v>92</v>
      </c>
      <c r="AP298" s="33" t="s">
        <v>85</v>
      </c>
      <c r="AQ298" s="33" t="s">
        <v>2176</v>
      </c>
      <c r="AR298" s="33" t="s">
        <v>2177</v>
      </c>
      <c r="AS298" s="186" t="s">
        <v>2193</v>
      </c>
      <c r="AT298" s="187">
        <v>25.5</v>
      </c>
      <c r="AU298" s="188">
        <v>19</v>
      </c>
      <c r="AV298" s="189">
        <v>19</v>
      </c>
      <c r="AW298" s="87">
        <v>6.5</v>
      </c>
      <c r="AX298" s="182"/>
      <c r="AY298" s="182"/>
      <c r="AZ298" s="182"/>
      <c r="BA298" s="182"/>
      <c r="BB298" s="182"/>
      <c r="BC298" s="182"/>
    </row>
    <row r="299" s="9" customFormat="1" ht="67.5" spans="1:55">
      <c r="A299" s="178" t="s">
        <v>556</v>
      </c>
      <c r="B299" s="61">
        <v>293</v>
      </c>
      <c r="C299" s="33" t="s">
        <v>2194</v>
      </c>
      <c r="D299" s="33" t="s">
        <v>2114</v>
      </c>
      <c r="E299" s="33" t="s">
        <v>2165</v>
      </c>
      <c r="F299" s="33" t="s">
        <v>2166</v>
      </c>
      <c r="G299" s="61" t="s">
        <v>2195</v>
      </c>
      <c r="H299" s="33" t="s">
        <v>96</v>
      </c>
      <c r="I299" s="33" t="s">
        <v>163</v>
      </c>
      <c r="J299" s="33" t="s">
        <v>2196</v>
      </c>
      <c r="K299" s="33" t="s">
        <v>2197</v>
      </c>
      <c r="L299" s="33" t="s">
        <v>2196</v>
      </c>
      <c r="M299" s="33" t="str">
        <f t="shared" si="8"/>
        <v>住房改造提升及老旧住房拆除巫溪县峰灵镇2024年住房改造项目户</v>
      </c>
      <c r="N299" s="33" t="s">
        <v>82</v>
      </c>
      <c r="O299" s="33" t="s">
        <v>196</v>
      </c>
      <c r="P299" s="33" t="s">
        <v>2170</v>
      </c>
      <c r="Q299" s="33" t="s">
        <v>2171</v>
      </c>
      <c r="R299" s="33" t="str">
        <f t="shared" si="9"/>
        <v>受益脱贫、重点对象人口数≥14.25人</v>
      </c>
      <c r="S299" s="33" t="s">
        <v>2172</v>
      </c>
      <c r="T299" s="33" t="s">
        <v>200</v>
      </c>
      <c r="U299" s="33" t="s">
        <v>2173</v>
      </c>
      <c r="V299" s="33" t="s">
        <v>632</v>
      </c>
      <c r="W299" s="33">
        <v>2024</v>
      </c>
      <c r="X299" s="33" t="s">
        <v>91</v>
      </c>
      <c r="Y299" s="33" t="s">
        <v>2174</v>
      </c>
      <c r="Z299" s="33" t="s">
        <v>2175</v>
      </c>
      <c r="AA299" s="33">
        <f t="shared" si="10"/>
        <v>6</v>
      </c>
      <c r="AB299" s="33">
        <v>6</v>
      </c>
      <c r="AC299" s="182"/>
      <c r="AD299" s="33"/>
      <c r="AE299" s="148">
        <f t="shared" si="7"/>
        <v>0</v>
      </c>
      <c r="AF299" s="33">
        <v>46</v>
      </c>
      <c r="AG299" s="33">
        <v>44</v>
      </c>
      <c r="AH299" s="33" t="s">
        <v>92</v>
      </c>
      <c r="AI299" s="33" t="s">
        <v>92</v>
      </c>
      <c r="AJ299" s="33" t="s">
        <v>91</v>
      </c>
      <c r="AK299" s="33" t="s">
        <v>92</v>
      </c>
      <c r="AL299" s="33" t="s">
        <v>91</v>
      </c>
      <c r="AM299" s="33" t="s">
        <v>92</v>
      </c>
      <c r="AN299" s="33" t="s">
        <v>85</v>
      </c>
      <c r="AO299" s="33" t="s">
        <v>92</v>
      </c>
      <c r="AP299" s="33" t="s">
        <v>85</v>
      </c>
      <c r="AQ299" s="33" t="s">
        <v>2176</v>
      </c>
      <c r="AR299" s="33" t="s">
        <v>2177</v>
      </c>
      <c r="AS299" s="186" t="s">
        <v>2198</v>
      </c>
      <c r="AT299" s="187">
        <v>14.25</v>
      </c>
      <c r="AU299" s="188">
        <v>8.25</v>
      </c>
      <c r="AV299" s="189">
        <v>8.25</v>
      </c>
      <c r="AW299" s="87">
        <v>6</v>
      </c>
      <c r="AX299" s="182"/>
      <c r="AY299" s="182"/>
      <c r="AZ299" s="182"/>
      <c r="BA299" s="182"/>
      <c r="BB299" s="182"/>
      <c r="BC299" s="182"/>
    </row>
    <row r="300" s="9" customFormat="1" ht="67.5" spans="1:55">
      <c r="A300" s="178" t="s">
        <v>556</v>
      </c>
      <c r="B300" s="61">
        <v>294</v>
      </c>
      <c r="C300" s="33" t="s">
        <v>2199</v>
      </c>
      <c r="D300" s="33" t="s">
        <v>2114</v>
      </c>
      <c r="E300" s="33" t="s">
        <v>2165</v>
      </c>
      <c r="F300" s="33" t="s">
        <v>2166</v>
      </c>
      <c r="G300" s="61" t="s">
        <v>2180</v>
      </c>
      <c r="H300" s="33" t="s">
        <v>96</v>
      </c>
      <c r="I300" s="33" t="s">
        <v>381</v>
      </c>
      <c r="J300" s="33" t="s">
        <v>2200</v>
      </c>
      <c r="K300" s="33" t="s">
        <v>2201</v>
      </c>
      <c r="L300" s="33" t="s">
        <v>2200</v>
      </c>
      <c r="M300" s="33" t="str">
        <f t="shared" si="8"/>
        <v>住房改造提升及老旧住房拆除户</v>
      </c>
      <c r="N300" s="33" t="s">
        <v>82</v>
      </c>
      <c r="O300" s="33" t="s">
        <v>196</v>
      </c>
      <c r="P300" s="33" t="s">
        <v>2170</v>
      </c>
      <c r="Q300" s="33" t="s">
        <v>2171</v>
      </c>
      <c r="R300" s="33" t="str">
        <f t="shared" si="9"/>
        <v>受益脱贫、重点对象人口数≥人</v>
      </c>
      <c r="S300" s="33" t="s">
        <v>2172</v>
      </c>
      <c r="T300" s="33" t="s">
        <v>200</v>
      </c>
      <c r="U300" s="33" t="s">
        <v>2173</v>
      </c>
      <c r="V300" s="33" t="s">
        <v>771</v>
      </c>
      <c r="W300" s="33">
        <v>2024</v>
      </c>
      <c r="X300" s="33" t="s">
        <v>91</v>
      </c>
      <c r="Y300" s="33" t="s">
        <v>2174</v>
      </c>
      <c r="Z300" s="33" t="s">
        <v>2175</v>
      </c>
      <c r="AA300" s="33">
        <f t="shared" si="10"/>
        <v>5</v>
      </c>
      <c r="AB300" s="33">
        <v>5</v>
      </c>
      <c r="AC300" s="182"/>
      <c r="AD300" s="33"/>
      <c r="AE300" s="148">
        <f t="shared" si="7"/>
        <v>0</v>
      </c>
      <c r="AF300" s="33">
        <v>33</v>
      </c>
      <c r="AG300" s="33">
        <v>24</v>
      </c>
      <c r="AH300" s="33" t="s">
        <v>92</v>
      </c>
      <c r="AI300" s="33" t="s">
        <v>92</v>
      </c>
      <c r="AJ300" s="33" t="s">
        <v>91</v>
      </c>
      <c r="AK300" s="33" t="s">
        <v>92</v>
      </c>
      <c r="AL300" s="33" t="s">
        <v>91</v>
      </c>
      <c r="AM300" s="33" t="s">
        <v>92</v>
      </c>
      <c r="AN300" s="33" t="s">
        <v>85</v>
      </c>
      <c r="AO300" s="33" t="s">
        <v>92</v>
      </c>
      <c r="AP300" s="33" t="s">
        <v>85</v>
      </c>
      <c r="AQ300" s="33" t="s">
        <v>2176</v>
      </c>
      <c r="AR300" s="33" t="s">
        <v>2177</v>
      </c>
      <c r="AS300" s="186"/>
      <c r="AT300" s="187"/>
      <c r="AU300" s="188"/>
      <c r="AV300" s="189">
        <v>-5</v>
      </c>
      <c r="AW300" s="87">
        <v>5</v>
      </c>
      <c r="AX300" s="182"/>
      <c r="AY300" s="182"/>
      <c r="AZ300" s="182"/>
      <c r="BA300" s="182"/>
      <c r="BB300" s="182"/>
      <c r="BC300" s="182"/>
    </row>
    <row r="301" s="9" customFormat="1" ht="67.5" spans="1:55">
      <c r="A301" s="178" t="s">
        <v>556</v>
      </c>
      <c r="B301" s="61">
        <v>295</v>
      </c>
      <c r="C301" s="33" t="s">
        <v>2202</v>
      </c>
      <c r="D301" s="33" t="s">
        <v>2114</v>
      </c>
      <c r="E301" s="33" t="s">
        <v>2165</v>
      </c>
      <c r="F301" s="33" t="s">
        <v>2166</v>
      </c>
      <c r="G301" s="61" t="s">
        <v>2203</v>
      </c>
      <c r="H301" s="33" t="s">
        <v>96</v>
      </c>
      <c r="I301" s="33" t="s">
        <v>115</v>
      </c>
      <c r="J301" s="33" t="s">
        <v>2204</v>
      </c>
      <c r="K301" s="33" t="s">
        <v>2205</v>
      </c>
      <c r="L301" s="33" t="s">
        <v>2204</v>
      </c>
      <c r="M301" s="33" t="str">
        <f t="shared" si="8"/>
        <v>住房改造提升及老旧住房拆除巫溪县古路镇2024年住房改造项目户</v>
      </c>
      <c r="N301" s="33" t="s">
        <v>82</v>
      </c>
      <c r="O301" s="33" t="s">
        <v>196</v>
      </c>
      <c r="P301" s="33" t="s">
        <v>2170</v>
      </c>
      <c r="Q301" s="33" t="s">
        <v>2171</v>
      </c>
      <c r="R301" s="33" t="str">
        <f t="shared" si="9"/>
        <v>受益脱贫、重点对象人口数≥31.75人</v>
      </c>
      <c r="S301" s="33" t="s">
        <v>2172</v>
      </c>
      <c r="T301" s="33" t="s">
        <v>200</v>
      </c>
      <c r="U301" s="33" t="s">
        <v>2173</v>
      </c>
      <c r="V301" s="33" t="s">
        <v>124</v>
      </c>
      <c r="W301" s="33">
        <v>2024</v>
      </c>
      <c r="X301" s="33" t="s">
        <v>91</v>
      </c>
      <c r="Y301" s="33" t="s">
        <v>2174</v>
      </c>
      <c r="Z301" s="33" t="s">
        <v>2175</v>
      </c>
      <c r="AA301" s="33">
        <f t="shared" si="10"/>
        <v>2</v>
      </c>
      <c r="AB301" s="33">
        <v>2</v>
      </c>
      <c r="AC301" s="182"/>
      <c r="AD301" s="33"/>
      <c r="AE301" s="148">
        <f t="shared" si="7"/>
        <v>0</v>
      </c>
      <c r="AF301" s="33">
        <v>5</v>
      </c>
      <c r="AG301" s="33">
        <v>2</v>
      </c>
      <c r="AH301" s="33" t="s">
        <v>92</v>
      </c>
      <c r="AI301" s="33" t="s">
        <v>92</v>
      </c>
      <c r="AJ301" s="33" t="s">
        <v>91</v>
      </c>
      <c r="AK301" s="33" t="s">
        <v>92</v>
      </c>
      <c r="AL301" s="33" t="s">
        <v>91</v>
      </c>
      <c r="AM301" s="33" t="s">
        <v>92</v>
      </c>
      <c r="AN301" s="33" t="s">
        <v>85</v>
      </c>
      <c r="AO301" s="33" t="s">
        <v>92</v>
      </c>
      <c r="AP301" s="33" t="s">
        <v>85</v>
      </c>
      <c r="AQ301" s="33" t="s">
        <v>2176</v>
      </c>
      <c r="AR301" s="33" t="s">
        <v>2177</v>
      </c>
      <c r="AS301" s="186" t="s">
        <v>2206</v>
      </c>
      <c r="AT301" s="187">
        <v>31.75</v>
      </c>
      <c r="AU301" s="187">
        <v>26.75</v>
      </c>
      <c r="AV301" s="189">
        <v>29.75</v>
      </c>
      <c r="AW301" s="87">
        <v>2</v>
      </c>
      <c r="AX301" s="182"/>
      <c r="AY301" s="182"/>
      <c r="AZ301" s="182"/>
      <c r="BA301" s="182"/>
      <c r="BB301" s="182"/>
      <c r="BC301" s="182"/>
    </row>
    <row r="302" s="9" customFormat="1" ht="81" spans="1:55">
      <c r="A302" s="178" t="s">
        <v>556</v>
      </c>
      <c r="B302" s="61">
        <v>296</v>
      </c>
      <c r="C302" s="33" t="s">
        <v>2207</v>
      </c>
      <c r="D302" s="33" t="s">
        <v>2114</v>
      </c>
      <c r="E302" s="33" t="s">
        <v>2165</v>
      </c>
      <c r="F302" s="33" t="s">
        <v>2166</v>
      </c>
      <c r="G302" s="61" t="s">
        <v>2167</v>
      </c>
      <c r="H302" s="33" t="s">
        <v>96</v>
      </c>
      <c r="I302" s="33" t="s">
        <v>721</v>
      </c>
      <c r="J302" s="33" t="s">
        <v>2208</v>
      </c>
      <c r="K302" s="33" t="s">
        <v>2209</v>
      </c>
      <c r="L302" s="33" t="s">
        <v>2208</v>
      </c>
      <c r="M302" s="33" t="str">
        <f t="shared" si="8"/>
        <v>住房改造提升及老旧住房拆除巫溪县红池坝镇2024年住房改造项目户</v>
      </c>
      <c r="N302" s="33" t="s">
        <v>82</v>
      </c>
      <c r="O302" s="33" t="s">
        <v>196</v>
      </c>
      <c r="P302" s="33" t="s">
        <v>2170</v>
      </c>
      <c r="Q302" s="33" t="s">
        <v>2171</v>
      </c>
      <c r="R302" s="33" t="str">
        <f t="shared" si="9"/>
        <v>受益脱贫、重点对象人口数≥20.5人</v>
      </c>
      <c r="S302" s="33" t="s">
        <v>2172</v>
      </c>
      <c r="T302" s="33" t="s">
        <v>200</v>
      </c>
      <c r="U302" s="33" t="s">
        <v>2173</v>
      </c>
      <c r="V302" s="33" t="s">
        <v>726</v>
      </c>
      <c r="W302" s="33">
        <v>2024</v>
      </c>
      <c r="X302" s="33" t="s">
        <v>91</v>
      </c>
      <c r="Y302" s="33" t="s">
        <v>2174</v>
      </c>
      <c r="Z302" s="33" t="s">
        <v>2175</v>
      </c>
      <c r="AA302" s="33">
        <f t="shared" si="10"/>
        <v>2.5</v>
      </c>
      <c r="AB302" s="33">
        <v>2.5</v>
      </c>
      <c r="AC302" s="182"/>
      <c r="AD302" s="33"/>
      <c r="AE302" s="148">
        <f t="shared" si="7"/>
        <v>0</v>
      </c>
      <c r="AF302" s="33">
        <v>21</v>
      </c>
      <c r="AG302" s="33">
        <v>21</v>
      </c>
      <c r="AH302" s="33" t="s">
        <v>92</v>
      </c>
      <c r="AI302" s="33" t="s">
        <v>92</v>
      </c>
      <c r="AJ302" s="33" t="s">
        <v>91</v>
      </c>
      <c r="AK302" s="33" t="s">
        <v>92</v>
      </c>
      <c r="AL302" s="33" t="s">
        <v>91</v>
      </c>
      <c r="AM302" s="33" t="s">
        <v>92</v>
      </c>
      <c r="AN302" s="33" t="s">
        <v>85</v>
      </c>
      <c r="AO302" s="33" t="s">
        <v>92</v>
      </c>
      <c r="AP302" s="33" t="s">
        <v>85</v>
      </c>
      <c r="AQ302" s="33" t="s">
        <v>2176</v>
      </c>
      <c r="AR302" s="33" t="s">
        <v>2177</v>
      </c>
      <c r="AS302" s="186" t="s">
        <v>2210</v>
      </c>
      <c r="AT302" s="187">
        <v>20.5</v>
      </c>
      <c r="AU302" s="187">
        <v>18.5</v>
      </c>
      <c r="AV302" s="189">
        <v>18</v>
      </c>
      <c r="AW302" s="87">
        <v>2.5</v>
      </c>
      <c r="AX302" s="182"/>
      <c r="AY302" s="182"/>
      <c r="AZ302" s="182"/>
      <c r="BA302" s="182"/>
      <c r="BB302" s="182"/>
      <c r="BC302" s="182"/>
    </row>
    <row r="303" s="9" customFormat="1" ht="67.5" spans="1:55">
      <c r="A303" s="178" t="s">
        <v>556</v>
      </c>
      <c r="B303" s="61">
        <v>297</v>
      </c>
      <c r="C303" s="33" t="s">
        <v>2211</v>
      </c>
      <c r="D303" s="33" t="s">
        <v>2114</v>
      </c>
      <c r="E303" s="33" t="s">
        <v>2165</v>
      </c>
      <c r="F303" s="33" t="s">
        <v>2166</v>
      </c>
      <c r="G303" s="61" t="s">
        <v>2212</v>
      </c>
      <c r="H303" s="33" t="s">
        <v>96</v>
      </c>
      <c r="I303" s="33" t="s">
        <v>620</v>
      </c>
      <c r="J303" s="33" t="s">
        <v>2213</v>
      </c>
      <c r="K303" s="33" t="s">
        <v>2214</v>
      </c>
      <c r="L303" s="33" t="s">
        <v>2213</v>
      </c>
      <c r="M303" s="33" t="e">
        <f>"住房改造提升及老旧住房拆除"&amp;#REF!&amp;"户"</f>
        <v>#REF!</v>
      </c>
      <c r="N303" s="33" t="s">
        <v>82</v>
      </c>
      <c r="O303" s="33" t="s">
        <v>196</v>
      </c>
      <c r="P303" s="33" t="s">
        <v>2170</v>
      </c>
      <c r="Q303" s="33" t="s">
        <v>2171</v>
      </c>
      <c r="R303" s="33" t="e">
        <f>"受益脱贫、重点对象人口数≥"&amp;#REF!&amp;"人"</f>
        <v>#REF!</v>
      </c>
      <c r="S303" s="33" t="s">
        <v>2172</v>
      </c>
      <c r="T303" s="33" t="s">
        <v>200</v>
      </c>
      <c r="U303" s="33" t="s">
        <v>2173</v>
      </c>
      <c r="V303" s="33" t="s">
        <v>625</v>
      </c>
      <c r="W303" s="33">
        <v>2024</v>
      </c>
      <c r="X303" s="33" t="s">
        <v>91</v>
      </c>
      <c r="Y303" s="33" t="s">
        <v>2174</v>
      </c>
      <c r="Z303" s="33" t="s">
        <v>2175</v>
      </c>
      <c r="AA303" s="33">
        <f t="shared" si="10"/>
        <v>5.5</v>
      </c>
      <c r="AB303" s="33">
        <v>5.5</v>
      </c>
      <c r="AC303" s="182"/>
      <c r="AD303" s="33"/>
      <c r="AE303" s="148">
        <f t="shared" si="7"/>
        <v>0</v>
      </c>
      <c r="AF303" s="33">
        <v>32</v>
      </c>
      <c r="AG303" s="33">
        <v>25</v>
      </c>
      <c r="AH303" s="33" t="s">
        <v>92</v>
      </c>
      <c r="AI303" s="33" t="s">
        <v>92</v>
      </c>
      <c r="AJ303" s="33" t="s">
        <v>91</v>
      </c>
      <c r="AK303" s="33" t="s">
        <v>92</v>
      </c>
      <c r="AL303" s="33" t="s">
        <v>91</v>
      </c>
      <c r="AM303" s="33" t="s">
        <v>92</v>
      </c>
      <c r="AN303" s="33" t="s">
        <v>85</v>
      </c>
      <c r="AO303" s="33" t="s">
        <v>92</v>
      </c>
      <c r="AP303" s="33" t="s">
        <v>85</v>
      </c>
      <c r="AQ303" s="33" t="s">
        <v>2176</v>
      </c>
      <c r="AR303" s="33" t="s">
        <v>2177</v>
      </c>
      <c r="AS303" s="186" t="s">
        <v>2215</v>
      </c>
      <c r="AT303" s="187">
        <v>7.5</v>
      </c>
      <c r="AU303" s="187">
        <v>-22</v>
      </c>
      <c r="AV303" s="189">
        <v>2</v>
      </c>
      <c r="AW303" s="87">
        <v>5.5</v>
      </c>
      <c r="AX303" s="182"/>
      <c r="AY303" s="182"/>
      <c r="AZ303" s="182"/>
      <c r="BA303" s="182"/>
      <c r="BB303" s="182"/>
      <c r="BC303" s="182"/>
    </row>
    <row r="304" s="9" customFormat="1" ht="81" spans="1:55">
      <c r="A304" s="178" t="s">
        <v>556</v>
      </c>
      <c r="B304" s="61">
        <v>298</v>
      </c>
      <c r="C304" s="33" t="s">
        <v>2216</v>
      </c>
      <c r="D304" s="33" t="s">
        <v>2114</v>
      </c>
      <c r="E304" s="33" t="s">
        <v>2165</v>
      </c>
      <c r="F304" s="33" t="s">
        <v>2166</v>
      </c>
      <c r="G304" s="61" t="s">
        <v>2217</v>
      </c>
      <c r="H304" s="33" t="s">
        <v>96</v>
      </c>
      <c r="I304" s="33" t="s">
        <v>321</v>
      </c>
      <c r="J304" s="33" t="s">
        <v>2218</v>
      </c>
      <c r="K304" s="33" t="s">
        <v>2219</v>
      </c>
      <c r="L304" s="33" t="s">
        <v>2218</v>
      </c>
      <c r="M304" s="33" t="str">
        <f>"住房改造提升及老旧住房拆除"&amp;AV306&amp;"户"</f>
        <v>住房改造提升及老旧住房拆除43.75户</v>
      </c>
      <c r="N304" s="33" t="s">
        <v>82</v>
      </c>
      <c r="O304" s="33" t="s">
        <v>196</v>
      </c>
      <c r="P304" s="33" t="s">
        <v>2170</v>
      </c>
      <c r="Q304" s="33" t="s">
        <v>2171</v>
      </c>
      <c r="R304" s="33" t="e">
        <f>"受益脱贫、重点对象人口数≥"&amp;#REF!&amp;"人"</f>
        <v>#REF!</v>
      </c>
      <c r="S304" s="33" t="s">
        <v>2172</v>
      </c>
      <c r="T304" s="33" t="s">
        <v>200</v>
      </c>
      <c r="U304" s="33" t="s">
        <v>2173</v>
      </c>
      <c r="V304" s="33" t="s">
        <v>668</v>
      </c>
      <c r="W304" s="33">
        <v>2024</v>
      </c>
      <c r="X304" s="33" t="s">
        <v>91</v>
      </c>
      <c r="Y304" s="33" t="s">
        <v>2174</v>
      </c>
      <c r="Z304" s="33" t="s">
        <v>2175</v>
      </c>
      <c r="AA304" s="33">
        <f t="shared" si="10"/>
        <v>29.5</v>
      </c>
      <c r="AB304" s="33">
        <v>29.5</v>
      </c>
      <c r="AC304" s="182"/>
      <c r="AD304" s="33"/>
      <c r="AE304" s="148">
        <f t="shared" si="7"/>
        <v>0</v>
      </c>
      <c r="AF304" s="33">
        <v>225</v>
      </c>
      <c r="AG304" s="33">
        <v>207</v>
      </c>
      <c r="AH304" s="33" t="s">
        <v>92</v>
      </c>
      <c r="AI304" s="33" t="s">
        <v>92</v>
      </c>
      <c r="AJ304" s="33" t="s">
        <v>91</v>
      </c>
      <c r="AK304" s="33" t="s">
        <v>92</v>
      </c>
      <c r="AL304" s="33" t="s">
        <v>91</v>
      </c>
      <c r="AM304" s="33" t="s">
        <v>92</v>
      </c>
      <c r="AN304" s="33" t="s">
        <v>85</v>
      </c>
      <c r="AO304" s="33" t="s">
        <v>92</v>
      </c>
      <c r="AP304" s="33" t="s">
        <v>85</v>
      </c>
      <c r="AQ304" s="33" t="s">
        <v>2176</v>
      </c>
      <c r="AR304" s="33" t="s">
        <v>2177</v>
      </c>
      <c r="AS304" s="186" t="s">
        <v>2220</v>
      </c>
      <c r="AT304" s="187">
        <v>126.75</v>
      </c>
      <c r="AU304" s="187">
        <v>122.25</v>
      </c>
      <c r="AV304" s="189">
        <v>97.25</v>
      </c>
      <c r="AW304" s="87">
        <v>29.5</v>
      </c>
      <c r="AX304" s="182"/>
      <c r="AY304" s="182"/>
      <c r="AZ304" s="182"/>
      <c r="BA304" s="182"/>
      <c r="BB304" s="182"/>
      <c r="BC304" s="182"/>
    </row>
    <row r="305" s="9" customFormat="1" ht="67.5" spans="1:55">
      <c r="A305" s="178" t="s">
        <v>556</v>
      </c>
      <c r="B305" s="61">
        <v>299</v>
      </c>
      <c r="C305" s="33" t="s">
        <v>2221</v>
      </c>
      <c r="D305" s="33" t="s">
        <v>2114</v>
      </c>
      <c r="E305" s="33" t="s">
        <v>2165</v>
      </c>
      <c r="F305" s="33" t="s">
        <v>2166</v>
      </c>
      <c r="G305" s="61" t="s">
        <v>2185</v>
      </c>
      <c r="H305" s="33" t="s">
        <v>96</v>
      </c>
      <c r="I305" s="33" t="s">
        <v>635</v>
      </c>
      <c r="J305" s="33" t="s">
        <v>2222</v>
      </c>
      <c r="K305" s="33" t="s">
        <v>2223</v>
      </c>
      <c r="L305" s="33" t="s">
        <v>2222</v>
      </c>
      <c r="M305" s="33" t="str">
        <f>"住房改造提升及老旧住房拆除"&amp;AS303&amp;"户"</f>
        <v>住房改造提升及老旧住房拆除巫溪县菱角镇2024年住房改造项目户</v>
      </c>
      <c r="N305" s="33" t="s">
        <v>82</v>
      </c>
      <c r="O305" s="33" t="s">
        <v>196</v>
      </c>
      <c r="P305" s="33" t="s">
        <v>2170</v>
      </c>
      <c r="Q305" s="33" t="s">
        <v>2171</v>
      </c>
      <c r="R305" s="33" t="str">
        <f>"受益脱贫、重点对象人口数≥"&amp;AT303&amp;"人"</f>
        <v>受益脱贫、重点对象人口数≥7.5人</v>
      </c>
      <c r="S305" s="33" t="s">
        <v>2172</v>
      </c>
      <c r="T305" s="33" t="s">
        <v>200</v>
      </c>
      <c r="U305" s="33" t="s">
        <v>2173</v>
      </c>
      <c r="V305" s="33" t="s">
        <v>640</v>
      </c>
      <c r="W305" s="33">
        <v>2024</v>
      </c>
      <c r="X305" s="33" t="s">
        <v>91</v>
      </c>
      <c r="Y305" s="61">
        <v>2023.01</v>
      </c>
      <c r="Z305" s="33">
        <v>2024.12</v>
      </c>
      <c r="AA305" s="33">
        <f t="shared" si="10"/>
        <v>4.5</v>
      </c>
      <c r="AB305" s="33">
        <v>4.5</v>
      </c>
      <c r="AC305" s="182"/>
      <c r="AD305" s="33"/>
      <c r="AE305" s="148">
        <f t="shared" si="7"/>
        <v>0</v>
      </c>
      <c r="AF305" s="33">
        <v>30</v>
      </c>
      <c r="AG305" s="33">
        <v>24</v>
      </c>
      <c r="AH305" s="33" t="s">
        <v>92</v>
      </c>
      <c r="AI305" s="33" t="s">
        <v>92</v>
      </c>
      <c r="AJ305" s="33" t="s">
        <v>91</v>
      </c>
      <c r="AK305" s="33" t="s">
        <v>92</v>
      </c>
      <c r="AL305" s="33" t="s">
        <v>91</v>
      </c>
      <c r="AM305" s="33" t="s">
        <v>92</v>
      </c>
      <c r="AN305" s="33" t="s">
        <v>85</v>
      </c>
      <c r="AO305" s="33" t="s">
        <v>92</v>
      </c>
      <c r="AP305" s="33" t="s">
        <v>85</v>
      </c>
      <c r="AQ305" s="33" t="s">
        <v>2176</v>
      </c>
      <c r="AR305" s="33" t="s">
        <v>2177</v>
      </c>
      <c r="AS305" s="182"/>
      <c r="AT305" s="182"/>
      <c r="AU305" s="182"/>
      <c r="AV305" s="189">
        <v>-4.5</v>
      </c>
      <c r="AW305" s="87">
        <v>4.5</v>
      </c>
      <c r="AX305" s="182"/>
      <c r="AY305" s="182"/>
      <c r="AZ305" s="182"/>
      <c r="BA305" s="182"/>
      <c r="BB305" s="182"/>
      <c r="BC305" s="182"/>
    </row>
    <row r="306" s="9" customFormat="1" ht="67.5" spans="1:55">
      <c r="A306" s="178" t="s">
        <v>556</v>
      </c>
      <c r="B306" s="61">
        <v>300</v>
      </c>
      <c r="C306" s="33" t="s">
        <v>2224</v>
      </c>
      <c r="D306" s="33" t="s">
        <v>2114</v>
      </c>
      <c r="E306" s="33" t="s">
        <v>2165</v>
      </c>
      <c r="F306" s="33" t="s">
        <v>2166</v>
      </c>
      <c r="G306" s="61" t="s">
        <v>2225</v>
      </c>
      <c r="H306" s="33" t="s">
        <v>96</v>
      </c>
      <c r="I306" s="33" t="s">
        <v>584</v>
      </c>
      <c r="J306" s="33" t="s">
        <v>2226</v>
      </c>
      <c r="K306" s="33" t="s">
        <v>2227</v>
      </c>
      <c r="L306" s="33" t="s">
        <v>2226</v>
      </c>
      <c r="M306" s="33" t="str">
        <f>"住房改造提升及老旧住房拆除"&amp;AS304&amp;"户"</f>
        <v>住房改造提升及老旧住房拆除巫溪县宁厂镇2024年住房改造项目户</v>
      </c>
      <c r="N306" s="33" t="s">
        <v>82</v>
      </c>
      <c r="O306" s="33" t="s">
        <v>196</v>
      </c>
      <c r="P306" s="33" t="s">
        <v>2170</v>
      </c>
      <c r="Q306" s="33" t="s">
        <v>2171</v>
      </c>
      <c r="R306" s="33" t="str">
        <f>"受益脱贫、重点对象人口数≥"&amp;AT304&amp;"人"</f>
        <v>受益脱贫、重点对象人口数≥126.75人</v>
      </c>
      <c r="S306" s="33" t="s">
        <v>2172</v>
      </c>
      <c r="T306" s="33" t="s">
        <v>200</v>
      </c>
      <c r="U306" s="33" t="s">
        <v>2173</v>
      </c>
      <c r="V306" s="33" t="s">
        <v>589</v>
      </c>
      <c r="W306" s="33">
        <v>2024</v>
      </c>
      <c r="X306" s="33" t="s">
        <v>91</v>
      </c>
      <c r="Y306" s="61">
        <v>2023.01</v>
      </c>
      <c r="Z306" s="33">
        <v>2024.12</v>
      </c>
      <c r="AA306" s="33">
        <f t="shared" si="10"/>
        <v>0.5</v>
      </c>
      <c r="AB306" s="33">
        <v>0.5</v>
      </c>
      <c r="AC306" s="182"/>
      <c r="AD306" s="33"/>
      <c r="AE306" s="148">
        <f t="shared" si="7"/>
        <v>0</v>
      </c>
      <c r="AF306" s="33">
        <v>1</v>
      </c>
      <c r="AG306" s="33">
        <v>0</v>
      </c>
      <c r="AH306" s="33" t="s">
        <v>92</v>
      </c>
      <c r="AI306" s="33" t="s">
        <v>92</v>
      </c>
      <c r="AJ306" s="33" t="s">
        <v>91</v>
      </c>
      <c r="AK306" s="33" t="s">
        <v>92</v>
      </c>
      <c r="AL306" s="33" t="s">
        <v>91</v>
      </c>
      <c r="AM306" s="33" t="s">
        <v>92</v>
      </c>
      <c r="AN306" s="33" t="s">
        <v>85</v>
      </c>
      <c r="AO306" s="33" t="s">
        <v>92</v>
      </c>
      <c r="AP306" s="33" t="s">
        <v>85</v>
      </c>
      <c r="AQ306" s="33" t="s">
        <v>2176</v>
      </c>
      <c r="AR306" s="33" t="s">
        <v>2177</v>
      </c>
      <c r="AS306" s="186" t="s">
        <v>2228</v>
      </c>
      <c r="AT306" s="187">
        <v>44.25</v>
      </c>
      <c r="AU306" s="187">
        <v>43.75</v>
      </c>
      <c r="AV306" s="189">
        <v>43.75</v>
      </c>
      <c r="AW306" s="87">
        <v>0.5</v>
      </c>
      <c r="AX306" s="182"/>
      <c r="AY306" s="182"/>
      <c r="AZ306" s="182"/>
      <c r="BA306" s="182"/>
      <c r="BB306" s="182"/>
      <c r="BC306" s="182"/>
    </row>
    <row r="307" s="9" customFormat="1" ht="67.5" spans="1:55">
      <c r="A307" s="178" t="s">
        <v>556</v>
      </c>
      <c r="B307" s="61">
        <v>301</v>
      </c>
      <c r="C307" s="33" t="s">
        <v>2229</v>
      </c>
      <c r="D307" s="33" t="s">
        <v>2114</v>
      </c>
      <c r="E307" s="33" t="s">
        <v>2165</v>
      </c>
      <c r="F307" s="33" t="s">
        <v>2166</v>
      </c>
      <c r="G307" s="61" t="s">
        <v>2225</v>
      </c>
      <c r="H307" s="33" t="s">
        <v>96</v>
      </c>
      <c r="I307" s="33" t="s">
        <v>763</v>
      </c>
      <c r="J307" s="33" t="s">
        <v>2230</v>
      </c>
      <c r="K307" s="33" t="s">
        <v>2231</v>
      </c>
      <c r="L307" s="33" t="s">
        <v>2230</v>
      </c>
      <c r="M307" s="33" t="s">
        <v>2225</v>
      </c>
      <c r="N307" s="33" t="s">
        <v>82</v>
      </c>
      <c r="O307" s="33" t="s">
        <v>196</v>
      </c>
      <c r="P307" s="33" t="s">
        <v>2170</v>
      </c>
      <c r="Q307" s="33" t="s">
        <v>2171</v>
      </c>
      <c r="R307" s="61" t="s">
        <v>2232</v>
      </c>
      <c r="S307" s="61" t="s">
        <v>105</v>
      </c>
      <c r="T307" s="33" t="s">
        <v>200</v>
      </c>
      <c r="U307" s="33" t="s">
        <v>2173</v>
      </c>
      <c r="V307" s="33" t="s">
        <v>768</v>
      </c>
      <c r="W307" s="33">
        <v>2024</v>
      </c>
      <c r="X307" s="33" t="s">
        <v>91</v>
      </c>
      <c r="Y307" s="61">
        <v>2023.01</v>
      </c>
      <c r="Z307" s="33">
        <v>2024.12</v>
      </c>
      <c r="AA307" s="33">
        <f t="shared" si="10"/>
        <v>0.5</v>
      </c>
      <c r="AB307" s="33">
        <v>0.5</v>
      </c>
      <c r="AC307" s="182"/>
      <c r="AD307" s="33"/>
      <c r="AE307" s="148">
        <f t="shared" si="7"/>
        <v>0</v>
      </c>
      <c r="AF307" s="33">
        <v>2</v>
      </c>
      <c r="AG307" s="33">
        <v>0</v>
      </c>
      <c r="AH307" s="33" t="s">
        <v>92</v>
      </c>
      <c r="AI307" s="33" t="s">
        <v>92</v>
      </c>
      <c r="AJ307" s="33" t="s">
        <v>91</v>
      </c>
      <c r="AK307" s="33" t="s">
        <v>92</v>
      </c>
      <c r="AL307" s="33" t="s">
        <v>91</v>
      </c>
      <c r="AM307" s="33" t="s">
        <v>92</v>
      </c>
      <c r="AN307" s="33" t="s">
        <v>85</v>
      </c>
      <c r="AO307" s="33" t="s">
        <v>92</v>
      </c>
      <c r="AP307" s="33" t="s">
        <v>85</v>
      </c>
      <c r="AQ307" s="33" t="s">
        <v>2176</v>
      </c>
      <c r="AR307" s="33" t="s">
        <v>2177</v>
      </c>
      <c r="AS307" s="186" t="s">
        <v>2233</v>
      </c>
      <c r="AT307" s="187">
        <v>28</v>
      </c>
      <c r="AU307" s="187">
        <v>27.5</v>
      </c>
      <c r="AV307" s="189">
        <v>27.5</v>
      </c>
      <c r="AW307" s="87">
        <v>0.5</v>
      </c>
      <c r="AX307" s="182"/>
      <c r="AY307" s="182"/>
      <c r="AZ307" s="182"/>
      <c r="BA307" s="182"/>
      <c r="BB307" s="182"/>
      <c r="BC307" s="182"/>
    </row>
    <row r="308" s="9" customFormat="1" ht="81" spans="1:55">
      <c r="A308" s="178" t="s">
        <v>556</v>
      </c>
      <c r="B308" s="61">
        <v>302</v>
      </c>
      <c r="C308" s="33" t="s">
        <v>2234</v>
      </c>
      <c r="D308" s="33" t="s">
        <v>2114</v>
      </c>
      <c r="E308" s="33" t="s">
        <v>2165</v>
      </c>
      <c r="F308" s="33" t="s">
        <v>2166</v>
      </c>
      <c r="G308" s="61" t="s">
        <v>2235</v>
      </c>
      <c r="H308" s="33" t="s">
        <v>96</v>
      </c>
      <c r="I308" s="33" t="s">
        <v>736</v>
      </c>
      <c r="J308" s="33" t="s">
        <v>2236</v>
      </c>
      <c r="K308" s="33" t="s">
        <v>2237</v>
      </c>
      <c r="L308" s="33" t="s">
        <v>2236</v>
      </c>
      <c r="M308" s="33" t="s">
        <v>2235</v>
      </c>
      <c r="N308" s="33" t="s">
        <v>82</v>
      </c>
      <c r="O308" s="33" t="s">
        <v>196</v>
      </c>
      <c r="P308" s="33" t="s">
        <v>2170</v>
      </c>
      <c r="Q308" s="33" t="s">
        <v>2171</v>
      </c>
      <c r="R308" s="61" t="s">
        <v>2238</v>
      </c>
      <c r="S308" s="61" t="s">
        <v>105</v>
      </c>
      <c r="T308" s="33" t="s">
        <v>200</v>
      </c>
      <c r="U308" s="33" t="s">
        <v>2173</v>
      </c>
      <c r="V308" s="33" t="s">
        <v>741</v>
      </c>
      <c r="W308" s="33">
        <v>2024</v>
      </c>
      <c r="X308" s="33" t="s">
        <v>91</v>
      </c>
      <c r="Y308" s="61">
        <v>2023.01</v>
      </c>
      <c r="Z308" s="33">
        <v>2024.12</v>
      </c>
      <c r="AA308" s="33">
        <f t="shared" si="10"/>
        <v>22</v>
      </c>
      <c r="AB308" s="33">
        <v>22</v>
      </c>
      <c r="AC308" s="182"/>
      <c r="AD308" s="33"/>
      <c r="AE308" s="148">
        <f t="shared" si="7"/>
        <v>0</v>
      </c>
      <c r="AF308" s="33">
        <v>169</v>
      </c>
      <c r="AG308" s="33">
        <v>144</v>
      </c>
      <c r="AH308" s="33" t="s">
        <v>92</v>
      </c>
      <c r="AI308" s="33" t="s">
        <v>92</v>
      </c>
      <c r="AJ308" s="33" t="s">
        <v>91</v>
      </c>
      <c r="AK308" s="33" t="s">
        <v>92</v>
      </c>
      <c r="AL308" s="33" t="s">
        <v>91</v>
      </c>
      <c r="AM308" s="33" t="s">
        <v>92</v>
      </c>
      <c r="AN308" s="33" t="s">
        <v>85</v>
      </c>
      <c r="AO308" s="33" t="s">
        <v>92</v>
      </c>
      <c r="AP308" s="33" t="s">
        <v>85</v>
      </c>
      <c r="AQ308" s="33" t="s">
        <v>2176</v>
      </c>
      <c r="AR308" s="33" t="s">
        <v>2177</v>
      </c>
      <c r="AS308" s="186" t="s">
        <v>2239</v>
      </c>
      <c r="AT308" s="187">
        <v>56</v>
      </c>
      <c r="AU308" s="187">
        <v>34</v>
      </c>
      <c r="AV308" s="189">
        <v>34</v>
      </c>
      <c r="AW308" s="87">
        <v>22</v>
      </c>
      <c r="AX308" s="182"/>
      <c r="AY308" s="182"/>
      <c r="AZ308" s="182"/>
      <c r="BA308" s="182"/>
      <c r="BB308" s="182"/>
      <c r="BC308" s="182"/>
    </row>
    <row r="309" s="9" customFormat="1" ht="67.5" spans="1:55">
      <c r="A309" s="178" t="s">
        <v>556</v>
      </c>
      <c r="B309" s="61">
        <v>303</v>
      </c>
      <c r="C309" s="33" t="s">
        <v>2240</v>
      </c>
      <c r="D309" s="33" t="s">
        <v>2114</v>
      </c>
      <c r="E309" s="33" t="s">
        <v>2165</v>
      </c>
      <c r="F309" s="33" t="s">
        <v>2166</v>
      </c>
      <c r="G309" s="61" t="s">
        <v>2203</v>
      </c>
      <c r="H309" s="33" t="s">
        <v>96</v>
      </c>
      <c r="I309" s="33" t="s">
        <v>691</v>
      </c>
      <c r="J309" s="33" t="s">
        <v>2241</v>
      </c>
      <c r="K309" s="33" t="s">
        <v>2242</v>
      </c>
      <c r="L309" s="33" t="s">
        <v>2241</v>
      </c>
      <c r="M309" s="33" t="s">
        <v>2203</v>
      </c>
      <c r="N309" s="33" t="s">
        <v>82</v>
      </c>
      <c r="O309" s="33" t="s">
        <v>196</v>
      </c>
      <c r="P309" s="33" t="s">
        <v>2170</v>
      </c>
      <c r="Q309" s="33" t="s">
        <v>2171</v>
      </c>
      <c r="R309" s="61" t="s">
        <v>2243</v>
      </c>
      <c r="S309" s="61" t="s">
        <v>105</v>
      </c>
      <c r="T309" s="33" t="s">
        <v>200</v>
      </c>
      <c r="U309" s="33" t="s">
        <v>2173</v>
      </c>
      <c r="V309" s="33" t="s">
        <v>696</v>
      </c>
      <c r="W309" s="33">
        <v>2024</v>
      </c>
      <c r="X309" s="33" t="s">
        <v>91</v>
      </c>
      <c r="Y309" s="61">
        <v>2023.01</v>
      </c>
      <c r="Z309" s="33">
        <v>2024.12</v>
      </c>
      <c r="AA309" s="33">
        <f t="shared" si="10"/>
        <v>2</v>
      </c>
      <c r="AB309" s="33">
        <v>2</v>
      </c>
      <c r="AC309" s="182"/>
      <c r="AD309" s="33"/>
      <c r="AE309" s="148">
        <f t="shared" si="7"/>
        <v>0</v>
      </c>
      <c r="AF309" s="33">
        <v>11</v>
      </c>
      <c r="AG309" s="33">
        <v>11</v>
      </c>
      <c r="AH309" s="33" t="s">
        <v>92</v>
      </c>
      <c r="AI309" s="33" t="s">
        <v>92</v>
      </c>
      <c r="AJ309" s="33" t="s">
        <v>91</v>
      </c>
      <c r="AK309" s="33" t="s">
        <v>92</v>
      </c>
      <c r="AL309" s="33" t="s">
        <v>91</v>
      </c>
      <c r="AM309" s="33" t="s">
        <v>92</v>
      </c>
      <c r="AN309" s="33" t="s">
        <v>85</v>
      </c>
      <c r="AO309" s="33" t="s">
        <v>92</v>
      </c>
      <c r="AP309" s="33" t="s">
        <v>85</v>
      </c>
      <c r="AQ309" s="33" t="s">
        <v>2176</v>
      </c>
      <c r="AR309" s="33" t="s">
        <v>2177</v>
      </c>
      <c r="AS309" s="186" t="s">
        <v>2244</v>
      </c>
      <c r="AT309" s="187">
        <v>61.5</v>
      </c>
      <c r="AU309" s="187">
        <v>59.5</v>
      </c>
      <c r="AV309" s="189">
        <v>59.5</v>
      </c>
      <c r="AW309" s="87">
        <v>2</v>
      </c>
      <c r="AX309" s="182"/>
      <c r="AY309" s="182"/>
      <c r="AZ309" s="182"/>
      <c r="BA309" s="182"/>
      <c r="BB309" s="182"/>
      <c r="BC309" s="182"/>
    </row>
    <row r="310" s="9" customFormat="1" ht="81" spans="1:55">
      <c r="A310" s="178" t="s">
        <v>556</v>
      </c>
      <c r="B310" s="61">
        <v>304</v>
      </c>
      <c r="C310" s="33" t="s">
        <v>2245</v>
      </c>
      <c r="D310" s="33" t="s">
        <v>2114</v>
      </c>
      <c r="E310" s="33" t="s">
        <v>2165</v>
      </c>
      <c r="F310" s="33" t="s">
        <v>2166</v>
      </c>
      <c r="G310" s="61" t="s">
        <v>2246</v>
      </c>
      <c r="H310" s="33" t="s">
        <v>96</v>
      </c>
      <c r="I310" s="33" t="s">
        <v>515</v>
      </c>
      <c r="J310" s="33" t="s">
        <v>2247</v>
      </c>
      <c r="K310" s="33" t="s">
        <v>2248</v>
      </c>
      <c r="L310" s="33" t="s">
        <v>2247</v>
      </c>
      <c r="M310" s="33" t="s">
        <v>2246</v>
      </c>
      <c r="N310" s="33" t="s">
        <v>82</v>
      </c>
      <c r="O310" s="33" t="s">
        <v>196</v>
      </c>
      <c r="P310" s="33" t="s">
        <v>2170</v>
      </c>
      <c r="Q310" s="33" t="s">
        <v>2171</v>
      </c>
      <c r="R310" s="61" t="s">
        <v>2249</v>
      </c>
      <c r="S310" s="61" t="s">
        <v>105</v>
      </c>
      <c r="T310" s="33" t="s">
        <v>200</v>
      </c>
      <c r="U310" s="33" t="s">
        <v>2173</v>
      </c>
      <c r="V310" s="33" t="s">
        <v>523</v>
      </c>
      <c r="W310" s="33">
        <v>2024</v>
      </c>
      <c r="X310" s="33" t="s">
        <v>91</v>
      </c>
      <c r="Y310" s="61">
        <v>2023.01</v>
      </c>
      <c r="Z310" s="33">
        <v>2024.12</v>
      </c>
      <c r="AA310" s="33">
        <f t="shared" si="10"/>
        <v>31</v>
      </c>
      <c r="AB310" s="33">
        <v>31</v>
      </c>
      <c r="AC310" s="182"/>
      <c r="AD310" s="33"/>
      <c r="AE310" s="148">
        <f t="shared" si="7"/>
        <v>0</v>
      </c>
      <c r="AF310" s="33">
        <v>149</v>
      </c>
      <c r="AG310" s="33">
        <v>140</v>
      </c>
      <c r="AH310" s="33" t="s">
        <v>92</v>
      </c>
      <c r="AI310" s="33" t="s">
        <v>92</v>
      </c>
      <c r="AJ310" s="33" t="s">
        <v>91</v>
      </c>
      <c r="AK310" s="33" t="s">
        <v>92</v>
      </c>
      <c r="AL310" s="33" t="s">
        <v>91</v>
      </c>
      <c r="AM310" s="33" t="s">
        <v>92</v>
      </c>
      <c r="AN310" s="33" t="s">
        <v>85</v>
      </c>
      <c r="AO310" s="33" t="s">
        <v>92</v>
      </c>
      <c r="AP310" s="33" t="s">
        <v>85</v>
      </c>
      <c r="AQ310" s="33" t="s">
        <v>2176</v>
      </c>
      <c r="AR310" s="33" t="s">
        <v>2177</v>
      </c>
      <c r="AS310" s="186" t="s">
        <v>2250</v>
      </c>
      <c r="AT310" s="187">
        <v>56.5</v>
      </c>
      <c r="AU310" s="187">
        <v>53</v>
      </c>
      <c r="AV310" s="189">
        <v>25.5</v>
      </c>
      <c r="AW310" s="87">
        <v>31</v>
      </c>
      <c r="AX310" s="182"/>
      <c r="AY310" s="182"/>
      <c r="AZ310" s="182"/>
      <c r="BA310" s="182"/>
      <c r="BB310" s="182"/>
      <c r="BC310" s="182"/>
    </row>
    <row r="311" s="9" customFormat="1" ht="67.5" spans="1:55">
      <c r="A311" s="178" t="s">
        <v>556</v>
      </c>
      <c r="B311" s="61">
        <v>305</v>
      </c>
      <c r="C311" s="33" t="s">
        <v>2251</v>
      </c>
      <c r="D311" s="33" t="s">
        <v>2114</v>
      </c>
      <c r="E311" s="33" t="s">
        <v>2165</v>
      </c>
      <c r="F311" s="33" t="s">
        <v>2166</v>
      </c>
      <c r="G311" s="61" t="s">
        <v>2252</v>
      </c>
      <c r="H311" s="33" t="s">
        <v>96</v>
      </c>
      <c r="I311" s="33" t="s">
        <v>657</v>
      </c>
      <c r="J311" s="33" t="s">
        <v>2253</v>
      </c>
      <c r="K311" s="33" t="s">
        <v>2254</v>
      </c>
      <c r="L311" s="33" t="s">
        <v>2253</v>
      </c>
      <c r="M311" s="33" t="s">
        <v>2252</v>
      </c>
      <c r="N311" s="33" t="s">
        <v>82</v>
      </c>
      <c r="O311" s="33" t="s">
        <v>196</v>
      </c>
      <c r="P311" s="33" t="s">
        <v>2170</v>
      </c>
      <c r="Q311" s="33" t="s">
        <v>2171</v>
      </c>
      <c r="R311" s="61" t="s">
        <v>2255</v>
      </c>
      <c r="S311" s="61" t="s">
        <v>105</v>
      </c>
      <c r="T311" s="33" t="s">
        <v>200</v>
      </c>
      <c r="U311" s="33" t="s">
        <v>2173</v>
      </c>
      <c r="V311" s="33" t="s">
        <v>90</v>
      </c>
      <c r="W311" s="33">
        <v>2024</v>
      </c>
      <c r="X311" s="33" t="s">
        <v>91</v>
      </c>
      <c r="Y311" s="61">
        <v>2023.01</v>
      </c>
      <c r="Z311" s="33">
        <v>2024.12</v>
      </c>
      <c r="AA311" s="33">
        <f t="shared" si="10"/>
        <v>3.5</v>
      </c>
      <c r="AB311" s="33">
        <v>3.5</v>
      </c>
      <c r="AC311" s="182"/>
      <c r="AD311" s="33"/>
      <c r="AE311" s="148">
        <f t="shared" si="7"/>
        <v>0</v>
      </c>
      <c r="AF311" s="33">
        <v>19</v>
      </c>
      <c r="AG311" s="33">
        <v>17</v>
      </c>
      <c r="AH311" s="33" t="s">
        <v>92</v>
      </c>
      <c r="AI311" s="33" t="s">
        <v>92</v>
      </c>
      <c r="AJ311" s="33" t="s">
        <v>91</v>
      </c>
      <c r="AK311" s="33" t="s">
        <v>92</v>
      </c>
      <c r="AL311" s="33" t="s">
        <v>91</v>
      </c>
      <c r="AM311" s="33" t="s">
        <v>92</v>
      </c>
      <c r="AN311" s="33" t="s">
        <v>85</v>
      </c>
      <c r="AO311" s="33" t="s">
        <v>92</v>
      </c>
      <c r="AP311" s="33" t="s">
        <v>85</v>
      </c>
      <c r="AQ311" s="33" t="s">
        <v>2176</v>
      </c>
      <c r="AR311" s="33" t="s">
        <v>2177</v>
      </c>
      <c r="AS311" s="186" t="s">
        <v>2256</v>
      </c>
      <c r="AT311" s="187">
        <v>20.75</v>
      </c>
      <c r="AU311" s="187">
        <v>7.25</v>
      </c>
      <c r="AV311" s="189">
        <v>17.25</v>
      </c>
      <c r="AW311" s="87">
        <v>3.5</v>
      </c>
      <c r="AX311" s="182"/>
      <c r="AY311" s="182"/>
      <c r="AZ311" s="182"/>
      <c r="BA311" s="182"/>
      <c r="BB311" s="182"/>
      <c r="BC311" s="182"/>
    </row>
    <row r="312" s="9" customFormat="1" ht="81" spans="1:55">
      <c r="A312" s="178" t="s">
        <v>556</v>
      </c>
      <c r="B312" s="61">
        <v>306</v>
      </c>
      <c r="C312" s="33" t="s">
        <v>2257</v>
      </c>
      <c r="D312" s="33" t="s">
        <v>2114</v>
      </c>
      <c r="E312" s="33" t="s">
        <v>2165</v>
      </c>
      <c r="F312" s="33" t="s">
        <v>2166</v>
      </c>
      <c r="G312" s="61" t="s">
        <v>2258</v>
      </c>
      <c r="H312" s="33" t="s">
        <v>96</v>
      </c>
      <c r="I312" s="33" t="s">
        <v>230</v>
      </c>
      <c r="J312" s="33" t="s">
        <v>2259</v>
      </c>
      <c r="K312" s="33" t="s">
        <v>2260</v>
      </c>
      <c r="L312" s="33" t="s">
        <v>2259</v>
      </c>
      <c r="M312" s="33" t="s">
        <v>2258</v>
      </c>
      <c r="N312" s="33" t="s">
        <v>82</v>
      </c>
      <c r="O312" s="33" t="s">
        <v>196</v>
      </c>
      <c r="P312" s="33" t="s">
        <v>2170</v>
      </c>
      <c r="Q312" s="33" t="s">
        <v>2171</v>
      </c>
      <c r="R312" s="61" t="s">
        <v>2261</v>
      </c>
      <c r="S312" s="61" t="s">
        <v>105</v>
      </c>
      <c r="T312" s="33" t="s">
        <v>200</v>
      </c>
      <c r="U312" s="33" t="s">
        <v>2173</v>
      </c>
      <c r="V312" s="33" t="s">
        <v>237</v>
      </c>
      <c r="W312" s="33">
        <v>2024</v>
      </c>
      <c r="X312" s="33" t="s">
        <v>91</v>
      </c>
      <c r="Y312" s="61">
        <v>2023.01</v>
      </c>
      <c r="Z312" s="33">
        <v>2024.12</v>
      </c>
      <c r="AA312" s="33">
        <f t="shared" si="10"/>
        <v>13.5</v>
      </c>
      <c r="AB312" s="33">
        <v>13.5</v>
      </c>
      <c r="AC312" s="182"/>
      <c r="AD312" s="33"/>
      <c r="AE312" s="148">
        <f t="shared" si="7"/>
        <v>0</v>
      </c>
      <c r="AF312" s="33">
        <v>102</v>
      </c>
      <c r="AG312" s="33">
        <v>97</v>
      </c>
      <c r="AH312" s="33" t="s">
        <v>92</v>
      </c>
      <c r="AI312" s="33" t="s">
        <v>92</v>
      </c>
      <c r="AJ312" s="33" t="s">
        <v>91</v>
      </c>
      <c r="AK312" s="33" t="s">
        <v>92</v>
      </c>
      <c r="AL312" s="33" t="s">
        <v>91</v>
      </c>
      <c r="AM312" s="33" t="s">
        <v>92</v>
      </c>
      <c r="AN312" s="33" t="s">
        <v>85</v>
      </c>
      <c r="AO312" s="33" t="s">
        <v>92</v>
      </c>
      <c r="AP312" s="33" t="s">
        <v>85</v>
      </c>
      <c r="AQ312" s="33" t="s">
        <v>2176</v>
      </c>
      <c r="AR312" s="33" t="s">
        <v>2177</v>
      </c>
      <c r="AS312" s="186" t="s">
        <v>2262</v>
      </c>
      <c r="AT312" s="187">
        <v>79</v>
      </c>
      <c r="AU312" s="187">
        <v>62.5</v>
      </c>
      <c r="AV312" s="189">
        <v>65.5</v>
      </c>
      <c r="AW312" s="87">
        <v>13.5</v>
      </c>
      <c r="AX312" s="182"/>
      <c r="AY312" s="182"/>
      <c r="AZ312" s="182"/>
      <c r="BA312" s="182"/>
      <c r="BB312" s="182"/>
      <c r="BC312" s="182"/>
    </row>
    <row r="313" s="9" customFormat="1" ht="67.5" spans="1:55">
      <c r="A313" s="178" t="s">
        <v>556</v>
      </c>
      <c r="B313" s="61">
        <v>307</v>
      </c>
      <c r="C313" s="33" t="s">
        <v>2263</v>
      </c>
      <c r="D313" s="33" t="s">
        <v>2114</v>
      </c>
      <c r="E313" s="33" t="s">
        <v>2165</v>
      </c>
      <c r="F313" s="33" t="s">
        <v>2166</v>
      </c>
      <c r="G313" s="61" t="s">
        <v>2264</v>
      </c>
      <c r="H313" s="33" t="s">
        <v>96</v>
      </c>
      <c r="I313" s="33" t="s">
        <v>780</v>
      </c>
      <c r="J313" s="33" t="s">
        <v>2265</v>
      </c>
      <c r="K313" s="33" t="s">
        <v>2266</v>
      </c>
      <c r="L313" s="33" t="s">
        <v>2265</v>
      </c>
      <c r="M313" s="33" t="s">
        <v>2264</v>
      </c>
      <c r="N313" s="33" t="s">
        <v>82</v>
      </c>
      <c r="O313" s="33" t="s">
        <v>196</v>
      </c>
      <c r="P313" s="33" t="s">
        <v>2170</v>
      </c>
      <c r="Q313" s="33" t="s">
        <v>2171</v>
      </c>
      <c r="R313" s="61" t="s">
        <v>2267</v>
      </c>
      <c r="S313" s="61" t="s">
        <v>105</v>
      </c>
      <c r="T313" s="33" t="s">
        <v>200</v>
      </c>
      <c r="U313" s="33" t="s">
        <v>2173</v>
      </c>
      <c r="V313" s="33" t="s">
        <v>534</v>
      </c>
      <c r="W313" s="33">
        <v>2024</v>
      </c>
      <c r="X313" s="33" t="s">
        <v>91</v>
      </c>
      <c r="Y313" s="61">
        <v>2023.01</v>
      </c>
      <c r="Z313" s="33">
        <v>2024.12</v>
      </c>
      <c r="AA313" s="33">
        <f t="shared" si="10"/>
        <v>16.5</v>
      </c>
      <c r="AB313" s="33">
        <v>16.5</v>
      </c>
      <c r="AC313" s="182"/>
      <c r="AD313" s="33"/>
      <c r="AE313" s="148">
        <f t="shared" si="7"/>
        <v>0</v>
      </c>
      <c r="AF313" s="33">
        <v>81</v>
      </c>
      <c r="AG313" s="33">
        <v>75</v>
      </c>
      <c r="AH313" s="33" t="s">
        <v>92</v>
      </c>
      <c r="AI313" s="33" t="s">
        <v>92</v>
      </c>
      <c r="AJ313" s="33" t="s">
        <v>91</v>
      </c>
      <c r="AK313" s="33" t="s">
        <v>92</v>
      </c>
      <c r="AL313" s="33" t="s">
        <v>91</v>
      </c>
      <c r="AM313" s="33" t="s">
        <v>92</v>
      </c>
      <c r="AN313" s="33" t="s">
        <v>85</v>
      </c>
      <c r="AO313" s="33" t="s">
        <v>92</v>
      </c>
      <c r="AP313" s="33" t="s">
        <v>85</v>
      </c>
      <c r="AQ313" s="33" t="s">
        <v>2176</v>
      </c>
      <c r="AR313" s="33" t="s">
        <v>2177</v>
      </c>
      <c r="AS313" s="186" t="s">
        <v>2268</v>
      </c>
      <c r="AT313" s="187">
        <v>116.75</v>
      </c>
      <c r="AU313" s="187">
        <v>98.25</v>
      </c>
      <c r="AV313" s="189">
        <v>100.25</v>
      </c>
      <c r="AW313" s="87">
        <v>16.5</v>
      </c>
      <c r="AX313" s="182"/>
      <c r="AY313" s="182"/>
      <c r="AZ313" s="182"/>
      <c r="BA313" s="182"/>
      <c r="BB313" s="182"/>
      <c r="BC313" s="182"/>
    </row>
    <row r="314" s="9" customFormat="1" ht="81" spans="1:55">
      <c r="A314" s="178" t="s">
        <v>556</v>
      </c>
      <c r="B314" s="61">
        <v>308</v>
      </c>
      <c r="C314" s="33" t="s">
        <v>2269</v>
      </c>
      <c r="D314" s="33" t="s">
        <v>2114</v>
      </c>
      <c r="E314" s="33" t="s">
        <v>2165</v>
      </c>
      <c r="F314" s="33" t="s">
        <v>2166</v>
      </c>
      <c r="G314" s="61" t="s">
        <v>2270</v>
      </c>
      <c r="H314" s="33" t="s">
        <v>96</v>
      </c>
      <c r="I314" s="33" t="s">
        <v>417</v>
      </c>
      <c r="J314" s="33" t="s">
        <v>2271</v>
      </c>
      <c r="K314" s="33" t="s">
        <v>2272</v>
      </c>
      <c r="L314" s="33" t="s">
        <v>2271</v>
      </c>
      <c r="M314" s="33" t="str">
        <f t="shared" ref="M312:M319" si="11">"住房改造提升及老旧住房拆除"&amp;AS312&amp;"户"</f>
        <v>住房改造提升及老旧住房拆除巫溪县土城镇2024年住房改造项目户</v>
      </c>
      <c r="N314" s="33" t="s">
        <v>82</v>
      </c>
      <c r="O314" s="33" t="s">
        <v>196</v>
      </c>
      <c r="P314" s="33" t="s">
        <v>2170</v>
      </c>
      <c r="Q314" s="33" t="s">
        <v>2171</v>
      </c>
      <c r="R314" s="33" t="str">
        <f t="shared" ref="R312:R319" si="12">"受益脱贫、重点对象人口数≥"&amp;AT312&amp;"人"</f>
        <v>受益脱贫、重点对象人口数≥79人</v>
      </c>
      <c r="S314" s="33" t="s">
        <v>2172</v>
      </c>
      <c r="T314" s="33" t="s">
        <v>200</v>
      </c>
      <c r="U314" s="33" t="s">
        <v>2173</v>
      </c>
      <c r="V314" s="33" t="s">
        <v>718</v>
      </c>
      <c r="W314" s="33">
        <v>2024</v>
      </c>
      <c r="X314" s="33" t="s">
        <v>91</v>
      </c>
      <c r="Y314" s="61">
        <v>2023.01</v>
      </c>
      <c r="Z314" s="33">
        <v>2024.12</v>
      </c>
      <c r="AA314" s="33">
        <f t="shared" si="10"/>
        <v>18.5</v>
      </c>
      <c r="AB314" s="33">
        <v>18.5</v>
      </c>
      <c r="AC314" s="182"/>
      <c r="AD314" s="33"/>
      <c r="AE314" s="148">
        <f t="shared" si="7"/>
        <v>0</v>
      </c>
      <c r="AF314" s="33">
        <v>102</v>
      </c>
      <c r="AG314" s="33">
        <v>95</v>
      </c>
      <c r="AH314" s="33" t="s">
        <v>92</v>
      </c>
      <c r="AI314" s="33" t="s">
        <v>92</v>
      </c>
      <c r="AJ314" s="33" t="s">
        <v>91</v>
      </c>
      <c r="AK314" s="33" t="s">
        <v>92</v>
      </c>
      <c r="AL314" s="33" t="s">
        <v>91</v>
      </c>
      <c r="AM314" s="33" t="s">
        <v>92</v>
      </c>
      <c r="AN314" s="33" t="s">
        <v>85</v>
      </c>
      <c r="AO314" s="33" t="s">
        <v>92</v>
      </c>
      <c r="AP314" s="33" t="s">
        <v>85</v>
      </c>
      <c r="AQ314" s="33" t="s">
        <v>2176</v>
      </c>
      <c r="AR314" s="33" t="s">
        <v>2177</v>
      </c>
      <c r="AS314" s="186" t="s">
        <v>2273</v>
      </c>
      <c r="AT314" s="187">
        <v>39.25</v>
      </c>
      <c r="AU314" s="187">
        <v>38.25</v>
      </c>
      <c r="AV314" s="189">
        <v>20.75</v>
      </c>
      <c r="AW314" s="87">
        <v>18.5</v>
      </c>
      <c r="AX314" s="182"/>
      <c r="AY314" s="182"/>
      <c r="AZ314" s="182"/>
      <c r="BA314" s="182"/>
      <c r="BB314" s="182"/>
      <c r="BC314" s="182"/>
    </row>
    <row r="315" s="9" customFormat="1" ht="94.5" spans="1:55">
      <c r="A315" s="178" t="s">
        <v>556</v>
      </c>
      <c r="B315" s="61">
        <v>309</v>
      </c>
      <c r="C315" s="33" t="s">
        <v>2274</v>
      </c>
      <c r="D315" s="33" t="s">
        <v>2114</v>
      </c>
      <c r="E315" s="33" t="s">
        <v>2165</v>
      </c>
      <c r="F315" s="33" t="s">
        <v>2166</v>
      </c>
      <c r="G315" s="61" t="s">
        <v>2275</v>
      </c>
      <c r="H315" s="33" t="s">
        <v>96</v>
      </c>
      <c r="I315" s="33" t="s">
        <v>650</v>
      </c>
      <c r="J315" s="33" t="s">
        <v>2276</v>
      </c>
      <c r="K315" s="33" t="s">
        <v>2277</v>
      </c>
      <c r="L315" s="33" t="s">
        <v>2276</v>
      </c>
      <c r="M315" s="33" t="str">
        <f t="shared" si="11"/>
        <v>住房改造提升及老旧住房拆除巫溪县文峰镇2024年住房改造项目户</v>
      </c>
      <c r="N315" s="33" t="s">
        <v>82</v>
      </c>
      <c r="O315" s="33" t="s">
        <v>196</v>
      </c>
      <c r="P315" s="33" t="s">
        <v>2170</v>
      </c>
      <c r="Q315" s="33" t="s">
        <v>2171</v>
      </c>
      <c r="R315" s="33" t="str">
        <f t="shared" si="12"/>
        <v>受益脱贫、重点对象人口数≥116.75人</v>
      </c>
      <c r="S315" s="33" t="s">
        <v>2172</v>
      </c>
      <c r="T315" s="33" t="s">
        <v>200</v>
      </c>
      <c r="U315" s="33" t="s">
        <v>2173</v>
      </c>
      <c r="V315" s="33" t="s">
        <v>511</v>
      </c>
      <c r="W315" s="33">
        <v>2024</v>
      </c>
      <c r="X315" s="33" t="s">
        <v>91</v>
      </c>
      <c r="Y315" s="61">
        <v>2023.01</v>
      </c>
      <c r="Z315" s="33">
        <v>2024.12</v>
      </c>
      <c r="AA315" s="33">
        <f t="shared" si="10"/>
        <v>1</v>
      </c>
      <c r="AB315" s="33">
        <v>1</v>
      </c>
      <c r="AC315" s="182"/>
      <c r="AD315" s="33"/>
      <c r="AE315" s="148">
        <f t="shared" si="7"/>
        <v>0</v>
      </c>
      <c r="AF315" s="33">
        <v>4</v>
      </c>
      <c r="AG315" s="33">
        <v>3</v>
      </c>
      <c r="AH315" s="33" t="s">
        <v>92</v>
      </c>
      <c r="AI315" s="33" t="s">
        <v>92</v>
      </c>
      <c r="AJ315" s="33" t="s">
        <v>91</v>
      </c>
      <c r="AK315" s="33" t="s">
        <v>92</v>
      </c>
      <c r="AL315" s="33" t="s">
        <v>91</v>
      </c>
      <c r="AM315" s="33" t="s">
        <v>92</v>
      </c>
      <c r="AN315" s="33" t="s">
        <v>85</v>
      </c>
      <c r="AO315" s="33" t="s">
        <v>92</v>
      </c>
      <c r="AP315" s="33" t="s">
        <v>85</v>
      </c>
      <c r="AQ315" s="33" t="s">
        <v>2176</v>
      </c>
      <c r="AR315" s="33" t="s">
        <v>2177</v>
      </c>
      <c r="AS315" s="186" t="s">
        <v>2278</v>
      </c>
      <c r="AT315" s="187">
        <v>4</v>
      </c>
      <c r="AU315" s="187">
        <v>-24</v>
      </c>
      <c r="AV315" s="189">
        <v>3</v>
      </c>
      <c r="AW315" s="87">
        <v>1</v>
      </c>
      <c r="AX315" s="182"/>
      <c r="AY315" s="182"/>
      <c r="AZ315" s="182"/>
      <c r="BA315" s="182"/>
      <c r="BB315" s="182"/>
      <c r="BC315" s="182"/>
    </row>
    <row r="316" s="9" customFormat="1" ht="81" spans="1:55">
      <c r="A316" s="178" t="s">
        <v>556</v>
      </c>
      <c r="B316" s="61">
        <v>310</v>
      </c>
      <c r="C316" s="33" t="s">
        <v>2279</v>
      </c>
      <c r="D316" s="33" t="s">
        <v>2114</v>
      </c>
      <c r="E316" s="33" t="s">
        <v>2165</v>
      </c>
      <c r="F316" s="33" t="s">
        <v>2166</v>
      </c>
      <c r="G316" s="61" t="s">
        <v>2280</v>
      </c>
      <c r="H316" s="33" t="s">
        <v>96</v>
      </c>
      <c r="I316" s="33" t="s">
        <v>600</v>
      </c>
      <c r="J316" s="33" t="s">
        <v>2281</v>
      </c>
      <c r="K316" s="33" t="s">
        <v>2282</v>
      </c>
      <c r="L316" s="33" t="s">
        <v>2281</v>
      </c>
      <c r="M316" s="33" t="str">
        <f t="shared" si="11"/>
        <v>住房改造提升及老旧住房拆除巫溪县乌龙乡2024年住房改造项目户</v>
      </c>
      <c r="N316" s="33" t="s">
        <v>82</v>
      </c>
      <c r="O316" s="33" t="s">
        <v>196</v>
      </c>
      <c r="P316" s="33" t="s">
        <v>2170</v>
      </c>
      <c r="Q316" s="33" t="s">
        <v>2171</v>
      </c>
      <c r="R316" s="33" t="str">
        <f t="shared" si="12"/>
        <v>受益脱贫、重点对象人口数≥39.25人</v>
      </c>
      <c r="S316" s="33" t="s">
        <v>2172</v>
      </c>
      <c r="T316" s="33" t="s">
        <v>200</v>
      </c>
      <c r="U316" s="33" t="s">
        <v>2173</v>
      </c>
      <c r="V316" s="33" t="s">
        <v>140</v>
      </c>
      <c r="W316" s="33">
        <v>2024</v>
      </c>
      <c r="X316" s="33" t="s">
        <v>91</v>
      </c>
      <c r="Y316" s="61">
        <v>2023.01</v>
      </c>
      <c r="Z316" s="33">
        <v>2024.12</v>
      </c>
      <c r="AA316" s="33">
        <f t="shared" si="10"/>
        <v>28</v>
      </c>
      <c r="AB316" s="33">
        <v>28</v>
      </c>
      <c r="AC316" s="182"/>
      <c r="AD316" s="33"/>
      <c r="AE316" s="148">
        <f t="shared" si="7"/>
        <v>0</v>
      </c>
      <c r="AF316" s="33">
        <v>137</v>
      </c>
      <c r="AG316" s="33">
        <v>115</v>
      </c>
      <c r="AH316" s="33" t="s">
        <v>92</v>
      </c>
      <c r="AI316" s="33" t="s">
        <v>92</v>
      </c>
      <c r="AJ316" s="33" t="s">
        <v>91</v>
      </c>
      <c r="AK316" s="33" t="s">
        <v>92</v>
      </c>
      <c r="AL316" s="33" t="s">
        <v>91</v>
      </c>
      <c r="AM316" s="33" t="s">
        <v>92</v>
      </c>
      <c r="AN316" s="33" t="s">
        <v>85</v>
      </c>
      <c r="AO316" s="33" t="s">
        <v>92</v>
      </c>
      <c r="AP316" s="33" t="s">
        <v>85</v>
      </c>
      <c r="AQ316" s="33" t="s">
        <v>2176</v>
      </c>
      <c r="AR316" s="33" t="s">
        <v>2177</v>
      </c>
      <c r="AS316" s="186" t="s">
        <v>2283</v>
      </c>
      <c r="AT316" s="187">
        <v>161</v>
      </c>
      <c r="AU316" s="187">
        <v>156</v>
      </c>
      <c r="AV316" s="189">
        <v>133</v>
      </c>
      <c r="AW316" s="87">
        <v>28</v>
      </c>
      <c r="AX316" s="182"/>
      <c r="AY316" s="182"/>
      <c r="AZ316" s="182"/>
      <c r="BA316" s="182"/>
      <c r="BB316" s="182"/>
      <c r="BC316" s="182"/>
    </row>
    <row r="317" s="9" customFormat="1" ht="67.5" spans="1:55">
      <c r="A317" s="179" t="s">
        <v>556</v>
      </c>
      <c r="B317" s="61">
        <v>311</v>
      </c>
      <c r="C317" s="33" t="s">
        <v>2284</v>
      </c>
      <c r="D317" s="33" t="s">
        <v>2114</v>
      </c>
      <c r="E317" s="33" t="s">
        <v>2165</v>
      </c>
      <c r="F317" s="33" t="s">
        <v>2166</v>
      </c>
      <c r="G317" s="61" t="s">
        <v>2180</v>
      </c>
      <c r="H317" s="33" t="s">
        <v>96</v>
      </c>
      <c r="I317" s="33" t="s">
        <v>707</v>
      </c>
      <c r="J317" s="33" t="s">
        <v>2285</v>
      </c>
      <c r="K317" s="33" t="s">
        <v>2286</v>
      </c>
      <c r="L317" s="33" t="s">
        <v>2285</v>
      </c>
      <c r="M317" s="33" t="str">
        <f t="shared" si="11"/>
        <v>住房改造提升及老旧住房拆除巫溪县下堡镇2024年住房改造项目户</v>
      </c>
      <c r="N317" s="33" t="s">
        <v>82</v>
      </c>
      <c r="O317" s="33" t="s">
        <v>196</v>
      </c>
      <c r="P317" s="33" t="s">
        <v>2170</v>
      </c>
      <c r="Q317" s="33" t="s">
        <v>2171</v>
      </c>
      <c r="R317" s="33" t="str">
        <f t="shared" si="12"/>
        <v>受益脱贫、重点对象人口数≥4人</v>
      </c>
      <c r="S317" s="33" t="s">
        <v>2172</v>
      </c>
      <c r="T317" s="33" t="s">
        <v>200</v>
      </c>
      <c r="U317" s="33" t="s">
        <v>2173</v>
      </c>
      <c r="V317" s="33" t="s">
        <v>156</v>
      </c>
      <c r="W317" s="33">
        <v>2024</v>
      </c>
      <c r="X317" s="33" t="s">
        <v>91</v>
      </c>
      <c r="Y317" s="61">
        <v>2023.01</v>
      </c>
      <c r="Z317" s="33">
        <v>2024.12</v>
      </c>
      <c r="AA317" s="33">
        <f t="shared" si="10"/>
        <v>5</v>
      </c>
      <c r="AB317" s="33">
        <v>5</v>
      </c>
      <c r="AC317" s="182"/>
      <c r="AD317" s="33"/>
      <c r="AE317" s="148">
        <f t="shared" si="7"/>
        <v>0</v>
      </c>
      <c r="AF317" s="33">
        <v>30</v>
      </c>
      <c r="AG317" s="33">
        <v>26</v>
      </c>
      <c r="AH317" s="33" t="s">
        <v>92</v>
      </c>
      <c r="AI317" s="33" t="s">
        <v>92</v>
      </c>
      <c r="AJ317" s="33" t="s">
        <v>91</v>
      </c>
      <c r="AK317" s="33" t="s">
        <v>92</v>
      </c>
      <c r="AL317" s="33" t="s">
        <v>91</v>
      </c>
      <c r="AM317" s="33" t="s">
        <v>92</v>
      </c>
      <c r="AN317" s="33" t="s">
        <v>85</v>
      </c>
      <c r="AO317" s="33" t="s">
        <v>92</v>
      </c>
      <c r="AP317" s="33" t="s">
        <v>85</v>
      </c>
      <c r="AQ317" s="33" t="s">
        <v>2176</v>
      </c>
      <c r="AR317" s="33" t="s">
        <v>2177</v>
      </c>
      <c r="AS317" s="186" t="s">
        <v>2287</v>
      </c>
      <c r="AT317" s="187">
        <v>27</v>
      </c>
      <c r="AU317" s="187">
        <v>24.5</v>
      </c>
      <c r="AV317" s="189">
        <v>22</v>
      </c>
      <c r="AW317" s="87">
        <v>5</v>
      </c>
      <c r="AX317" s="182"/>
      <c r="AY317" s="182"/>
      <c r="AZ317" s="182"/>
      <c r="BA317" s="182"/>
      <c r="BB317" s="182"/>
      <c r="BC317" s="182"/>
    </row>
    <row r="318" s="9" customFormat="1" ht="71.25" spans="1:55">
      <c r="A318" s="179" t="s">
        <v>556</v>
      </c>
      <c r="B318" s="61">
        <v>312</v>
      </c>
      <c r="C318" s="33" t="s">
        <v>2288</v>
      </c>
      <c r="D318" s="33" t="s">
        <v>2114</v>
      </c>
      <c r="E318" s="33" t="s">
        <v>2165</v>
      </c>
      <c r="F318" s="33" t="s">
        <v>2166</v>
      </c>
      <c r="G318" s="61" t="s">
        <v>2167</v>
      </c>
      <c r="H318" s="33" t="s">
        <v>96</v>
      </c>
      <c r="I318" s="33" t="s">
        <v>699</v>
      </c>
      <c r="J318" s="33" t="s">
        <v>2289</v>
      </c>
      <c r="K318" s="33" t="s">
        <v>2290</v>
      </c>
      <c r="L318" s="33" t="s">
        <v>2289</v>
      </c>
      <c r="M318" s="33" t="str">
        <f t="shared" si="11"/>
        <v>住房改造提升及老旧住房拆除巫溪县徐家镇2024年住房改造项目户</v>
      </c>
      <c r="N318" s="33" t="s">
        <v>82</v>
      </c>
      <c r="O318" s="33" t="s">
        <v>196</v>
      </c>
      <c r="P318" s="33" t="s">
        <v>2170</v>
      </c>
      <c r="Q318" s="33" t="s">
        <v>2171</v>
      </c>
      <c r="R318" s="33" t="str">
        <f t="shared" si="12"/>
        <v>受益脱贫、重点对象人口数≥161人</v>
      </c>
      <c r="S318" s="33" t="s">
        <v>2172</v>
      </c>
      <c r="T318" s="33" t="s">
        <v>200</v>
      </c>
      <c r="U318" s="33" t="s">
        <v>2173</v>
      </c>
      <c r="V318" s="33" t="s">
        <v>704</v>
      </c>
      <c r="W318" s="33">
        <v>2024</v>
      </c>
      <c r="X318" s="33" t="s">
        <v>91</v>
      </c>
      <c r="Y318" s="61">
        <v>2023.01</v>
      </c>
      <c r="Z318" s="33">
        <v>2024.12</v>
      </c>
      <c r="AA318" s="33">
        <f t="shared" si="10"/>
        <v>2.5</v>
      </c>
      <c r="AB318" s="33">
        <v>2.5</v>
      </c>
      <c r="AC318" s="182"/>
      <c r="AD318" s="33"/>
      <c r="AE318" s="148">
        <f t="shared" si="7"/>
        <v>0</v>
      </c>
      <c r="AF318" s="33">
        <v>22</v>
      </c>
      <c r="AG318" s="33">
        <v>22</v>
      </c>
      <c r="AH318" s="33" t="s">
        <v>92</v>
      </c>
      <c r="AI318" s="33" t="s">
        <v>92</v>
      </c>
      <c r="AJ318" s="33" t="s">
        <v>91</v>
      </c>
      <c r="AK318" s="33" t="s">
        <v>92</v>
      </c>
      <c r="AL318" s="33" t="s">
        <v>91</v>
      </c>
      <c r="AM318" s="33" t="s">
        <v>92</v>
      </c>
      <c r="AN318" s="33" t="s">
        <v>85</v>
      </c>
      <c r="AO318" s="33" t="s">
        <v>92</v>
      </c>
      <c r="AP318" s="33" t="s">
        <v>85</v>
      </c>
      <c r="AQ318" s="33" t="s">
        <v>2176</v>
      </c>
      <c r="AR318" s="33" t="s">
        <v>2177</v>
      </c>
      <c r="AS318" s="190" t="s">
        <v>2291</v>
      </c>
      <c r="AT318" s="191">
        <v>27.5</v>
      </c>
      <c r="AU318" s="187">
        <v>20.5</v>
      </c>
      <c r="AV318" s="189">
        <v>25</v>
      </c>
      <c r="AW318" s="87">
        <v>2.5</v>
      </c>
      <c r="AX318" s="182"/>
      <c r="AY318" s="182"/>
      <c r="AZ318" s="182"/>
      <c r="BA318" s="182"/>
      <c r="BB318" s="182"/>
      <c r="BC318" s="182"/>
    </row>
    <row r="319" s="9" customFormat="1" ht="71.25" spans="1:55">
      <c r="A319" s="179" t="s">
        <v>556</v>
      </c>
      <c r="B319" s="61">
        <v>313</v>
      </c>
      <c r="C319" s="33" t="s">
        <v>2292</v>
      </c>
      <c r="D319" s="33" t="s">
        <v>2114</v>
      </c>
      <c r="E319" s="33" t="s">
        <v>2165</v>
      </c>
      <c r="F319" s="33" t="s">
        <v>2166</v>
      </c>
      <c r="G319" s="61" t="s">
        <v>2293</v>
      </c>
      <c r="H319" s="33" t="s">
        <v>96</v>
      </c>
      <c r="I319" s="33" t="s">
        <v>744</v>
      </c>
      <c r="J319" s="33" t="s">
        <v>2294</v>
      </c>
      <c r="K319" s="33" t="s">
        <v>2295</v>
      </c>
      <c r="L319" s="33" t="s">
        <v>2294</v>
      </c>
      <c r="M319" s="33" t="str">
        <f t="shared" si="11"/>
        <v>住房改造提升及老旧住房拆除巫溪县鱼鳞乡2024年住房改造项目户</v>
      </c>
      <c r="N319" s="33" t="s">
        <v>82</v>
      </c>
      <c r="O319" s="33" t="s">
        <v>196</v>
      </c>
      <c r="P319" s="33" t="s">
        <v>2170</v>
      </c>
      <c r="Q319" s="33" t="s">
        <v>2171</v>
      </c>
      <c r="R319" s="33" t="str">
        <f t="shared" si="12"/>
        <v>受益脱贫、重点对象人口数≥27人</v>
      </c>
      <c r="S319" s="33" t="s">
        <v>2172</v>
      </c>
      <c r="T319" s="33" t="s">
        <v>200</v>
      </c>
      <c r="U319" s="33" t="s">
        <v>2173</v>
      </c>
      <c r="V319" s="33" t="s">
        <v>443</v>
      </c>
      <c r="W319" s="33">
        <v>2024</v>
      </c>
      <c r="X319" s="33" t="s">
        <v>91</v>
      </c>
      <c r="Y319" s="61">
        <v>2023.01</v>
      </c>
      <c r="Z319" s="33">
        <v>2024.12</v>
      </c>
      <c r="AA319" s="33">
        <f t="shared" si="10"/>
        <v>7</v>
      </c>
      <c r="AB319" s="33">
        <v>7</v>
      </c>
      <c r="AC319" s="182"/>
      <c r="AD319" s="33"/>
      <c r="AE319" s="148">
        <f t="shared" si="7"/>
        <v>0</v>
      </c>
      <c r="AF319" s="33">
        <v>43</v>
      </c>
      <c r="AG319" s="33">
        <v>40</v>
      </c>
      <c r="AH319" s="33" t="s">
        <v>92</v>
      </c>
      <c r="AI319" s="33" t="s">
        <v>92</v>
      </c>
      <c r="AJ319" s="33" t="s">
        <v>91</v>
      </c>
      <c r="AK319" s="33" t="s">
        <v>92</v>
      </c>
      <c r="AL319" s="33" t="s">
        <v>91</v>
      </c>
      <c r="AM319" s="33" t="s">
        <v>92</v>
      </c>
      <c r="AN319" s="33" t="s">
        <v>85</v>
      </c>
      <c r="AO319" s="33" t="s">
        <v>92</v>
      </c>
      <c r="AP319" s="33" t="s">
        <v>85</v>
      </c>
      <c r="AQ319" s="33" t="s">
        <v>2176</v>
      </c>
      <c r="AR319" s="33" t="s">
        <v>2177</v>
      </c>
      <c r="AS319" s="190" t="s">
        <v>2296</v>
      </c>
      <c r="AT319" s="191">
        <v>16</v>
      </c>
      <c r="AU319" s="191">
        <v>9</v>
      </c>
      <c r="AV319" s="189">
        <v>9</v>
      </c>
      <c r="AW319" s="87">
        <v>7</v>
      </c>
      <c r="AX319" s="182"/>
      <c r="AY319" s="182"/>
      <c r="AZ319" s="182"/>
      <c r="BA319" s="182"/>
      <c r="BB319" s="182"/>
      <c r="BC319" s="182"/>
    </row>
    <row r="320" s="5" customFormat="1" ht="121.5" spans="1:55">
      <c r="A320" s="180" t="s">
        <v>2297</v>
      </c>
      <c r="B320" s="61">
        <v>314</v>
      </c>
      <c r="C320" s="33" t="s">
        <v>2298</v>
      </c>
      <c r="D320" s="33" t="s">
        <v>110</v>
      </c>
      <c r="E320" s="33" t="s">
        <v>111</v>
      </c>
      <c r="F320" s="33" t="s">
        <v>175</v>
      </c>
      <c r="G320" s="33" t="s">
        <v>2299</v>
      </c>
      <c r="H320" s="33" t="s">
        <v>114</v>
      </c>
      <c r="I320" s="181" t="s">
        <v>699</v>
      </c>
      <c r="J320" s="33" t="s">
        <v>2300</v>
      </c>
      <c r="K320" s="33" t="s">
        <v>2301</v>
      </c>
      <c r="L320" s="33" t="s">
        <v>2302</v>
      </c>
      <c r="M320" s="33" t="s">
        <v>2303</v>
      </c>
      <c r="N320" s="33" t="s">
        <v>82</v>
      </c>
      <c r="O320" s="33" t="s">
        <v>2304</v>
      </c>
      <c r="P320" s="33" t="s">
        <v>2305</v>
      </c>
      <c r="Q320" s="33" t="s">
        <v>85</v>
      </c>
      <c r="R320" s="33" t="s">
        <v>224</v>
      </c>
      <c r="S320" s="33" t="s">
        <v>1027</v>
      </c>
      <c r="T320" s="33" t="s">
        <v>570</v>
      </c>
      <c r="U320" s="33" t="s">
        <v>2306</v>
      </c>
      <c r="V320" s="33" t="s">
        <v>704</v>
      </c>
      <c r="W320" s="33">
        <v>2024</v>
      </c>
      <c r="X320" s="33" t="s">
        <v>91</v>
      </c>
      <c r="Y320" s="33">
        <v>202401</v>
      </c>
      <c r="Z320" s="33">
        <v>202412</v>
      </c>
      <c r="AA320" s="33">
        <v>20</v>
      </c>
      <c r="AB320" s="33">
        <v>20</v>
      </c>
      <c r="AC320" s="33"/>
      <c r="AD320" s="33"/>
      <c r="AE320" s="148">
        <f t="shared" si="7"/>
        <v>0</v>
      </c>
      <c r="AF320" s="33">
        <v>450</v>
      </c>
      <c r="AG320" s="33">
        <v>100</v>
      </c>
      <c r="AH320" s="33" t="s">
        <v>92</v>
      </c>
      <c r="AI320" s="33" t="s">
        <v>92</v>
      </c>
      <c r="AJ320" s="33" t="s">
        <v>92</v>
      </c>
      <c r="AK320" s="33" t="s">
        <v>91</v>
      </c>
      <c r="AL320" s="33" t="s">
        <v>92</v>
      </c>
      <c r="AM320" s="33" t="s">
        <v>92</v>
      </c>
      <c r="AN320" s="33" t="s">
        <v>92</v>
      </c>
      <c r="AO320" s="33" t="s">
        <v>92</v>
      </c>
      <c r="AP320" s="33" t="s">
        <v>92</v>
      </c>
      <c r="AQ320" s="181" t="s">
        <v>2307</v>
      </c>
      <c r="AR320" s="181">
        <v>13629781574</v>
      </c>
      <c r="AS320" s="160"/>
      <c r="AT320" s="192"/>
      <c r="AU320" s="192"/>
      <c r="AV320" s="193"/>
      <c r="AW320" s="87"/>
      <c r="AX320" s="192"/>
      <c r="AY320" s="192"/>
      <c r="AZ320" s="193">
        <v>20</v>
      </c>
      <c r="BA320" s="192"/>
      <c r="BB320" s="192"/>
      <c r="BC320" s="192"/>
    </row>
    <row r="321" s="5" customFormat="1" ht="121.5" spans="1:55">
      <c r="A321" s="180" t="s">
        <v>2297</v>
      </c>
      <c r="B321" s="61">
        <v>315</v>
      </c>
      <c r="C321" s="33" t="s">
        <v>2308</v>
      </c>
      <c r="D321" s="33" t="s">
        <v>110</v>
      </c>
      <c r="E321" s="33" t="s">
        <v>111</v>
      </c>
      <c r="F321" s="33" t="s">
        <v>175</v>
      </c>
      <c r="G321" s="33" t="s">
        <v>2309</v>
      </c>
      <c r="H321" s="33" t="s">
        <v>96</v>
      </c>
      <c r="I321" s="33" t="s">
        <v>751</v>
      </c>
      <c r="J321" s="33" t="s">
        <v>2310</v>
      </c>
      <c r="K321" s="33" t="s">
        <v>2311</v>
      </c>
      <c r="L321" s="33" t="s">
        <v>2312</v>
      </c>
      <c r="M321" s="33" t="s">
        <v>2313</v>
      </c>
      <c r="N321" s="33" t="s">
        <v>82</v>
      </c>
      <c r="O321" s="33" t="s">
        <v>101</v>
      </c>
      <c r="P321" s="33" t="s">
        <v>2314</v>
      </c>
      <c r="Q321" s="33" t="s">
        <v>2315</v>
      </c>
      <c r="R321" s="33" t="s">
        <v>2316</v>
      </c>
      <c r="S321" s="33" t="s">
        <v>1037</v>
      </c>
      <c r="T321" s="33" t="s">
        <v>570</v>
      </c>
      <c r="U321" s="33" t="s">
        <v>2306</v>
      </c>
      <c r="V321" s="33" t="s">
        <v>756</v>
      </c>
      <c r="W321" s="33">
        <v>2024</v>
      </c>
      <c r="X321" s="33" t="s">
        <v>91</v>
      </c>
      <c r="Y321" s="33">
        <v>202401</v>
      </c>
      <c r="Z321" s="33">
        <v>202412</v>
      </c>
      <c r="AA321" s="33">
        <v>80</v>
      </c>
      <c r="AB321" s="33">
        <v>80</v>
      </c>
      <c r="AC321" s="33"/>
      <c r="AD321" s="33"/>
      <c r="AE321" s="148">
        <f t="shared" si="7"/>
        <v>0</v>
      </c>
      <c r="AF321" s="33">
        <v>200</v>
      </c>
      <c r="AG321" s="33">
        <v>200</v>
      </c>
      <c r="AH321" s="33" t="s">
        <v>92</v>
      </c>
      <c r="AI321" s="33" t="s">
        <v>92</v>
      </c>
      <c r="AJ321" s="33" t="s">
        <v>92</v>
      </c>
      <c r="AK321" s="33" t="s">
        <v>91</v>
      </c>
      <c r="AL321" s="33" t="s">
        <v>92</v>
      </c>
      <c r="AM321" s="33" t="s">
        <v>92</v>
      </c>
      <c r="AN321" s="33" t="s">
        <v>92</v>
      </c>
      <c r="AO321" s="33" t="s">
        <v>92</v>
      </c>
      <c r="AP321" s="33" t="s">
        <v>92</v>
      </c>
      <c r="AQ321" s="33" t="s">
        <v>2317</v>
      </c>
      <c r="AR321" s="33">
        <v>13983540926</v>
      </c>
      <c r="AS321" s="160"/>
      <c r="AT321" s="192"/>
      <c r="AU321" s="192"/>
      <c r="AV321" s="193"/>
      <c r="AW321" s="87"/>
      <c r="AX321" s="192"/>
      <c r="AY321" s="192"/>
      <c r="AZ321" s="193">
        <v>80</v>
      </c>
      <c r="BA321" s="192"/>
      <c r="BB321" s="192"/>
      <c r="BC321" s="192"/>
    </row>
    <row r="322" s="5" customFormat="1" ht="135" spans="1:55">
      <c r="A322" s="180" t="s">
        <v>2297</v>
      </c>
      <c r="B322" s="61">
        <v>316</v>
      </c>
      <c r="C322" s="89" t="s">
        <v>2318</v>
      </c>
      <c r="D322" s="89" t="s">
        <v>110</v>
      </c>
      <c r="E322" s="89" t="s">
        <v>111</v>
      </c>
      <c r="F322" s="89" t="s">
        <v>2319</v>
      </c>
      <c r="G322" s="89" t="s">
        <v>2320</v>
      </c>
      <c r="H322" s="89" t="s">
        <v>1095</v>
      </c>
      <c r="I322" s="89" t="s">
        <v>2321</v>
      </c>
      <c r="J322" s="203" t="s">
        <v>2322</v>
      </c>
      <c r="K322" s="203" t="s">
        <v>2323</v>
      </c>
      <c r="L322" s="203" t="s">
        <v>2322</v>
      </c>
      <c r="M322" s="181" t="s">
        <v>2324</v>
      </c>
      <c r="N322" s="33" t="s">
        <v>82</v>
      </c>
      <c r="O322" s="33" t="s">
        <v>196</v>
      </c>
      <c r="P322" s="181" t="s">
        <v>2325</v>
      </c>
      <c r="Q322" s="181" t="s">
        <v>2326</v>
      </c>
      <c r="R322" s="181" t="s">
        <v>2327</v>
      </c>
      <c r="S322" s="33" t="s">
        <v>1118</v>
      </c>
      <c r="T322" s="181" t="s">
        <v>200</v>
      </c>
      <c r="U322" s="33" t="s">
        <v>2306</v>
      </c>
      <c r="V322" s="181" t="s">
        <v>523</v>
      </c>
      <c r="W322" s="181">
        <v>2024</v>
      </c>
      <c r="X322" s="181" t="s">
        <v>91</v>
      </c>
      <c r="Y322" s="181">
        <v>2024.02</v>
      </c>
      <c r="Z322" s="181">
        <v>2024.12</v>
      </c>
      <c r="AA322" s="181">
        <v>30</v>
      </c>
      <c r="AB322" s="181">
        <v>20</v>
      </c>
      <c r="AC322" s="181"/>
      <c r="AD322" s="181">
        <v>10</v>
      </c>
      <c r="AE322" s="148">
        <f t="shared" si="7"/>
        <v>0</v>
      </c>
      <c r="AF322" s="181">
        <v>1576</v>
      </c>
      <c r="AG322" s="181">
        <v>305</v>
      </c>
      <c r="AH322" s="135" t="s">
        <v>92</v>
      </c>
      <c r="AI322" s="135" t="s">
        <v>92</v>
      </c>
      <c r="AJ322" s="33" t="s">
        <v>92</v>
      </c>
      <c r="AK322" s="135" t="s">
        <v>91</v>
      </c>
      <c r="AL322" s="135" t="s">
        <v>92</v>
      </c>
      <c r="AM322" s="135" t="s">
        <v>91</v>
      </c>
      <c r="AN322" s="33" t="s">
        <v>92</v>
      </c>
      <c r="AO322" s="135" t="s">
        <v>91</v>
      </c>
      <c r="AP322" s="181" t="s">
        <v>2328</v>
      </c>
      <c r="AQ322" s="181" t="s">
        <v>2329</v>
      </c>
      <c r="AR322" s="181">
        <v>15826433229</v>
      </c>
      <c r="AS322" s="160"/>
      <c r="AT322" s="192"/>
      <c r="AU322" s="192"/>
      <c r="AV322" s="193"/>
      <c r="AW322" s="87"/>
      <c r="AX322" s="192"/>
      <c r="AY322" s="192"/>
      <c r="AZ322" s="193">
        <v>20</v>
      </c>
      <c r="BA322" s="192"/>
      <c r="BB322" s="192"/>
      <c r="BC322" s="192"/>
    </row>
    <row r="323" s="5" customFormat="1" ht="121.5" spans="1:55">
      <c r="A323" s="180" t="s">
        <v>2297</v>
      </c>
      <c r="B323" s="61">
        <v>317</v>
      </c>
      <c r="C323" s="33" t="s">
        <v>2330</v>
      </c>
      <c r="D323" s="33" t="s">
        <v>110</v>
      </c>
      <c r="E323" s="33" t="s">
        <v>111</v>
      </c>
      <c r="F323" s="33" t="s">
        <v>175</v>
      </c>
      <c r="G323" s="33" t="s">
        <v>2331</v>
      </c>
      <c r="H323" s="33" t="s">
        <v>114</v>
      </c>
      <c r="I323" s="33" t="s">
        <v>411</v>
      </c>
      <c r="J323" s="33" t="s">
        <v>2332</v>
      </c>
      <c r="K323" s="33" t="s">
        <v>2333</v>
      </c>
      <c r="L323" s="33" t="s">
        <v>2332</v>
      </c>
      <c r="M323" s="33" t="s">
        <v>2334</v>
      </c>
      <c r="N323" s="33" t="s">
        <v>82</v>
      </c>
      <c r="O323" s="33" t="s">
        <v>196</v>
      </c>
      <c r="P323" s="33" t="s">
        <v>2335</v>
      </c>
      <c r="Q323" s="33" t="s">
        <v>1127</v>
      </c>
      <c r="R323" s="33" t="s">
        <v>2336</v>
      </c>
      <c r="S323" s="33" t="s">
        <v>1598</v>
      </c>
      <c r="T323" s="33" t="s">
        <v>570</v>
      </c>
      <c r="U323" s="33" t="s">
        <v>2306</v>
      </c>
      <c r="V323" s="33" t="s">
        <v>534</v>
      </c>
      <c r="W323" s="33">
        <v>2024</v>
      </c>
      <c r="X323" s="33" t="s">
        <v>91</v>
      </c>
      <c r="Y323" s="33">
        <v>202401</v>
      </c>
      <c r="Z323" s="33">
        <v>202412</v>
      </c>
      <c r="AA323" s="33">
        <v>130</v>
      </c>
      <c r="AB323" s="33">
        <v>80</v>
      </c>
      <c r="AC323" s="33">
        <v>50</v>
      </c>
      <c r="AD323" s="33"/>
      <c r="AE323" s="148">
        <f t="shared" si="7"/>
        <v>0</v>
      </c>
      <c r="AF323" s="33">
        <v>320</v>
      </c>
      <c r="AG323" s="33">
        <v>135</v>
      </c>
      <c r="AH323" s="33" t="s">
        <v>92</v>
      </c>
      <c r="AI323" s="33" t="s">
        <v>92</v>
      </c>
      <c r="AJ323" s="33" t="s">
        <v>92</v>
      </c>
      <c r="AK323" s="33" t="s">
        <v>91</v>
      </c>
      <c r="AL323" s="33" t="s">
        <v>92</v>
      </c>
      <c r="AM323" s="33" t="s">
        <v>92</v>
      </c>
      <c r="AN323" s="33" t="s">
        <v>92</v>
      </c>
      <c r="AO323" s="33" t="s">
        <v>92</v>
      </c>
      <c r="AP323" s="33" t="s">
        <v>92</v>
      </c>
      <c r="AQ323" s="33" t="s">
        <v>535</v>
      </c>
      <c r="AR323" s="33">
        <v>15823045160</v>
      </c>
      <c r="AS323" s="160"/>
      <c r="AT323" s="192"/>
      <c r="AU323" s="192"/>
      <c r="AV323" s="193"/>
      <c r="AW323" s="87"/>
      <c r="AX323" s="192"/>
      <c r="AY323" s="192"/>
      <c r="AZ323" s="193">
        <v>80</v>
      </c>
      <c r="BA323" s="192"/>
      <c r="BB323" s="192"/>
      <c r="BC323" s="192"/>
    </row>
    <row r="324" s="4" customFormat="1" ht="196" customHeight="1" spans="1:55">
      <c r="A324" s="28" t="s">
        <v>2297</v>
      </c>
      <c r="B324" s="61">
        <v>318</v>
      </c>
      <c r="C324" s="28" t="s">
        <v>2337</v>
      </c>
      <c r="D324" s="28" t="s">
        <v>2338</v>
      </c>
      <c r="E324" s="28" t="s">
        <v>111</v>
      </c>
      <c r="F324" s="28" t="s">
        <v>2339</v>
      </c>
      <c r="G324" s="28" t="s">
        <v>2340</v>
      </c>
      <c r="H324" s="28" t="s">
        <v>114</v>
      </c>
      <c r="I324" s="28" t="s">
        <v>2341</v>
      </c>
      <c r="J324" s="28" t="s">
        <v>2342</v>
      </c>
      <c r="K324" s="28" t="s">
        <v>2343</v>
      </c>
      <c r="L324" s="28" t="s">
        <v>2342</v>
      </c>
      <c r="M324" s="28" t="s">
        <v>2342</v>
      </c>
      <c r="N324" s="28" t="s">
        <v>2344</v>
      </c>
      <c r="O324" s="28" t="s">
        <v>2345</v>
      </c>
      <c r="P324" s="28" t="s">
        <v>2346</v>
      </c>
      <c r="Q324" s="28" t="s">
        <v>2347</v>
      </c>
      <c r="R324" s="28" t="s">
        <v>2348</v>
      </c>
      <c r="S324" s="28" t="s">
        <v>2349</v>
      </c>
      <c r="T324" s="28" t="s">
        <v>2350</v>
      </c>
      <c r="U324" s="33" t="s">
        <v>2351</v>
      </c>
      <c r="V324" s="33" t="s">
        <v>2341</v>
      </c>
      <c r="W324" s="28">
        <v>2024</v>
      </c>
      <c r="X324" s="28" t="s">
        <v>91</v>
      </c>
      <c r="Y324" s="28">
        <v>2024.01</v>
      </c>
      <c r="Z324" s="28">
        <v>2024.12</v>
      </c>
      <c r="AA324" s="28">
        <v>113</v>
      </c>
      <c r="AB324" s="28">
        <v>113</v>
      </c>
      <c r="AC324" s="28">
        <v>0</v>
      </c>
      <c r="AD324" s="28">
        <v>0</v>
      </c>
      <c r="AE324" s="28">
        <v>0</v>
      </c>
      <c r="AF324" s="28">
        <v>200</v>
      </c>
      <c r="AG324" s="28">
        <v>5</v>
      </c>
      <c r="AH324" s="28" t="s">
        <v>92</v>
      </c>
      <c r="AI324" s="28" t="s">
        <v>92</v>
      </c>
      <c r="AJ324" s="28" t="s">
        <v>92</v>
      </c>
      <c r="AK324" s="28" t="s">
        <v>91</v>
      </c>
      <c r="AL324" s="28" t="s">
        <v>92</v>
      </c>
      <c r="AM324" s="28"/>
      <c r="AN324" s="28" t="s">
        <v>2352</v>
      </c>
      <c r="AO324" s="28" t="s">
        <v>92</v>
      </c>
      <c r="AP324" s="28"/>
      <c r="AQ324" s="28" t="s">
        <v>2353</v>
      </c>
      <c r="AR324" s="28">
        <v>13658244448</v>
      </c>
      <c r="AS324" s="156"/>
      <c r="AT324" s="156"/>
      <c r="AU324" s="156"/>
      <c r="AV324" s="156"/>
      <c r="AW324" s="87"/>
      <c r="AX324" s="156"/>
      <c r="AY324" s="156"/>
      <c r="AZ324" s="156"/>
      <c r="BA324" s="156"/>
      <c r="BB324" s="156"/>
      <c r="BC324" s="28">
        <v>113</v>
      </c>
    </row>
    <row r="325" s="4" customFormat="1" ht="88" customHeight="1" spans="1:55">
      <c r="A325" s="28" t="s">
        <v>2297</v>
      </c>
      <c r="B325" s="61">
        <v>319</v>
      </c>
      <c r="C325" s="28" t="s">
        <v>2354</v>
      </c>
      <c r="D325" s="28" t="s">
        <v>2338</v>
      </c>
      <c r="E325" s="28" t="s">
        <v>2355</v>
      </c>
      <c r="F325" s="156"/>
      <c r="G325" s="28" t="s">
        <v>2356</v>
      </c>
      <c r="H325" s="28" t="s">
        <v>114</v>
      </c>
      <c r="I325" s="28" t="s">
        <v>2357</v>
      </c>
      <c r="J325" s="28" t="s">
        <v>2358</v>
      </c>
      <c r="K325" s="28" t="s">
        <v>2359</v>
      </c>
      <c r="L325" s="28" t="s">
        <v>2358</v>
      </c>
      <c r="M325" s="28" t="s">
        <v>2358</v>
      </c>
      <c r="N325" s="28" t="s">
        <v>2360</v>
      </c>
      <c r="O325" s="28" t="s">
        <v>2361</v>
      </c>
      <c r="P325" s="28" t="s">
        <v>2362</v>
      </c>
      <c r="Q325" s="28" t="s">
        <v>2363</v>
      </c>
      <c r="R325" s="28" t="s">
        <v>2364</v>
      </c>
      <c r="S325" s="28" t="s">
        <v>2365</v>
      </c>
      <c r="T325" s="28" t="s">
        <v>2350</v>
      </c>
      <c r="U325" s="28" t="s">
        <v>2351</v>
      </c>
      <c r="V325" s="28" t="s">
        <v>2366</v>
      </c>
      <c r="W325" s="28" t="s">
        <v>2367</v>
      </c>
      <c r="X325" s="28" t="s">
        <v>91</v>
      </c>
      <c r="Y325" s="149">
        <v>45323</v>
      </c>
      <c r="Z325" s="88" t="s">
        <v>2368</v>
      </c>
      <c r="AA325" s="28">
        <v>150</v>
      </c>
      <c r="AB325" s="28">
        <v>150</v>
      </c>
      <c r="AC325" s="28">
        <v>0</v>
      </c>
      <c r="AD325" s="28">
        <v>0</v>
      </c>
      <c r="AE325" s="28"/>
      <c r="AF325" s="28">
        <v>100</v>
      </c>
      <c r="AG325" s="28">
        <v>10</v>
      </c>
      <c r="AH325" s="28" t="s">
        <v>92</v>
      </c>
      <c r="AI325" s="28" t="s">
        <v>92</v>
      </c>
      <c r="AJ325" s="28" t="s">
        <v>92</v>
      </c>
      <c r="AK325" s="28"/>
      <c r="AL325" s="28" t="s">
        <v>92</v>
      </c>
      <c r="AM325" s="28" t="s">
        <v>92</v>
      </c>
      <c r="AN325" s="28"/>
      <c r="AO325" s="28" t="s">
        <v>92</v>
      </c>
      <c r="AP325" s="28"/>
      <c r="AQ325" s="28" t="s">
        <v>2369</v>
      </c>
      <c r="AR325" s="28">
        <v>17784079999</v>
      </c>
      <c r="AS325" s="156"/>
      <c r="AT325" s="156"/>
      <c r="AU325" s="156"/>
      <c r="AV325" s="156"/>
      <c r="AW325" s="87"/>
      <c r="AX325" s="156"/>
      <c r="AY325" s="156"/>
      <c r="AZ325" s="156"/>
      <c r="BA325" s="156"/>
      <c r="BB325" s="156"/>
      <c r="BC325" s="28">
        <v>150</v>
      </c>
    </row>
    <row r="326" s="136" customFormat="1" ht="105" customHeight="1" spans="1:55">
      <c r="A326" s="87" t="s">
        <v>2370</v>
      </c>
      <c r="B326" s="87" t="s">
        <v>2371</v>
      </c>
      <c r="C326" s="87" t="s">
        <v>2372</v>
      </c>
      <c r="D326" s="194" t="s">
        <v>2373</v>
      </c>
      <c r="E326" s="194" t="s">
        <v>2373</v>
      </c>
      <c r="F326" s="194" t="s">
        <v>2374</v>
      </c>
      <c r="G326" s="87" t="s">
        <v>2375</v>
      </c>
      <c r="H326" s="194" t="s">
        <v>114</v>
      </c>
      <c r="I326" s="194" t="s">
        <v>2376</v>
      </c>
      <c r="J326" s="87" t="s">
        <v>2377</v>
      </c>
      <c r="K326" s="87" t="s">
        <v>2378</v>
      </c>
      <c r="L326" s="87" t="s">
        <v>2377</v>
      </c>
      <c r="M326" s="87" t="s">
        <v>2379</v>
      </c>
      <c r="N326" s="70" t="s">
        <v>1023</v>
      </c>
      <c r="O326" s="70" t="s">
        <v>83</v>
      </c>
      <c r="P326" s="87" t="s">
        <v>2380</v>
      </c>
      <c r="Q326" s="194" t="s">
        <v>85</v>
      </c>
      <c r="R326" s="70" t="s">
        <v>2381</v>
      </c>
      <c r="S326" s="33" t="s">
        <v>1027</v>
      </c>
      <c r="T326" s="70" t="s">
        <v>2382</v>
      </c>
      <c r="U326" s="33" t="s">
        <v>139</v>
      </c>
      <c r="V326" s="70" t="s">
        <v>726</v>
      </c>
      <c r="W326" s="205">
        <v>2024</v>
      </c>
      <c r="X326" s="34" t="s">
        <v>91</v>
      </c>
      <c r="Y326" s="205">
        <v>2024.01</v>
      </c>
      <c r="Z326" s="205">
        <v>2024.12</v>
      </c>
      <c r="AA326" s="87">
        <v>400</v>
      </c>
      <c r="AB326" s="87">
        <v>400</v>
      </c>
      <c r="AC326" s="87"/>
      <c r="AD326" s="87"/>
      <c r="AE326" s="87"/>
      <c r="AF326" s="87">
        <v>1200</v>
      </c>
      <c r="AG326" s="87">
        <v>300</v>
      </c>
      <c r="AH326" s="70" t="s">
        <v>92</v>
      </c>
      <c r="AI326" s="70" t="s">
        <v>91</v>
      </c>
      <c r="AJ326" s="70"/>
      <c r="AK326" s="70"/>
      <c r="AL326" s="70" t="s">
        <v>92</v>
      </c>
      <c r="AM326" s="70" t="s">
        <v>92</v>
      </c>
      <c r="AN326" s="70"/>
      <c r="AO326" s="70" t="s">
        <v>92</v>
      </c>
      <c r="AP326" s="70"/>
      <c r="AQ326" s="205" t="s">
        <v>1039</v>
      </c>
      <c r="AR326" s="205">
        <v>15730595678</v>
      </c>
      <c r="AW326" s="87">
        <v>200</v>
      </c>
      <c r="AX326" s="163"/>
      <c r="AY326" s="163"/>
      <c r="AZ326" s="163"/>
      <c r="BA326" s="163"/>
      <c r="BB326" s="163"/>
      <c r="BC326" s="163"/>
    </row>
    <row r="327" s="14" customFormat="1" ht="117" customHeight="1" spans="1:55">
      <c r="A327" s="87" t="s">
        <v>2370</v>
      </c>
      <c r="B327" s="87" t="s">
        <v>2371</v>
      </c>
      <c r="C327" s="34" t="s">
        <v>2383</v>
      </c>
      <c r="D327" s="194" t="s">
        <v>2373</v>
      </c>
      <c r="E327" s="194" t="s">
        <v>2373</v>
      </c>
      <c r="F327" s="194" t="s">
        <v>2374</v>
      </c>
      <c r="G327" s="34" t="s">
        <v>2384</v>
      </c>
      <c r="H327" s="34" t="s">
        <v>114</v>
      </c>
      <c r="I327" s="34" t="s">
        <v>503</v>
      </c>
      <c r="J327" s="34" t="s">
        <v>2385</v>
      </c>
      <c r="K327" s="34" t="s">
        <v>2386</v>
      </c>
      <c r="L327" s="34" t="s">
        <v>2385</v>
      </c>
      <c r="M327" s="204" t="s">
        <v>2387</v>
      </c>
      <c r="N327" s="204" t="s">
        <v>82</v>
      </c>
      <c r="O327" s="204" t="s">
        <v>101</v>
      </c>
      <c r="P327" s="87" t="s">
        <v>2388</v>
      </c>
      <c r="Q327" s="194" t="s">
        <v>85</v>
      </c>
      <c r="R327" s="194" t="s">
        <v>2389</v>
      </c>
      <c r="S327" s="33" t="s">
        <v>1027</v>
      </c>
      <c r="T327" s="204" t="s">
        <v>88</v>
      </c>
      <c r="U327" s="33" t="s">
        <v>139</v>
      </c>
      <c r="V327" s="34" t="s">
        <v>511</v>
      </c>
      <c r="W327" s="34">
        <v>2024</v>
      </c>
      <c r="X327" s="34" t="s">
        <v>91</v>
      </c>
      <c r="Y327" s="205">
        <v>2024.01</v>
      </c>
      <c r="Z327" s="205">
        <v>2024.12</v>
      </c>
      <c r="AA327" s="34">
        <v>650</v>
      </c>
      <c r="AB327" s="34">
        <v>650</v>
      </c>
      <c r="AC327" s="34"/>
      <c r="AD327" s="34"/>
      <c r="AE327" s="34"/>
      <c r="AF327" s="194">
        <v>867</v>
      </c>
      <c r="AG327" s="70">
        <v>185</v>
      </c>
      <c r="AH327" s="34" t="s">
        <v>92</v>
      </c>
      <c r="AI327" s="34" t="s">
        <v>92</v>
      </c>
      <c r="AJ327" s="34" t="s">
        <v>92</v>
      </c>
      <c r="AK327" s="34" t="s">
        <v>92</v>
      </c>
      <c r="AL327" s="34" t="s">
        <v>91</v>
      </c>
      <c r="AM327" s="34" t="s">
        <v>92</v>
      </c>
      <c r="AN327" s="34" t="s">
        <v>92</v>
      </c>
      <c r="AO327" s="34" t="s">
        <v>92</v>
      </c>
      <c r="AP327" s="34" t="s">
        <v>92</v>
      </c>
      <c r="AQ327" s="34" t="s">
        <v>512</v>
      </c>
      <c r="AR327" s="208">
        <v>13618356711</v>
      </c>
      <c r="AW327" s="87">
        <v>300</v>
      </c>
      <c r="AX327" s="160"/>
      <c r="AY327" s="160"/>
      <c r="AZ327" s="160"/>
      <c r="BA327" s="160"/>
      <c r="BB327" s="160"/>
      <c r="BC327" s="160"/>
    </row>
    <row r="328" s="14" customFormat="1" ht="91" customHeight="1" spans="1:55">
      <c r="A328" s="87" t="s">
        <v>2390</v>
      </c>
      <c r="B328" s="61" t="s">
        <v>2391</v>
      </c>
      <c r="C328" s="34" t="s">
        <v>2392</v>
      </c>
      <c r="D328" s="33" t="s">
        <v>73</v>
      </c>
      <c r="E328" s="33" t="s">
        <v>74</v>
      </c>
      <c r="F328" s="33" t="s">
        <v>145</v>
      </c>
      <c r="G328" s="34" t="s">
        <v>2393</v>
      </c>
      <c r="H328" s="34" t="s">
        <v>96</v>
      </c>
      <c r="I328" s="34" t="s">
        <v>2394</v>
      </c>
      <c r="J328" s="34" t="s">
        <v>2395</v>
      </c>
      <c r="K328" s="34" t="s">
        <v>2396</v>
      </c>
      <c r="L328" s="34" t="s">
        <v>2395</v>
      </c>
      <c r="M328" s="33" t="s">
        <v>2397</v>
      </c>
      <c r="N328" s="194" t="s">
        <v>82</v>
      </c>
      <c r="O328" s="194" t="s">
        <v>101</v>
      </c>
      <c r="P328" s="33" t="s">
        <v>2398</v>
      </c>
      <c r="Q328" s="33" t="s">
        <v>85</v>
      </c>
      <c r="R328" s="194" t="s">
        <v>2399</v>
      </c>
      <c r="S328" s="33" t="s">
        <v>1027</v>
      </c>
      <c r="T328" s="204" t="s">
        <v>88</v>
      </c>
      <c r="U328" s="33" t="s">
        <v>139</v>
      </c>
      <c r="V328" s="33" t="s">
        <v>647</v>
      </c>
      <c r="W328" s="34">
        <v>2024</v>
      </c>
      <c r="X328" s="34" t="s">
        <v>91</v>
      </c>
      <c r="Y328" s="205">
        <v>2024.01</v>
      </c>
      <c r="Z328" s="205">
        <v>2024.12</v>
      </c>
      <c r="AA328" s="34">
        <v>400</v>
      </c>
      <c r="AB328" s="160"/>
      <c r="AC328" s="34">
        <v>400</v>
      </c>
      <c r="AD328" s="33"/>
      <c r="AE328" s="148"/>
      <c r="AF328" s="33"/>
      <c r="AG328" s="33"/>
      <c r="AH328" s="33"/>
      <c r="AI328" s="33"/>
      <c r="AJ328" s="33"/>
      <c r="AK328" s="33"/>
      <c r="AL328" s="33"/>
      <c r="AM328" s="33"/>
      <c r="AN328" s="33"/>
      <c r="AO328" s="33"/>
      <c r="AP328" s="33"/>
      <c r="AQ328" s="33"/>
      <c r="AR328" s="33"/>
      <c r="AS328" s="160"/>
      <c r="AT328" s="160"/>
      <c r="AU328" s="160"/>
      <c r="AV328" s="174"/>
      <c r="AW328" s="160"/>
      <c r="AX328" s="160"/>
      <c r="AY328" s="160"/>
      <c r="AZ328" s="160"/>
      <c r="BA328" s="160"/>
      <c r="BB328" s="160"/>
      <c r="BC328" s="160"/>
    </row>
    <row r="329" s="14" customFormat="1" ht="155" customHeight="1" spans="1:55">
      <c r="A329" s="87" t="s">
        <v>2390</v>
      </c>
      <c r="B329" s="195" t="s">
        <v>2391</v>
      </c>
      <c r="C329" s="34" t="s">
        <v>2400</v>
      </c>
      <c r="D329" s="179" t="s">
        <v>73</v>
      </c>
      <c r="E329" s="179" t="s">
        <v>74</v>
      </c>
      <c r="F329" s="179" t="s">
        <v>145</v>
      </c>
      <c r="G329" s="34" t="s">
        <v>2401</v>
      </c>
      <c r="H329" s="34" t="s">
        <v>96</v>
      </c>
      <c r="I329" s="34" t="s">
        <v>2402</v>
      </c>
      <c r="J329" s="33" t="s">
        <v>2403</v>
      </c>
      <c r="K329" s="33" t="s">
        <v>2404</v>
      </c>
      <c r="L329" s="33" t="s">
        <v>2403</v>
      </c>
      <c r="M329" s="33" t="s">
        <v>2405</v>
      </c>
      <c r="N329" s="194" t="s">
        <v>82</v>
      </c>
      <c r="O329" s="194" t="s">
        <v>101</v>
      </c>
      <c r="P329" s="33" t="s">
        <v>2406</v>
      </c>
      <c r="Q329" s="33" t="s">
        <v>85</v>
      </c>
      <c r="R329" s="194" t="s">
        <v>2389</v>
      </c>
      <c r="S329" s="33" t="s">
        <v>1027</v>
      </c>
      <c r="T329" s="204" t="s">
        <v>88</v>
      </c>
      <c r="U329" s="33" t="s">
        <v>139</v>
      </c>
      <c r="V329" s="33" t="s">
        <v>458</v>
      </c>
      <c r="W329" s="34">
        <v>2024</v>
      </c>
      <c r="X329" s="34" t="s">
        <v>91</v>
      </c>
      <c r="Y329" s="205">
        <v>2024.01</v>
      </c>
      <c r="Z329" s="205">
        <v>2024.12</v>
      </c>
      <c r="AA329" s="34">
        <v>300</v>
      </c>
      <c r="AB329" s="160"/>
      <c r="AC329" s="34">
        <v>300</v>
      </c>
      <c r="AD329" s="33"/>
      <c r="AE329" s="148"/>
      <c r="AF329" s="33"/>
      <c r="AG329" s="33"/>
      <c r="AH329" s="33"/>
      <c r="AI329" s="33"/>
      <c r="AJ329" s="33"/>
      <c r="AK329" s="33"/>
      <c r="AL329" s="33"/>
      <c r="AM329" s="33"/>
      <c r="AN329" s="33"/>
      <c r="AO329" s="33"/>
      <c r="AP329" s="33"/>
      <c r="AQ329" s="33"/>
      <c r="AR329" s="33"/>
      <c r="AS329" s="160"/>
      <c r="AT329" s="160"/>
      <c r="AU329" s="160"/>
      <c r="AV329" s="174"/>
      <c r="AW329" s="160"/>
      <c r="AX329" s="160"/>
      <c r="AY329" s="160"/>
      <c r="AZ329" s="160"/>
      <c r="BA329" s="160"/>
      <c r="BB329" s="160"/>
      <c r="BC329" s="160"/>
    </row>
    <row r="330" s="14" customFormat="1" ht="121" customHeight="1" spans="1:55">
      <c r="A330" s="87" t="s">
        <v>2390</v>
      </c>
      <c r="B330" s="195" t="s">
        <v>2391</v>
      </c>
      <c r="C330" s="34" t="s">
        <v>2407</v>
      </c>
      <c r="D330" s="179" t="s">
        <v>73</v>
      </c>
      <c r="E330" s="179" t="s">
        <v>74</v>
      </c>
      <c r="F330" s="179" t="s">
        <v>145</v>
      </c>
      <c r="G330" s="34" t="s">
        <v>2408</v>
      </c>
      <c r="H330" s="34" t="s">
        <v>96</v>
      </c>
      <c r="I330" s="34" t="s">
        <v>2409</v>
      </c>
      <c r="J330" s="33" t="s">
        <v>2410</v>
      </c>
      <c r="K330" s="33" t="s">
        <v>2411</v>
      </c>
      <c r="L330" s="33" t="s">
        <v>2410</v>
      </c>
      <c r="M330" s="33" t="s">
        <v>2412</v>
      </c>
      <c r="N330" s="194" t="s">
        <v>82</v>
      </c>
      <c r="O330" s="194" t="s">
        <v>101</v>
      </c>
      <c r="P330" s="33" t="s">
        <v>2413</v>
      </c>
      <c r="Q330" s="33" t="s">
        <v>85</v>
      </c>
      <c r="R330" s="194" t="s">
        <v>2414</v>
      </c>
      <c r="S330" s="33" t="s">
        <v>1027</v>
      </c>
      <c r="T330" s="204" t="s">
        <v>88</v>
      </c>
      <c r="U330" s="33" t="s">
        <v>139</v>
      </c>
      <c r="V330" s="33" t="s">
        <v>458</v>
      </c>
      <c r="W330" s="34">
        <v>2024</v>
      </c>
      <c r="X330" s="34" t="s">
        <v>91</v>
      </c>
      <c r="Y330" s="205">
        <v>2024.01</v>
      </c>
      <c r="Z330" s="205">
        <v>2024.12</v>
      </c>
      <c r="AA330" s="34">
        <v>320</v>
      </c>
      <c r="AB330" s="160"/>
      <c r="AC330" s="34">
        <v>320</v>
      </c>
      <c r="AD330" s="33"/>
      <c r="AE330" s="148"/>
      <c r="AF330" s="33"/>
      <c r="AG330" s="33"/>
      <c r="AH330" s="33"/>
      <c r="AI330" s="33"/>
      <c r="AJ330" s="33"/>
      <c r="AK330" s="33"/>
      <c r="AL330" s="33"/>
      <c r="AM330" s="33"/>
      <c r="AN330" s="33"/>
      <c r="AO330" s="33"/>
      <c r="AP330" s="33"/>
      <c r="AQ330" s="33"/>
      <c r="AR330" s="33"/>
      <c r="AS330" s="160"/>
      <c r="AT330" s="160"/>
      <c r="AU330" s="160"/>
      <c r="AV330" s="174"/>
      <c r="AW330" s="160"/>
      <c r="AX330" s="160"/>
      <c r="AY330" s="160"/>
      <c r="AZ330" s="160"/>
      <c r="BA330" s="160"/>
      <c r="BB330" s="160"/>
      <c r="BC330" s="160"/>
    </row>
    <row r="331" s="14" customFormat="1" ht="119" customHeight="1" spans="1:55">
      <c r="A331" s="87" t="s">
        <v>2390</v>
      </c>
      <c r="B331" s="195" t="s">
        <v>2391</v>
      </c>
      <c r="C331" s="34" t="s">
        <v>2415</v>
      </c>
      <c r="D331" s="179" t="s">
        <v>73</v>
      </c>
      <c r="E331" s="179" t="s">
        <v>74</v>
      </c>
      <c r="F331" s="179" t="s">
        <v>145</v>
      </c>
      <c r="G331" s="34" t="s">
        <v>2416</v>
      </c>
      <c r="H331" s="34" t="s">
        <v>96</v>
      </c>
      <c r="I331" s="34" t="s">
        <v>2417</v>
      </c>
      <c r="J331" s="33" t="s">
        <v>2418</v>
      </c>
      <c r="K331" s="33" t="s">
        <v>2419</v>
      </c>
      <c r="L331" s="33" t="s">
        <v>2418</v>
      </c>
      <c r="M331" s="33" t="s">
        <v>2420</v>
      </c>
      <c r="N331" s="194" t="s">
        <v>82</v>
      </c>
      <c r="O331" s="194" t="s">
        <v>101</v>
      </c>
      <c r="P331" s="33" t="s">
        <v>2421</v>
      </c>
      <c r="Q331" s="33" t="s">
        <v>85</v>
      </c>
      <c r="R331" s="194" t="s">
        <v>2422</v>
      </c>
      <c r="S331" s="33" t="s">
        <v>1027</v>
      </c>
      <c r="T331" s="204" t="s">
        <v>88</v>
      </c>
      <c r="U331" s="33" t="s">
        <v>139</v>
      </c>
      <c r="V331" s="33" t="s">
        <v>640</v>
      </c>
      <c r="W331" s="34">
        <v>2024</v>
      </c>
      <c r="X331" s="34" t="s">
        <v>91</v>
      </c>
      <c r="Y331" s="205">
        <v>2024.01</v>
      </c>
      <c r="Z331" s="205">
        <v>2024.12</v>
      </c>
      <c r="AA331" s="34">
        <v>480</v>
      </c>
      <c r="AB331" s="160"/>
      <c r="AC331" s="34">
        <v>480</v>
      </c>
      <c r="AD331" s="33"/>
      <c r="AE331" s="148"/>
      <c r="AF331" s="33"/>
      <c r="AG331" s="33"/>
      <c r="AH331" s="33"/>
      <c r="AI331" s="33"/>
      <c r="AJ331" s="33"/>
      <c r="AK331" s="33"/>
      <c r="AL331" s="33"/>
      <c r="AM331" s="33"/>
      <c r="AN331" s="33"/>
      <c r="AO331" s="33"/>
      <c r="AP331" s="33"/>
      <c r="AQ331" s="33"/>
      <c r="AR331" s="33"/>
      <c r="AS331" s="160"/>
      <c r="AT331" s="160"/>
      <c r="AU331" s="160"/>
      <c r="AV331" s="174"/>
      <c r="AW331" s="160"/>
      <c r="AX331" s="160"/>
      <c r="AY331" s="160"/>
      <c r="AZ331" s="160"/>
      <c r="BA331" s="160"/>
      <c r="BB331" s="160"/>
      <c r="BC331" s="160"/>
    </row>
    <row r="332" s="14" customFormat="1" ht="121" customHeight="1" spans="1:55">
      <c r="A332" s="87" t="s">
        <v>2390</v>
      </c>
      <c r="B332" s="195" t="s">
        <v>2391</v>
      </c>
      <c r="C332" s="34" t="s">
        <v>2423</v>
      </c>
      <c r="D332" s="179" t="s">
        <v>73</v>
      </c>
      <c r="E332" s="179" t="s">
        <v>74</v>
      </c>
      <c r="F332" s="179" t="s">
        <v>145</v>
      </c>
      <c r="G332" s="34" t="s">
        <v>2424</v>
      </c>
      <c r="H332" s="34" t="s">
        <v>96</v>
      </c>
      <c r="I332" s="34" t="s">
        <v>2425</v>
      </c>
      <c r="J332" s="33" t="s">
        <v>2426</v>
      </c>
      <c r="K332" s="33" t="s">
        <v>2427</v>
      </c>
      <c r="L332" s="33" t="s">
        <v>2426</v>
      </c>
      <c r="M332" s="33" t="s">
        <v>2428</v>
      </c>
      <c r="N332" s="194" t="s">
        <v>82</v>
      </c>
      <c r="O332" s="194" t="s">
        <v>101</v>
      </c>
      <c r="P332" s="33" t="s">
        <v>2429</v>
      </c>
      <c r="Q332" s="33" t="s">
        <v>85</v>
      </c>
      <c r="R332" s="194" t="s">
        <v>1659</v>
      </c>
      <c r="S332" s="33" t="s">
        <v>1027</v>
      </c>
      <c r="T332" s="204" t="s">
        <v>88</v>
      </c>
      <c r="U332" s="33" t="s">
        <v>139</v>
      </c>
      <c r="V332" s="33" t="s">
        <v>632</v>
      </c>
      <c r="W332" s="34">
        <v>2024</v>
      </c>
      <c r="X332" s="34" t="s">
        <v>91</v>
      </c>
      <c r="Y332" s="205">
        <v>2024.01</v>
      </c>
      <c r="Z332" s="205">
        <v>2024.12</v>
      </c>
      <c r="AA332" s="34">
        <v>580</v>
      </c>
      <c r="AB332" s="160"/>
      <c r="AC332" s="34">
        <v>580</v>
      </c>
      <c r="AD332" s="33"/>
      <c r="AE332" s="148"/>
      <c r="AF332" s="33"/>
      <c r="AG332" s="33"/>
      <c r="AH332" s="33"/>
      <c r="AI332" s="33"/>
      <c r="AJ332" s="33"/>
      <c r="AK332" s="33"/>
      <c r="AL332" s="33"/>
      <c r="AM332" s="33"/>
      <c r="AN332" s="33"/>
      <c r="AO332" s="33"/>
      <c r="AP332" s="33"/>
      <c r="AQ332" s="33"/>
      <c r="AR332" s="33"/>
      <c r="AS332" s="160"/>
      <c r="AT332" s="160"/>
      <c r="AU332" s="160"/>
      <c r="AV332" s="174"/>
      <c r="AW332" s="160"/>
      <c r="AX332" s="160"/>
      <c r="AY332" s="160"/>
      <c r="AZ332" s="160"/>
      <c r="BA332" s="160"/>
      <c r="BB332" s="160"/>
      <c r="BC332" s="160"/>
    </row>
    <row r="333" s="141" customFormat="1" ht="164" customHeight="1" spans="1:55">
      <c r="A333" s="87" t="s">
        <v>2390</v>
      </c>
      <c r="B333" s="196" t="s">
        <v>2430</v>
      </c>
      <c r="C333" s="197" t="s">
        <v>2431</v>
      </c>
      <c r="D333" s="198" t="s">
        <v>73</v>
      </c>
      <c r="E333" s="179" t="s">
        <v>74</v>
      </c>
      <c r="F333" s="179" t="s">
        <v>75</v>
      </c>
      <c r="G333" s="179" t="s">
        <v>2432</v>
      </c>
      <c r="H333" s="33" t="s">
        <v>96</v>
      </c>
      <c r="I333" s="131" t="s">
        <v>1179</v>
      </c>
      <c r="J333" s="33" t="s">
        <v>2433</v>
      </c>
      <c r="K333" s="33" t="s">
        <v>2434</v>
      </c>
      <c r="L333" s="33" t="s">
        <v>2433</v>
      </c>
      <c r="M333" s="33" t="s">
        <v>2435</v>
      </c>
      <c r="N333" s="194" t="s">
        <v>82</v>
      </c>
      <c r="O333" s="194" t="s">
        <v>101</v>
      </c>
      <c r="P333" s="33" t="s">
        <v>2436</v>
      </c>
      <c r="Q333" s="33" t="s">
        <v>85</v>
      </c>
      <c r="R333" s="194" t="s">
        <v>2437</v>
      </c>
      <c r="S333" s="33" t="s">
        <v>1027</v>
      </c>
      <c r="T333" s="204" t="s">
        <v>88</v>
      </c>
      <c r="U333" s="33" t="s">
        <v>139</v>
      </c>
      <c r="V333" s="131" t="s">
        <v>554</v>
      </c>
      <c r="W333" s="34">
        <v>2024</v>
      </c>
      <c r="X333" s="34" t="s">
        <v>91</v>
      </c>
      <c r="Y333" s="205">
        <v>2024.01</v>
      </c>
      <c r="Z333" s="205">
        <v>2024.12</v>
      </c>
      <c r="AA333" s="131">
        <v>300</v>
      </c>
      <c r="AB333" s="131">
        <v>300</v>
      </c>
      <c r="AC333" s="131"/>
      <c r="AD333" s="131"/>
      <c r="AE333" s="131"/>
      <c r="AF333" s="33"/>
      <c r="AG333" s="33"/>
      <c r="AH333" s="33"/>
      <c r="AI333" s="33"/>
      <c r="AJ333" s="33"/>
      <c r="AK333" s="33"/>
      <c r="AL333" s="33"/>
      <c r="AM333" s="33"/>
      <c r="AN333" s="33"/>
      <c r="AO333" s="33"/>
      <c r="AP333" s="33"/>
      <c r="AQ333" s="33"/>
      <c r="AR333" s="33"/>
      <c r="AS333" s="160"/>
      <c r="AT333" s="183"/>
      <c r="AU333" s="183"/>
      <c r="AV333" s="28"/>
      <c r="AW333" s="211"/>
      <c r="AX333" s="211"/>
      <c r="AY333" s="211"/>
      <c r="AZ333" s="130"/>
      <c r="BA333" s="131"/>
      <c r="BB333" s="130">
        <v>300</v>
      </c>
      <c r="BC333" s="211"/>
    </row>
    <row r="334" s="141" customFormat="1" ht="184" customHeight="1" spans="1:55">
      <c r="A334" s="87" t="s">
        <v>2390</v>
      </c>
      <c r="B334" s="87" t="s">
        <v>2430</v>
      </c>
      <c r="C334" s="131" t="s">
        <v>2438</v>
      </c>
      <c r="D334" s="199" t="s">
        <v>73</v>
      </c>
      <c r="E334" s="33" t="s">
        <v>74</v>
      </c>
      <c r="F334" s="33" t="s">
        <v>75</v>
      </c>
      <c r="G334" s="33" t="s">
        <v>2439</v>
      </c>
      <c r="H334" s="33" t="s">
        <v>96</v>
      </c>
      <c r="I334" s="131" t="s">
        <v>2440</v>
      </c>
      <c r="J334" s="33" t="s">
        <v>2441</v>
      </c>
      <c r="K334" s="33" t="s">
        <v>2442</v>
      </c>
      <c r="L334" s="33" t="s">
        <v>2441</v>
      </c>
      <c r="M334" s="33" t="s">
        <v>2443</v>
      </c>
      <c r="N334" s="194" t="s">
        <v>82</v>
      </c>
      <c r="O334" s="194" t="s">
        <v>101</v>
      </c>
      <c r="P334" s="33" t="s">
        <v>2444</v>
      </c>
      <c r="Q334" s="33" t="s">
        <v>85</v>
      </c>
      <c r="R334" s="194" t="s">
        <v>2445</v>
      </c>
      <c r="S334" s="33" t="s">
        <v>1027</v>
      </c>
      <c r="T334" s="204" t="s">
        <v>88</v>
      </c>
      <c r="U334" s="33" t="s">
        <v>139</v>
      </c>
      <c r="V334" s="131" t="s">
        <v>554</v>
      </c>
      <c r="W334" s="34">
        <v>2024</v>
      </c>
      <c r="X334" s="34" t="s">
        <v>91</v>
      </c>
      <c r="Y334" s="205">
        <v>2024.01</v>
      </c>
      <c r="Z334" s="205">
        <v>2024.12</v>
      </c>
      <c r="AA334" s="131">
        <v>400</v>
      </c>
      <c r="AB334" s="131">
        <v>400</v>
      </c>
      <c r="AC334" s="131"/>
      <c r="AD334" s="131"/>
      <c r="AE334" s="131"/>
      <c r="AF334" s="33"/>
      <c r="AG334" s="33"/>
      <c r="AH334" s="33"/>
      <c r="AI334" s="33"/>
      <c r="AJ334" s="33"/>
      <c r="AK334" s="33"/>
      <c r="AL334" s="33"/>
      <c r="AM334" s="33"/>
      <c r="AN334" s="33"/>
      <c r="AO334" s="33"/>
      <c r="AP334" s="33"/>
      <c r="AQ334" s="33"/>
      <c r="AR334" s="33"/>
      <c r="AS334" s="160"/>
      <c r="AT334" s="183"/>
      <c r="AU334" s="183"/>
      <c r="AV334" s="28"/>
      <c r="AW334" s="211"/>
      <c r="AX334" s="211"/>
      <c r="AY334" s="211"/>
      <c r="AZ334" s="130"/>
      <c r="BA334" s="131">
        <v>400</v>
      </c>
      <c r="BB334" s="130"/>
      <c r="BC334" s="211"/>
    </row>
    <row r="335" s="141" customFormat="1" ht="184" customHeight="1" spans="1:55">
      <c r="A335" s="87" t="s">
        <v>2390</v>
      </c>
      <c r="B335" s="200" t="s">
        <v>2391</v>
      </c>
      <c r="C335" s="131" t="s">
        <v>2446</v>
      </c>
      <c r="D335" s="199" t="s">
        <v>73</v>
      </c>
      <c r="E335" s="33" t="s">
        <v>74</v>
      </c>
      <c r="F335" s="33" t="s">
        <v>75</v>
      </c>
      <c r="G335" s="33" t="s">
        <v>2447</v>
      </c>
      <c r="H335" s="33" t="s">
        <v>114</v>
      </c>
      <c r="I335" s="131" t="s">
        <v>357</v>
      </c>
      <c r="J335" s="33" t="s">
        <v>2448</v>
      </c>
      <c r="K335" s="33" t="s">
        <v>2449</v>
      </c>
      <c r="L335" s="131" t="s">
        <v>2448</v>
      </c>
      <c r="M335" s="131" t="s">
        <v>2450</v>
      </c>
      <c r="N335" s="194" t="s">
        <v>82</v>
      </c>
      <c r="O335" s="194" t="s">
        <v>101</v>
      </c>
      <c r="P335" s="131" t="s">
        <v>2451</v>
      </c>
      <c r="Q335" s="33" t="s">
        <v>85</v>
      </c>
      <c r="R335" s="194" t="s">
        <v>2452</v>
      </c>
      <c r="S335" s="33" t="s">
        <v>1027</v>
      </c>
      <c r="T335" s="204" t="s">
        <v>88</v>
      </c>
      <c r="U335" s="33" t="s">
        <v>139</v>
      </c>
      <c r="V335" s="131" t="s">
        <v>140</v>
      </c>
      <c r="W335" s="34">
        <v>2024</v>
      </c>
      <c r="X335" s="34" t="s">
        <v>91</v>
      </c>
      <c r="Y335" s="205">
        <v>2024.01</v>
      </c>
      <c r="Z335" s="205">
        <v>2024.12</v>
      </c>
      <c r="AA335" s="131">
        <v>300</v>
      </c>
      <c r="AB335" s="131">
        <v>300</v>
      </c>
      <c r="AC335" s="131"/>
      <c r="AD335" s="131"/>
      <c r="AE335" s="131"/>
      <c r="AF335" s="33"/>
      <c r="AG335" s="33"/>
      <c r="AH335" s="33"/>
      <c r="AI335" s="33"/>
      <c r="AJ335" s="33"/>
      <c r="AK335" s="33"/>
      <c r="AL335" s="33"/>
      <c r="AM335" s="33"/>
      <c r="AN335" s="33"/>
      <c r="AO335" s="33"/>
      <c r="AP335" s="33"/>
      <c r="AQ335" s="33"/>
      <c r="AR335" s="33"/>
      <c r="AS335" s="160"/>
      <c r="AT335" s="183"/>
      <c r="AU335" s="183"/>
      <c r="AV335" s="28"/>
      <c r="AW335" s="211"/>
      <c r="AX335" s="211"/>
      <c r="AY335" s="211"/>
      <c r="AZ335" s="130"/>
      <c r="BA335" s="131">
        <v>300</v>
      </c>
      <c r="BB335" s="130"/>
      <c r="BC335" s="211"/>
    </row>
    <row r="336" s="139" customFormat="1" ht="121.5" spans="1:55">
      <c r="A336" s="180" t="s">
        <v>2297</v>
      </c>
      <c r="B336" s="61">
        <v>324</v>
      </c>
      <c r="C336" s="33" t="s">
        <v>2453</v>
      </c>
      <c r="D336" s="33" t="s">
        <v>73</v>
      </c>
      <c r="E336" s="33" t="s">
        <v>128</v>
      </c>
      <c r="F336" s="33" t="s">
        <v>2454</v>
      </c>
      <c r="G336" s="33" t="s">
        <v>2455</v>
      </c>
      <c r="H336" s="33" t="s">
        <v>114</v>
      </c>
      <c r="I336" s="33" t="s">
        <v>352</v>
      </c>
      <c r="J336" s="33" t="s">
        <v>2456</v>
      </c>
      <c r="K336" s="33" t="s">
        <v>2457</v>
      </c>
      <c r="L336" s="33" t="s">
        <v>2456</v>
      </c>
      <c r="M336" s="33" t="s">
        <v>2458</v>
      </c>
      <c r="N336" s="33" t="s">
        <v>82</v>
      </c>
      <c r="O336" s="33" t="s">
        <v>101</v>
      </c>
      <c r="P336" s="33" t="s">
        <v>2459</v>
      </c>
      <c r="Q336" s="33" t="s">
        <v>85</v>
      </c>
      <c r="R336" s="33" t="s">
        <v>2460</v>
      </c>
      <c r="S336" s="33" t="s">
        <v>456</v>
      </c>
      <c r="T336" s="33" t="s">
        <v>570</v>
      </c>
      <c r="U336" s="33" t="s">
        <v>2461</v>
      </c>
      <c r="V336" s="33" t="s">
        <v>2462</v>
      </c>
      <c r="W336" s="33">
        <v>2024</v>
      </c>
      <c r="X336" s="33" t="s">
        <v>91</v>
      </c>
      <c r="Y336" s="33">
        <v>202401</v>
      </c>
      <c r="Z336" s="33">
        <v>202412</v>
      </c>
      <c r="AA336" s="33">
        <v>500</v>
      </c>
      <c r="AB336" s="33">
        <v>500</v>
      </c>
      <c r="AC336" s="33"/>
      <c r="AD336" s="33"/>
      <c r="AE336" s="148"/>
      <c r="AF336" s="33">
        <v>20000</v>
      </c>
      <c r="AG336" s="33">
        <v>2800</v>
      </c>
      <c r="AH336" s="33" t="s">
        <v>92</v>
      </c>
      <c r="AI336" s="33" t="s">
        <v>92</v>
      </c>
      <c r="AJ336" s="33" t="s">
        <v>92</v>
      </c>
      <c r="AK336" s="33" t="s">
        <v>91</v>
      </c>
      <c r="AL336" s="33" t="s">
        <v>91</v>
      </c>
      <c r="AM336" s="33" t="s">
        <v>92</v>
      </c>
      <c r="AN336" s="33" t="s">
        <v>92</v>
      </c>
      <c r="AO336" s="33" t="s">
        <v>92</v>
      </c>
      <c r="AP336" s="33" t="s">
        <v>92</v>
      </c>
      <c r="AQ336" s="33" t="s">
        <v>2463</v>
      </c>
      <c r="AR336" s="33">
        <v>13896285399</v>
      </c>
      <c r="AS336" s="160"/>
      <c r="AT336" s="177"/>
      <c r="AU336" s="177"/>
      <c r="AV336" s="70"/>
      <c r="AW336" s="177"/>
      <c r="AX336" s="177"/>
      <c r="AY336" s="177"/>
      <c r="AZ336" s="177"/>
      <c r="BA336" s="177"/>
      <c r="BB336" s="177"/>
      <c r="BC336" s="177"/>
    </row>
    <row r="337" s="139" customFormat="1" ht="134" customHeight="1" spans="1:55">
      <c r="A337" s="180" t="s">
        <v>2297</v>
      </c>
      <c r="B337" s="61">
        <v>325</v>
      </c>
      <c r="C337" s="33" t="s">
        <v>2464</v>
      </c>
      <c r="D337" s="33" t="s">
        <v>73</v>
      </c>
      <c r="E337" s="33" t="s">
        <v>128</v>
      </c>
      <c r="F337" s="33" t="s">
        <v>2454</v>
      </c>
      <c r="G337" s="33" t="s">
        <v>2465</v>
      </c>
      <c r="H337" s="33" t="s">
        <v>114</v>
      </c>
      <c r="I337" s="33" t="s">
        <v>352</v>
      </c>
      <c r="J337" s="33" t="s">
        <v>2466</v>
      </c>
      <c r="K337" s="33" t="s">
        <v>2467</v>
      </c>
      <c r="L337" s="33" t="s">
        <v>2466</v>
      </c>
      <c r="M337" s="33" t="s">
        <v>2465</v>
      </c>
      <c r="N337" s="33" t="s">
        <v>82</v>
      </c>
      <c r="O337" s="33" t="s">
        <v>101</v>
      </c>
      <c r="P337" s="33" t="s">
        <v>2468</v>
      </c>
      <c r="Q337" s="33" t="s">
        <v>85</v>
      </c>
      <c r="R337" s="33" t="s">
        <v>2469</v>
      </c>
      <c r="S337" s="33" t="s">
        <v>87</v>
      </c>
      <c r="T337" s="33" t="s">
        <v>570</v>
      </c>
      <c r="U337" s="33" t="s">
        <v>214</v>
      </c>
      <c r="V337" s="33" t="s">
        <v>2462</v>
      </c>
      <c r="W337" s="33">
        <v>2024</v>
      </c>
      <c r="X337" s="33" t="s">
        <v>91</v>
      </c>
      <c r="Y337" s="33">
        <v>202401</v>
      </c>
      <c r="Z337" s="33">
        <v>202412</v>
      </c>
      <c r="AA337" s="33">
        <v>500</v>
      </c>
      <c r="AB337" s="33">
        <v>100</v>
      </c>
      <c r="AC337" s="33">
        <v>400</v>
      </c>
      <c r="AD337" s="33"/>
      <c r="AE337" s="148"/>
      <c r="AF337" s="33">
        <v>7000</v>
      </c>
      <c r="AG337" s="33">
        <v>2500</v>
      </c>
      <c r="AH337" s="33" t="s">
        <v>92</v>
      </c>
      <c r="AI337" s="33" t="s">
        <v>92</v>
      </c>
      <c r="AJ337" s="33" t="s">
        <v>92</v>
      </c>
      <c r="AK337" s="33" t="s">
        <v>91</v>
      </c>
      <c r="AL337" s="33" t="s">
        <v>91</v>
      </c>
      <c r="AM337" s="33" t="s">
        <v>92</v>
      </c>
      <c r="AN337" s="33" t="s">
        <v>92</v>
      </c>
      <c r="AO337" s="33" t="s">
        <v>92</v>
      </c>
      <c r="AP337" s="33" t="s">
        <v>92</v>
      </c>
      <c r="AQ337" s="33" t="s">
        <v>2463</v>
      </c>
      <c r="AR337" s="33">
        <v>13896285399</v>
      </c>
      <c r="AS337" s="160"/>
      <c r="AT337" s="177"/>
      <c r="AU337" s="177"/>
      <c r="AV337" s="70"/>
      <c r="AW337" s="177"/>
      <c r="AX337" s="177"/>
      <c r="AY337" s="177"/>
      <c r="AZ337" s="177"/>
      <c r="BA337" s="177"/>
      <c r="BB337" s="177"/>
      <c r="BC337" s="177"/>
    </row>
    <row r="338" s="5" customFormat="1" ht="94.5" spans="1:55">
      <c r="A338" s="180" t="s">
        <v>2297</v>
      </c>
      <c r="B338" s="61">
        <v>326</v>
      </c>
      <c r="C338" s="33" t="s">
        <v>2470</v>
      </c>
      <c r="D338" s="33" t="s">
        <v>73</v>
      </c>
      <c r="E338" s="33" t="s">
        <v>2471</v>
      </c>
      <c r="F338" s="33" t="s">
        <v>2472</v>
      </c>
      <c r="G338" s="33" t="s">
        <v>2473</v>
      </c>
      <c r="H338" s="33" t="s">
        <v>114</v>
      </c>
      <c r="I338" s="33" t="s">
        <v>657</v>
      </c>
      <c r="J338" s="33" t="s">
        <v>2474</v>
      </c>
      <c r="K338" s="33" t="s">
        <v>2475</v>
      </c>
      <c r="L338" s="33" t="s">
        <v>2474</v>
      </c>
      <c r="M338" s="33" t="s">
        <v>2473</v>
      </c>
      <c r="N338" s="33" t="s">
        <v>82</v>
      </c>
      <c r="O338" s="33" t="s">
        <v>196</v>
      </c>
      <c r="P338" s="33" t="s">
        <v>2476</v>
      </c>
      <c r="Q338" s="33" t="s">
        <v>85</v>
      </c>
      <c r="R338" s="33" t="s">
        <v>212</v>
      </c>
      <c r="S338" s="33" t="s">
        <v>442</v>
      </c>
      <c r="T338" s="33" t="s">
        <v>570</v>
      </c>
      <c r="U338" s="33" t="s">
        <v>2477</v>
      </c>
      <c r="V338" s="33" t="s">
        <v>90</v>
      </c>
      <c r="W338" s="33">
        <v>2024</v>
      </c>
      <c r="X338" s="33" t="s">
        <v>91</v>
      </c>
      <c r="Y338" s="33">
        <v>202401</v>
      </c>
      <c r="Z338" s="33">
        <v>202412</v>
      </c>
      <c r="AA338" s="33">
        <v>60</v>
      </c>
      <c r="AB338" s="33">
        <v>60</v>
      </c>
      <c r="AC338" s="33"/>
      <c r="AD338" s="33"/>
      <c r="AE338" s="148"/>
      <c r="AF338" s="33">
        <v>500</v>
      </c>
      <c r="AG338" s="33">
        <v>10</v>
      </c>
      <c r="AH338" s="33" t="s">
        <v>92</v>
      </c>
      <c r="AI338" s="33" t="s">
        <v>92</v>
      </c>
      <c r="AJ338" s="33" t="s">
        <v>92</v>
      </c>
      <c r="AK338" s="33" t="s">
        <v>91</v>
      </c>
      <c r="AL338" s="33" t="s">
        <v>92</v>
      </c>
      <c r="AM338" s="33" t="s">
        <v>92</v>
      </c>
      <c r="AN338" s="33" t="s">
        <v>92</v>
      </c>
      <c r="AO338" s="33" t="s">
        <v>92</v>
      </c>
      <c r="AP338" s="33" t="s">
        <v>92</v>
      </c>
      <c r="AQ338" s="33" t="s">
        <v>2478</v>
      </c>
      <c r="AR338" s="33">
        <v>19132106003</v>
      </c>
      <c r="AS338" s="160"/>
      <c r="AT338" s="192"/>
      <c r="AU338" s="192"/>
      <c r="AV338" s="193"/>
      <c r="AW338" s="192"/>
      <c r="AX338" s="192"/>
      <c r="AY338" s="192"/>
      <c r="AZ338" s="192"/>
      <c r="BA338" s="192"/>
      <c r="BB338" s="192"/>
      <c r="BC338" s="192"/>
    </row>
    <row r="339" s="5" customFormat="1" ht="202" customHeight="1" spans="1:55">
      <c r="A339" s="180" t="s">
        <v>2297</v>
      </c>
      <c r="B339" s="61">
        <v>327</v>
      </c>
      <c r="C339" s="33" t="s">
        <v>2479</v>
      </c>
      <c r="D339" s="33" t="s">
        <v>73</v>
      </c>
      <c r="E339" s="33" t="s">
        <v>128</v>
      </c>
      <c r="F339" s="33" t="s">
        <v>2472</v>
      </c>
      <c r="G339" s="33" t="s">
        <v>2480</v>
      </c>
      <c r="H339" s="33" t="s">
        <v>114</v>
      </c>
      <c r="I339" s="33" t="s">
        <v>352</v>
      </c>
      <c r="J339" s="33" t="s">
        <v>2481</v>
      </c>
      <c r="K339" s="33" t="s">
        <v>2482</v>
      </c>
      <c r="L339" s="33" t="s">
        <v>2481</v>
      </c>
      <c r="M339" s="33" t="s">
        <v>2483</v>
      </c>
      <c r="N339" s="33" t="s">
        <v>82</v>
      </c>
      <c r="O339" s="33" t="s">
        <v>196</v>
      </c>
      <c r="P339" s="33" t="s">
        <v>2484</v>
      </c>
      <c r="Q339" s="33" t="s">
        <v>85</v>
      </c>
      <c r="R339" s="33" t="s">
        <v>2485</v>
      </c>
      <c r="S339" s="33" t="s">
        <v>442</v>
      </c>
      <c r="T339" s="33" t="s">
        <v>570</v>
      </c>
      <c r="U339" s="33" t="s">
        <v>2477</v>
      </c>
      <c r="V339" s="33" t="s">
        <v>2477</v>
      </c>
      <c r="W339" s="33">
        <v>2024</v>
      </c>
      <c r="X339" s="33" t="s">
        <v>91</v>
      </c>
      <c r="Y339" s="33">
        <v>202401</v>
      </c>
      <c r="Z339" s="33">
        <v>202412</v>
      </c>
      <c r="AA339" s="33">
        <v>350</v>
      </c>
      <c r="AB339" s="33">
        <v>350</v>
      </c>
      <c r="AC339" s="33"/>
      <c r="AD339" s="33"/>
      <c r="AE339" s="148"/>
      <c r="AF339" s="33">
        <v>100000</v>
      </c>
      <c r="AG339" s="33">
        <v>500</v>
      </c>
      <c r="AH339" s="33" t="s">
        <v>92</v>
      </c>
      <c r="AI339" s="33" t="s">
        <v>92</v>
      </c>
      <c r="AJ339" s="33" t="s">
        <v>92</v>
      </c>
      <c r="AK339" s="33" t="s">
        <v>91</v>
      </c>
      <c r="AL339" s="33" t="s">
        <v>92</v>
      </c>
      <c r="AM339" s="33" t="s">
        <v>92</v>
      </c>
      <c r="AN339" s="33" t="s">
        <v>92</v>
      </c>
      <c r="AO339" s="33" t="s">
        <v>92</v>
      </c>
      <c r="AP339" s="33" t="s">
        <v>92</v>
      </c>
      <c r="AQ339" s="33" t="s">
        <v>2486</v>
      </c>
      <c r="AR339" s="33">
        <v>13896255775</v>
      </c>
      <c r="AS339" s="160"/>
      <c r="AT339" s="192"/>
      <c r="AU339" s="192"/>
      <c r="AV339" s="193"/>
      <c r="AW339" s="192"/>
      <c r="AX339" s="192"/>
      <c r="AY339" s="192"/>
      <c r="AZ339" s="192"/>
      <c r="BA339" s="192"/>
      <c r="BB339" s="192"/>
      <c r="BC339" s="192"/>
    </row>
    <row r="340" s="5" customFormat="1" ht="142" customHeight="1" spans="1:55">
      <c r="A340" s="180" t="s">
        <v>2297</v>
      </c>
      <c r="B340" s="61">
        <v>328</v>
      </c>
      <c r="C340" s="33" t="s">
        <v>2487</v>
      </c>
      <c r="D340" s="33" t="s">
        <v>73</v>
      </c>
      <c r="E340" s="33" t="s">
        <v>128</v>
      </c>
      <c r="F340" s="33" t="s">
        <v>2472</v>
      </c>
      <c r="G340" s="33" t="s">
        <v>2488</v>
      </c>
      <c r="H340" s="33" t="s">
        <v>114</v>
      </c>
      <c r="I340" s="33" t="s">
        <v>352</v>
      </c>
      <c r="J340" s="33" t="s">
        <v>2489</v>
      </c>
      <c r="K340" s="33" t="s">
        <v>2490</v>
      </c>
      <c r="L340" s="33" t="s">
        <v>2489</v>
      </c>
      <c r="M340" s="33" t="s">
        <v>2488</v>
      </c>
      <c r="N340" s="33" t="s">
        <v>82</v>
      </c>
      <c r="O340" s="33" t="s">
        <v>196</v>
      </c>
      <c r="P340" s="33" t="s">
        <v>2491</v>
      </c>
      <c r="Q340" s="33" t="s">
        <v>85</v>
      </c>
      <c r="R340" s="33" t="s">
        <v>1064</v>
      </c>
      <c r="S340" s="33" t="s">
        <v>442</v>
      </c>
      <c r="T340" s="33" t="s">
        <v>570</v>
      </c>
      <c r="U340" s="33" t="s">
        <v>2477</v>
      </c>
      <c r="V340" s="33" t="s">
        <v>2477</v>
      </c>
      <c r="W340" s="33">
        <v>2024</v>
      </c>
      <c r="X340" s="33" t="s">
        <v>91</v>
      </c>
      <c r="Y340" s="33">
        <v>202401</v>
      </c>
      <c r="Z340" s="33">
        <v>202412</v>
      </c>
      <c r="AA340" s="33">
        <v>42</v>
      </c>
      <c r="AB340" s="33">
        <v>42</v>
      </c>
      <c r="AC340" s="33"/>
      <c r="AD340" s="33"/>
      <c r="AE340" s="148"/>
      <c r="AF340" s="33">
        <v>100000</v>
      </c>
      <c r="AG340" s="33">
        <v>200</v>
      </c>
      <c r="AH340" s="33" t="s">
        <v>92</v>
      </c>
      <c r="AI340" s="33" t="s">
        <v>92</v>
      </c>
      <c r="AJ340" s="33" t="s">
        <v>92</v>
      </c>
      <c r="AK340" s="33" t="s">
        <v>91</v>
      </c>
      <c r="AL340" s="33" t="s">
        <v>92</v>
      </c>
      <c r="AM340" s="33" t="s">
        <v>92</v>
      </c>
      <c r="AN340" s="33" t="s">
        <v>92</v>
      </c>
      <c r="AO340" s="33" t="s">
        <v>92</v>
      </c>
      <c r="AP340" s="33" t="s">
        <v>92</v>
      </c>
      <c r="AQ340" s="33" t="s">
        <v>2486</v>
      </c>
      <c r="AR340" s="33">
        <v>13896255775</v>
      </c>
      <c r="AS340" s="160"/>
      <c r="AT340" s="192"/>
      <c r="AU340" s="192"/>
      <c r="AV340" s="193"/>
      <c r="AW340" s="192"/>
      <c r="AX340" s="192"/>
      <c r="AY340" s="192"/>
      <c r="AZ340" s="192"/>
      <c r="BA340" s="192"/>
      <c r="BB340" s="192"/>
      <c r="BC340" s="192"/>
    </row>
    <row r="341" s="5" customFormat="1" ht="152" customHeight="1" spans="1:55">
      <c r="A341" s="180" t="s">
        <v>2297</v>
      </c>
      <c r="B341" s="61">
        <v>329</v>
      </c>
      <c r="C341" s="33" t="s">
        <v>2492</v>
      </c>
      <c r="D341" s="33" t="s">
        <v>73</v>
      </c>
      <c r="E341" s="33" t="s">
        <v>128</v>
      </c>
      <c r="F341" s="33" t="s">
        <v>2472</v>
      </c>
      <c r="G341" s="33" t="s">
        <v>2493</v>
      </c>
      <c r="H341" s="33" t="s">
        <v>114</v>
      </c>
      <c r="I341" s="33" t="s">
        <v>352</v>
      </c>
      <c r="J341" s="33" t="s">
        <v>2494</v>
      </c>
      <c r="K341" s="33" t="s">
        <v>2495</v>
      </c>
      <c r="L341" s="33" t="s">
        <v>2494</v>
      </c>
      <c r="M341" s="33" t="s">
        <v>2493</v>
      </c>
      <c r="N341" s="33" t="s">
        <v>82</v>
      </c>
      <c r="O341" s="33" t="s">
        <v>196</v>
      </c>
      <c r="P341" s="33" t="s">
        <v>2496</v>
      </c>
      <c r="Q341" s="33" t="s">
        <v>85</v>
      </c>
      <c r="R341" s="33" t="s">
        <v>224</v>
      </c>
      <c r="S341" s="33" t="s">
        <v>442</v>
      </c>
      <c r="T341" s="33" t="s">
        <v>570</v>
      </c>
      <c r="U341" s="33" t="s">
        <v>2477</v>
      </c>
      <c r="V341" s="33" t="s">
        <v>2477</v>
      </c>
      <c r="W341" s="33">
        <v>2024</v>
      </c>
      <c r="X341" s="33" t="s">
        <v>91</v>
      </c>
      <c r="Y341" s="33">
        <v>202401</v>
      </c>
      <c r="Z341" s="33">
        <v>202412</v>
      </c>
      <c r="AA341" s="33">
        <v>28</v>
      </c>
      <c r="AB341" s="33">
        <v>28</v>
      </c>
      <c r="AC341" s="33"/>
      <c r="AD341" s="33"/>
      <c r="AE341" s="148"/>
      <c r="AF341" s="33">
        <v>100000</v>
      </c>
      <c r="AG341" s="33">
        <v>100</v>
      </c>
      <c r="AH341" s="33" t="s">
        <v>92</v>
      </c>
      <c r="AI341" s="33" t="s">
        <v>92</v>
      </c>
      <c r="AJ341" s="33" t="s">
        <v>92</v>
      </c>
      <c r="AK341" s="33" t="s">
        <v>91</v>
      </c>
      <c r="AL341" s="33" t="s">
        <v>92</v>
      </c>
      <c r="AM341" s="33" t="s">
        <v>92</v>
      </c>
      <c r="AN341" s="33" t="s">
        <v>92</v>
      </c>
      <c r="AO341" s="33" t="s">
        <v>92</v>
      </c>
      <c r="AP341" s="33" t="s">
        <v>92</v>
      </c>
      <c r="AQ341" s="33" t="s">
        <v>2486</v>
      </c>
      <c r="AR341" s="33">
        <v>13896255775</v>
      </c>
      <c r="AS341" s="160"/>
      <c r="AT341" s="192"/>
      <c r="AU341" s="192"/>
      <c r="AV341" s="193"/>
      <c r="AW341" s="192"/>
      <c r="AX341" s="192"/>
      <c r="AY341" s="192"/>
      <c r="AZ341" s="192"/>
      <c r="BA341" s="192"/>
      <c r="BB341" s="192"/>
      <c r="BC341" s="192"/>
    </row>
    <row r="342" s="5" customFormat="1" ht="151" customHeight="1" spans="1:55">
      <c r="A342" s="180" t="s">
        <v>2297</v>
      </c>
      <c r="B342" s="61">
        <v>330</v>
      </c>
      <c r="C342" s="33" t="s">
        <v>2497</v>
      </c>
      <c r="D342" s="33" t="s">
        <v>110</v>
      </c>
      <c r="E342" s="33" t="s">
        <v>111</v>
      </c>
      <c r="F342" s="33" t="s">
        <v>175</v>
      </c>
      <c r="G342" s="33" t="s">
        <v>2498</v>
      </c>
      <c r="H342" s="33" t="s">
        <v>114</v>
      </c>
      <c r="I342" s="33" t="s">
        <v>2499</v>
      </c>
      <c r="J342" s="33" t="s">
        <v>2500</v>
      </c>
      <c r="K342" s="33" t="s">
        <v>2501</v>
      </c>
      <c r="L342" s="33" t="s">
        <v>2500</v>
      </c>
      <c r="M342" s="33" t="s">
        <v>2502</v>
      </c>
      <c r="N342" s="33" t="s">
        <v>82</v>
      </c>
      <c r="O342" s="33" t="s">
        <v>101</v>
      </c>
      <c r="P342" s="33" t="s">
        <v>2503</v>
      </c>
      <c r="Q342" s="33" t="s">
        <v>2504</v>
      </c>
      <c r="R342" s="33" t="s">
        <v>1140</v>
      </c>
      <c r="S342" s="33" t="s">
        <v>569</v>
      </c>
      <c r="T342" s="33" t="s">
        <v>570</v>
      </c>
      <c r="U342" s="33" t="s">
        <v>214</v>
      </c>
      <c r="V342" s="33" t="s">
        <v>523</v>
      </c>
      <c r="W342" s="33">
        <v>2024</v>
      </c>
      <c r="X342" s="33" t="s">
        <v>91</v>
      </c>
      <c r="Y342" s="33">
        <v>202401</v>
      </c>
      <c r="Z342" s="33">
        <v>202406</v>
      </c>
      <c r="AA342" s="33">
        <v>200</v>
      </c>
      <c r="AB342" s="33">
        <v>200</v>
      </c>
      <c r="AC342" s="33"/>
      <c r="AD342" s="33"/>
      <c r="AE342" s="148"/>
      <c r="AF342" s="33">
        <v>180</v>
      </c>
      <c r="AG342" s="33">
        <v>45</v>
      </c>
      <c r="AH342" s="33" t="s">
        <v>92</v>
      </c>
      <c r="AI342" s="33" t="s">
        <v>92</v>
      </c>
      <c r="AJ342" s="33" t="s">
        <v>92</v>
      </c>
      <c r="AK342" s="33" t="s">
        <v>91</v>
      </c>
      <c r="AL342" s="33" t="s">
        <v>92</v>
      </c>
      <c r="AM342" s="33" t="s">
        <v>92</v>
      </c>
      <c r="AN342" s="33" t="s">
        <v>92</v>
      </c>
      <c r="AO342" s="33" t="s">
        <v>91</v>
      </c>
      <c r="AP342" s="33" t="s">
        <v>2505</v>
      </c>
      <c r="AQ342" s="33" t="s">
        <v>1102</v>
      </c>
      <c r="AR342" s="33">
        <v>13627649933</v>
      </c>
      <c r="AS342" s="209"/>
      <c r="AT342" s="192"/>
      <c r="AU342" s="192"/>
      <c r="AV342" s="193"/>
      <c r="AW342" s="28">
        <v>200</v>
      </c>
      <c r="AX342" s="192"/>
      <c r="AY342" s="192"/>
      <c r="AZ342" s="192"/>
      <c r="BA342" s="192"/>
      <c r="BB342" s="192"/>
      <c r="BC342" s="192"/>
    </row>
    <row r="343" s="5" customFormat="1" ht="192" customHeight="1" spans="1:55">
      <c r="A343" s="180" t="s">
        <v>2297</v>
      </c>
      <c r="B343" s="61">
        <v>331</v>
      </c>
      <c r="C343" s="33" t="s">
        <v>2506</v>
      </c>
      <c r="D343" s="33" t="s">
        <v>110</v>
      </c>
      <c r="E343" s="33" t="s">
        <v>111</v>
      </c>
      <c r="F343" s="33" t="s">
        <v>112</v>
      </c>
      <c r="G343" s="33" t="s">
        <v>2507</v>
      </c>
      <c r="H343" s="33" t="s">
        <v>114</v>
      </c>
      <c r="I343" s="33" t="s">
        <v>515</v>
      </c>
      <c r="J343" s="33" t="s">
        <v>2508</v>
      </c>
      <c r="K343" s="33" t="s">
        <v>2509</v>
      </c>
      <c r="L343" s="33" t="s">
        <v>2508</v>
      </c>
      <c r="M343" s="33" t="s">
        <v>2510</v>
      </c>
      <c r="N343" s="33" t="s">
        <v>82</v>
      </c>
      <c r="O343" s="33" t="s">
        <v>101</v>
      </c>
      <c r="P343" s="33" t="s">
        <v>2511</v>
      </c>
      <c r="Q343" s="33" t="s">
        <v>2512</v>
      </c>
      <c r="R343" s="33" t="s">
        <v>2513</v>
      </c>
      <c r="S343" s="33" t="s">
        <v>569</v>
      </c>
      <c r="T343" s="33" t="s">
        <v>570</v>
      </c>
      <c r="U343" s="33" t="s">
        <v>214</v>
      </c>
      <c r="V343" s="33" t="s">
        <v>523</v>
      </c>
      <c r="W343" s="33">
        <v>2024</v>
      </c>
      <c r="X343" s="33" t="s">
        <v>91</v>
      </c>
      <c r="Y343" s="33">
        <v>202401</v>
      </c>
      <c r="Z343" s="33">
        <v>202412</v>
      </c>
      <c r="AA343" s="33">
        <v>500</v>
      </c>
      <c r="AB343" s="33">
        <v>500</v>
      </c>
      <c r="AC343" s="33"/>
      <c r="AD343" s="33"/>
      <c r="AE343" s="148"/>
      <c r="AF343" s="33">
        <v>550</v>
      </c>
      <c r="AG343" s="33">
        <v>150</v>
      </c>
      <c r="AH343" s="33" t="s">
        <v>92</v>
      </c>
      <c r="AI343" s="33" t="s">
        <v>92</v>
      </c>
      <c r="AJ343" s="33" t="s">
        <v>92</v>
      </c>
      <c r="AK343" s="33" t="s">
        <v>91</v>
      </c>
      <c r="AL343" s="33" t="s">
        <v>92</v>
      </c>
      <c r="AM343" s="33" t="s">
        <v>92</v>
      </c>
      <c r="AN343" s="33" t="s">
        <v>92</v>
      </c>
      <c r="AO343" s="33" t="s">
        <v>92</v>
      </c>
      <c r="AP343" s="33" t="s">
        <v>92</v>
      </c>
      <c r="AQ343" s="33" t="s">
        <v>1102</v>
      </c>
      <c r="AR343" s="33">
        <v>13627649933</v>
      </c>
      <c r="AS343" s="209"/>
      <c r="AT343" s="192"/>
      <c r="AU343" s="192"/>
      <c r="AV343" s="193"/>
      <c r="AW343" s="28">
        <v>500</v>
      </c>
      <c r="AX343" s="192"/>
      <c r="AY343" s="192"/>
      <c r="AZ343" s="192"/>
      <c r="BA343" s="192"/>
      <c r="BB343" s="192"/>
      <c r="BC343" s="192"/>
    </row>
    <row r="344" s="2" customFormat="1" ht="209" customHeight="1" spans="1:55">
      <c r="A344" s="35" t="s">
        <v>1286</v>
      </c>
      <c r="B344" s="61">
        <v>332</v>
      </c>
      <c r="C344" s="89" t="s">
        <v>2514</v>
      </c>
      <c r="D344" s="28" t="s">
        <v>110</v>
      </c>
      <c r="E344" s="28" t="s">
        <v>111</v>
      </c>
      <c r="F344" s="28" t="s">
        <v>175</v>
      </c>
      <c r="G344" s="28" t="s">
        <v>2515</v>
      </c>
      <c r="H344" s="28" t="s">
        <v>114</v>
      </c>
      <c r="I344" s="89" t="s">
        <v>2516</v>
      </c>
      <c r="J344" s="28" t="s">
        <v>2517</v>
      </c>
      <c r="K344" s="28" t="s">
        <v>2518</v>
      </c>
      <c r="L344" s="28" t="s">
        <v>2517</v>
      </c>
      <c r="M344" s="28" t="s">
        <v>2519</v>
      </c>
      <c r="N344" s="89" t="s">
        <v>82</v>
      </c>
      <c r="O344" s="89" t="s">
        <v>182</v>
      </c>
      <c r="P344" s="28" t="s">
        <v>2520</v>
      </c>
      <c r="Q344" s="28" t="s">
        <v>2521</v>
      </c>
      <c r="R344" s="28" t="s">
        <v>2522</v>
      </c>
      <c r="S344" s="28" t="s">
        <v>154</v>
      </c>
      <c r="T344" s="28" t="s">
        <v>155</v>
      </c>
      <c r="U344" s="89" t="s">
        <v>214</v>
      </c>
      <c r="V344" s="28" t="s">
        <v>156</v>
      </c>
      <c r="W344" s="28">
        <v>2024</v>
      </c>
      <c r="X344" s="28" t="s">
        <v>91</v>
      </c>
      <c r="Y344" s="28">
        <v>2024.01</v>
      </c>
      <c r="Z344" s="28">
        <v>2024.12</v>
      </c>
      <c r="AA344" s="206">
        <v>397</v>
      </c>
      <c r="AB344" s="206">
        <v>397</v>
      </c>
      <c r="AC344" s="207"/>
      <c r="AD344" s="207"/>
      <c r="AE344" s="207"/>
      <c r="AF344" s="34">
        <v>40</v>
      </c>
      <c r="AG344" s="34">
        <v>10</v>
      </c>
      <c r="AH344" s="34" t="s">
        <v>92</v>
      </c>
      <c r="AI344" s="34" t="s">
        <v>92</v>
      </c>
      <c r="AJ344" s="34"/>
      <c r="AK344" s="34" t="s">
        <v>91</v>
      </c>
      <c r="AL344" s="34" t="s">
        <v>91</v>
      </c>
      <c r="AM344" s="34" t="s">
        <v>92</v>
      </c>
      <c r="AN344" s="34"/>
      <c r="AO344" s="34" t="s">
        <v>91</v>
      </c>
      <c r="AP344" s="34" t="s">
        <v>2523</v>
      </c>
      <c r="AQ344" s="34" t="s">
        <v>1869</v>
      </c>
      <c r="AR344" s="34">
        <v>18323731017</v>
      </c>
      <c r="AS344" s="163"/>
      <c r="AT344" s="163"/>
      <c r="AU344" s="163"/>
      <c r="AV344" s="164"/>
      <c r="AW344" s="35">
        <v>397</v>
      </c>
      <c r="AX344" s="152"/>
      <c r="AY344" s="152"/>
      <c r="AZ344" s="152"/>
      <c r="BA344" s="152"/>
      <c r="BB344" s="152"/>
      <c r="BC344" s="152"/>
    </row>
    <row r="345" s="142" customFormat="1" ht="121.5" spans="1:55">
      <c r="A345" s="180" t="s">
        <v>2297</v>
      </c>
      <c r="B345" s="61">
        <v>333</v>
      </c>
      <c r="C345" s="33" t="s">
        <v>2524</v>
      </c>
      <c r="D345" s="33" t="s">
        <v>73</v>
      </c>
      <c r="E345" s="33" t="s">
        <v>74</v>
      </c>
      <c r="F345" s="33" t="s">
        <v>75</v>
      </c>
      <c r="G345" s="33" t="s">
        <v>2525</v>
      </c>
      <c r="H345" s="33" t="s">
        <v>114</v>
      </c>
      <c r="I345" s="33" t="s">
        <v>707</v>
      </c>
      <c r="J345" s="33" t="s">
        <v>2526</v>
      </c>
      <c r="K345" s="33" t="s">
        <v>2527</v>
      </c>
      <c r="L345" s="33" t="s">
        <v>2526</v>
      </c>
      <c r="M345" s="33" t="s">
        <v>2525</v>
      </c>
      <c r="N345" s="33" t="s">
        <v>82</v>
      </c>
      <c r="O345" s="33" t="s">
        <v>2528</v>
      </c>
      <c r="P345" s="33" t="s">
        <v>2529</v>
      </c>
      <c r="Q345" s="33"/>
      <c r="R345" s="33" t="s">
        <v>2530</v>
      </c>
      <c r="S345" s="33" t="s">
        <v>154</v>
      </c>
      <c r="T345" s="33" t="s">
        <v>570</v>
      </c>
      <c r="U345" s="33" t="s">
        <v>214</v>
      </c>
      <c r="V345" s="33" t="s">
        <v>156</v>
      </c>
      <c r="W345" s="33">
        <v>2024</v>
      </c>
      <c r="X345" s="33" t="s">
        <v>91</v>
      </c>
      <c r="Y345" s="33">
        <v>202401</v>
      </c>
      <c r="Z345" s="33">
        <v>202412</v>
      </c>
      <c r="AA345" s="33">
        <v>103</v>
      </c>
      <c r="AB345" s="33">
        <v>103</v>
      </c>
      <c r="AC345" s="155"/>
      <c r="AD345" s="155"/>
      <c r="AE345" s="148"/>
      <c r="AF345" s="33">
        <v>1200</v>
      </c>
      <c r="AG345" s="33">
        <v>275</v>
      </c>
      <c r="AH345" s="33" t="s">
        <v>92</v>
      </c>
      <c r="AI345" s="33" t="s">
        <v>92</v>
      </c>
      <c r="AJ345" s="33" t="s">
        <v>92</v>
      </c>
      <c r="AK345" s="33" t="s">
        <v>91</v>
      </c>
      <c r="AL345" s="33" t="s">
        <v>91</v>
      </c>
      <c r="AM345" s="33" t="s">
        <v>92</v>
      </c>
      <c r="AN345" s="33" t="s">
        <v>92</v>
      </c>
      <c r="AO345" s="33" t="s">
        <v>92</v>
      </c>
      <c r="AP345" s="33" t="s">
        <v>92</v>
      </c>
      <c r="AQ345" s="33" t="s">
        <v>2531</v>
      </c>
      <c r="AR345" s="33">
        <v>17784079200</v>
      </c>
      <c r="AS345" s="160"/>
      <c r="AT345" s="185"/>
      <c r="AU345" s="185"/>
      <c r="AV345" s="210"/>
      <c r="AW345" s="185"/>
      <c r="AX345" s="185"/>
      <c r="AY345" s="185"/>
      <c r="AZ345" s="185"/>
      <c r="BA345" s="185"/>
      <c r="BB345" s="185"/>
      <c r="BC345" s="185"/>
    </row>
    <row r="346" s="140" customFormat="1" ht="138" customHeight="1" spans="1:55">
      <c r="A346" s="180" t="s">
        <v>2532</v>
      </c>
      <c r="B346" s="61">
        <v>334</v>
      </c>
      <c r="C346" s="33" t="s">
        <v>2533</v>
      </c>
      <c r="D346" s="33" t="s">
        <v>73</v>
      </c>
      <c r="E346" s="33" t="s">
        <v>74</v>
      </c>
      <c r="F346" s="33" t="s">
        <v>75</v>
      </c>
      <c r="G346" s="33" t="s">
        <v>2534</v>
      </c>
      <c r="H346" s="33" t="s">
        <v>96</v>
      </c>
      <c r="I346" s="33" t="s">
        <v>352</v>
      </c>
      <c r="J346" s="33" t="s">
        <v>2535</v>
      </c>
      <c r="K346" s="33" t="s">
        <v>2536</v>
      </c>
      <c r="L346" s="33" t="s">
        <v>2535</v>
      </c>
      <c r="M346" s="33" t="s">
        <v>2537</v>
      </c>
      <c r="N346" s="33" t="s">
        <v>82</v>
      </c>
      <c r="O346" s="33" t="s">
        <v>101</v>
      </c>
      <c r="P346" s="33" t="s">
        <v>2538</v>
      </c>
      <c r="Q346" s="33" t="s">
        <v>85</v>
      </c>
      <c r="R346" s="33" t="s">
        <v>2539</v>
      </c>
      <c r="S346" s="33" t="s">
        <v>569</v>
      </c>
      <c r="T346" s="33" t="s">
        <v>570</v>
      </c>
      <c r="U346" s="33" t="s">
        <v>2540</v>
      </c>
      <c r="V346" s="33" t="s">
        <v>2540</v>
      </c>
      <c r="W346" s="33">
        <v>2024</v>
      </c>
      <c r="X346" s="33" t="s">
        <v>91</v>
      </c>
      <c r="Y346" s="33">
        <v>202401</v>
      </c>
      <c r="Z346" s="33">
        <v>202412</v>
      </c>
      <c r="AA346" s="33">
        <v>2000</v>
      </c>
      <c r="AB346" s="33">
        <v>2000</v>
      </c>
      <c r="AC346" s="33"/>
      <c r="AD346" s="33"/>
      <c r="AE346" s="148"/>
      <c r="AF346" s="33">
        <v>8000</v>
      </c>
      <c r="AG346" s="33">
        <v>1800</v>
      </c>
      <c r="AH346" s="33" t="s">
        <v>92</v>
      </c>
      <c r="AI346" s="33" t="s">
        <v>92</v>
      </c>
      <c r="AJ346" s="33" t="s">
        <v>92</v>
      </c>
      <c r="AK346" s="33" t="s">
        <v>91</v>
      </c>
      <c r="AL346" s="33" t="s">
        <v>91</v>
      </c>
      <c r="AM346" s="33" t="s">
        <v>92</v>
      </c>
      <c r="AN346" s="33" t="s">
        <v>92</v>
      </c>
      <c r="AO346" s="33" t="s">
        <v>92</v>
      </c>
      <c r="AP346" s="33" t="s">
        <v>92</v>
      </c>
      <c r="AQ346" s="33" t="s">
        <v>1748</v>
      </c>
      <c r="AR346" s="33">
        <v>13996676222</v>
      </c>
      <c r="AS346" s="160"/>
      <c r="AT346" s="184"/>
      <c r="AU346" s="184"/>
      <c r="AV346" s="185"/>
      <c r="AW346" s="33">
        <v>2000</v>
      </c>
      <c r="AX346" s="184"/>
      <c r="AY346" s="184"/>
      <c r="AZ346" s="184"/>
      <c r="BA346" s="184"/>
      <c r="BB346" s="184"/>
      <c r="BC346" s="184"/>
    </row>
    <row r="347" s="140" customFormat="1" ht="124" customHeight="1" spans="1:55">
      <c r="A347" s="180" t="s">
        <v>2532</v>
      </c>
      <c r="B347" s="61">
        <v>335</v>
      </c>
      <c r="C347" s="33" t="s">
        <v>2541</v>
      </c>
      <c r="D347" s="33" t="s">
        <v>73</v>
      </c>
      <c r="E347" s="33" t="s">
        <v>74</v>
      </c>
      <c r="F347" s="33" t="s">
        <v>246</v>
      </c>
      <c r="G347" s="33" t="s">
        <v>2542</v>
      </c>
      <c r="H347" s="33" t="s">
        <v>96</v>
      </c>
      <c r="I347" s="33" t="s">
        <v>352</v>
      </c>
      <c r="J347" s="33" t="s">
        <v>2543</v>
      </c>
      <c r="K347" s="33" t="s">
        <v>2544</v>
      </c>
      <c r="L347" s="33" t="s">
        <v>2543</v>
      </c>
      <c r="M347" s="33" t="s">
        <v>2545</v>
      </c>
      <c r="N347" s="33" t="s">
        <v>82</v>
      </c>
      <c r="O347" s="33" t="s">
        <v>101</v>
      </c>
      <c r="P347" s="33" t="s">
        <v>2546</v>
      </c>
      <c r="Q347" s="33" t="s">
        <v>85</v>
      </c>
      <c r="R347" s="33" t="s">
        <v>2547</v>
      </c>
      <c r="S347" s="33" t="s">
        <v>569</v>
      </c>
      <c r="T347" s="33" t="s">
        <v>570</v>
      </c>
      <c r="U347" s="33" t="s">
        <v>2540</v>
      </c>
      <c r="V347" s="33" t="s">
        <v>2540</v>
      </c>
      <c r="W347" s="33">
        <v>2024</v>
      </c>
      <c r="X347" s="33" t="s">
        <v>91</v>
      </c>
      <c r="Y347" s="33">
        <v>202401</v>
      </c>
      <c r="Z347" s="33">
        <v>202412</v>
      </c>
      <c r="AA347" s="33">
        <v>1000</v>
      </c>
      <c r="AB347" s="33">
        <v>1000</v>
      </c>
      <c r="AC347" s="33"/>
      <c r="AD347" s="33"/>
      <c r="AE347" s="148"/>
      <c r="AF347" s="33">
        <v>100000</v>
      </c>
      <c r="AG347" s="33">
        <v>5000</v>
      </c>
      <c r="AH347" s="33" t="s">
        <v>92</v>
      </c>
      <c r="AI347" s="33" t="s">
        <v>92</v>
      </c>
      <c r="AJ347" s="33" t="s">
        <v>92</v>
      </c>
      <c r="AK347" s="33" t="s">
        <v>91</v>
      </c>
      <c r="AL347" s="33" t="s">
        <v>91</v>
      </c>
      <c r="AM347" s="33" t="s">
        <v>92</v>
      </c>
      <c r="AN347" s="33" t="s">
        <v>92</v>
      </c>
      <c r="AO347" s="33" t="s">
        <v>92</v>
      </c>
      <c r="AP347" s="33" t="s">
        <v>92</v>
      </c>
      <c r="AQ347" s="33" t="s">
        <v>1748</v>
      </c>
      <c r="AR347" s="33">
        <v>13996676222</v>
      </c>
      <c r="AS347" s="160"/>
      <c r="AT347" s="184"/>
      <c r="AU347" s="184"/>
      <c r="AV347" s="185"/>
      <c r="AW347" s="184"/>
      <c r="AX347" s="184"/>
      <c r="AY347" s="184"/>
      <c r="AZ347" s="184"/>
      <c r="BA347" s="184"/>
      <c r="BB347" s="184"/>
      <c r="BC347" s="184"/>
    </row>
    <row r="348" s="136" customFormat="1" ht="390" customHeight="1" spans="1:55">
      <c r="A348" s="167" t="s">
        <v>2548</v>
      </c>
      <c r="B348" s="61">
        <v>336</v>
      </c>
      <c r="C348" s="33" t="s">
        <v>2549</v>
      </c>
      <c r="D348" s="33" t="s">
        <v>110</v>
      </c>
      <c r="E348" s="33" t="s">
        <v>111</v>
      </c>
      <c r="F348" s="33" t="s">
        <v>175</v>
      </c>
      <c r="G348" s="33" t="s">
        <v>2550</v>
      </c>
      <c r="H348" s="33" t="s">
        <v>114</v>
      </c>
      <c r="I348" s="33" t="s">
        <v>2551</v>
      </c>
      <c r="J348" s="33" t="s">
        <v>2552</v>
      </c>
      <c r="K348" s="33" t="s">
        <v>2553</v>
      </c>
      <c r="L348" s="33" t="s">
        <v>2552</v>
      </c>
      <c r="M348" s="33" t="s">
        <v>2554</v>
      </c>
      <c r="N348" s="33" t="s">
        <v>82</v>
      </c>
      <c r="O348" s="33" t="s">
        <v>196</v>
      </c>
      <c r="P348" s="33" t="s">
        <v>2555</v>
      </c>
      <c r="Q348" s="33" t="s">
        <v>2556</v>
      </c>
      <c r="R348" s="33" t="s">
        <v>477</v>
      </c>
      <c r="S348" s="33" t="s">
        <v>105</v>
      </c>
      <c r="T348" s="33" t="s">
        <v>570</v>
      </c>
      <c r="U348" s="33" t="s">
        <v>2351</v>
      </c>
      <c r="V348" s="33" t="s">
        <v>90</v>
      </c>
      <c r="W348" s="33">
        <v>2024</v>
      </c>
      <c r="X348" s="33" t="s">
        <v>500</v>
      </c>
      <c r="Y348" s="33">
        <v>202401</v>
      </c>
      <c r="Z348" s="33">
        <v>202412</v>
      </c>
      <c r="AA348" s="33">
        <v>650</v>
      </c>
      <c r="AB348" s="33">
        <v>650</v>
      </c>
      <c r="AC348" s="33" t="s">
        <v>2557</v>
      </c>
      <c r="AD348" s="33"/>
      <c r="AE348" s="148"/>
      <c r="AF348" s="33">
        <v>200</v>
      </c>
      <c r="AG348" s="33">
        <v>20</v>
      </c>
      <c r="AH348" s="33" t="s">
        <v>92</v>
      </c>
      <c r="AI348" s="33" t="s">
        <v>92</v>
      </c>
      <c r="AJ348" s="33" t="s">
        <v>92</v>
      </c>
      <c r="AK348" s="33" t="s">
        <v>91</v>
      </c>
      <c r="AL348" s="33" t="s">
        <v>91</v>
      </c>
      <c r="AM348" s="33" t="s">
        <v>92</v>
      </c>
      <c r="AN348" s="33" t="s">
        <v>92</v>
      </c>
      <c r="AO348" s="33" t="s">
        <v>91</v>
      </c>
      <c r="AP348" s="33" t="s">
        <v>2558</v>
      </c>
      <c r="AQ348" s="33" t="s">
        <v>2559</v>
      </c>
      <c r="AR348" s="33">
        <v>19115297062</v>
      </c>
      <c r="AS348" s="160"/>
      <c r="AT348" s="163"/>
      <c r="AU348" s="163"/>
      <c r="AV348" s="164"/>
      <c r="AW348" s="33">
        <v>300</v>
      </c>
      <c r="AX348" s="163"/>
      <c r="AY348" s="163"/>
      <c r="AZ348" s="163"/>
      <c r="BA348" s="163"/>
      <c r="BB348" s="163"/>
      <c r="BC348" s="163"/>
    </row>
    <row r="349" s="136" customFormat="1" ht="237" customHeight="1" spans="1:55">
      <c r="A349" s="180" t="s">
        <v>1186</v>
      </c>
      <c r="B349" s="61">
        <v>337</v>
      </c>
      <c r="C349" s="33" t="s">
        <v>2560</v>
      </c>
      <c r="D349" s="33" t="s">
        <v>110</v>
      </c>
      <c r="E349" s="33" t="s">
        <v>111</v>
      </c>
      <c r="F349" s="33" t="s">
        <v>175</v>
      </c>
      <c r="G349" s="33" t="s">
        <v>2561</v>
      </c>
      <c r="H349" s="33" t="s">
        <v>114</v>
      </c>
      <c r="I349" s="33" t="s">
        <v>2562</v>
      </c>
      <c r="J349" s="33" t="s">
        <v>2563</v>
      </c>
      <c r="K349" s="33" t="s">
        <v>2564</v>
      </c>
      <c r="L349" s="33" t="s">
        <v>2563</v>
      </c>
      <c r="M349" s="33" t="s">
        <v>2565</v>
      </c>
      <c r="N349" s="33" t="s">
        <v>82</v>
      </c>
      <c r="O349" s="33" t="s">
        <v>196</v>
      </c>
      <c r="P349" s="33" t="s">
        <v>2566</v>
      </c>
      <c r="Q349" s="33" t="s">
        <v>2567</v>
      </c>
      <c r="R349" s="33" t="s">
        <v>1100</v>
      </c>
      <c r="S349" s="33" t="s">
        <v>569</v>
      </c>
      <c r="T349" s="33" t="s">
        <v>570</v>
      </c>
      <c r="U349" s="33" t="s">
        <v>214</v>
      </c>
      <c r="V349" s="33" t="s">
        <v>90</v>
      </c>
      <c r="W349" s="33">
        <v>2024</v>
      </c>
      <c r="X349" s="33" t="s">
        <v>500</v>
      </c>
      <c r="Y349" s="33">
        <v>202401</v>
      </c>
      <c r="Z349" s="33">
        <v>202412</v>
      </c>
      <c r="AA349" s="33">
        <v>45</v>
      </c>
      <c r="AB349" s="33">
        <v>45</v>
      </c>
      <c r="AC349" s="33" t="s">
        <v>2557</v>
      </c>
      <c r="AD349" s="33"/>
      <c r="AE349" s="148"/>
      <c r="AF349" s="33">
        <v>150</v>
      </c>
      <c r="AG349" s="33">
        <v>30</v>
      </c>
      <c r="AH349" s="33" t="s">
        <v>92</v>
      </c>
      <c r="AI349" s="33" t="s">
        <v>92</v>
      </c>
      <c r="AJ349" s="33" t="s">
        <v>92</v>
      </c>
      <c r="AK349" s="33" t="s">
        <v>91</v>
      </c>
      <c r="AL349" s="33" t="s">
        <v>91</v>
      </c>
      <c r="AM349" s="33" t="s">
        <v>92</v>
      </c>
      <c r="AN349" s="33" t="s">
        <v>92</v>
      </c>
      <c r="AO349" s="33" t="s">
        <v>91</v>
      </c>
      <c r="AP349" s="33" t="s">
        <v>2568</v>
      </c>
      <c r="AQ349" s="33" t="s">
        <v>2559</v>
      </c>
      <c r="AR349" s="33">
        <v>19115297062</v>
      </c>
      <c r="AS349" s="160"/>
      <c r="AT349" s="163"/>
      <c r="AU349" s="163"/>
      <c r="AV349" s="164"/>
      <c r="AW349" s="124"/>
      <c r="AX349" s="163"/>
      <c r="AY349" s="163"/>
      <c r="AZ349" s="163"/>
      <c r="BA349" s="163"/>
      <c r="BB349" s="163"/>
      <c r="BC349" s="163"/>
    </row>
    <row r="350" s="136" customFormat="1" ht="170" customHeight="1" spans="1:55">
      <c r="A350" s="167" t="s">
        <v>1186</v>
      </c>
      <c r="B350" s="61">
        <v>338</v>
      </c>
      <c r="C350" s="33" t="s">
        <v>2569</v>
      </c>
      <c r="D350" s="33" t="s">
        <v>110</v>
      </c>
      <c r="E350" s="33" t="s">
        <v>111</v>
      </c>
      <c r="F350" s="33" t="s">
        <v>175</v>
      </c>
      <c r="G350" s="33" t="s">
        <v>2570</v>
      </c>
      <c r="H350" s="33" t="s">
        <v>114</v>
      </c>
      <c r="I350" s="33" t="s">
        <v>2571</v>
      </c>
      <c r="J350" s="33" t="s">
        <v>2572</v>
      </c>
      <c r="K350" s="33" t="s">
        <v>2573</v>
      </c>
      <c r="L350" s="33" t="s">
        <v>2572</v>
      </c>
      <c r="M350" s="33" t="s">
        <v>2574</v>
      </c>
      <c r="N350" s="33" t="s">
        <v>82</v>
      </c>
      <c r="O350" s="33" t="s">
        <v>196</v>
      </c>
      <c r="P350" s="33" t="s">
        <v>2575</v>
      </c>
      <c r="Q350" s="33" t="s">
        <v>2576</v>
      </c>
      <c r="R350" s="33" t="s">
        <v>104</v>
      </c>
      <c r="S350" s="33" t="s">
        <v>1015</v>
      </c>
      <c r="T350" s="33" t="s">
        <v>570</v>
      </c>
      <c r="U350" s="33" t="s">
        <v>214</v>
      </c>
      <c r="V350" s="33" t="s">
        <v>90</v>
      </c>
      <c r="W350" s="33">
        <v>2024</v>
      </c>
      <c r="X350" s="33" t="s">
        <v>500</v>
      </c>
      <c r="Y350" s="33">
        <v>202401</v>
      </c>
      <c r="Z350" s="33">
        <v>202412</v>
      </c>
      <c r="AA350" s="33">
        <v>300</v>
      </c>
      <c r="AB350" s="155">
        <v>300</v>
      </c>
      <c r="AC350" s="33" t="s">
        <v>2557</v>
      </c>
      <c r="AD350" s="155"/>
      <c r="AE350" s="148"/>
      <c r="AF350" s="33">
        <v>450</v>
      </c>
      <c r="AG350" s="33">
        <v>80</v>
      </c>
      <c r="AH350" s="33" t="s">
        <v>92</v>
      </c>
      <c r="AI350" s="33" t="s">
        <v>92</v>
      </c>
      <c r="AJ350" s="33" t="s">
        <v>92</v>
      </c>
      <c r="AK350" s="33" t="s">
        <v>91</v>
      </c>
      <c r="AL350" s="33" t="s">
        <v>91</v>
      </c>
      <c r="AM350" s="33" t="s">
        <v>92</v>
      </c>
      <c r="AN350" s="33" t="s">
        <v>92</v>
      </c>
      <c r="AO350" s="33" t="s">
        <v>91</v>
      </c>
      <c r="AP350" s="33" t="s">
        <v>2577</v>
      </c>
      <c r="AQ350" s="33" t="s">
        <v>2559</v>
      </c>
      <c r="AR350" s="33">
        <v>19115297062</v>
      </c>
      <c r="AS350" s="160"/>
      <c r="AT350" s="163"/>
      <c r="AU350" s="163"/>
      <c r="AV350" s="164"/>
      <c r="AW350" s="124">
        <v>200</v>
      </c>
      <c r="AX350" s="163"/>
      <c r="AY350" s="163"/>
      <c r="AZ350" s="163"/>
      <c r="BA350" s="163"/>
      <c r="BB350" s="163"/>
      <c r="BC350" s="163"/>
    </row>
    <row r="351" s="136" customFormat="1" ht="175.5" spans="1:55">
      <c r="A351" s="167" t="s">
        <v>1286</v>
      </c>
      <c r="B351" s="61">
        <v>339</v>
      </c>
      <c r="C351" s="33" t="s">
        <v>2578</v>
      </c>
      <c r="D351" s="33" t="s">
        <v>110</v>
      </c>
      <c r="E351" s="33" t="s">
        <v>111</v>
      </c>
      <c r="F351" s="33" t="s">
        <v>175</v>
      </c>
      <c r="G351" s="33" t="s">
        <v>2579</v>
      </c>
      <c r="H351" s="33" t="s">
        <v>114</v>
      </c>
      <c r="I351" s="33" t="s">
        <v>2580</v>
      </c>
      <c r="J351" s="33" t="s">
        <v>2581</v>
      </c>
      <c r="K351" s="33" t="s">
        <v>2582</v>
      </c>
      <c r="L351" s="33" t="s">
        <v>2581</v>
      </c>
      <c r="M351" s="33" t="s">
        <v>2583</v>
      </c>
      <c r="N351" s="33" t="s">
        <v>82</v>
      </c>
      <c r="O351" s="33" t="s">
        <v>196</v>
      </c>
      <c r="P351" s="33" t="s">
        <v>2584</v>
      </c>
      <c r="Q351" s="33" t="s">
        <v>2585</v>
      </c>
      <c r="R351" s="33" t="s">
        <v>2586</v>
      </c>
      <c r="S351" s="33" t="s">
        <v>1015</v>
      </c>
      <c r="T351" s="33" t="s">
        <v>570</v>
      </c>
      <c r="U351" s="33" t="s">
        <v>214</v>
      </c>
      <c r="V351" s="33" t="s">
        <v>90</v>
      </c>
      <c r="W351" s="33">
        <v>2024</v>
      </c>
      <c r="X351" s="33" t="s">
        <v>500</v>
      </c>
      <c r="Y351" s="33">
        <v>202401</v>
      </c>
      <c r="Z351" s="33">
        <v>202412</v>
      </c>
      <c r="AA351" s="33">
        <v>650</v>
      </c>
      <c r="AB351" s="155">
        <v>650</v>
      </c>
      <c r="AC351" s="33" t="s">
        <v>2557</v>
      </c>
      <c r="AD351" s="155"/>
      <c r="AE351" s="148"/>
      <c r="AF351" s="33">
        <v>100</v>
      </c>
      <c r="AG351" s="33">
        <v>60</v>
      </c>
      <c r="AH351" s="33" t="s">
        <v>92</v>
      </c>
      <c r="AI351" s="33" t="s">
        <v>92</v>
      </c>
      <c r="AJ351" s="33" t="s">
        <v>92</v>
      </c>
      <c r="AK351" s="33" t="s">
        <v>91</v>
      </c>
      <c r="AL351" s="33" t="s">
        <v>91</v>
      </c>
      <c r="AM351" s="33" t="s">
        <v>92</v>
      </c>
      <c r="AN351" s="33" t="s">
        <v>92</v>
      </c>
      <c r="AO351" s="33" t="s">
        <v>92</v>
      </c>
      <c r="AP351" s="33" t="s">
        <v>92</v>
      </c>
      <c r="AQ351" s="33" t="s">
        <v>2559</v>
      </c>
      <c r="AR351" s="33">
        <v>19115297062</v>
      </c>
      <c r="AS351" s="160"/>
      <c r="AT351" s="163"/>
      <c r="AU351" s="163"/>
      <c r="AV351" s="164"/>
      <c r="AW351" s="124">
        <v>300</v>
      </c>
      <c r="AX351" s="163"/>
      <c r="AY351" s="163"/>
      <c r="AZ351" s="163"/>
      <c r="BA351" s="163"/>
      <c r="BB351" s="163"/>
      <c r="BC351" s="163"/>
    </row>
    <row r="352" s="136" customFormat="1" ht="189" spans="1:55">
      <c r="A352" s="167" t="s">
        <v>1504</v>
      </c>
      <c r="B352" s="61">
        <v>340</v>
      </c>
      <c r="C352" s="33" t="s">
        <v>2587</v>
      </c>
      <c r="D352" s="33" t="s">
        <v>110</v>
      </c>
      <c r="E352" s="33" t="s">
        <v>111</v>
      </c>
      <c r="F352" s="33" t="s">
        <v>175</v>
      </c>
      <c r="G352" s="33" t="s">
        <v>2588</v>
      </c>
      <c r="H352" s="33" t="s">
        <v>114</v>
      </c>
      <c r="I352" s="33" t="s">
        <v>2589</v>
      </c>
      <c r="J352" s="33" t="s">
        <v>2590</v>
      </c>
      <c r="K352" s="33" t="s">
        <v>2591</v>
      </c>
      <c r="L352" s="33" t="s">
        <v>2590</v>
      </c>
      <c r="M352" s="33" t="s">
        <v>2592</v>
      </c>
      <c r="N352" s="33" t="s">
        <v>82</v>
      </c>
      <c r="O352" s="33" t="s">
        <v>196</v>
      </c>
      <c r="P352" s="33" t="s">
        <v>2593</v>
      </c>
      <c r="Q352" s="33" t="s">
        <v>2594</v>
      </c>
      <c r="R352" s="33" t="s">
        <v>2595</v>
      </c>
      <c r="S352" s="33" t="s">
        <v>1015</v>
      </c>
      <c r="T352" s="33" t="s">
        <v>570</v>
      </c>
      <c r="U352" s="33" t="s">
        <v>214</v>
      </c>
      <c r="V352" s="33" t="s">
        <v>90</v>
      </c>
      <c r="W352" s="33">
        <v>2024</v>
      </c>
      <c r="X352" s="33" t="s">
        <v>500</v>
      </c>
      <c r="Y352" s="33">
        <v>202401</v>
      </c>
      <c r="Z352" s="33">
        <v>202412</v>
      </c>
      <c r="AA352" s="33">
        <v>500</v>
      </c>
      <c r="AB352" s="33">
        <v>500</v>
      </c>
      <c r="AC352" s="33"/>
      <c r="AD352" s="33"/>
      <c r="AE352" s="148"/>
      <c r="AF352" s="33">
        <v>800</v>
      </c>
      <c r="AG352" s="33">
        <v>55</v>
      </c>
      <c r="AH352" s="33" t="s">
        <v>92</v>
      </c>
      <c r="AI352" s="33" t="s">
        <v>92</v>
      </c>
      <c r="AJ352" s="33" t="s">
        <v>92</v>
      </c>
      <c r="AK352" s="33" t="s">
        <v>91</v>
      </c>
      <c r="AL352" s="33" t="s">
        <v>91</v>
      </c>
      <c r="AM352" s="33" t="s">
        <v>92</v>
      </c>
      <c r="AN352" s="33" t="s">
        <v>92</v>
      </c>
      <c r="AO352" s="33" t="s">
        <v>92</v>
      </c>
      <c r="AP352" s="33" t="s">
        <v>92</v>
      </c>
      <c r="AQ352" s="33" t="s">
        <v>2559</v>
      </c>
      <c r="AR352" s="33">
        <v>19115297062</v>
      </c>
      <c r="AS352" s="160"/>
      <c r="AT352" s="163"/>
      <c r="AU352" s="163"/>
      <c r="AV352" s="164"/>
      <c r="AW352" s="124">
        <v>300</v>
      </c>
      <c r="AX352" s="163"/>
      <c r="AY352" s="163"/>
      <c r="AZ352" s="163"/>
      <c r="BA352" s="163"/>
      <c r="BB352" s="163"/>
      <c r="BC352" s="163"/>
    </row>
    <row r="353" s="136" customFormat="1" ht="108" spans="1:55">
      <c r="A353" s="201" t="s">
        <v>73</v>
      </c>
      <c r="B353" s="61">
        <v>341</v>
      </c>
      <c r="C353" s="33" t="s">
        <v>2596</v>
      </c>
      <c r="D353" s="33" t="s">
        <v>73</v>
      </c>
      <c r="E353" s="33" t="s">
        <v>74</v>
      </c>
      <c r="F353" s="33" t="s">
        <v>75</v>
      </c>
      <c r="G353" s="33" t="s">
        <v>2597</v>
      </c>
      <c r="H353" s="33" t="s">
        <v>114</v>
      </c>
      <c r="I353" s="33" t="s">
        <v>205</v>
      </c>
      <c r="J353" s="33" t="s">
        <v>2598</v>
      </c>
      <c r="K353" s="33" t="s">
        <v>2599</v>
      </c>
      <c r="L353" s="33" t="s">
        <v>2598</v>
      </c>
      <c r="M353" s="33" t="s">
        <v>2600</v>
      </c>
      <c r="N353" s="33" t="s">
        <v>82</v>
      </c>
      <c r="O353" s="33" t="s">
        <v>196</v>
      </c>
      <c r="P353" s="33" t="s">
        <v>2601</v>
      </c>
      <c r="Q353" s="33" t="s">
        <v>85</v>
      </c>
      <c r="R353" s="33" t="s">
        <v>212</v>
      </c>
      <c r="S353" s="33" t="s">
        <v>1048</v>
      </c>
      <c r="T353" s="33" t="s">
        <v>570</v>
      </c>
      <c r="U353" s="33" t="s">
        <v>214</v>
      </c>
      <c r="V353" s="33" t="s">
        <v>90</v>
      </c>
      <c r="W353" s="33">
        <v>2024</v>
      </c>
      <c r="X353" s="33" t="s">
        <v>91</v>
      </c>
      <c r="Y353" s="33">
        <v>202401</v>
      </c>
      <c r="Z353" s="33">
        <v>202412</v>
      </c>
      <c r="AA353" s="33">
        <v>270</v>
      </c>
      <c r="AB353" s="33">
        <v>270</v>
      </c>
      <c r="AC353" s="155"/>
      <c r="AD353" s="155"/>
      <c r="AE353" s="148"/>
      <c r="AF353" s="33">
        <v>90</v>
      </c>
      <c r="AG353" s="33">
        <v>10</v>
      </c>
      <c r="AH353" s="33" t="s">
        <v>92</v>
      </c>
      <c r="AI353" s="33" t="s">
        <v>92</v>
      </c>
      <c r="AJ353" s="33" t="s">
        <v>92</v>
      </c>
      <c r="AK353" s="33" t="s">
        <v>91</v>
      </c>
      <c r="AL353" s="33" t="s">
        <v>92</v>
      </c>
      <c r="AM353" s="33" t="s">
        <v>92</v>
      </c>
      <c r="AN353" s="33" t="s">
        <v>92</v>
      </c>
      <c r="AO353" s="33" t="s">
        <v>92</v>
      </c>
      <c r="AP353" s="33" t="s">
        <v>92</v>
      </c>
      <c r="AQ353" s="33" t="s">
        <v>2602</v>
      </c>
      <c r="AR353" s="33">
        <v>15902364396</v>
      </c>
      <c r="AS353" s="160"/>
      <c r="AT353" s="163"/>
      <c r="AU353" s="163"/>
      <c r="AV353" s="164"/>
      <c r="AW353" s="163"/>
      <c r="AX353" s="163"/>
      <c r="AY353" s="163"/>
      <c r="AZ353" s="163"/>
      <c r="BA353" s="163"/>
      <c r="BB353" s="163"/>
      <c r="BC353" s="163"/>
    </row>
    <row r="354" s="136" customFormat="1" ht="108" spans="1:55">
      <c r="A354" s="202" t="s">
        <v>73</v>
      </c>
      <c r="B354" s="61">
        <v>342</v>
      </c>
      <c r="C354" s="33" t="s">
        <v>2603</v>
      </c>
      <c r="D354" s="33" t="s">
        <v>73</v>
      </c>
      <c r="E354" s="33" t="s">
        <v>128</v>
      </c>
      <c r="F354" s="33" t="s">
        <v>129</v>
      </c>
      <c r="G354" s="33" t="s">
        <v>2604</v>
      </c>
      <c r="H354" s="33" t="s">
        <v>114</v>
      </c>
      <c r="I354" s="33" t="s">
        <v>657</v>
      </c>
      <c r="J354" s="33" t="s">
        <v>2605</v>
      </c>
      <c r="K354" s="33" t="s">
        <v>2606</v>
      </c>
      <c r="L354" s="33" t="s">
        <v>2605</v>
      </c>
      <c r="M354" s="33" t="s">
        <v>2607</v>
      </c>
      <c r="N354" s="33" t="s">
        <v>82</v>
      </c>
      <c r="O354" s="33" t="s">
        <v>196</v>
      </c>
      <c r="P354" s="33" t="s">
        <v>2608</v>
      </c>
      <c r="Q354" s="33" t="s">
        <v>85</v>
      </c>
      <c r="R354" s="33" t="s">
        <v>104</v>
      </c>
      <c r="S354" s="33" t="s">
        <v>1015</v>
      </c>
      <c r="T354" s="33" t="s">
        <v>570</v>
      </c>
      <c r="U354" s="33" t="s">
        <v>214</v>
      </c>
      <c r="V354" s="33" t="s">
        <v>90</v>
      </c>
      <c r="W354" s="33">
        <v>2024</v>
      </c>
      <c r="X354" s="33" t="s">
        <v>500</v>
      </c>
      <c r="Y354" s="33">
        <v>202401</v>
      </c>
      <c r="Z354" s="33">
        <v>202412</v>
      </c>
      <c r="AA354" s="33">
        <v>1000</v>
      </c>
      <c r="AB354" s="33">
        <v>1000</v>
      </c>
      <c r="AC354" s="33"/>
      <c r="AD354" s="33"/>
      <c r="AE354" s="148"/>
      <c r="AF354" s="33">
        <v>650</v>
      </c>
      <c r="AG354" s="33">
        <v>80</v>
      </c>
      <c r="AH354" s="33" t="s">
        <v>92</v>
      </c>
      <c r="AI354" s="33" t="s">
        <v>92</v>
      </c>
      <c r="AJ354" s="33" t="s">
        <v>92</v>
      </c>
      <c r="AK354" s="33" t="s">
        <v>91</v>
      </c>
      <c r="AL354" s="33" t="s">
        <v>92</v>
      </c>
      <c r="AM354" s="33" t="s">
        <v>92</v>
      </c>
      <c r="AN354" s="33" t="s">
        <v>92</v>
      </c>
      <c r="AO354" s="33" t="s">
        <v>92</v>
      </c>
      <c r="AP354" s="33" t="s">
        <v>92</v>
      </c>
      <c r="AQ354" s="33" t="s">
        <v>107</v>
      </c>
      <c r="AR354" s="33">
        <v>18883235345</v>
      </c>
      <c r="AS354" s="160"/>
      <c r="AT354" s="163"/>
      <c r="AU354" s="163"/>
      <c r="AV354" s="164"/>
      <c r="AW354" s="163"/>
      <c r="AX354" s="163"/>
      <c r="AY354" s="163"/>
      <c r="AZ354" s="163"/>
      <c r="BA354" s="163"/>
      <c r="BB354" s="163"/>
      <c r="BC354" s="163"/>
    </row>
    <row r="355" s="136" customFormat="1" ht="189" spans="1:55">
      <c r="A355" s="167" t="s">
        <v>556</v>
      </c>
      <c r="B355" s="61">
        <v>343</v>
      </c>
      <c r="C355" s="33" t="s">
        <v>2609</v>
      </c>
      <c r="D355" s="33" t="s">
        <v>73</v>
      </c>
      <c r="E355" s="33" t="s">
        <v>74</v>
      </c>
      <c r="F355" s="33" t="s">
        <v>246</v>
      </c>
      <c r="G355" s="33" t="s">
        <v>2610</v>
      </c>
      <c r="H355" s="33" t="s">
        <v>114</v>
      </c>
      <c r="I355" s="33" t="s">
        <v>2611</v>
      </c>
      <c r="J355" s="33" t="s">
        <v>2612</v>
      </c>
      <c r="K355" s="33" t="s">
        <v>2613</v>
      </c>
      <c r="L355" s="33" t="s">
        <v>2612</v>
      </c>
      <c r="M355" s="33" t="s">
        <v>2614</v>
      </c>
      <c r="N355" s="33" t="s">
        <v>82</v>
      </c>
      <c r="O355" s="33" t="s">
        <v>196</v>
      </c>
      <c r="P355" s="33" t="s">
        <v>2615</v>
      </c>
      <c r="Q355" s="33" t="s">
        <v>2616</v>
      </c>
      <c r="R355" s="33" t="s">
        <v>477</v>
      </c>
      <c r="S355" s="33" t="s">
        <v>553</v>
      </c>
      <c r="T355" s="33" t="s">
        <v>570</v>
      </c>
      <c r="U355" s="33" t="s">
        <v>214</v>
      </c>
      <c r="V355" s="33" t="s">
        <v>90</v>
      </c>
      <c r="W355" s="33">
        <v>2024</v>
      </c>
      <c r="X355" s="33" t="s">
        <v>91</v>
      </c>
      <c r="Y355" s="33">
        <v>202401</v>
      </c>
      <c r="Z355" s="33">
        <v>202412</v>
      </c>
      <c r="AA355" s="33">
        <v>350</v>
      </c>
      <c r="AB355" s="33">
        <v>350</v>
      </c>
      <c r="AC355" s="33"/>
      <c r="AD355" s="33"/>
      <c r="AE355" s="148"/>
      <c r="AF355" s="33">
        <v>230</v>
      </c>
      <c r="AG355" s="33">
        <v>20</v>
      </c>
      <c r="AH355" s="33" t="s">
        <v>92</v>
      </c>
      <c r="AI355" s="33" t="s">
        <v>92</v>
      </c>
      <c r="AJ355" s="33" t="s">
        <v>91</v>
      </c>
      <c r="AK355" s="33" t="s">
        <v>92</v>
      </c>
      <c r="AL355" s="33" t="s">
        <v>91</v>
      </c>
      <c r="AM355" s="33" t="s">
        <v>92</v>
      </c>
      <c r="AN355" s="33" t="s">
        <v>92</v>
      </c>
      <c r="AO355" s="33" t="s">
        <v>92</v>
      </c>
      <c r="AP355" s="33" t="s">
        <v>92</v>
      </c>
      <c r="AQ355" s="150" t="s">
        <v>93</v>
      </c>
      <c r="AR355" s="33">
        <v>19923231856</v>
      </c>
      <c r="AS355" s="160"/>
      <c r="AT355" s="163"/>
      <c r="AU355" s="163"/>
      <c r="AV355" s="164"/>
      <c r="AW355" s="163"/>
      <c r="AX355" s="163"/>
      <c r="AY355" s="163"/>
      <c r="AZ355" s="163"/>
      <c r="BA355" s="163"/>
      <c r="BB355" s="163"/>
      <c r="BC355" s="163"/>
    </row>
    <row r="356" s="136" customFormat="1" ht="148.5" spans="1:55">
      <c r="A356" s="180" t="s">
        <v>2617</v>
      </c>
      <c r="B356" s="61">
        <v>344</v>
      </c>
      <c r="C356" s="33" t="s">
        <v>2618</v>
      </c>
      <c r="D356" s="33" t="s">
        <v>110</v>
      </c>
      <c r="E356" s="33" t="s">
        <v>111</v>
      </c>
      <c r="F356" s="33" t="s">
        <v>175</v>
      </c>
      <c r="G356" s="33" t="s">
        <v>2619</v>
      </c>
      <c r="H356" s="33" t="s">
        <v>114</v>
      </c>
      <c r="I356" s="33" t="s">
        <v>657</v>
      </c>
      <c r="J356" s="33" t="s">
        <v>2620</v>
      </c>
      <c r="K356" s="33" t="s">
        <v>2621</v>
      </c>
      <c r="L356" s="33" t="s">
        <v>2620</v>
      </c>
      <c r="M356" s="33" t="s">
        <v>2622</v>
      </c>
      <c r="N356" s="33" t="s">
        <v>82</v>
      </c>
      <c r="O356" s="33" t="s">
        <v>196</v>
      </c>
      <c r="P356" s="33" t="s">
        <v>2623</v>
      </c>
      <c r="Q356" s="33" t="s">
        <v>2624</v>
      </c>
      <c r="R356" s="33" t="s">
        <v>2625</v>
      </c>
      <c r="S356" s="33" t="s">
        <v>1015</v>
      </c>
      <c r="T356" s="33" t="s">
        <v>570</v>
      </c>
      <c r="U356" s="33" t="s">
        <v>214</v>
      </c>
      <c r="V356" s="33" t="s">
        <v>90</v>
      </c>
      <c r="W356" s="33">
        <v>2024</v>
      </c>
      <c r="X356" s="33" t="s">
        <v>500</v>
      </c>
      <c r="Y356" s="33">
        <v>202401</v>
      </c>
      <c r="Z356" s="33">
        <v>202412</v>
      </c>
      <c r="AA356" s="33">
        <v>250</v>
      </c>
      <c r="AB356" s="33">
        <v>250</v>
      </c>
      <c r="AC356" s="33"/>
      <c r="AD356" s="33"/>
      <c r="AE356" s="148"/>
      <c r="AF356" s="33">
        <v>50</v>
      </c>
      <c r="AG356" s="33">
        <v>12</v>
      </c>
      <c r="AH356" s="33" t="s">
        <v>92</v>
      </c>
      <c r="AI356" s="33" t="s">
        <v>92</v>
      </c>
      <c r="AJ356" s="33" t="s">
        <v>92</v>
      </c>
      <c r="AK356" s="33" t="s">
        <v>91</v>
      </c>
      <c r="AL356" s="33" t="s">
        <v>92</v>
      </c>
      <c r="AM356" s="33" t="s">
        <v>92</v>
      </c>
      <c r="AN356" s="33" t="s">
        <v>92</v>
      </c>
      <c r="AO356" s="33" t="s">
        <v>91</v>
      </c>
      <c r="AP356" s="33" t="s">
        <v>2626</v>
      </c>
      <c r="AQ356" s="33" t="s">
        <v>107</v>
      </c>
      <c r="AR356" s="33">
        <v>18883235345</v>
      </c>
      <c r="AS356" s="160"/>
      <c r="AT356" s="163"/>
      <c r="AU356" s="163"/>
      <c r="AV356" s="164"/>
      <c r="AW356" s="33">
        <v>250</v>
      </c>
      <c r="AX356" s="163"/>
      <c r="AY356" s="163"/>
      <c r="AZ356" s="163"/>
      <c r="BA356" s="163"/>
      <c r="BB356" s="163"/>
      <c r="BC356" s="163"/>
    </row>
    <row r="357" s="139" customFormat="1" ht="214" customHeight="1" spans="1:55">
      <c r="A357" s="180" t="s">
        <v>2297</v>
      </c>
      <c r="B357" s="61">
        <v>345</v>
      </c>
      <c r="C357" s="33" t="s">
        <v>2627</v>
      </c>
      <c r="D357" s="33" t="s">
        <v>2628</v>
      </c>
      <c r="E357" s="33" t="s">
        <v>2629</v>
      </c>
      <c r="F357" s="33" t="s">
        <v>2630</v>
      </c>
      <c r="G357" s="33" t="s">
        <v>2631</v>
      </c>
      <c r="H357" s="33" t="s">
        <v>114</v>
      </c>
      <c r="I357" s="33" t="s">
        <v>352</v>
      </c>
      <c r="J357" s="33" t="s">
        <v>2632</v>
      </c>
      <c r="K357" s="33" t="s">
        <v>2633</v>
      </c>
      <c r="L357" s="33" t="s">
        <v>2632</v>
      </c>
      <c r="M357" s="33" t="s">
        <v>2634</v>
      </c>
      <c r="N357" s="33" t="s">
        <v>82</v>
      </c>
      <c r="O357" s="33" t="s">
        <v>2635</v>
      </c>
      <c r="P357" s="33" t="s">
        <v>2636</v>
      </c>
      <c r="Q357" s="33" t="s">
        <v>85</v>
      </c>
      <c r="R357" s="33" t="s">
        <v>2637</v>
      </c>
      <c r="S357" s="33" t="s">
        <v>105</v>
      </c>
      <c r="T357" s="33" t="s">
        <v>570</v>
      </c>
      <c r="U357" s="33" t="s">
        <v>214</v>
      </c>
      <c r="V357" s="33" t="s">
        <v>363</v>
      </c>
      <c r="W357" s="33">
        <v>2024</v>
      </c>
      <c r="X357" s="33" t="s">
        <v>91</v>
      </c>
      <c r="Y357" s="33">
        <v>202401</v>
      </c>
      <c r="Z357" s="33">
        <v>202412</v>
      </c>
      <c r="AA357" s="33">
        <v>2000</v>
      </c>
      <c r="AB357" s="33">
        <v>2000</v>
      </c>
      <c r="AC357" s="33"/>
      <c r="AD357" s="33"/>
      <c r="AE357" s="148"/>
      <c r="AF357" s="33">
        <v>20000</v>
      </c>
      <c r="AG357" s="33">
        <v>2000</v>
      </c>
      <c r="AH357" s="33" t="s">
        <v>92</v>
      </c>
      <c r="AI357" s="33" t="s">
        <v>92</v>
      </c>
      <c r="AJ357" s="33" t="s">
        <v>92</v>
      </c>
      <c r="AK357" s="33" t="s">
        <v>91</v>
      </c>
      <c r="AL357" s="33" t="s">
        <v>92</v>
      </c>
      <c r="AM357" s="33" t="s">
        <v>92</v>
      </c>
      <c r="AN357" s="33" t="s">
        <v>92</v>
      </c>
      <c r="AO357" s="33" t="s">
        <v>92</v>
      </c>
      <c r="AP357" s="33" t="s">
        <v>92</v>
      </c>
      <c r="AQ357" s="33" t="s">
        <v>2638</v>
      </c>
      <c r="AR357" s="33">
        <v>15870569957</v>
      </c>
      <c r="AS357" s="160"/>
      <c r="AT357" s="177"/>
      <c r="AU357" s="177"/>
      <c r="AV357" s="70"/>
      <c r="AW357" s="177"/>
      <c r="AX357" s="177"/>
      <c r="AY357" s="177"/>
      <c r="AZ357" s="177"/>
      <c r="BA357" s="177"/>
      <c r="BB357" s="177"/>
      <c r="BC357" s="177"/>
    </row>
    <row r="358" s="139" customFormat="1" ht="121.5" spans="1:55">
      <c r="A358" s="180" t="s">
        <v>2297</v>
      </c>
      <c r="B358" s="61">
        <v>346</v>
      </c>
      <c r="C358" s="33" t="s">
        <v>2639</v>
      </c>
      <c r="D358" s="33" t="s">
        <v>2628</v>
      </c>
      <c r="E358" s="33" t="s">
        <v>2629</v>
      </c>
      <c r="F358" s="33" t="s">
        <v>2640</v>
      </c>
      <c r="G358" s="33" t="s">
        <v>2641</v>
      </c>
      <c r="H358" s="33" t="s">
        <v>114</v>
      </c>
      <c r="I358" s="33" t="s">
        <v>561</v>
      </c>
      <c r="J358" s="33" t="s">
        <v>2642</v>
      </c>
      <c r="K358" s="33" t="s">
        <v>2643</v>
      </c>
      <c r="L358" s="33" t="s">
        <v>2642</v>
      </c>
      <c r="M358" s="33" t="s">
        <v>2644</v>
      </c>
      <c r="N358" s="33" t="s">
        <v>82</v>
      </c>
      <c r="O358" s="33" t="s">
        <v>2645</v>
      </c>
      <c r="P358" s="33" t="s">
        <v>2646</v>
      </c>
      <c r="Q358" s="33" t="s">
        <v>85</v>
      </c>
      <c r="R358" s="33" t="s">
        <v>2647</v>
      </c>
      <c r="S358" s="33" t="s">
        <v>569</v>
      </c>
      <c r="T358" s="33" t="s">
        <v>570</v>
      </c>
      <c r="U358" s="33" t="s">
        <v>214</v>
      </c>
      <c r="V358" s="33" t="s">
        <v>572</v>
      </c>
      <c r="W358" s="33">
        <v>2024</v>
      </c>
      <c r="X358" s="33" t="s">
        <v>500</v>
      </c>
      <c r="Y358" s="33">
        <v>202401</v>
      </c>
      <c r="Z358" s="33">
        <v>202412</v>
      </c>
      <c r="AA358" s="33">
        <v>5</v>
      </c>
      <c r="AB358" s="33">
        <v>5</v>
      </c>
      <c r="AC358" s="33"/>
      <c r="AD358" s="33"/>
      <c r="AE358" s="148"/>
      <c r="AF358" s="33">
        <v>586</v>
      </c>
      <c r="AG358" s="33">
        <v>586</v>
      </c>
      <c r="AH358" s="33" t="s">
        <v>92</v>
      </c>
      <c r="AI358" s="33" t="s">
        <v>92</v>
      </c>
      <c r="AJ358" s="33" t="s">
        <v>92</v>
      </c>
      <c r="AK358" s="33" t="s">
        <v>91</v>
      </c>
      <c r="AL358" s="33" t="s">
        <v>92</v>
      </c>
      <c r="AM358" s="33" t="s">
        <v>92</v>
      </c>
      <c r="AN358" s="33" t="s">
        <v>92</v>
      </c>
      <c r="AO358" s="33" t="s">
        <v>92</v>
      </c>
      <c r="AP358" s="33" t="s">
        <v>92</v>
      </c>
      <c r="AQ358" s="33" t="s">
        <v>1953</v>
      </c>
      <c r="AR358" s="33">
        <v>15023892435</v>
      </c>
      <c r="AS358" s="160"/>
      <c r="AT358" s="177"/>
      <c r="AU358" s="177"/>
      <c r="AV358" s="70"/>
      <c r="AW358" s="177"/>
      <c r="AX358" s="177"/>
      <c r="AY358" s="177"/>
      <c r="AZ358" s="177"/>
      <c r="BA358" s="177"/>
      <c r="BB358" s="177"/>
      <c r="BC358" s="177"/>
    </row>
    <row r="359" s="139" customFormat="1" ht="108" spans="1:55">
      <c r="A359" s="180" t="s">
        <v>2297</v>
      </c>
      <c r="B359" s="61">
        <v>347</v>
      </c>
      <c r="C359" s="33" t="s">
        <v>2648</v>
      </c>
      <c r="D359" s="33" t="s">
        <v>2628</v>
      </c>
      <c r="E359" s="33" t="s">
        <v>2629</v>
      </c>
      <c r="F359" s="33" t="s">
        <v>2640</v>
      </c>
      <c r="G359" s="33" t="s">
        <v>2649</v>
      </c>
      <c r="H359" s="33" t="s">
        <v>114</v>
      </c>
      <c r="I359" s="33" t="s">
        <v>576</v>
      </c>
      <c r="J359" s="33" t="s">
        <v>2650</v>
      </c>
      <c r="K359" s="33" t="s">
        <v>2651</v>
      </c>
      <c r="L359" s="33" t="s">
        <v>2650</v>
      </c>
      <c r="M359" s="33" t="s">
        <v>2652</v>
      </c>
      <c r="N359" s="33" t="s">
        <v>82</v>
      </c>
      <c r="O359" s="33" t="s">
        <v>2645</v>
      </c>
      <c r="P359" s="33" t="s">
        <v>2646</v>
      </c>
      <c r="Q359" s="33" t="s">
        <v>85</v>
      </c>
      <c r="R359" s="33" t="s">
        <v>2653</v>
      </c>
      <c r="S359" s="33" t="s">
        <v>1002</v>
      </c>
      <c r="T359" s="33" t="s">
        <v>570</v>
      </c>
      <c r="U359" s="33" t="s">
        <v>214</v>
      </c>
      <c r="V359" s="33" t="s">
        <v>581</v>
      </c>
      <c r="W359" s="33" t="s">
        <v>2163</v>
      </c>
      <c r="X359" s="33" t="s">
        <v>91</v>
      </c>
      <c r="Y359" s="33">
        <v>202401</v>
      </c>
      <c r="Z359" s="33">
        <v>202412</v>
      </c>
      <c r="AA359" s="33">
        <v>6</v>
      </c>
      <c r="AB359" s="33">
        <v>6</v>
      </c>
      <c r="AC359" s="33"/>
      <c r="AD359" s="33"/>
      <c r="AE359" s="148"/>
      <c r="AF359" s="33">
        <v>133</v>
      </c>
      <c r="AG359" s="33">
        <v>133</v>
      </c>
      <c r="AH359" s="33" t="s">
        <v>92</v>
      </c>
      <c r="AI359" s="33" t="s">
        <v>92</v>
      </c>
      <c r="AJ359" s="33" t="s">
        <v>92</v>
      </c>
      <c r="AK359" s="33" t="s">
        <v>91</v>
      </c>
      <c r="AL359" s="33" t="s">
        <v>92</v>
      </c>
      <c r="AM359" s="33" t="s">
        <v>92</v>
      </c>
      <c r="AN359" s="33" t="s">
        <v>92</v>
      </c>
      <c r="AO359" s="33" t="s">
        <v>92</v>
      </c>
      <c r="AP359" s="33" t="s">
        <v>92</v>
      </c>
      <c r="AQ359" s="33" t="s">
        <v>2654</v>
      </c>
      <c r="AR359" s="33" t="s">
        <v>2655</v>
      </c>
      <c r="AS359" s="160"/>
      <c r="AT359" s="177"/>
      <c r="AU359" s="177"/>
      <c r="AV359" s="70"/>
      <c r="AW359" s="177"/>
      <c r="AX359" s="177"/>
      <c r="AY359" s="177"/>
      <c r="AZ359" s="177"/>
      <c r="BA359" s="177"/>
      <c r="BB359" s="177"/>
      <c r="BC359" s="177"/>
    </row>
    <row r="360" s="139" customFormat="1" ht="148.5" spans="1:55">
      <c r="A360" s="180" t="s">
        <v>2297</v>
      </c>
      <c r="B360" s="61">
        <v>348</v>
      </c>
      <c r="C360" s="33" t="s">
        <v>2656</v>
      </c>
      <c r="D360" s="33" t="s">
        <v>2628</v>
      </c>
      <c r="E360" s="33" t="s">
        <v>2629</v>
      </c>
      <c r="F360" s="33" t="s">
        <v>2640</v>
      </c>
      <c r="G360" s="33" t="s">
        <v>2657</v>
      </c>
      <c r="H360" s="33" t="s">
        <v>114</v>
      </c>
      <c r="I360" s="33" t="s">
        <v>375</v>
      </c>
      <c r="J360" s="33" t="s">
        <v>2658</v>
      </c>
      <c r="K360" s="33" t="s">
        <v>2659</v>
      </c>
      <c r="L360" s="33" t="s">
        <v>2658</v>
      </c>
      <c r="M360" s="33" t="s">
        <v>2660</v>
      </c>
      <c r="N360" s="33" t="s">
        <v>82</v>
      </c>
      <c r="O360" s="33" t="s">
        <v>2645</v>
      </c>
      <c r="P360" s="33" t="s">
        <v>2646</v>
      </c>
      <c r="Q360" s="33" t="s">
        <v>85</v>
      </c>
      <c r="R360" s="33" t="s">
        <v>2661</v>
      </c>
      <c r="S360" s="33" t="s">
        <v>1002</v>
      </c>
      <c r="T360" s="33" t="s">
        <v>570</v>
      </c>
      <c r="U360" s="33" t="s">
        <v>214</v>
      </c>
      <c r="V360" s="33" t="s">
        <v>617</v>
      </c>
      <c r="W360" s="33">
        <v>2024</v>
      </c>
      <c r="X360" s="33" t="s">
        <v>91</v>
      </c>
      <c r="Y360" s="33">
        <v>202401</v>
      </c>
      <c r="Z360" s="33">
        <v>202412</v>
      </c>
      <c r="AA360" s="33">
        <v>43</v>
      </c>
      <c r="AB360" s="33">
        <v>43</v>
      </c>
      <c r="AC360" s="33"/>
      <c r="AD360" s="33"/>
      <c r="AE360" s="148"/>
      <c r="AF360" s="33">
        <v>3906</v>
      </c>
      <c r="AG360" s="33">
        <v>3906</v>
      </c>
      <c r="AH360" s="33" t="s">
        <v>92</v>
      </c>
      <c r="AI360" s="33" t="s">
        <v>92</v>
      </c>
      <c r="AJ360" s="33" t="s">
        <v>92</v>
      </c>
      <c r="AK360" s="33" t="s">
        <v>91</v>
      </c>
      <c r="AL360" s="33" t="s">
        <v>91</v>
      </c>
      <c r="AM360" s="33" t="s">
        <v>92</v>
      </c>
      <c r="AN360" s="33" t="s">
        <v>92</v>
      </c>
      <c r="AO360" s="33" t="s">
        <v>92</v>
      </c>
      <c r="AP360" s="33" t="s">
        <v>92</v>
      </c>
      <c r="AQ360" s="33" t="s">
        <v>2662</v>
      </c>
      <c r="AR360" s="33">
        <v>18801624413</v>
      </c>
      <c r="AS360" s="160"/>
      <c r="AT360" s="177"/>
      <c r="AU360" s="177"/>
      <c r="AV360" s="70"/>
      <c r="AW360" s="177"/>
      <c r="AX360" s="177"/>
      <c r="AY360" s="177"/>
      <c r="AZ360" s="177"/>
      <c r="BA360" s="177"/>
      <c r="BB360" s="177"/>
      <c r="BC360" s="177"/>
    </row>
    <row r="361" s="139" customFormat="1" ht="121.5" spans="1:55">
      <c r="A361" s="180" t="s">
        <v>2297</v>
      </c>
      <c r="B361" s="61">
        <v>349</v>
      </c>
      <c r="C361" s="33" t="s">
        <v>2663</v>
      </c>
      <c r="D361" s="33" t="s">
        <v>2628</v>
      </c>
      <c r="E361" s="33" t="s">
        <v>2629</v>
      </c>
      <c r="F361" s="33" t="s">
        <v>2640</v>
      </c>
      <c r="G361" s="33" t="s">
        <v>2664</v>
      </c>
      <c r="H361" s="33" t="s">
        <v>114</v>
      </c>
      <c r="I361" s="33" t="s">
        <v>381</v>
      </c>
      <c r="J361" s="33" t="s">
        <v>2665</v>
      </c>
      <c r="K361" s="33" t="s">
        <v>2666</v>
      </c>
      <c r="L361" s="33" t="s">
        <v>2665</v>
      </c>
      <c r="M361" s="33" t="s">
        <v>2667</v>
      </c>
      <c r="N361" s="33" t="s">
        <v>82</v>
      </c>
      <c r="O361" s="33" t="s">
        <v>2645</v>
      </c>
      <c r="P361" s="33" t="s">
        <v>2646</v>
      </c>
      <c r="Q361" s="33" t="s">
        <v>85</v>
      </c>
      <c r="R361" s="33" t="s">
        <v>2668</v>
      </c>
      <c r="S361" s="33" t="s">
        <v>1002</v>
      </c>
      <c r="T361" s="33" t="s">
        <v>570</v>
      </c>
      <c r="U361" s="33" t="s">
        <v>214</v>
      </c>
      <c r="V361" s="33" t="s">
        <v>771</v>
      </c>
      <c r="W361" s="33">
        <v>2024</v>
      </c>
      <c r="X361" s="33" t="s">
        <v>91</v>
      </c>
      <c r="Y361" s="33">
        <v>202401</v>
      </c>
      <c r="Z361" s="33">
        <v>202412</v>
      </c>
      <c r="AA361" s="33">
        <v>43</v>
      </c>
      <c r="AB361" s="33">
        <v>43</v>
      </c>
      <c r="AC361" s="33"/>
      <c r="AD361" s="33"/>
      <c r="AE361" s="148"/>
      <c r="AF361" s="33">
        <v>1824</v>
      </c>
      <c r="AG361" s="33">
        <v>1824</v>
      </c>
      <c r="AH361" s="33" t="s">
        <v>92</v>
      </c>
      <c r="AI361" s="33" t="s">
        <v>92</v>
      </c>
      <c r="AJ361" s="33" t="s">
        <v>92</v>
      </c>
      <c r="AK361" s="33" t="s">
        <v>91</v>
      </c>
      <c r="AL361" s="33" t="s">
        <v>91</v>
      </c>
      <c r="AM361" s="33" t="s">
        <v>92</v>
      </c>
      <c r="AN361" s="33" t="s">
        <v>92</v>
      </c>
      <c r="AO361" s="33" t="s">
        <v>92</v>
      </c>
      <c r="AP361" s="33" t="s">
        <v>92</v>
      </c>
      <c r="AQ361" s="33" t="s">
        <v>2669</v>
      </c>
      <c r="AR361" s="33">
        <v>13883106221</v>
      </c>
      <c r="AS361" s="160"/>
      <c r="AT361" s="177"/>
      <c r="AU361" s="177"/>
      <c r="AV361" s="70"/>
      <c r="AW361" s="177"/>
      <c r="AX361" s="177"/>
      <c r="AY361" s="177"/>
      <c r="AZ361" s="177"/>
      <c r="BA361" s="177"/>
      <c r="BB361" s="177"/>
      <c r="BC361" s="177"/>
    </row>
    <row r="362" s="139" customFormat="1" ht="148.5" spans="1:55">
      <c r="A362" s="180" t="s">
        <v>2297</v>
      </c>
      <c r="B362" s="61">
        <v>350</v>
      </c>
      <c r="C362" s="33" t="s">
        <v>2670</v>
      </c>
      <c r="D362" s="33" t="s">
        <v>2628</v>
      </c>
      <c r="E362" s="33" t="s">
        <v>2629</v>
      </c>
      <c r="F362" s="33" t="s">
        <v>2640</v>
      </c>
      <c r="G362" s="33" t="s">
        <v>2671</v>
      </c>
      <c r="H362" s="33" t="s">
        <v>114</v>
      </c>
      <c r="I362" s="33" t="s">
        <v>620</v>
      </c>
      <c r="J362" s="33" t="s">
        <v>2672</v>
      </c>
      <c r="K362" s="33" t="s">
        <v>2673</v>
      </c>
      <c r="L362" s="33" t="s">
        <v>2672</v>
      </c>
      <c r="M362" s="33" t="s">
        <v>2674</v>
      </c>
      <c r="N362" s="33" t="s">
        <v>82</v>
      </c>
      <c r="O362" s="33" t="s">
        <v>2645</v>
      </c>
      <c r="P362" s="33" t="s">
        <v>2646</v>
      </c>
      <c r="Q362" s="33" t="s">
        <v>85</v>
      </c>
      <c r="R362" s="33" t="s">
        <v>2675</v>
      </c>
      <c r="S362" s="33" t="s">
        <v>1002</v>
      </c>
      <c r="T362" s="33" t="s">
        <v>570</v>
      </c>
      <c r="U362" s="33" t="s">
        <v>214</v>
      </c>
      <c r="V362" s="33" t="s">
        <v>625</v>
      </c>
      <c r="W362" s="33">
        <v>2024</v>
      </c>
      <c r="X362" s="33" t="s">
        <v>91</v>
      </c>
      <c r="Y362" s="33">
        <v>202401</v>
      </c>
      <c r="Z362" s="33">
        <v>202412</v>
      </c>
      <c r="AA362" s="33">
        <v>33</v>
      </c>
      <c r="AB362" s="33">
        <v>33</v>
      </c>
      <c r="AC362" s="33"/>
      <c r="AD362" s="33"/>
      <c r="AE362" s="148"/>
      <c r="AF362" s="33">
        <v>3883</v>
      </c>
      <c r="AG362" s="33">
        <v>3883</v>
      </c>
      <c r="AH362" s="33" t="s">
        <v>92</v>
      </c>
      <c r="AI362" s="33" t="s">
        <v>92</v>
      </c>
      <c r="AJ362" s="33" t="s">
        <v>92</v>
      </c>
      <c r="AK362" s="33" t="s">
        <v>91</v>
      </c>
      <c r="AL362" s="33" t="s">
        <v>91</v>
      </c>
      <c r="AM362" s="33" t="s">
        <v>92</v>
      </c>
      <c r="AN362" s="33" t="s">
        <v>92</v>
      </c>
      <c r="AO362" s="33" t="s">
        <v>92</v>
      </c>
      <c r="AP362" s="33" t="s">
        <v>92</v>
      </c>
      <c r="AQ362" s="33" t="s">
        <v>1973</v>
      </c>
      <c r="AR362" s="33">
        <v>15023827889</v>
      </c>
      <c r="AS362" s="160"/>
      <c r="AT362" s="177"/>
      <c r="AU362" s="177"/>
      <c r="AV362" s="70"/>
      <c r="AW362" s="177"/>
      <c r="AX362" s="177"/>
      <c r="AY362" s="177"/>
      <c r="AZ362" s="177"/>
      <c r="BA362" s="177"/>
      <c r="BB362" s="177"/>
      <c r="BC362" s="177"/>
    </row>
    <row r="363" s="139" customFormat="1" ht="135" spans="1:55">
      <c r="A363" s="180" t="s">
        <v>2297</v>
      </c>
      <c r="B363" s="61">
        <v>351</v>
      </c>
      <c r="C363" s="33" t="s">
        <v>2676</v>
      </c>
      <c r="D363" s="33" t="s">
        <v>2628</v>
      </c>
      <c r="E363" s="33" t="s">
        <v>2629</v>
      </c>
      <c r="F363" s="33" t="s">
        <v>2640</v>
      </c>
      <c r="G363" s="33" t="s">
        <v>2677</v>
      </c>
      <c r="H363" s="33" t="s">
        <v>114</v>
      </c>
      <c r="I363" s="33" t="s">
        <v>763</v>
      </c>
      <c r="J363" s="33" t="s">
        <v>2678</v>
      </c>
      <c r="K363" s="33" t="s">
        <v>2679</v>
      </c>
      <c r="L363" s="33" t="s">
        <v>2678</v>
      </c>
      <c r="M363" s="33" t="s">
        <v>2680</v>
      </c>
      <c r="N363" s="33" t="s">
        <v>82</v>
      </c>
      <c r="O363" s="33" t="s">
        <v>2645</v>
      </c>
      <c r="P363" s="33" t="s">
        <v>2646</v>
      </c>
      <c r="Q363" s="33" t="s">
        <v>85</v>
      </c>
      <c r="R363" s="33" t="s">
        <v>2681</v>
      </c>
      <c r="S363" s="33" t="s">
        <v>1002</v>
      </c>
      <c r="T363" s="33" t="s">
        <v>570</v>
      </c>
      <c r="U363" s="33" t="s">
        <v>214</v>
      </c>
      <c r="V363" s="33" t="s">
        <v>768</v>
      </c>
      <c r="W363" s="33">
        <v>2024</v>
      </c>
      <c r="X363" s="33" t="s">
        <v>91</v>
      </c>
      <c r="Y363" s="33">
        <v>202401</v>
      </c>
      <c r="Z363" s="33">
        <v>202412</v>
      </c>
      <c r="AA363" s="33">
        <v>22</v>
      </c>
      <c r="AB363" s="33">
        <v>22</v>
      </c>
      <c r="AC363" s="33"/>
      <c r="AD363" s="33"/>
      <c r="AE363" s="148"/>
      <c r="AF363" s="33">
        <v>2420</v>
      </c>
      <c r="AG363" s="33">
        <v>2420</v>
      </c>
      <c r="AH363" s="33" t="s">
        <v>92</v>
      </c>
      <c r="AI363" s="33" t="s">
        <v>92</v>
      </c>
      <c r="AJ363" s="33" t="s">
        <v>92</v>
      </c>
      <c r="AK363" s="33" t="s">
        <v>91</v>
      </c>
      <c r="AL363" s="33" t="s">
        <v>91</v>
      </c>
      <c r="AM363" s="33" t="s">
        <v>92</v>
      </c>
      <c r="AN363" s="33" t="s">
        <v>92</v>
      </c>
      <c r="AO363" s="33" t="s">
        <v>92</v>
      </c>
      <c r="AP363" s="33" t="s">
        <v>92</v>
      </c>
      <c r="AQ363" s="33" t="s">
        <v>1425</v>
      </c>
      <c r="AR363" s="33" t="s">
        <v>2682</v>
      </c>
      <c r="AS363" s="160"/>
      <c r="AT363" s="177"/>
      <c r="AU363" s="177"/>
      <c r="AV363" s="70"/>
      <c r="AW363" s="177"/>
      <c r="AX363" s="177"/>
      <c r="AY363" s="177"/>
      <c r="AZ363" s="177"/>
      <c r="BA363" s="177"/>
      <c r="BB363" s="177"/>
      <c r="BC363" s="177"/>
    </row>
    <row r="364" s="139" customFormat="1" ht="121.5" spans="1:55">
      <c r="A364" s="180" t="s">
        <v>2297</v>
      </c>
      <c r="B364" s="61">
        <v>352</v>
      </c>
      <c r="C364" s="33" t="s">
        <v>2683</v>
      </c>
      <c r="D364" s="33" t="s">
        <v>2628</v>
      </c>
      <c r="E364" s="33" t="s">
        <v>2629</v>
      </c>
      <c r="F364" s="33" t="s">
        <v>2640</v>
      </c>
      <c r="G364" s="33" t="s">
        <v>2684</v>
      </c>
      <c r="H364" s="33" t="s">
        <v>114</v>
      </c>
      <c r="I364" s="33" t="s">
        <v>321</v>
      </c>
      <c r="J364" s="33" t="s">
        <v>2685</v>
      </c>
      <c r="K364" s="33" t="s">
        <v>2686</v>
      </c>
      <c r="L364" s="33" t="s">
        <v>2685</v>
      </c>
      <c r="M364" s="33" t="s">
        <v>2687</v>
      </c>
      <c r="N364" s="33" t="s">
        <v>82</v>
      </c>
      <c r="O364" s="33" t="s">
        <v>2645</v>
      </c>
      <c r="P364" s="33" t="s">
        <v>2646</v>
      </c>
      <c r="Q364" s="33" t="s">
        <v>85</v>
      </c>
      <c r="R364" s="33" t="s">
        <v>2688</v>
      </c>
      <c r="S364" s="33" t="s">
        <v>1002</v>
      </c>
      <c r="T364" s="33" t="s">
        <v>570</v>
      </c>
      <c r="U364" s="33" t="s">
        <v>214</v>
      </c>
      <c r="V364" s="33" t="s">
        <v>668</v>
      </c>
      <c r="W364" s="33">
        <v>2024</v>
      </c>
      <c r="X364" s="33" t="s">
        <v>91</v>
      </c>
      <c r="Y364" s="33">
        <v>202401</v>
      </c>
      <c r="Z364" s="33">
        <v>202412</v>
      </c>
      <c r="AA364" s="33">
        <v>20</v>
      </c>
      <c r="AB364" s="33">
        <v>20</v>
      </c>
      <c r="AC364" s="33"/>
      <c r="AD364" s="33"/>
      <c r="AE364" s="148"/>
      <c r="AF364" s="33">
        <v>1305</v>
      </c>
      <c r="AG364" s="33">
        <v>1305</v>
      </c>
      <c r="AH364" s="33" t="s">
        <v>92</v>
      </c>
      <c r="AI364" s="33" t="s">
        <v>92</v>
      </c>
      <c r="AJ364" s="33" t="s">
        <v>92</v>
      </c>
      <c r="AK364" s="33" t="s">
        <v>91</v>
      </c>
      <c r="AL364" s="33" t="s">
        <v>91</v>
      </c>
      <c r="AM364" s="33" t="s">
        <v>92</v>
      </c>
      <c r="AN364" s="33" t="s">
        <v>92</v>
      </c>
      <c r="AO364" s="33" t="s">
        <v>92</v>
      </c>
      <c r="AP364" s="33" t="s">
        <v>92</v>
      </c>
      <c r="AQ364" s="33" t="s">
        <v>1787</v>
      </c>
      <c r="AR364" s="33">
        <v>18723572792</v>
      </c>
      <c r="AS364" s="160"/>
      <c r="AT364" s="177"/>
      <c r="AU364" s="177"/>
      <c r="AV364" s="70"/>
      <c r="AW364" s="177"/>
      <c r="AX364" s="177"/>
      <c r="AY364" s="177"/>
      <c r="AZ364" s="177"/>
      <c r="BA364" s="177"/>
      <c r="BB364" s="177"/>
      <c r="BC364" s="177"/>
    </row>
    <row r="365" s="139" customFormat="1" ht="162" spans="1:55">
      <c r="A365" s="180" t="s">
        <v>2297</v>
      </c>
      <c r="B365" s="61">
        <v>353</v>
      </c>
      <c r="C365" s="33" t="s">
        <v>2689</v>
      </c>
      <c r="D365" s="33" t="s">
        <v>2628</v>
      </c>
      <c r="E365" s="33" t="s">
        <v>2629</v>
      </c>
      <c r="F365" s="33" t="s">
        <v>2640</v>
      </c>
      <c r="G365" s="33" t="s">
        <v>2690</v>
      </c>
      <c r="H365" s="33" t="s">
        <v>114</v>
      </c>
      <c r="I365" s="33" t="s">
        <v>683</v>
      </c>
      <c r="J365" s="33" t="s">
        <v>2691</v>
      </c>
      <c r="K365" s="33" t="s">
        <v>2692</v>
      </c>
      <c r="L365" s="33" t="s">
        <v>2691</v>
      </c>
      <c r="M365" s="33" t="s">
        <v>2693</v>
      </c>
      <c r="N365" s="33" t="s">
        <v>82</v>
      </c>
      <c r="O365" s="33" t="s">
        <v>2645</v>
      </c>
      <c r="P365" s="33" t="s">
        <v>2646</v>
      </c>
      <c r="Q365" s="33" t="s">
        <v>85</v>
      </c>
      <c r="R365" s="33" t="s">
        <v>2694</v>
      </c>
      <c r="S365" s="33" t="s">
        <v>1002</v>
      </c>
      <c r="T365" s="33" t="s">
        <v>570</v>
      </c>
      <c r="U365" s="33" t="s">
        <v>214</v>
      </c>
      <c r="V365" s="33" t="s">
        <v>688</v>
      </c>
      <c r="W365" s="33">
        <v>2024</v>
      </c>
      <c r="X365" s="33" t="s">
        <v>91</v>
      </c>
      <c r="Y365" s="33">
        <v>202401</v>
      </c>
      <c r="Z365" s="33">
        <v>202412</v>
      </c>
      <c r="AA365" s="33">
        <v>20</v>
      </c>
      <c r="AB365" s="33">
        <v>20</v>
      </c>
      <c r="AC365" s="33"/>
      <c r="AD365" s="33"/>
      <c r="AE365" s="148"/>
      <c r="AF365" s="33">
        <v>2434</v>
      </c>
      <c r="AG365" s="33">
        <v>2434</v>
      </c>
      <c r="AH365" s="33" t="s">
        <v>92</v>
      </c>
      <c r="AI365" s="33" t="s">
        <v>92</v>
      </c>
      <c r="AJ365" s="33" t="s">
        <v>92</v>
      </c>
      <c r="AK365" s="33" t="s">
        <v>91</v>
      </c>
      <c r="AL365" s="33" t="s">
        <v>91</v>
      </c>
      <c r="AM365" s="33" t="s">
        <v>92</v>
      </c>
      <c r="AN365" s="33" t="s">
        <v>92</v>
      </c>
      <c r="AO365" s="33" t="s">
        <v>92</v>
      </c>
      <c r="AP365" s="33" t="s">
        <v>92</v>
      </c>
      <c r="AQ365" s="33" t="s">
        <v>1176</v>
      </c>
      <c r="AR365" s="33">
        <v>17749962810</v>
      </c>
      <c r="AS365" s="160"/>
      <c r="AT365" s="177"/>
      <c r="AU365" s="177"/>
      <c r="AV365" s="70"/>
      <c r="AW365" s="177"/>
      <c r="AX365" s="177"/>
      <c r="AY365" s="177"/>
      <c r="AZ365" s="177"/>
      <c r="BA365" s="177"/>
      <c r="BB365" s="177"/>
      <c r="BC365" s="177"/>
    </row>
    <row r="366" s="139" customFormat="1" ht="162" spans="1:55">
      <c r="A366" s="180" t="s">
        <v>2297</v>
      </c>
      <c r="B366" s="61">
        <v>354</v>
      </c>
      <c r="C366" s="33" t="s">
        <v>2695</v>
      </c>
      <c r="D366" s="33" t="s">
        <v>2628</v>
      </c>
      <c r="E366" s="33" t="s">
        <v>2629</v>
      </c>
      <c r="F366" s="33" t="s">
        <v>2640</v>
      </c>
      <c r="G366" s="33" t="s">
        <v>2696</v>
      </c>
      <c r="H366" s="33" t="s">
        <v>114</v>
      </c>
      <c r="I366" s="33" t="s">
        <v>691</v>
      </c>
      <c r="J366" s="33" t="s">
        <v>2697</v>
      </c>
      <c r="K366" s="33" t="s">
        <v>2698</v>
      </c>
      <c r="L366" s="33" t="s">
        <v>2697</v>
      </c>
      <c r="M366" s="33" t="s">
        <v>2699</v>
      </c>
      <c r="N366" s="33" t="s">
        <v>82</v>
      </c>
      <c r="O366" s="33" t="s">
        <v>2645</v>
      </c>
      <c r="P366" s="33" t="s">
        <v>2646</v>
      </c>
      <c r="Q366" s="33" t="s">
        <v>85</v>
      </c>
      <c r="R366" s="33" t="s">
        <v>2700</v>
      </c>
      <c r="S366" s="33" t="s">
        <v>1002</v>
      </c>
      <c r="T366" s="33" t="s">
        <v>570</v>
      </c>
      <c r="U366" s="33" t="s">
        <v>214</v>
      </c>
      <c r="V366" s="33" t="s">
        <v>696</v>
      </c>
      <c r="W366" s="33">
        <v>2024</v>
      </c>
      <c r="X366" s="33" t="s">
        <v>91</v>
      </c>
      <c r="Y366" s="33">
        <v>202401</v>
      </c>
      <c r="Z366" s="33">
        <v>202412</v>
      </c>
      <c r="AA366" s="33">
        <v>8</v>
      </c>
      <c r="AB366" s="33">
        <v>8</v>
      </c>
      <c r="AC366" s="33"/>
      <c r="AD366" s="33"/>
      <c r="AE366" s="148"/>
      <c r="AF366" s="33">
        <v>1751</v>
      </c>
      <c r="AG366" s="33">
        <v>1751</v>
      </c>
      <c r="AH366" s="33" t="s">
        <v>92</v>
      </c>
      <c r="AI366" s="33" t="s">
        <v>92</v>
      </c>
      <c r="AJ366" s="33" t="s">
        <v>92</v>
      </c>
      <c r="AK366" s="33" t="s">
        <v>91</v>
      </c>
      <c r="AL366" s="33" t="s">
        <v>91</v>
      </c>
      <c r="AM366" s="33" t="s">
        <v>92</v>
      </c>
      <c r="AN366" s="33" t="s">
        <v>92</v>
      </c>
      <c r="AO366" s="33" t="s">
        <v>92</v>
      </c>
      <c r="AP366" s="33" t="s">
        <v>92</v>
      </c>
      <c r="AQ366" s="33" t="s">
        <v>2701</v>
      </c>
      <c r="AR366" s="33">
        <v>18723176832</v>
      </c>
      <c r="AS366" s="160"/>
      <c r="AT366" s="177"/>
      <c r="AU366" s="177"/>
      <c r="AV366" s="70"/>
      <c r="AW366" s="177"/>
      <c r="AX366" s="177"/>
      <c r="AY366" s="177"/>
      <c r="AZ366" s="177"/>
      <c r="BA366" s="177"/>
      <c r="BB366" s="177"/>
      <c r="BC366" s="177"/>
    </row>
    <row r="367" s="139" customFormat="1" ht="162" spans="1:55">
      <c r="A367" s="180" t="s">
        <v>2297</v>
      </c>
      <c r="B367" s="61">
        <v>355</v>
      </c>
      <c r="C367" s="33" t="s">
        <v>2702</v>
      </c>
      <c r="D367" s="33" t="s">
        <v>2628</v>
      </c>
      <c r="E367" s="33" t="s">
        <v>2629</v>
      </c>
      <c r="F367" s="33" t="s">
        <v>2640</v>
      </c>
      <c r="G367" s="33" t="s">
        <v>2703</v>
      </c>
      <c r="H367" s="33" t="s">
        <v>114</v>
      </c>
      <c r="I367" s="33" t="s">
        <v>699</v>
      </c>
      <c r="J367" s="33" t="s">
        <v>2704</v>
      </c>
      <c r="K367" s="33" t="s">
        <v>2705</v>
      </c>
      <c r="L367" s="33" t="s">
        <v>2704</v>
      </c>
      <c r="M367" s="33" t="s">
        <v>2706</v>
      </c>
      <c r="N367" s="33" t="s">
        <v>82</v>
      </c>
      <c r="O367" s="33" t="s">
        <v>2645</v>
      </c>
      <c r="P367" s="33" t="s">
        <v>2646</v>
      </c>
      <c r="Q367" s="33" t="s">
        <v>85</v>
      </c>
      <c r="R367" s="33" t="s">
        <v>2707</v>
      </c>
      <c r="S367" s="33" t="s">
        <v>1002</v>
      </c>
      <c r="T367" s="33" t="s">
        <v>570</v>
      </c>
      <c r="U367" s="33" t="s">
        <v>214</v>
      </c>
      <c r="V367" s="33" t="s">
        <v>704</v>
      </c>
      <c r="W367" s="33">
        <v>2024</v>
      </c>
      <c r="X367" s="33" t="s">
        <v>91</v>
      </c>
      <c r="Y367" s="33">
        <v>202401</v>
      </c>
      <c r="Z367" s="33">
        <v>202412</v>
      </c>
      <c r="AA367" s="33">
        <v>12</v>
      </c>
      <c r="AB367" s="33">
        <v>12</v>
      </c>
      <c r="AC367" s="33"/>
      <c r="AD367" s="33"/>
      <c r="AE367" s="148"/>
      <c r="AF367" s="33">
        <v>1742</v>
      </c>
      <c r="AG367" s="33">
        <v>1742</v>
      </c>
      <c r="AH367" s="33" t="s">
        <v>92</v>
      </c>
      <c r="AI367" s="33" t="s">
        <v>92</v>
      </c>
      <c r="AJ367" s="33" t="s">
        <v>92</v>
      </c>
      <c r="AK367" s="33" t="s">
        <v>91</v>
      </c>
      <c r="AL367" s="33" t="s">
        <v>91</v>
      </c>
      <c r="AM367" s="33" t="s">
        <v>92</v>
      </c>
      <c r="AN367" s="33" t="s">
        <v>92</v>
      </c>
      <c r="AO367" s="33" t="s">
        <v>92</v>
      </c>
      <c r="AP367" s="33" t="s">
        <v>92</v>
      </c>
      <c r="AQ367" s="33" t="s">
        <v>1806</v>
      </c>
      <c r="AR367" s="33">
        <v>15223570990</v>
      </c>
      <c r="AS367" s="160"/>
      <c r="AT367" s="177"/>
      <c r="AU367" s="177"/>
      <c r="AV367" s="70"/>
      <c r="AW367" s="177"/>
      <c r="AX367" s="177"/>
      <c r="AY367" s="177"/>
      <c r="AZ367" s="177"/>
      <c r="BA367" s="177"/>
      <c r="BB367" s="177"/>
      <c r="BC367" s="177"/>
    </row>
    <row r="368" s="139" customFormat="1" ht="162" spans="1:55">
      <c r="A368" s="180" t="s">
        <v>2297</v>
      </c>
      <c r="B368" s="61">
        <v>356</v>
      </c>
      <c r="C368" s="33" t="s">
        <v>2708</v>
      </c>
      <c r="D368" s="33" t="s">
        <v>2628</v>
      </c>
      <c r="E368" s="33" t="s">
        <v>2629</v>
      </c>
      <c r="F368" s="33" t="s">
        <v>2640</v>
      </c>
      <c r="G368" s="33" t="s">
        <v>2709</v>
      </c>
      <c r="H368" s="33" t="s">
        <v>114</v>
      </c>
      <c r="I368" s="33" t="s">
        <v>584</v>
      </c>
      <c r="J368" s="33" t="s">
        <v>2710</v>
      </c>
      <c r="K368" s="33" t="s">
        <v>2711</v>
      </c>
      <c r="L368" s="33" t="s">
        <v>2710</v>
      </c>
      <c r="M368" s="33" t="s">
        <v>2712</v>
      </c>
      <c r="N368" s="33" t="s">
        <v>82</v>
      </c>
      <c r="O368" s="33" t="s">
        <v>2645</v>
      </c>
      <c r="P368" s="33" t="s">
        <v>2646</v>
      </c>
      <c r="Q368" s="33" t="s">
        <v>85</v>
      </c>
      <c r="R368" s="33" t="s">
        <v>2713</v>
      </c>
      <c r="S368" s="33" t="s">
        <v>1002</v>
      </c>
      <c r="T368" s="33" t="s">
        <v>570</v>
      </c>
      <c r="U368" s="33" t="s">
        <v>214</v>
      </c>
      <c r="V368" s="33" t="s">
        <v>589</v>
      </c>
      <c r="W368" s="33">
        <v>2024</v>
      </c>
      <c r="X368" s="33" t="s">
        <v>91</v>
      </c>
      <c r="Y368" s="33">
        <v>202401</v>
      </c>
      <c r="Z368" s="33">
        <v>202412</v>
      </c>
      <c r="AA368" s="33">
        <v>50</v>
      </c>
      <c r="AB368" s="33">
        <v>50</v>
      </c>
      <c r="AC368" s="33"/>
      <c r="AD368" s="33"/>
      <c r="AE368" s="148"/>
      <c r="AF368" s="33">
        <v>5994</v>
      </c>
      <c r="AG368" s="33">
        <v>5994</v>
      </c>
      <c r="AH368" s="33" t="s">
        <v>92</v>
      </c>
      <c r="AI368" s="33" t="s">
        <v>92</v>
      </c>
      <c r="AJ368" s="33" t="s">
        <v>92</v>
      </c>
      <c r="AK368" s="33" t="s">
        <v>91</v>
      </c>
      <c r="AL368" s="33" t="s">
        <v>91</v>
      </c>
      <c r="AM368" s="33" t="s">
        <v>92</v>
      </c>
      <c r="AN368" s="33" t="s">
        <v>92</v>
      </c>
      <c r="AO368" s="33" t="s">
        <v>92</v>
      </c>
      <c r="AP368" s="33" t="s">
        <v>92</v>
      </c>
      <c r="AQ368" s="33" t="s">
        <v>2714</v>
      </c>
      <c r="AR368" s="33">
        <v>15086903993</v>
      </c>
      <c r="AS368" s="160"/>
      <c r="AT368" s="177"/>
      <c r="AU368" s="177"/>
      <c r="AV368" s="70"/>
      <c r="AW368" s="177"/>
      <c r="AX368" s="177"/>
      <c r="AY368" s="177"/>
      <c r="AZ368" s="177"/>
      <c r="BA368" s="177"/>
      <c r="BB368" s="177"/>
      <c r="BC368" s="177"/>
    </row>
    <row r="369" s="139" customFormat="1" ht="162" spans="1:55">
      <c r="A369" s="180" t="s">
        <v>2297</v>
      </c>
      <c r="B369" s="61">
        <v>357</v>
      </c>
      <c r="C369" s="33" t="s">
        <v>2715</v>
      </c>
      <c r="D369" s="33" t="s">
        <v>2628</v>
      </c>
      <c r="E369" s="33" t="s">
        <v>2629</v>
      </c>
      <c r="F369" s="33" t="s">
        <v>2640</v>
      </c>
      <c r="G369" s="33" t="s">
        <v>2716</v>
      </c>
      <c r="H369" s="33" t="s">
        <v>114</v>
      </c>
      <c r="I369" s="33" t="s">
        <v>115</v>
      </c>
      <c r="J369" s="33" t="s">
        <v>2717</v>
      </c>
      <c r="K369" s="33" t="s">
        <v>2718</v>
      </c>
      <c r="L369" s="33" t="s">
        <v>2717</v>
      </c>
      <c r="M369" s="33" t="s">
        <v>2719</v>
      </c>
      <c r="N369" s="33" t="s">
        <v>82</v>
      </c>
      <c r="O369" s="33" t="s">
        <v>2645</v>
      </c>
      <c r="P369" s="33" t="s">
        <v>2646</v>
      </c>
      <c r="Q369" s="33" t="s">
        <v>85</v>
      </c>
      <c r="R369" s="33" t="s">
        <v>2720</v>
      </c>
      <c r="S369" s="33" t="s">
        <v>1002</v>
      </c>
      <c r="T369" s="33" t="s">
        <v>570</v>
      </c>
      <c r="U369" s="33" t="s">
        <v>214</v>
      </c>
      <c r="V369" s="33" t="s">
        <v>124</v>
      </c>
      <c r="W369" s="33">
        <v>2024</v>
      </c>
      <c r="X369" s="33" t="s">
        <v>91</v>
      </c>
      <c r="Y369" s="33">
        <v>202401</v>
      </c>
      <c r="Z369" s="33">
        <v>202412</v>
      </c>
      <c r="AA369" s="33">
        <v>48</v>
      </c>
      <c r="AB369" s="33">
        <v>48</v>
      </c>
      <c r="AC369" s="33"/>
      <c r="AD369" s="33"/>
      <c r="AE369" s="148"/>
      <c r="AF369" s="33">
        <v>7712</v>
      </c>
      <c r="AG369" s="33">
        <v>7712</v>
      </c>
      <c r="AH369" s="33" t="s">
        <v>92</v>
      </c>
      <c r="AI369" s="33" t="s">
        <v>92</v>
      </c>
      <c r="AJ369" s="33" t="s">
        <v>92</v>
      </c>
      <c r="AK369" s="33" t="s">
        <v>91</v>
      </c>
      <c r="AL369" s="33" t="s">
        <v>91</v>
      </c>
      <c r="AM369" s="33" t="s">
        <v>92</v>
      </c>
      <c r="AN369" s="33" t="s">
        <v>92</v>
      </c>
      <c r="AO369" s="33" t="s">
        <v>92</v>
      </c>
      <c r="AP369" s="33" t="s">
        <v>92</v>
      </c>
      <c r="AQ369" s="33" t="s">
        <v>544</v>
      </c>
      <c r="AR369" s="33">
        <v>13668448223</v>
      </c>
      <c r="AS369" s="160"/>
      <c r="AT369" s="177"/>
      <c r="AU369" s="177"/>
      <c r="AV369" s="70"/>
      <c r="AW369" s="177"/>
      <c r="AX369" s="177"/>
      <c r="AY369" s="177"/>
      <c r="AZ369" s="177"/>
      <c r="BA369" s="177"/>
      <c r="BB369" s="177"/>
      <c r="BC369" s="177"/>
    </row>
    <row r="370" s="139" customFormat="1" ht="162" spans="1:55">
      <c r="A370" s="180" t="s">
        <v>2297</v>
      </c>
      <c r="B370" s="61">
        <v>358</v>
      </c>
      <c r="C370" s="33" t="s">
        <v>2721</v>
      </c>
      <c r="D370" s="33" t="s">
        <v>2628</v>
      </c>
      <c r="E370" s="33" t="s">
        <v>2629</v>
      </c>
      <c r="F370" s="33" t="s">
        <v>2640</v>
      </c>
      <c r="G370" s="33" t="s">
        <v>2722</v>
      </c>
      <c r="H370" s="33" t="s">
        <v>114</v>
      </c>
      <c r="I370" s="33" t="s">
        <v>163</v>
      </c>
      <c r="J370" s="33" t="s">
        <v>2723</v>
      </c>
      <c r="K370" s="33" t="s">
        <v>2724</v>
      </c>
      <c r="L370" s="33" t="s">
        <v>2723</v>
      </c>
      <c r="M370" s="33" t="s">
        <v>2725</v>
      </c>
      <c r="N370" s="33" t="s">
        <v>82</v>
      </c>
      <c r="O370" s="33" t="s">
        <v>2645</v>
      </c>
      <c r="P370" s="33" t="s">
        <v>2646</v>
      </c>
      <c r="Q370" s="33" t="s">
        <v>85</v>
      </c>
      <c r="R370" s="33" t="s">
        <v>2726</v>
      </c>
      <c r="S370" s="33" t="s">
        <v>1002</v>
      </c>
      <c r="T370" s="33" t="s">
        <v>570</v>
      </c>
      <c r="U370" s="33" t="s">
        <v>214</v>
      </c>
      <c r="V370" s="33" t="s">
        <v>632</v>
      </c>
      <c r="W370" s="33">
        <v>2024</v>
      </c>
      <c r="X370" s="33" t="s">
        <v>91</v>
      </c>
      <c r="Y370" s="33">
        <v>202401</v>
      </c>
      <c r="Z370" s="33">
        <v>202412</v>
      </c>
      <c r="AA370" s="33">
        <v>38</v>
      </c>
      <c r="AB370" s="33">
        <v>38</v>
      </c>
      <c r="AC370" s="33"/>
      <c r="AD370" s="33"/>
      <c r="AE370" s="148"/>
      <c r="AF370" s="33">
        <v>3850</v>
      </c>
      <c r="AG370" s="33">
        <v>3850</v>
      </c>
      <c r="AH370" s="33" t="s">
        <v>92</v>
      </c>
      <c r="AI370" s="33" t="s">
        <v>92</v>
      </c>
      <c r="AJ370" s="33" t="s">
        <v>92</v>
      </c>
      <c r="AK370" s="33" t="s">
        <v>91</v>
      </c>
      <c r="AL370" s="33" t="s">
        <v>91</v>
      </c>
      <c r="AM370" s="33" t="s">
        <v>92</v>
      </c>
      <c r="AN370" s="33" t="s">
        <v>92</v>
      </c>
      <c r="AO370" s="33" t="s">
        <v>92</v>
      </c>
      <c r="AP370" s="33" t="s">
        <v>92</v>
      </c>
      <c r="AQ370" s="33" t="s">
        <v>2013</v>
      </c>
      <c r="AR370" s="33">
        <v>18315015559</v>
      </c>
      <c r="AS370" s="160"/>
      <c r="AT370" s="177"/>
      <c r="AU370" s="177"/>
      <c r="AV370" s="70"/>
      <c r="AW370" s="177"/>
      <c r="AX370" s="177"/>
      <c r="AY370" s="177"/>
      <c r="AZ370" s="177"/>
      <c r="BA370" s="177"/>
      <c r="BB370" s="177"/>
      <c r="BC370" s="177"/>
    </row>
    <row r="371" s="139" customFormat="1" ht="162" spans="1:55">
      <c r="A371" s="180" t="s">
        <v>2297</v>
      </c>
      <c r="B371" s="61">
        <v>359</v>
      </c>
      <c r="C371" s="33" t="s">
        <v>2727</v>
      </c>
      <c r="D371" s="33" t="s">
        <v>2628</v>
      </c>
      <c r="E371" s="33" t="s">
        <v>2629</v>
      </c>
      <c r="F371" s="33" t="s">
        <v>2640</v>
      </c>
      <c r="G371" s="33" t="s">
        <v>2728</v>
      </c>
      <c r="H371" s="33" t="s">
        <v>114</v>
      </c>
      <c r="I371" s="33" t="s">
        <v>635</v>
      </c>
      <c r="J371" s="33" t="s">
        <v>2729</v>
      </c>
      <c r="K371" s="33" t="s">
        <v>2730</v>
      </c>
      <c r="L371" s="33" t="s">
        <v>2729</v>
      </c>
      <c r="M371" s="33" t="s">
        <v>2731</v>
      </c>
      <c r="N371" s="33" t="s">
        <v>82</v>
      </c>
      <c r="O371" s="33" t="s">
        <v>2645</v>
      </c>
      <c r="P371" s="33" t="s">
        <v>2646</v>
      </c>
      <c r="Q371" s="33" t="s">
        <v>85</v>
      </c>
      <c r="R371" s="33" t="s">
        <v>2732</v>
      </c>
      <c r="S371" s="33" t="s">
        <v>1002</v>
      </c>
      <c r="T371" s="33" t="s">
        <v>570</v>
      </c>
      <c r="U371" s="33" t="s">
        <v>214</v>
      </c>
      <c r="V371" s="33" t="s">
        <v>640</v>
      </c>
      <c r="W371" s="33">
        <v>2024</v>
      </c>
      <c r="X371" s="33" t="s">
        <v>91</v>
      </c>
      <c r="Y371" s="33">
        <v>202401</v>
      </c>
      <c r="Z371" s="33">
        <v>202412</v>
      </c>
      <c r="AA371" s="33">
        <v>33</v>
      </c>
      <c r="AB371" s="33">
        <v>33</v>
      </c>
      <c r="AC371" s="33"/>
      <c r="AD371" s="33"/>
      <c r="AE371" s="148"/>
      <c r="AF371" s="33">
        <v>3158</v>
      </c>
      <c r="AG371" s="33">
        <v>3158</v>
      </c>
      <c r="AH371" s="33" t="s">
        <v>92</v>
      </c>
      <c r="AI371" s="33" t="s">
        <v>92</v>
      </c>
      <c r="AJ371" s="33" t="s">
        <v>92</v>
      </c>
      <c r="AK371" s="33" t="s">
        <v>91</v>
      </c>
      <c r="AL371" s="33" t="s">
        <v>91</v>
      </c>
      <c r="AM371" s="33" t="s">
        <v>92</v>
      </c>
      <c r="AN371" s="33" t="s">
        <v>92</v>
      </c>
      <c r="AO371" s="33" t="s">
        <v>92</v>
      </c>
      <c r="AP371" s="33" t="s">
        <v>92</v>
      </c>
      <c r="AQ371" s="33" t="s">
        <v>1835</v>
      </c>
      <c r="AR371" s="33">
        <v>15823710996</v>
      </c>
      <c r="AS371" s="160"/>
      <c r="AT371" s="177"/>
      <c r="AU371" s="177"/>
      <c r="AV371" s="70"/>
      <c r="AW371" s="177"/>
      <c r="AX371" s="177"/>
      <c r="AY371" s="177"/>
      <c r="AZ371" s="177"/>
      <c r="BA371" s="177"/>
      <c r="BB371" s="177"/>
      <c r="BC371" s="177"/>
    </row>
    <row r="372" s="139" customFormat="1" ht="148.5" spans="1:55">
      <c r="A372" s="180" t="s">
        <v>2297</v>
      </c>
      <c r="B372" s="61">
        <v>360</v>
      </c>
      <c r="C372" s="33" t="s">
        <v>2733</v>
      </c>
      <c r="D372" s="33" t="s">
        <v>2628</v>
      </c>
      <c r="E372" s="33" t="s">
        <v>2629</v>
      </c>
      <c r="F372" s="33" t="s">
        <v>2640</v>
      </c>
      <c r="G372" s="33" t="s">
        <v>2734</v>
      </c>
      <c r="H372" s="33" t="s">
        <v>114</v>
      </c>
      <c r="I372" s="33" t="s">
        <v>780</v>
      </c>
      <c r="J372" s="33" t="s">
        <v>2735</v>
      </c>
      <c r="K372" s="33" t="s">
        <v>2736</v>
      </c>
      <c r="L372" s="33" t="s">
        <v>2735</v>
      </c>
      <c r="M372" s="33" t="s">
        <v>2737</v>
      </c>
      <c r="N372" s="33" t="s">
        <v>82</v>
      </c>
      <c r="O372" s="33" t="s">
        <v>2645</v>
      </c>
      <c r="P372" s="33" t="s">
        <v>2646</v>
      </c>
      <c r="Q372" s="33" t="s">
        <v>85</v>
      </c>
      <c r="R372" s="33" t="s">
        <v>2738</v>
      </c>
      <c r="S372" s="33" t="s">
        <v>1002</v>
      </c>
      <c r="T372" s="33" t="s">
        <v>570</v>
      </c>
      <c r="U372" s="33" t="s">
        <v>214</v>
      </c>
      <c r="V372" s="33" t="s">
        <v>534</v>
      </c>
      <c r="W372" s="33">
        <v>2024</v>
      </c>
      <c r="X372" s="33" t="s">
        <v>91</v>
      </c>
      <c r="Y372" s="33">
        <v>202401</v>
      </c>
      <c r="Z372" s="33">
        <v>202412</v>
      </c>
      <c r="AA372" s="33">
        <v>65</v>
      </c>
      <c r="AB372" s="33">
        <v>65</v>
      </c>
      <c r="AC372" s="33"/>
      <c r="AD372" s="33"/>
      <c r="AE372" s="148"/>
      <c r="AF372" s="33">
        <v>7308</v>
      </c>
      <c r="AG372" s="33">
        <v>7308</v>
      </c>
      <c r="AH372" s="33" t="s">
        <v>92</v>
      </c>
      <c r="AI372" s="33" t="s">
        <v>92</v>
      </c>
      <c r="AJ372" s="33" t="s">
        <v>92</v>
      </c>
      <c r="AK372" s="33" t="s">
        <v>91</v>
      </c>
      <c r="AL372" s="33" t="s">
        <v>91</v>
      </c>
      <c r="AM372" s="33" t="s">
        <v>92</v>
      </c>
      <c r="AN372" s="33" t="s">
        <v>92</v>
      </c>
      <c r="AO372" s="33" t="s">
        <v>92</v>
      </c>
      <c r="AP372" s="33" t="s">
        <v>92</v>
      </c>
      <c r="AQ372" s="33" t="s">
        <v>1842</v>
      </c>
      <c r="AR372" s="33">
        <v>15084310372</v>
      </c>
      <c r="AS372" s="160"/>
      <c r="AT372" s="177"/>
      <c r="AU372" s="177"/>
      <c r="AV372" s="70"/>
      <c r="AW372" s="177"/>
      <c r="AX372" s="177"/>
      <c r="AY372" s="177"/>
      <c r="AZ372" s="177"/>
      <c r="BA372" s="177"/>
      <c r="BB372" s="177"/>
      <c r="BC372" s="177"/>
    </row>
    <row r="373" s="139" customFormat="1" ht="162" spans="1:55">
      <c r="A373" s="180" t="s">
        <v>2297</v>
      </c>
      <c r="B373" s="61">
        <v>361</v>
      </c>
      <c r="C373" s="33" t="s">
        <v>2739</v>
      </c>
      <c r="D373" s="33" t="s">
        <v>2628</v>
      </c>
      <c r="E373" s="33" t="s">
        <v>2629</v>
      </c>
      <c r="F373" s="33" t="s">
        <v>2640</v>
      </c>
      <c r="G373" s="33" t="s">
        <v>2740</v>
      </c>
      <c r="H373" s="33" t="s">
        <v>114</v>
      </c>
      <c r="I373" s="33" t="s">
        <v>592</v>
      </c>
      <c r="J373" s="33" t="s">
        <v>2741</v>
      </c>
      <c r="K373" s="33" t="s">
        <v>2742</v>
      </c>
      <c r="L373" s="33" t="s">
        <v>2741</v>
      </c>
      <c r="M373" s="33" t="s">
        <v>2743</v>
      </c>
      <c r="N373" s="33" t="s">
        <v>82</v>
      </c>
      <c r="O373" s="33" t="s">
        <v>2645</v>
      </c>
      <c r="P373" s="33" t="s">
        <v>2646</v>
      </c>
      <c r="Q373" s="33" t="s">
        <v>85</v>
      </c>
      <c r="R373" s="33" t="s">
        <v>2744</v>
      </c>
      <c r="S373" s="33" t="s">
        <v>1002</v>
      </c>
      <c r="T373" s="33" t="s">
        <v>570</v>
      </c>
      <c r="U373" s="33" t="s">
        <v>214</v>
      </c>
      <c r="V373" s="33" t="s">
        <v>597</v>
      </c>
      <c r="W373" s="33">
        <v>2024</v>
      </c>
      <c r="X373" s="33" t="s">
        <v>91</v>
      </c>
      <c r="Y373" s="33">
        <v>202401</v>
      </c>
      <c r="Z373" s="33">
        <v>202412</v>
      </c>
      <c r="AA373" s="33">
        <v>48</v>
      </c>
      <c r="AB373" s="33">
        <v>48</v>
      </c>
      <c r="AC373" s="33"/>
      <c r="AD373" s="33"/>
      <c r="AE373" s="148"/>
      <c r="AF373" s="33">
        <v>3978</v>
      </c>
      <c r="AG373" s="33">
        <v>3978</v>
      </c>
      <c r="AH373" s="33" t="s">
        <v>92</v>
      </c>
      <c r="AI373" s="33" t="s">
        <v>92</v>
      </c>
      <c r="AJ373" s="33" t="s">
        <v>92</v>
      </c>
      <c r="AK373" s="33" t="s">
        <v>91</v>
      </c>
      <c r="AL373" s="33" t="s">
        <v>91</v>
      </c>
      <c r="AM373" s="33" t="s">
        <v>92</v>
      </c>
      <c r="AN373" s="33" t="s">
        <v>92</v>
      </c>
      <c r="AO373" s="33" t="s">
        <v>92</v>
      </c>
      <c r="AP373" s="33" t="s">
        <v>92</v>
      </c>
      <c r="AQ373" s="33" t="s">
        <v>2745</v>
      </c>
      <c r="AR373" s="33">
        <v>15922968670</v>
      </c>
      <c r="AS373" s="160"/>
      <c r="AT373" s="177"/>
      <c r="AU373" s="177"/>
      <c r="AV373" s="70"/>
      <c r="AW373" s="177"/>
      <c r="AX373" s="177"/>
      <c r="AY373" s="177"/>
      <c r="AZ373" s="177"/>
      <c r="BA373" s="177"/>
      <c r="BB373" s="177"/>
      <c r="BC373" s="177"/>
    </row>
    <row r="374" s="139" customFormat="1" ht="162" spans="1:55">
      <c r="A374" s="180" t="s">
        <v>2297</v>
      </c>
      <c r="B374" s="61">
        <v>362</v>
      </c>
      <c r="C374" s="33" t="s">
        <v>2746</v>
      </c>
      <c r="D374" s="33" t="s">
        <v>2628</v>
      </c>
      <c r="E374" s="33" t="s">
        <v>2629</v>
      </c>
      <c r="F374" s="33" t="s">
        <v>2640</v>
      </c>
      <c r="G374" s="33" t="s">
        <v>2747</v>
      </c>
      <c r="H374" s="33" t="s">
        <v>114</v>
      </c>
      <c r="I374" s="33" t="s">
        <v>333</v>
      </c>
      <c r="J374" s="33" t="s">
        <v>2748</v>
      </c>
      <c r="K374" s="33" t="s">
        <v>2749</v>
      </c>
      <c r="L374" s="33" t="s">
        <v>2748</v>
      </c>
      <c r="M374" s="33" t="s">
        <v>2750</v>
      </c>
      <c r="N374" s="33" t="s">
        <v>82</v>
      </c>
      <c r="O374" s="33" t="s">
        <v>2645</v>
      </c>
      <c r="P374" s="33" t="s">
        <v>2646</v>
      </c>
      <c r="Q374" s="33" t="s">
        <v>85</v>
      </c>
      <c r="R374" s="33" t="s">
        <v>2751</v>
      </c>
      <c r="S374" s="33" t="s">
        <v>1002</v>
      </c>
      <c r="T374" s="33" t="s">
        <v>570</v>
      </c>
      <c r="U374" s="33" t="s">
        <v>214</v>
      </c>
      <c r="V374" s="33" t="s">
        <v>647</v>
      </c>
      <c r="W374" s="33">
        <v>2024</v>
      </c>
      <c r="X374" s="33" t="s">
        <v>91</v>
      </c>
      <c r="Y374" s="33">
        <v>202401</v>
      </c>
      <c r="Z374" s="33">
        <v>202412</v>
      </c>
      <c r="AA374" s="33">
        <v>40</v>
      </c>
      <c r="AB374" s="33">
        <v>40</v>
      </c>
      <c r="AC374" s="33"/>
      <c r="AD374" s="33"/>
      <c r="AE374" s="148"/>
      <c r="AF374" s="33">
        <v>2770</v>
      </c>
      <c r="AG374" s="33">
        <v>2770</v>
      </c>
      <c r="AH374" s="33" t="s">
        <v>92</v>
      </c>
      <c r="AI374" s="33" t="s">
        <v>92</v>
      </c>
      <c r="AJ374" s="33" t="s">
        <v>92</v>
      </c>
      <c r="AK374" s="33" t="s">
        <v>91</v>
      </c>
      <c r="AL374" s="33" t="s">
        <v>91</v>
      </c>
      <c r="AM374" s="33" t="s">
        <v>92</v>
      </c>
      <c r="AN374" s="33" t="s">
        <v>92</v>
      </c>
      <c r="AO374" s="33" t="s">
        <v>92</v>
      </c>
      <c r="AP374" s="33" t="s">
        <v>92</v>
      </c>
      <c r="AQ374" s="33" t="s">
        <v>2038</v>
      </c>
      <c r="AR374" s="33">
        <v>15823807292</v>
      </c>
      <c r="AS374" s="160"/>
      <c r="AT374" s="177"/>
      <c r="AU374" s="177"/>
      <c r="AV374" s="70"/>
      <c r="AW374" s="177"/>
      <c r="AX374" s="177"/>
      <c r="AY374" s="177"/>
      <c r="AZ374" s="177"/>
      <c r="BA374" s="177"/>
      <c r="BB374" s="177"/>
      <c r="BC374" s="177"/>
    </row>
    <row r="375" s="139" customFormat="1" ht="162" spans="1:55">
      <c r="A375" s="180" t="s">
        <v>2297</v>
      </c>
      <c r="B375" s="61">
        <v>363</v>
      </c>
      <c r="C375" s="33" t="s">
        <v>2752</v>
      </c>
      <c r="D375" s="33" t="s">
        <v>2628</v>
      </c>
      <c r="E375" s="33" t="s">
        <v>2629</v>
      </c>
      <c r="F375" s="33" t="s">
        <v>2640</v>
      </c>
      <c r="G375" s="33" t="s">
        <v>2753</v>
      </c>
      <c r="H375" s="33" t="s">
        <v>114</v>
      </c>
      <c r="I375" s="33" t="s">
        <v>600</v>
      </c>
      <c r="J375" s="33" t="s">
        <v>2754</v>
      </c>
      <c r="K375" s="33" t="s">
        <v>2755</v>
      </c>
      <c r="L375" s="33" t="s">
        <v>2754</v>
      </c>
      <c r="M375" s="33" t="s">
        <v>2756</v>
      </c>
      <c r="N375" s="33" t="s">
        <v>82</v>
      </c>
      <c r="O375" s="33" t="s">
        <v>2645</v>
      </c>
      <c r="P375" s="33" t="s">
        <v>2646</v>
      </c>
      <c r="Q375" s="33" t="s">
        <v>85</v>
      </c>
      <c r="R375" s="33" t="s">
        <v>2757</v>
      </c>
      <c r="S375" s="33" t="s">
        <v>1002</v>
      </c>
      <c r="T375" s="33" t="s">
        <v>570</v>
      </c>
      <c r="U375" s="33" t="s">
        <v>214</v>
      </c>
      <c r="V375" s="33" t="s">
        <v>140</v>
      </c>
      <c r="W375" s="33">
        <v>2024</v>
      </c>
      <c r="X375" s="33" t="s">
        <v>91</v>
      </c>
      <c r="Y375" s="33">
        <v>202401</v>
      </c>
      <c r="Z375" s="33">
        <v>202412</v>
      </c>
      <c r="AA375" s="33">
        <v>55</v>
      </c>
      <c r="AB375" s="33">
        <v>55</v>
      </c>
      <c r="AC375" s="33"/>
      <c r="AD375" s="33"/>
      <c r="AE375" s="148"/>
      <c r="AF375" s="33">
        <v>2917</v>
      </c>
      <c r="AG375" s="33">
        <v>2917</v>
      </c>
      <c r="AH375" s="33" t="s">
        <v>92</v>
      </c>
      <c r="AI375" s="33" t="s">
        <v>92</v>
      </c>
      <c r="AJ375" s="33" t="s">
        <v>92</v>
      </c>
      <c r="AK375" s="33" t="s">
        <v>91</v>
      </c>
      <c r="AL375" s="33" t="s">
        <v>91</v>
      </c>
      <c r="AM375" s="33" t="s">
        <v>92</v>
      </c>
      <c r="AN375" s="33" t="s">
        <v>92</v>
      </c>
      <c r="AO375" s="33" t="s">
        <v>92</v>
      </c>
      <c r="AP375" s="33" t="s">
        <v>92</v>
      </c>
      <c r="AQ375" s="33" t="s">
        <v>2758</v>
      </c>
      <c r="AR375" s="33">
        <v>15223663980</v>
      </c>
      <c r="AS375" s="160"/>
      <c r="AT375" s="177"/>
      <c r="AU375" s="177"/>
      <c r="AV375" s="70"/>
      <c r="AW375" s="177"/>
      <c r="AX375" s="177"/>
      <c r="AY375" s="177"/>
      <c r="AZ375" s="177"/>
      <c r="BA375" s="177"/>
      <c r="BB375" s="177"/>
      <c r="BC375" s="177"/>
    </row>
    <row r="376" s="139" customFormat="1" ht="177" customHeight="1" spans="1:55">
      <c r="A376" s="180" t="s">
        <v>2297</v>
      </c>
      <c r="B376" s="61">
        <v>364</v>
      </c>
      <c r="C376" s="33" t="s">
        <v>2759</v>
      </c>
      <c r="D376" s="33" t="s">
        <v>2628</v>
      </c>
      <c r="E376" s="33" t="s">
        <v>2629</v>
      </c>
      <c r="F376" s="33" t="s">
        <v>2640</v>
      </c>
      <c r="G376" s="33" t="s">
        <v>2760</v>
      </c>
      <c r="H376" s="33" t="s">
        <v>114</v>
      </c>
      <c r="I376" s="33" t="s">
        <v>787</v>
      </c>
      <c r="J376" s="33" t="s">
        <v>2761</v>
      </c>
      <c r="K376" s="33" t="s">
        <v>2762</v>
      </c>
      <c r="L376" s="33" t="s">
        <v>2761</v>
      </c>
      <c r="M376" s="33" t="s">
        <v>2763</v>
      </c>
      <c r="N376" s="33" t="s">
        <v>82</v>
      </c>
      <c r="O376" s="33" t="s">
        <v>2645</v>
      </c>
      <c r="P376" s="33" t="s">
        <v>2646</v>
      </c>
      <c r="Q376" s="33" t="s">
        <v>85</v>
      </c>
      <c r="R376" s="33" t="s">
        <v>2764</v>
      </c>
      <c r="S376" s="33" t="s">
        <v>1002</v>
      </c>
      <c r="T376" s="33" t="s">
        <v>570</v>
      </c>
      <c r="U376" s="33" t="s">
        <v>214</v>
      </c>
      <c r="V376" s="33" t="s">
        <v>458</v>
      </c>
      <c r="W376" s="33">
        <v>2024</v>
      </c>
      <c r="X376" s="33" t="s">
        <v>91</v>
      </c>
      <c r="Y376" s="33">
        <v>202401</v>
      </c>
      <c r="Z376" s="33">
        <v>202412</v>
      </c>
      <c r="AA376" s="33">
        <v>45</v>
      </c>
      <c r="AB376" s="33">
        <v>45</v>
      </c>
      <c r="AC376" s="33"/>
      <c r="AD376" s="33"/>
      <c r="AE376" s="148"/>
      <c r="AF376" s="33">
        <v>3710</v>
      </c>
      <c r="AG376" s="33">
        <v>3710</v>
      </c>
      <c r="AH376" s="33" t="s">
        <v>92</v>
      </c>
      <c r="AI376" s="33" t="s">
        <v>92</v>
      </c>
      <c r="AJ376" s="33" t="s">
        <v>92</v>
      </c>
      <c r="AK376" s="33" t="s">
        <v>91</v>
      </c>
      <c r="AL376" s="33" t="s">
        <v>91</v>
      </c>
      <c r="AM376" s="33" t="s">
        <v>92</v>
      </c>
      <c r="AN376" s="33" t="s">
        <v>92</v>
      </c>
      <c r="AO376" s="33" t="s">
        <v>92</v>
      </c>
      <c r="AP376" s="33" t="s">
        <v>92</v>
      </c>
      <c r="AQ376" s="33" t="s">
        <v>459</v>
      </c>
      <c r="AR376" s="33">
        <v>13527346598</v>
      </c>
      <c r="AS376" s="160"/>
      <c r="AT376" s="177"/>
      <c r="AU376" s="177"/>
      <c r="AV376" s="70"/>
      <c r="AW376" s="177"/>
      <c r="AX376" s="177"/>
      <c r="AY376" s="177"/>
      <c r="AZ376" s="177"/>
      <c r="BA376" s="177"/>
      <c r="BB376" s="177"/>
      <c r="BC376" s="177"/>
    </row>
    <row r="377" s="139" customFormat="1" ht="194" customHeight="1" spans="1:55">
      <c r="A377" s="180" t="s">
        <v>2297</v>
      </c>
      <c r="B377" s="61">
        <v>365</v>
      </c>
      <c r="C377" s="33" t="s">
        <v>2765</v>
      </c>
      <c r="D377" s="33" t="s">
        <v>2628</v>
      </c>
      <c r="E377" s="33" t="s">
        <v>2629</v>
      </c>
      <c r="F377" s="33" t="s">
        <v>2640</v>
      </c>
      <c r="G377" s="33" t="s">
        <v>2766</v>
      </c>
      <c r="H377" s="33" t="s">
        <v>114</v>
      </c>
      <c r="I377" s="33" t="s">
        <v>417</v>
      </c>
      <c r="J377" s="33" t="s">
        <v>2767</v>
      </c>
      <c r="K377" s="33" t="s">
        <v>2768</v>
      </c>
      <c r="L377" s="33" t="s">
        <v>2767</v>
      </c>
      <c r="M377" s="33" t="s">
        <v>2769</v>
      </c>
      <c r="N377" s="33" t="s">
        <v>82</v>
      </c>
      <c r="O377" s="33" t="s">
        <v>2645</v>
      </c>
      <c r="P377" s="33" t="s">
        <v>2646</v>
      </c>
      <c r="Q377" s="33" t="s">
        <v>85</v>
      </c>
      <c r="R377" s="33" t="s">
        <v>2770</v>
      </c>
      <c r="S377" s="33" t="s">
        <v>1002</v>
      </c>
      <c r="T377" s="33" t="s">
        <v>570</v>
      </c>
      <c r="U377" s="33" t="s">
        <v>214</v>
      </c>
      <c r="V377" s="33" t="s">
        <v>718</v>
      </c>
      <c r="W377" s="33">
        <v>2024</v>
      </c>
      <c r="X377" s="33" t="s">
        <v>91</v>
      </c>
      <c r="Y377" s="33">
        <v>202401</v>
      </c>
      <c r="Z377" s="33">
        <v>202412</v>
      </c>
      <c r="AA377" s="33">
        <v>18</v>
      </c>
      <c r="AB377" s="33">
        <v>18</v>
      </c>
      <c r="AC377" s="33"/>
      <c r="AD377" s="33"/>
      <c r="AE377" s="148"/>
      <c r="AF377" s="33">
        <v>1903</v>
      </c>
      <c r="AG377" s="33">
        <v>1903</v>
      </c>
      <c r="AH377" s="33" t="s">
        <v>92</v>
      </c>
      <c r="AI377" s="33" t="s">
        <v>92</v>
      </c>
      <c r="AJ377" s="33" t="s">
        <v>92</v>
      </c>
      <c r="AK377" s="33" t="s">
        <v>91</v>
      </c>
      <c r="AL377" s="33" t="s">
        <v>91</v>
      </c>
      <c r="AM377" s="33" t="s">
        <v>92</v>
      </c>
      <c r="AN377" s="33" t="s">
        <v>92</v>
      </c>
      <c r="AO377" s="33" t="s">
        <v>92</v>
      </c>
      <c r="AP377" s="33" t="s">
        <v>92</v>
      </c>
      <c r="AQ377" s="33" t="s">
        <v>1149</v>
      </c>
      <c r="AR377" s="33">
        <v>18716716777</v>
      </c>
      <c r="AS377" s="160"/>
      <c r="AT377" s="177"/>
      <c r="AU377" s="177"/>
      <c r="AV377" s="70"/>
      <c r="AW377" s="177"/>
      <c r="AX377" s="177"/>
      <c r="AY377" s="177"/>
      <c r="AZ377" s="177"/>
      <c r="BA377" s="177"/>
      <c r="BB377" s="177"/>
      <c r="BC377" s="177"/>
    </row>
    <row r="378" s="139" customFormat="1" ht="195" customHeight="1" spans="1:55">
      <c r="A378" s="180" t="s">
        <v>2297</v>
      </c>
      <c r="B378" s="61">
        <v>366</v>
      </c>
      <c r="C378" s="33" t="s">
        <v>2771</v>
      </c>
      <c r="D378" s="33" t="s">
        <v>2628</v>
      </c>
      <c r="E378" s="33" t="s">
        <v>2629</v>
      </c>
      <c r="F378" s="33" t="s">
        <v>2640</v>
      </c>
      <c r="G378" s="33" t="s">
        <v>2772</v>
      </c>
      <c r="H378" s="33" t="s">
        <v>114</v>
      </c>
      <c r="I378" s="33" t="s">
        <v>707</v>
      </c>
      <c r="J378" s="33" t="s">
        <v>2773</v>
      </c>
      <c r="K378" s="33" t="s">
        <v>2774</v>
      </c>
      <c r="L378" s="33" t="s">
        <v>2773</v>
      </c>
      <c r="M378" s="33" t="s">
        <v>2775</v>
      </c>
      <c r="N378" s="33" t="s">
        <v>82</v>
      </c>
      <c r="O378" s="33" t="s">
        <v>2645</v>
      </c>
      <c r="P378" s="33" t="s">
        <v>2646</v>
      </c>
      <c r="Q378" s="33" t="s">
        <v>85</v>
      </c>
      <c r="R378" s="33" t="s">
        <v>2776</v>
      </c>
      <c r="S378" s="33" t="s">
        <v>1002</v>
      </c>
      <c r="T378" s="33" t="s">
        <v>570</v>
      </c>
      <c r="U378" s="33" t="s">
        <v>214</v>
      </c>
      <c r="V378" s="33" t="s">
        <v>156</v>
      </c>
      <c r="W378" s="33">
        <v>2024</v>
      </c>
      <c r="X378" s="33" t="s">
        <v>91</v>
      </c>
      <c r="Y378" s="33">
        <v>202401</v>
      </c>
      <c r="Z378" s="33">
        <v>202412</v>
      </c>
      <c r="AA378" s="33">
        <v>16</v>
      </c>
      <c r="AB378" s="33">
        <v>16</v>
      </c>
      <c r="AC378" s="33"/>
      <c r="AD378" s="33"/>
      <c r="AE378" s="148"/>
      <c r="AF378" s="33">
        <v>1756</v>
      </c>
      <c r="AG378" s="33">
        <v>1756</v>
      </c>
      <c r="AH378" s="33" t="s">
        <v>92</v>
      </c>
      <c r="AI378" s="33" t="s">
        <v>92</v>
      </c>
      <c r="AJ378" s="33" t="s">
        <v>92</v>
      </c>
      <c r="AK378" s="33" t="s">
        <v>91</v>
      </c>
      <c r="AL378" s="33" t="s">
        <v>91</v>
      </c>
      <c r="AM378" s="33" t="s">
        <v>92</v>
      </c>
      <c r="AN378" s="33" t="s">
        <v>92</v>
      </c>
      <c r="AO378" s="33" t="s">
        <v>92</v>
      </c>
      <c r="AP378" s="33" t="s">
        <v>92</v>
      </c>
      <c r="AQ378" s="33" t="s">
        <v>2777</v>
      </c>
      <c r="AR378" s="33">
        <v>19923792688</v>
      </c>
      <c r="AS378" s="160"/>
      <c r="AT378" s="177"/>
      <c r="AU378" s="177"/>
      <c r="AV378" s="70"/>
      <c r="AW378" s="177"/>
      <c r="AX378" s="177"/>
      <c r="AY378" s="177"/>
      <c r="AZ378" s="177"/>
      <c r="BA378" s="177"/>
      <c r="BB378" s="177"/>
      <c r="BC378" s="177"/>
    </row>
    <row r="379" s="139" customFormat="1" ht="193" customHeight="1" spans="1:55">
      <c r="A379" s="180" t="s">
        <v>2297</v>
      </c>
      <c r="B379" s="61">
        <v>367</v>
      </c>
      <c r="C379" s="33" t="s">
        <v>2778</v>
      </c>
      <c r="D379" s="33" t="s">
        <v>2628</v>
      </c>
      <c r="E379" s="33" t="s">
        <v>2629</v>
      </c>
      <c r="F379" s="33" t="s">
        <v>2640</v>
      </c>
      <c r="G379" s="33" t="s">
        <v>2779</v>
      </c>
      <c r="H379" s="33" t="s">
        <v>114</v>
      </c>
      <c r="I379" s="33" t="s">
        <v>721</v>
      </c>
      <c r="J379" s="33" t="s">
        <v>2780</v>
      </c>
      <c r="K379" s="33" t="s">
        <v>2781</v>
      </c>
      <c r="L379" s="33" t="s">
        <v>2780</v>
      </c>
      <c r="M379" s="33" t="s">
        <v>2782</v>
      </c>
      <c r="N379" s="33" t="s">
        <v>82</v>
      </c>
      <c r="O379" s="33" t="s">
        <v>2645</v>
      </c>
      <c r="P379" s="33" t="s">
        <v>2646</v>
      </c>
      <c r="Q379" s="33" t="s">
        <v>85</v>
      </c>
      <c r="R379" s="33" t="s">
        <v>2783</v>
      </c>
      <c r="S379" s="33" t="s">
        <v>1002</v>
      </c>
      <c r="T379" s="33" t="s">
        <v>570</v>
      </c>
      <c r="U379" s="33" t="s">
        <v>214</v>
      </c>
      <c r="V379" s="33" t="s">
        <v>726</v>
      </c>
      <c r="W379" s="33">
        <v>2024</v>
      </c>
      <c r="X379" s="33" t="s">
        <v>91</v>
      </c>
      <c r="Y379" s="33">
        <v>202401</v>
      </c>
      <c r="Z379" s="33">
        <v>202412</v>
      </c>
      <c r="AA379" s="33">
        <v>60</v>
      </c>
      <c r="AB379" s="33">
        <v>60</v>
      </c>
      <c r="AC379" s="33"/>
      <c r="AD379" s="33"/>
      <c r="AE379" s="148"/>
      <c r="AF379" s="33">
        <v>5037</v>
      </c>
      <c r="AG379" s="33">
        <v>5037</v>
      </c>
      <c r="AH379" s="33" t="s">
        <v>92</v>
      </c>
      <c r="AI379" s="33" t="s">
        <v>92</v>
      </c>
      <c r="AJ379" s="33" t="s">
        <v>92</v>
      </c>
      <c r="AK379" s="33" t="s">
        <v>91</v>
      </c>
      <c r="AL379" s="33" t="s">
        <v>91</v>
      </c>
      <c r="AM379" s="33" t="s">
        <v>92</v>
      </c>
      <c r="AN379" s="33" t="s">
        <v>92</v>
      </c>
      <c r="AO379" s="33" t="s">
        <v>92</v>
      </c>
      <c r="AP379" s="33" t="s">
        <v>92</v>
      </c>
      <c r="AQ379" s="33" t="s">
        <v>2066</v>
      </c>
      <c r="AR379" s="33">
        <v>13996633070</v>
      </c>
      <c r="AS379" s="160"/>
      <c r="AT379" s="177"/>
      <c r="AU379" s="177"/>
      <c r="AV379" s="70"/>
      <c r="AW379" s="177"/>
      <c r="AX379" s="177"/>
      <c r="AY379" s="177"/>
      <c r="AZ379" s="177"/>
      <c r="BA379" s="177"/>
      <c r="BB379" s="177"/>
      <c r="BC379" s="177"/>
    </row>
    <row r="380" s="139" customFormat="1" ht="192" customHeight="1" spans="1:55">
      <c r="A380" s="180" t="s">
        <v>2297</v>
      </c>
      <c r="B380" s="61">
        <v>368</v>
      </c>
      <c r="C380" s="33" t="s">
        <v>2784</v>
      </c>
      <c r="D380" s="33" t="s">
        <v>2628</v>
      </c>
      <c r="E380" s="33" t="s">
        <v>2629</v>
      </c>
      <c r="F380" s="33" t="s">
        <v>2640</v>
      </c>
      <c r="G380" s="33" t="s">
        <v>2785</v>
      </c>
      <c r="H380" s="33" t="s">
        <v>114</v>
      </c>
      <c r="I380" s="33" t="s">
        <v>547</v>
      </c>
      <c r="J380" s="33" t="s">
        <v>2786</v>
      </c>
      <c r="K380" s="33" t="s">
        <v>2787</v>
      </c>
      <c r="L380" s="33" t="s">
        <v>2786</v>
      </c>
      <c r="M380" s="33" t="s">
        <v>2788</v>
      </c>
      <c r="N380" s="33" t="s">
        <v>82</v>
      </c>
      <c r="O380" s="33" t="s">
        <v>2645</v>
      </c>
      <c r="P380" s="33" t="s">
        <v>2646</v>
      </c>
      <c r="Q380" s="33" t="s">
        <v>85</v>
      </c>
      <c r="R380" s="33" t="s">
        <v>2789</v>
      </c>
      <c r="S380" s="33" t="s">
        <v>1002</v>
      </c>
      <c r="T380" s="33" t="s">
        <v>570</v>
      </c>
      <c r="U380" s="33" t="s">
        <v>214</v>
      </c>
      <c r="V380" s="33" t="s">
        <v>554</v>
      </c>
      <c r="W380" s="33">
        <v>2024</v>
      </c>
      <c r="X380" s="33" t="s">
        <v>91</v>
      </c>
      <c r="Y380" s="33">
        <v>202401</v>
      </c>
      <c r="Z380" s="33">
        <v>202412</v>
      </c>
      <c r="AA380" s="33">
        <v>55</v>
      </c>
      <c r="AB380" s="33">
        <v>55</v>
      </c>
      <c r="AC380" s="33"/>
      <c r="AD380" s="33"/>
      <c r="AE380" s="148"/>
      <c r="AF380" s="33">
        <v>4149</v>
      </c>
      <c r="AG380" s="33">
        <v>4149</v>
      </c>
      <c r="AH380" s="33" t="s">
        <v>92</v>
      </c>
      <c r="AI380" s="33" t="s">
        <v>92</v>
      </c>
      <c r="AJ380" s="33" t="s">
        <v>92</v>
      </c>
      <c r="AK380" s="33" t="s">
        <v>91</v>
      </c>
      <c r="AL380" s="33" t="s">
        <v>91</v>
      </c>
      <c r="AM380" s="33" t="s">
        <v>92</v>
      </c>
      <c r="AN380" s="33" t="s">
        <v>92</v>
      </c>
      <c r="AO380" s="33" t="s">
        <v>92</v>
      </c>
      <c r="AP380" s="33" t="s">
        <v>92</v>
      </c>
      <c r="AQ380" s="33" t="s">
        <v>555</v>
      </c>
      <c r="AR380" s="33">
        <v>15223720118</v>
      </c>
      <c r="AS380" s="160"/>
      <c r="AT380" s="177"/>
      <c r="AU380" s="177"/>
      <c r="AV380" s="70"/>
      <c r="AW380" s="177"/>
      <c r="AX380" s="177"/>
      <c r="AY380" s="177"/>
      <c r="AZ380" s="177"/>
      <c r="BA380" s="177"/>
      <c r="BB380" s="177"/>
      <c r="BC380" s="177"/>
    </row>
    <row r="381" s="139" customFormat="1" ht="197" customHeight="1" spans="1:55">
      <c r="A381" s="180" t="s">
        <v>2297</v>
      </c>
      <c r="B381" s="61">
        <v>369</v>
      </c>
      <c r="C381" s="33" t="s">
        <v>2790</v>
      </c>
      <c r="D381" s="33" t="s">
        <v>2628</v>
      </c>
      <c r="E381" s="33" t="s">
        <v>2629</v>
      </c>
      <c r="F381" s="33" t="s">
        <v>2640</v>
      </c>
      <c r="G381" s="33" t="s">
        <v>2791</v>
      </c>
      <c r="H381" s="33" t="s">
        <v>114</v>
      </c>
      <c r="I381" s="33" t="s">
        <v>515</v>
      </c>
      <c r="J381" s="33" t="s">
        <v>2792</v>
      </c>
      <c r="K381" s="33" t="s">
        <v>2793</v>
      </c>
      <c r="L381" s="33" t="s">
        <v>2792</v>
      </c>
      <c r="M381" s="33" t="s">
        <v>2794</v>
      </c>
      <c r="N381" s="33" t="s">
        <v>82</v>
      </c>
      <c r="O381" s="33" t="s">
        <v>2645</v>
      </c>
      <c r="P381" s="33" t="s">
        <v>2646</v>
      </c>
      <c r="Q381" s="33" t="s">
        <v>85</v>
      </c>
      <c r="R381" s="33" t="s">
        <v>2795</v>
      </c>
      <c r="S381" s="33" t="s">
        <v>1002</v>
      </c>
      <c r="T381" s="33" t="s">
        <v>570</v>
      </c>
      <c r="U381" s="33" t="s">
        <v>214</v>
      </c>
      <c r="V381" s="33" t="s">
        <v>523</v>
      </c>
      <c r="W381" s="33">
        <v>2024</v>
      </c>
      <c r="X381" s="33" t="s">
        <v>91</v>
      </c>
      <c r="Y381" s="33">
        <v>202401</v>
      </c>
      <c r="Z381" s="33">
        <v>202412</v>
      </c>
      <c r="AA381" s="33">
        <v>41</v>
      </c>
      <c r="AB381" s="33">
        <v>41</v>
      </c>
      <c r="AC381" s="33"/>
      <c r="AD381" s="33"/>
      <c r="AE381" s="148"/>
      <c r="AF381" s="33">
        <v>2852</v>
      </c>
      <c r="AG381" s="33">
        <v>2852</v>
      </c>
      <c r="AH381" s="33" t="s">
        <v>92</v>
      </c>
      <c r="AI381" s="33" t="s">
        <v>92</v>
      </c>
      <c r="AJ381" s="33" t="s">
        <v>92</v>
      </c>
      <c r="AK381" s="33" t="s">
        <v>91</v>
      </c>
      <c r="AL381" s="33" t="s">
        <v>91</v>
      </c>
      <c r="AM381" s="33" t="s">
        <v>92</v>
      </c>
      <c r="AN381" s="33" t="s">
        <v>92</v>
      </c>
      <c r="AO381" s="33" t="s">
        <v>92</v>
      </c>
      <c r="AP381" s="33" t="s">
        <v>92</v>
      </c>
      <c r="AQ381" s="33" t="s">
        <v>1102</v>
      </c>
      <c r="AR381" s="33">
        <v>13627649933</v>
      </c>
      <c r="AS381" s="160"/>
      <c r="AT381" s="177"/>
      <c r="AU381" s="177"/>
      <c r="AV381" s="70"/>
      <c r="AW381" s="177"/>
      <c r="AX381" s="177"/>
      <c r="AY381" s="177"/>
      <c r="AZ381" s="177"/>
      <c r="BA381" s="177"/>
      <c r="BB381" s="177"/>
      <c r="BC381" s="177"/>
    </row>
    <row r="382" s="139" customFormat="1" ht="186" customHeight="1" spans="1:55">
      <c r="A382" s="180" t="s">
        <v>2297</v>
      </c>
      <c r="B382" s="61">
        <v>370</v>
      </c>
      <c r="C382" s="33" t="s">
        <v>2796</v>
      </c>
      <c r="D382" s="33" t="s">
        <v>2628</v>
      </c>
      <c r="E382" s="33" t="s">
        <v>2629</v>
      </c>
      <c r="F382" s="33" t="s">
        <v>2640</v>
      </c>
      <c r="G382" s="33" t="s">
        <v>2797</v>
      </c>
      <c r="H382" s="33" t="s">
        <v>114</v>
      </c>
      <c r="I382" s="33" t="s">
        <v>657</v>
      </c>
      <c r="J382" s="33" t="s">
        <v>2798</v>
      </c>
      <c r="K382" s="33" t="s">
        <v>2799</v>
      </c>
      <c r="L382" s="33" t="s">
        <v>2798</v>
      </c>
      <c r="M382" s="33" t="s">
        <v>2800</v>
      </c>
      <c r="N382" s="33" t="s">
        <v>82</v>
      </c>
      <c r="O382" s="33" t="s">
        <v>2645</v>
      </c>
      <c r="P382" s="33" t="s">
        <v>2646</v>
      </c>
      <c r="Q382" s="33" t="s">
        <v>85</v>
      </c>
      <c r="R382" s="33" t="s">
        <v>2801</v>
      </c>
      <c r="S382" s="33" t="s">
        <v>1002</v>
      </c>
      <c r="T382" s="33" t="s">
        <v>570</v>
      </c>
      <c r="U382" s="33" t="s">
        <v>214</v>
      </c>
      <c r="V382" s="33" t="s">
        <v>90</v>
      </c>
      <c r="W382" s="33">
        <v>2024</v>
      </c>
      <c r="X382" s="33" t="s">
        <v>91</v>
      </c>
      <c r="Y382" s="33">
        <v>202401</v>
      </c>
      <c r="Z382" s="33">
        <v>202412</v>
      </c>
      <c r="AA382" s="33">
        <v>60</v>
      </c>
      <c r="AB382" s="33">
        <v>60</v>
      </c>
      <c r="AC382" s="33"/>
      <c r="AD382" s="33"/>
      <c r="AE382" s="148"/>
      <c r="AF382" s="33">
        <v>5000</v>
      </c>
      <c r="AG382" s="33">
        <v>5000</v>
      </c>
      <c r="AH382" s="33" t="s">
        <v>92</v>
      </c>
      <c r="AI382" s="33" t="s">
        <v>92</v>
      </c>
      <c r="AJ382" s="33" t="s">
        <v>92</v>
      </c>
      <c r="AK382" s="33" t="s">
        <v>91</v>
      </c>
      <c r="AL382" s="33" t="s">
        <v>91</v>
      </c>
      <c r="AM382" s="33" t="s">
        <v>92</v>
      </c>
      <c r="AN382" s="33" t="s">
        <v>92</v>
      </c>
      <c r="AO382" s="33" t="s">
        <v>92</v>
      </c>
      <c r="AP382" s="33" t="s">
        <v>92</v>
      </c>
      <c r="AQ382" s="33" t="s">
        <v>107</v>
      </c>
      <c r="AR382" s="33">
        <v>18883235345</v>
      </c>
      <c r="AS382" s="160"/>
      <c r="AT382" s="177"/>
      <c r="AU382" s="177"/>
      <c r="AV382" s="70"/>
      <c r="AW382" s="177"/>
      <c r="AX382" s="177"/>
      <c r="AY382" s="177"/>
      <c r="AZ382" s="177"/>
      <c r="BA382" s="177"/>
      <c r="BB382" s="177"/>
      <c r="BC382" s="177"/>
    </row>
    <row r="383" s="139" customFormat="1" ht="186" customHeight="1" spans="1:55">
      <c r="A383" s="180" t="s">
        <v>2297</v>
      </c>
      <c r="B383" s="61">
        <v>371</v>
      </c>
      <c r="C383" s="33" t="s">
        <v>2802</v>
      </c>
      <c r="D383" s="33" t="s">
        <v>2628</v>
      </c>
      <c r="E383" s="33" t="s">
        <v>2629</v>
      </c>
      <c r="F383" s="33" t="s">
        <v>2640</v>
      </c>
      <c r="G383" s="33" t="s">
        <v>2803</v>
      </c>
      <c r="H383" s="33" t="s">
        <v>114</v>
      </c>
      <c r="I383" s="33" t="s">
        <v>759</v>
      </c>
      <c r="J383" s="33" t="s">
        <v>2804</v>
      </c>
      <c r="K383" s="33" t="s">
        <v>2805</v>
      </c>
      <c r="L383" s="33" t="s">
        <v>2804</v>
      </c>
      <c r="M383" s="33" t="s">
        <v>2806</v>
      </c>
      <c r="N383" s="33" t="s">
        <v>82</v>
      </c>
      <c r="O383" s="33" t="s">
        <v>2645</v>
      </c>
      <c r="P383" s="33" t="s">
        <v>2646</v>
      </c>
      <c r="Q383" s="33" t="s">
        <v>85</v>
      </c>
      <c r="R383" s="33" t="s">
        <v>2807</v>
      </c>
      <c r="S383" s="33" t="s">
        <v>1002</v>
      </c>
      <c r="T383" s="33" t="s">
        <v>570</v>
      </c>
      <c r="U383" s="33" t="s">
        <v>214</v>
      </c>
      <c r="V383" s="33" t="s">
        <v>760</v>
      </c>
      <c r="W383" s="33">
        <v>2024</v>
      </c>
      <c r="X383" s="33" t="s">
        <v>91</v>
      </c>
      <c r="Y383" s="33">
        <v>202401</v>
      </c>
      <c r="Z383" s="33">
        <v>202412</v>
      </c>
      <c r="AA383" s="33">
        <v>13</v>
      </c>
      <c r="AB383" s="33">
        <v>13</v>
      </c>
      <c r="AC383" s="33"/>
      <c r="AD383" s="33"/>
      <c r="AE383" s="148"/>
      <c r="AF383" s="33">
        <v>1382</v>
      </c>
      <c r="AG383" s="33">
        <v>1382</v>
      </c>
      <c r="AH383" s="33" t="s">
        <v>92</v>
      </c>
      <c r="AI383" s="33" t="s">
        <v>92</v>
      </c>
      <c r="AJ383" s="33" t="s">
        <v>92</v>
      </c>
      <c r="AK383" s="33" t="s">
        <v>91</v>
      </c>
      <c r="AL383" s="33" t="s">
        <v>91</v>
      </c>
      <c r="AM383" s="33" t="s">
        <v>92</v>
      </c>
      <c r="AN383" s="33" t="s">
        <v>92</v>
      </c>
      <c r="AO383" s="33" t="s">
        <v>92</v>
      </c>
      <c r="AP383" s="33" t="s">
        <v>92</v>
      </c>
      <c r="AQ383" s="33" t="s">
        <v>1912</v>
      </c>
      <c r="AR383" s="33">
        <v>15023802911</v>
      </c>
      <c r="AS383" s="160"/>
      <c r="AT383" s="177"/>
      <c r="AU383" s="177"/>
      <c r="AV383" s="70"/>
      <c r="AW383" s="177"/>
      <c r="AX383" s="177"/>
      <c r="AY383" s="177"/>
      <c r="AZ383" s="177"/>
      <c r="BA383" s="177"/>
      <c r="BB383" s="177"/>
      <c r="BC383" s="177"/>
    </row>
    <row r="384" s="139" customFormat="1" ht="207" customHeight="1" spans="1:55">
      <c r="A384" s="180" t="s">
        <v>2297</v>
      </c>
      <c r="B384" s="61">
        <v>372</v>
      </c>
      <c r="C384" s="33" t="s">
        <v>2808</v>
      </c>
      <c r="D384" s="33" t="s">
        <v>2628</v>
      </c>
      <c r="E384" s="33" t="s">
        <v>2629</v>
      </c>
      <c r="F384" s="33" t="s">
        <v>2640</v>
      </c>
      <c r="G384" s="33" t="s">
        <v>2809</v>
      </c>
      <c r="H384" s="33" t="s">
        <v>114</v>
      </c>
      <c r="I384" s="33" t="s">
        <v>736</v>
      </c>
      <c r="J384" s="33" t="s">
        <v>2810</v>
      </c>
      <c r="K384" s="33" t="s">
        <v>2811</v>
      </c>
      <c r="L384" s="33" t="s">
        <v>2810</v>
      </c>
      <c r="M384" s="33" t="s">
        <v>2812</v>
      </c>
      <c r="N384" s="33" t="s">
        <v>82</v>
      </c>
      <c r="O384" s="33" t="s">
        <v>2645</v>
      </c>
      <c r="P384" s="33" t="s">
        <v>2646</v>
      </c>
      <c r="Q384" s="33" t="s">
        <v>85</v>
      </c>
      <c r="R384" s="33" t="s">
        <v>2813</v>
      </c>
      <c r="S384" s="33" t="s">
        <v>1002</v>
      </c>
      <c r="T384" s="33" t="s">
        <v>570</v>
      </c>
      <c r="U384" s="33" t="s">
        <v>214</v>
      </c>
      <c r="V384" s="33" t="s">
        <v>741</v>
      </c>
      <c r="W384" s="33">
        <v>2024</v>
      </c>
      <c r="X384" s="33" t="s">
        <v>91</v>
      </c>
      <c r="Y384" s="33">
        <v>202401</v>
      </c>
      <c r="Z384" s="33">
        <v>202412</v>
      </c>
      <c r="AA384" s="33">
        <v>6</v>
      </c>
      <c r="AB384" s="33">
        <v>6</v>
      </c>
      <c r="AC384" s="33"/>
      <c r="AD384" s="33"/>
      <c r="AE384" s="148"/>
      <c r="AF384" s="33">
        <v>969</v>
      </c>
      <c r="AG384" s="33">
        <v>969</v>
      </c>
      <c r="AH384" s="33" t="s">
        <v>92</v>
      </c>
      <c r="AI384" s="33" t="s">
        <v>92</v>
      </c>
      <c r="AJ384" s="33" t="s">
        <v>92</v>
      </c>
      <c r="AK384" s="33" t="s">
        <v>91</v>
      </c>
      <c r="AL384" s="33" t="s">
        <v>91</v>
      </c>
      <c r="AM384" s="33" t="s">
        <v>92</v>
      </c>
      <c r="AN384" s="33" t="s">
        <v>92</v>
      </c>
      <c r="AO384" s="33" t="s">
        <v>92</v>
      </c>
      <c r="AP384" s="33" t="s">
        <v>92</v>
      </c>
      <c r="AQ384" s="33" t="s">
        <v>2814</v>
      </c>
      <c r="AR384" s="33">
        <v>13594843039</v>
      </c>
      <c r="AS384" s="160"/>
      <c r="AT384" s="177"/>
      <c r="AU384" s="177"/>
      <c r="AV384" s="70"/>
      <c r="AW384" s="177"/>
      <c r="AX384" s="177"/>
      <c r="AY384" s="177"/>
      <c r="AZ384" s="177"/>
      <c r="BA384" s="177"/>
      <c r="BB384" s="177"/>
      <c r="BC384" s="177"/>
    </row>
    <row r="385" s="139" customFormat="1" ht="194" customHeight="1" spans="1:55">
      <c r="A385" s="180" t="s">
        <v>2297</v>
      </c>
      <c r="B385" s="61">
        <v>373</v>
      </c>
      <c r="C385" s="33" t="s">
        <v>2815</v>
      </c>
      <c r="D385" s="33" t="s">
        <v>2628</v>
      </c>
      <c r="E385" s="33" t="s">
        <v>2629</v>
      </c>
      <c r="F385" s="33" t="s">
        <v>2640</v>
      </c>
      <c r="G385" s="33" t="s">
        <v>2816</v>
      </c>
      <c r="H385" s="33" t="s">
        <v>114</v>
      </c>
      <c r="I385" s="33" t="s">
        <v>729</v>
      </c>
      <c r="J385" s="33" t="s">
        <v>2817</v>
      </c>
      <c r="K385" s="33" t="s">
        <v>2818</v>
      </c>
      <c r="L385" s="33" t="s">
        <v>2817</v>
      </c>
      <c r="M385" s="33" t="s">
        <v>2819</v>
      </c>
      <c r="N385" s="33" t="s">
        <v>82</v>
      </c>
      <c r="O385" s="33" t="s">
        <v>2645</v>
      </c>
      <c r="P385" s="33" t="s">
        <v>2646</v>
      </c>
      <c r="Q385" s="33" t="s">
        <v>85</v>
      </c>
      <c r="R385" s="33" t="s">
        <v>2820</v>
      </c>
      <c r="S385" s="33" t="s">
        <v>1002</v>
      </c>
      <c r="T385" s="33" t="s">
        <v>570</v>
      </c>
      <c r="U385" s="33" t="s">
        <v>214</v>
      </c>
      <c r="V385" s="33" t="s">
        <v>467</v>
      </c>
      <c r="W385" s="33">
        <v>2024</v>
      </c>
      <c r="X385" s="33" t="s">
        <v>91</v>
      </c>
      <c r="Y385" s="33">
        <v>202401</v>
      </c>
      <c r="Z385" s="33">
        <v>202412</v>
      </c>
      <c r="AA385" s="33">
        <v>8</v>
      </c>
      <c r="AB385" s="33">
        <v>8</v>
      </c>
      <c r="AC385" s="33"/>
      <c r="AD385" s="33"/>
      <c r="AE385" s="148"/>
      <c r="AF385" s="33">
        <v>954</v>
      </c>
      <c r="AG385" s="33">
        <v>954</v>
      </c>
      <c r="AH385" s="33" t="s">
        <v>92</v>
      </c>
      <c r="AI385" s="33" t="s">
        <v>92</v>
      </c>
      <c r="AJ385" s="33" t="s">
        <v>92</v>
      </c>
      <c r="AK385" s="33" t="s">
        <v>91</v>
      </c>
      <c r="AL385" s="33" t="s">
        <v>91</v>
      </c>
      <c r="AM385" s="33" t="s">
        <v>92</v>
      </c>
      <c r="AN385" s="33" t="s">
        <v>92</v>
      </c>
      <c r="AO385" s="33" t="s">
        <v>92</v>
      </c>
      <c r="AP385" s="33" t="s">
        <v>92</v>
      </c>
      <c r="AQ385" s="33" t="s">
        <v>2821</v>
      </c>
      <c r="AR385" s="33">
        <v>13996647737</v>
      </c>
      <c r="AS385" s="160"/>
      <c r="AT385" s="177"/>
      <c r="AU385" s="177"/>
      <c r="AV385" s="70"/>
      <c r="AW385" s="177"/>
      <c r="AX385" s="177"/>
      <c r="AY385" s="177"/>
      <c r="AZ385" s="177"/>
      <c r="BA385" s="177"/>
      <c r="BB385" s="177"/>
      <c r="BC385" s="177"/>
    </row>
    <row r="386" s="139" customFormat="1" ht="201" customHeight="1" spans="1:55">
      <c r="A386" s="180" t="s">
        <v>2297</v>
      </c>
      <c r="B386" s="61">
        <v>374</v>
      </c>
      <c r="C386" s="33" t="s">
        <v>2822</v>
      </c>
      <c r="D386" s="33" t="s">
        <v>2628</v>
      </c>
      <c r="E386" s="33" t="s">
        <v>2629</v>
      </c>
      <c r="F386" s="33" t="s">
        <v>2640</v>
      </c>
      <c r="G386" s="33" t="s">
        <v>2823</v>
      </c>
      <c r="H386" s="33" t="s">
        <v>114</v>
      </c>
      <c r="I386" s="33" t="s">
        <v>650</v>
      </c>
      <c r="J386" s="33" t="s">
        <v>2824</v>
      </c>
      <c r="K386" s="33" t="s">
        <v>2825</v>
      </c>
      <c r="L386" s="33" t="s">
        <v>2824</v>
      </c>
      <c r="M386" s="33" t="s">
        <v>2826</v>
      </c>
      <c r="N386" s="33" t="s">
        <v>82</v>
      </c>
      <c r="O386" s="33" t="s">
        <v>2645</v>
      </c>
      <c r="P386" s="33" t="s">
        <v>2646</v>
      </c>
      <c r="Q386" s="33" t="s">
        <v>85</v>
      </c>
      <c r="R386" s="33" t="s">
        <v>2827</v>
      </c>
      <c r="S386" s="33" t="s">
        <v>1002</v>
      </c>
      <c r="T386" s="33" t="s">
        <v>570</v>
      </c>
      <c r="U386" s="33" t="s">
        <v>214</v>
      </c>
      <c r="V386" s="33" t="s">
        <v>511</v>
      </c>
      <c r="W386" s="33">
        <v>2024</v>
      </c>
      <c r="X386" s="33" t="s">
        <v>91</v>
      </c>
      <c r="Y386" s="33">
        <v>202401</v>
      </c>
      <c r="Z386" s="33">
        <v>202412</v>
      </c>
      <c r="AA386" s="33">
        <v>32</v>
      </c>
      <c r="AB386" s="33">
        <v>32</v>
      </c>
      <c r="AC386" s="33"/>
      <c r="AD386" s="33"/>
      <c r="AE386" s="148"/>
      <c r="AF386" s="33">
        <v>3161</v>
      </c>
      <c r="AG386" s="33">
        <v>3161</v>
      </c>
      <c r="AH386" s="33" t="s">
        <v>92</v>
      </c>
      <c r="AI386" s="33" t="s">
        <v>92</v>
      </c>
      <c r="AJ386" s="33" t="s">
        <v>92</v>
      </c>
      <c r="AK386" s="33" t="s">
        <v>91</v>
      </c>
      <c r="AL386" s="33" t="s">
        <v>91</v>
      </c>
      <c r="AM386" s="33" t="s">
        <v>92</v>
      </c>
      <c r="AN386" s="33" t="s">
        <v>92</v>
      </c>
      <c r="AO386" s="33" t="s">
        <v>92</v>
      </c>
      <c r="AP386" s="33" t="s">
        <v>92</v>
      </c>
      <c r="AQ386" s="33" t="s">
        <v>1926</v>
      </c>
      <c r="AR386" s="33">
        <v>19922055015</v>
      </c>
      <c r="AS386" s="160"/>
      <c r="AT386" s="177"/>
      <c r="AU386" s="177"/>
      <c r="AV386" s="70"/>
      <c r="AW386" s="177"/>
      <c r="AX386" s="177"/>
      <c r="AY386" s="177"/>
      <c r="AZ386" s="177"/>
      <c r="BA386" s="177"/>
      <c r="BB386" s="177"/>
      <c r="BC386" s="177"/>
    </row>
    <row r="387" s="139" customFormat="1" ht="211" customHeight="1" spans="1:55">
      <c r="A387" s="180" t="s">
        <v>2297</v>
      </c>
      <c r="B387" s="61">
        <v>375</v>
      </c>
      <c r="C387" s="33" t="s">
        <v>2828</v>
      </c>
      <c r="D387" s="33" t="s">
        <v>2628</v>
      </c>
      <c r="E387" s="33" t="s">
        <v>2629</v>
      </c>
      <c r="F387" s="33" t="s">
        <v>2640</v>
      </c>
      <c r="G387" s="33" t="s">
        <v>2829</v>
      </c>
      <c r="H387" s="33" t="s">
        <v>114</v>
      </c>
      <c r="I387" s="33" t="s">
        <v>751</v>
      </c>
      <c r="J387" s="33" t="s">
        <v>2830</v>
      </c>
      <c r="K387" s="33" t="s">
        <v>2831</v>
      </c>
      <c r="L387" s="33" t="s">
        <v>2830</v>
      </c>
      <c r="M387" s="33" t="s">
        <v>2832</v>
      </c>
      <c r="N387" s="33" t="s">
        <v>82</v>
      </c>
      <c r="O387" s="33" t="s">
        <v>2645</v>
      </c>
      <c r="P387" s="33" t="s">
        <v>2646</v>
      </c>
      <c r="Q387" s="33" t="s">
        <v>85</v>
      </c>
      <c r="R387" s="33" t="s">
        <v>2833</v>
      </c>
      <c r="S387" s="33" t="s">
        <v>1002</v>
      </c>
      <c r="T387" s="33" t="s">
        <v>570</v>
      </c>
      <c r="U387" s="33" t="s">
        <v>214</v>
      </c>
      <c r="V387" s="33" t="s">
        <v>756</v>
      </c>
      <c r="W387" s="33">
        <v>2024</v>
      </c>
      <c r="X387" s="33" t="s">
        <v>91</v>
      </c>
      <c r="Y387" s="33">
        <v>202401</v>
      </c>
      <c r="Z387" s="33">
        <v>202412</v>
      </c>
      <c r="AA387" s="33">
        <v>22</v>
      </c>
      <c r="AB387" s="33">
        <v>22</v>
      </c>
      <c r="AC387" s="33"/>
      <c r="AD387" s="33"/>
      <c r="AE387" s="148"/>
      <c r="AF387" s="33">
        <v>2560</v>
      </c>
      <c r="AG387" s="33">
        <v>2560</v>
      </c>
      <c r="AH387" s="33" t="s">
        <v>92</v>
      </c>
      <c r="AI387" s="33" t="s">
        <v>92</v>
      </c>
      <c r="AJ387" s="33" t="s">
        <v>92</v>
      </c>
      <c r="AK387" s="33" t="s">
        <v>91</v>
      </c>
      <c r="AL387" s="33" t="s">
        <v>91</v>
      </c>
      <c r="AM387" s="33" t="s">
        <v>92</v>
      </c>
      <c r="AN387" s="33" t="s">
        <v>92</v>
      </c>
      <c r="AO387" s="33" t="s">
        <v>92</v>
      </c>
      <c r="AP387" s="33" t="s">
        <v>92</v>
      </c>
      <c r="AQ387" s="33" t="s">
        <v>1933</v>
      </c>
      <c r="AR387" s="33">
        <v>17783659968</v>
      </c>
      <c r="AS387" s="160"/>
      <c r="AT387" s="177"/>
      <c r="AU387" s="177"/>
      <c r="AV387" s="70"/>
      <c r="AW387" s="177"/>
      <c r="AX387" s="177"/>
      <c r="AY387" s="177"/>
      <c r="AZ387" s="177"/>
      <c r="BA387" s="177"/>
      <c r="BB387" s="177"/>
      <c r="BC387" s="177"/>
    </row>
    <row r="388" s="139" customFormat="1" ht="193" customHeight="1" spans="1:55">
      <c r="A388" s="180" t="s">
        <v>2297</v>
      </c>
      <c r="B388" s="61">
        <v>376</v>
      </c>
      <c r="C388" s="33" t="s">
        <v>2834</v>
      </c>
      <c r="D388" s="33" t="s">
        <v>2628</v>
      </c>
      <c r="E388" s="33" t="s">
        <v>2629</v>
      </c>
      <c r="F388" s="33" t="s">
        <v>2640</v>
      </c>
      <c r="G388" s="33" t="s">
        <v>2835</v>
      </c>
      <c r="H388" s="33" t="s">
        <v>114</v>
      </c>
      <c r="I388" s="33" t="s">
        <v>744</v>
      </c>
      <c r="J388" s="33" t="s">
        <v>2836</v>
      </c>
      <c r="K388" s="33" t="s">
        <v>2837</v>
      </c>
      <c r="L388" s="33" t="s">
        <v>2836</v>
      </c>
      <c r="M388" s="33" t="s">
        <v>2838</v>
      </c>
      <c r="N388" s="33" t="s">
        <v>82</v>
      </c>
      <c r="O388" s="33" t="s">
        <v>2645</v>
      </c>
      <c r="P388" s="33" t="s">
        <v>2646</v>
      </c>
      <c r="Q388" s="33" t="s">
        <v>85</v>
      </c>
      <c r="R388" s="33" t="s">
        <v>2839</v>
      </c>
      <c r="S388" s="33" t="s">
        <v>1002</v>
      </c>
      <c r="T388" s="33" t="s">
        <v>570</v>
      </c>
      <c r="U388" s="33" t="s">
        <v>214</v>
      </c>
      <c r="V388" s="33" t="s">
        <v>443</v>
      </c>
      <c r="W388" s="33">
        <v>2024</v>
      </c>
      <c r="X388" s="33" t="s">
        <v>91</v>
      </c>
      <c r="Y388" s="33">
        <v>202401</v>
      </c>
      <c r="Z388" s="33">
        <v>202412</v>
      </c>
      <c r="AA388" s="33">
        <v>12</v>
      </c>
      <c r="AB388" s="33">
        <v>12</v>
      </c>
      <c r="AC388" s="33"/>
      <c r="AD388" s="33"/>
      <c r="AE388" s="148"/>
      <c r="AF388" s="33">
        <v>1486</v>
      </c>
      <c r="AG388" s="33">
        <v>1486</v>
      </c>
      <c r="AH388" s="33" t="s">
        <v>92</v>
      </c>
      <c r="AI388" s="33" t="s">
        <v>92</v>
      </c>
      <c r="AJ388" s="33" t="s">
        <v>92</v>
      </c>
      <c r="AK388" s="33" t="s">
        <v>91</v>
      </c>
      <c r="AL388" s="33" t="s">
        <v>91</v>
      </c>
      <c r="AM388" s="33" t="s">
        <v>92</v>
      </c>
      <c r="AN388" s="33" t="s">
        <v>92</v>
      </c>
      <c r="AO388" s="33" t="s">
        <v>92</v>
      </c>
      <c r="AP388" s="33" t="s">
        <v>92</v>
      </c>
      <c r="AQ388" s="33" t="s">
        <v>1119</v>
      </c>
      <c r="AR388" s="33">
        <v>13896279350</v>
      </c>
      <c r="AS388" s="160"/>
      <c r="AT388" s="177"/>
      <c r="AU388" s="177"/>
      <c r="AV388" s="70"/>
      <c r="AW388" s="177"/>
      <c r="AX388" s="177"/>
      <c r="AY388" s="177"/>
      <c r="AZ388" s="177"/>
      <c r="BA388" s="177"/>
      <c r="BB388" s="177"/>
      <c r="BC388" s="177"/>
    </row>
    <row r="389" s="139" customFormat="1" ht="181" customHeight="1" spans="1:55">
      <c r="A389" s="180" t="s">
        <v>2297</v>
      </c>
      <c r="B389" s="61">
        <v>377</v>
      </c>
      <c r="C389" s="33" t="s">
        <v>2840</v>
      </c>
      <c r="D389" s="33" t="s">
        <v>2628</v>
      </c>
      <c r="E389" s="33" t="s">
        <v>2629</v>
      </c>
      <c r="F389" s="33" t="s">
        <v>2640</v>
      </c>
      <c r="G389" s="33" t="s">
        <v>2841</v>
      </c>
      <c r="H389" s="33" t="s">
        <v>114</v>
      </c>
      <c r="I389" s="33" t="s">
        <v>230</v>
      </c>
      <c r="J389" s="33" t="s">
        <v>2842</v>
      </c>
      <c r="K389" s="33" t="s">
        <v>2843</v>
      </c>
      <c r="L389" s="33" t="s">
        <v>2842</v>
      </c>
      <c r="M389" s="33" t="s">
        <v>2844</v>
      </c>
      <c r="N389" s="33" t="s">
        <v>82</v>
      </c>
      <c r="O389" s="33" t="s">
        <v>2645</v>
      </c>
      <c r="P389" s="33" t="s">
        <v>2646</v>
      </c>
      <c r="Q389" s="33" t="s">
        <v>85</v>
      </c>
      <c r="R389" s="33" t="s">
        <v>2845</v>
      </c>
      <c r="S389" s="33" t="s">
        <v>1002</v>
      </c>
      <c r="T389" s="33" t="s">
        <v>570</v>
      </c>
      <c r="U389" s="33" t="s">
        <v>214</v>
      </c>
      <c r="V389" s="33" t="s">
        <v>237</v>
      </c>
      <c r="W389" s="33" t="s">
        <v>2163</v>
      </c>
      <c r="X389" s="33" t="s">
        <v>91</v>
      </c>
      <c r="Y389" s="33">
        <v>202401</v>
      </c>
      <c r="Z389" s="33">
        <v>202412</v>
      </c>
      <c r="AA389" s="33">
        <v>23</v>
      </c>
      <c r="AB389" s="33">
        <v>23</v>
      </c>
      <c r="AC389" s="33"/>
      <c r="AD389" s="33"/>
      <c r="AE389" s="148"/>
      <c r="AF389" s="33">
        <v>2982</v>
      </c>
      <c r="AG389" s="33">
        <v>2982</v>
      </c>
      <c r="AH389" s="33" t="s">
        <v>92</v>
      </c>
      <c r="AI389" s="33" t="s">
        <v>92</v>
      </c>
      <c r="AJ389" s="33" t="s">
        <v>92</v>
      </c>
      <c r="AK389" s="33" t="s">
        <v>91</v>
      </c>
      <c r="AL389" s="33" t="s">
        <v>91</v>
      </c>
      <c r="AM389" s="33" t="s">
        <v>92</v>
      </c>
      <c r="AN389" s="33" t="s">
        <v>92</v>
      </c>
      <c r="AO389" s="33" t="s">
        <v>92</v>
      </c>
      <c r="AP389" s="33" t="s">
        <v>92</v>
      </c>
      <c r="AQ389" s="33" t="s">
        <v>2112</v>
      </c>
      <c r="AR389" s="33" t="s">
        <v>2846</v>
      </c>
      <c r="AS389" s="160"/>
      <c r="AT389" s="177"/>
      <c r="AU389" s="177"/>
      <c r="AV389" s="70"/>
      <c r="AW389" s="177"/>
      <c r="AX389" s="177"/>
      <c r="AY389" s="177"/>
      <c r="AZ389" s="177"/>
      <c r="BA389" s="177"/>
      <c r="BB389" s="177"/>
      <c r="BC389" s="177"/>
    </row>
    <row r="390" s="139" customFormat="1" ht="164" customHeight="1" spans="1:55">
      <c r="A390" s="180" t="s">
        <v>2297</v>
      </c>
      <c r="B390" s="61">
        <v>378</v>
      </c>
      <c r="C390" s="33" t="s">
        <v>2847</v>
      </c>
      <c r="D390" s="33" t="s">
        <v>2373</v>
      </c>
      <c r="E390" s="33" t="s">
        <v>2373</v>
      </c>
      <c r="F390" s="33" t="s">
        <v>2848</v>
      </c>
      <c r="G390" s="33" t="s">
        <v>2849</v>
      </c>
      <c r="H390" s="33" t="s">
        <v>1095</v>
      </c>
      <c r="I390" s="33" t="s">
        <v>352</v>
      </c>
      <c r="J390" s="33" t="s">
        <v>2850</v>
      </c>
      <c r="K390" s="33" t="s">
        <v>2851</v>
      </c>
      <c r="L390" s="33" t="s">
        <v>2852</v>
      </c>
      <c r="M390" s="33" t="s">
        <v>2853</v>
      </c>
      <c r="N390" s="33" t="s">
        <v>2854</v>
      </c>
      <c r="O390" s="33" t="s">
        <v>2855</v>
      </c>
      <c r="P390" s="33" t="s">
        <v>2856</v>
      </c>
      <c r="Q390" s="33" t="s">
        <v>85</v>
      </c>
      <c r="R390" s="33" t="s">
        <v>2857</v>
      </c>
      <c r="S390" s="33" t="s">
        <v>1002</v>
      </c>
      <c r="T390" s="33" t="s">
        <v>570</v>
      </c>
      <c r="U390" s="33" t="s">
        <v>1274</v>
      </c>
      <c r="V390" s="33" t="s">
        <v>2858</v>
      </c>
      <c r="W390" s="33">
        <v>2024</v>
      </c>
      <c r="X390" s="33" t="s">
        <v>91</v>
      </c>
      <c r="Y390" s="33">
        <v>202401</v>
      </c>
      <c r="Z390" s="33">
        <v>202412</v>
      </c>
      <c r="AA390" s="33">
        <v>2772</v>
      </c>
      <c r="AB390" s="33">
        <v>2772</v>
      </c>
      <c r="AC390" s="33"/>
      <c r="AD390" s="33"/>
      <c r="AE390" s="148"/>
      <c r="AF390" s="33">
        <v>23881</v>
      </c>
      <c r="AG390" s="33">
        <v>23881</v>
      </c>
      <c r="AH390" s="33" t="s">
        <v>92</v>
      </c>
      <c r="AI390" s="33" t="s">
        <v>92</v>
      </c>
      <c r="AJ390" s="33" t="s">
        <v>92</v>
      </c>
      <c r="AK390" s="33" t="s">
        <v>91</v>
      </c>
      <c r="AL390" s="33" t="s">
        <v>91</v>
      </c>
      <c r="AM390" s="33" t="s">
        <v>92</v>
      </c>
      <c r="AN390" s="33" t="s">
        <v>92</v>
      </c>
      <c r="AO390" s="33" t="s">
        <v>92</v>
      </c>
      <c r="AP390" s="33" t="s">
        <v>92</v>
      </c>
      <c r="AQ390" s="33" t="s">
        <v>2859</v>
      </c>
      <c r="AR390" s="33">
        <v>17709448087</v>
      </c>
      <c r="AS390" s="160"/>
      <c r="AT390" s="177"/>
      <c r="AU390" s="177"/>
      <c r="AV390" s="70"/>
      <c r="AW390" s="33">
        <f>2772-948+10</f>
        <v>1834</v>
      </c>
      <c r="AX390" s="177"/>
      <c r="AY390" s="177"/>
      <c r="AZ390" s="177"/>
      <c r="BA390" s="177"/>
      <c r="BB390" s="177"/>
      <c r="BC390" s="177"/>
    </row>
    <row r="391" s="139" customFormat="1" ht="204" customHeight="1" spans="1:55">
      <c r="A391" s="180" t="s">
        <v>2297</v>
      </c>
      <c r="B391" s="61">
        <v>379</v>
      </c>
      <c r="C391" s="33" t="s">
        <v>2860</v>
      </c>
      <c r="D391" s="33" t="s">
        <v>2861</v>
      </c>
      <c r="E391" s="33" t="s">
        <v>2861</v>
      </c>
      <c r="F391" s="33" t="s">
        <v>2861</v>
      </c>
      <c r="G391" s="33" t="s">
        <v>2862</v>
      </c>
      <c r="H391" s="33" t="s">
        <v>114</v>
      </c>
      <c r="I391" s="33" t="s">
        <v>352</v>
      </c>
      <c r="J391" s="33" t="s">
        <v>2863</v>
      </c>
      <c r="K391" s="33" t="s">
        <v>2864</v>
      </c>
      <c r="L391" s="33" t="s">
        <v>2863</v>
      </c>
      <c r="M391" s="33" t="s">
        <v>2865</v>
      </c>
      <c r="N391" s="33" t="s">
        <v>82</v>
      </c>
      <c r="O391" s="33" t="s">
        <v>182</v>
      </c>
      <c r="P391" s="33" t="s">
        <v>2866</v>
      </c>
      <c r="Q391" s="33" t="s">
        <v>85</v>
      </c>
      <c r="R391" s="33" t="s">
        <v>1231</v>
      </c>
      <c r="S391" s="33" t="s">
        <v>1002</v>
      </c>
      <c r="T391" s="33" t="s">
        <v>2867</v>
      </c>
      <c r="U391" s="33" t="s">
        <v>214</v>
      </c>
      <c r="V391" s="33" t="s">
        <v>214</v>
      </c>
      <c r="W391" s="33" t="s">
        <v>2163</v>
      </c>
      <c r="X391" s="33" t="s">
        <v>91</v>
      </c>
      <c r="Y391" s="33">
        <v>202401</v>
      </c>
      <c r="Z391" s="33">
        <v>202412</v>
      </c>
      <c r="AA391" s="33">
        <v>300</v>
      </c>
      <c r="AB391" s="33">
        <v>300</v>
      </c>
      <c r="AC391" s="33"/>
      <c r="AD391" s="33"/>
      <c r="AE391" s="148"/>
      <c r="AF391" s="33">
        <v>3000</v>
      </c>
      <c r="AG391" s="33">
        <v>1000</v>
      </c>
      <c r="AH391" s="33" t="s">
        <v>92</v>
      </c>
      <c r="AI391" s="33" t="s">
        <v>92</v>
      </c>
      <c r="AJ391" s="33" t="s">
        <v>92</v>
      </c>
      <c r="AK391" s="33" t="s">
        <v>91</v>
      </c>
      <c r="AL391" s="33" t="s">
        <v>91</v>
      </c>
      <c r="AM391" s="33" t="s">
        <v>92</v>
      </c>
      <c r="AN391" s="33" t="s">
        <v>92</v>
      </c>
      <c r="AO391" s="33" t="s">
        <v>92</v>
      </c>
      <c r="AP391" s="33" t="s">
        <v>92</v>
      </c>
      <c r="AQ391" s="33" t="s">
        <v>1748</v>
      </c>
      <c r="AR391" s="33">
        <v>13996676222</v>
      </c>
      <c r="AS391" s="160"/>
      <c r="AT391" s="177"/>
      <c r="AU391" s="177"/>
      <c r="AV391" s="70"/>
      <c r="AW391" s="177"/>
      <c r="AX391" s="177"/>
      <c r="AY391" s="177"/>
      <c r="AZ391" s="177"/>
      <c r="BA391" s="177"/>
      <c r="BB391" s="177"/>
      <c r="BC391" s="177"/>
    </row>
    <row r="392" s="14" customFormat="1" ht="316" customHeight="1" spans="1:55">
      <c r="A392" s="34" t="s">
        <v>1016</v>
      </c>
      <c r="B392" s="61">
        <v>380</v>
      </c>
      <c r="C392" s="28" t="s">
        <v>2868</v>
      </c>
      <c r="D392" s="72" t="s">
        <v>110</v>
      </c>
      <c r="E392" s="72" t="s">
        <v>111</v>
      </c>
      <c r="F392" s="72" t="s">
        <v>175</v>
      </c>
      <c r="G392" s="72" t="s">
        <v>2869</v>
      </c>
      <c r="H392" s="72" t="s">
        <v>114</v>
      </c>
      <c r="I392" s="72" t="s">
        <v>2870</v>
      </c>
      <c r="J392" s="72" t="s">
        <v>2871</v>
      </c>
      <c r="K392" s="72" t="s">
        <v>2872</v>
      </c>
      <c r="L392" s="72" t="s">
        <v>2871</v>
      </c>
      <c r="M392" s="72" t="s">
        <v>2873</v>
      </c>
      <c r="N392" s="72" t="s">
        <v>2874</v>
      </c>
      <c r="O392" s="72" t="s">
        <v>196</v>
      </c>
      <c r="P392" s="72" t="s">
        <v>2875</v>
      </c>
      <c r="Q392" s="72" t="s">
        <v>2876</v>
      </c>
      <c r="R392" s="72" t="s">
        <v>2877</v>
      </c>
      <c r="S392" s="72" t="s">
        <v>1037</v>
      </c>
      <c r="T392" s="72" t="s">
        <v>570</v>
      </c>
      <c r="U392" s="72" t="s">
        <v>2351</v>
      </c>
      <c r="V392" s="72" t="s">
        <v>640</v>
      </c>
      <c r="W392" s="72">
        <v>2024</v>
      </c>
      <c r="X392" s="72" t="s">
        <v>91</v>
      </c>
      <c r="Y392" s="72">
        <v>202401</v>
      </c>
      <c r="Z392" s="72">
        <v>202412</v>
      </c>
      <c r="AA392" s="72">
        <v>2000</v>
      </c>
      <c r="AB392" s="72">
        <v>2000</v>
      </c>
      <c r="AC392" s="72"/>
      <c r="AD392" s="72"/>
      <c r="AE392" s="148"/>
      <c r="AF392" s="72">
        <v>60</v>
      </c>
      <c r="AG392" s="72">
        <v>10</v>
      </c>
      <c r="AH392" s="72" t="s">
        <v>92</v>
      </c>
      <c r="AI392" s="72" t="s">
        <v>92</v>
      </c>
      <c r="AJ392" s="72" t="s">
        <v>92</v>
      </c>
      <c r="AK392" s="72" t="s">
        <v>91</v>
      </c>
      <c r="AL392" s="72" t="s">
        <v>92</v>
      </c>
      <c r="AM392" s="72" t="s">
        <v>92</v>
      </c>
      <c r="AN392" s="72" t="s">
        <v>92</v>
      </c>
      <c r="AO392" s="72" t="s">
        <v>92</v>
      </c>
      <c r="AP392" s="72" t="s">
        <v>92</v>
      </c>
      <c r="AQ392" s="72" t="s">
        <v>1028</v>
      </c>
      <c r="AR392" s="72">
        <v>18883507771</v>
      </c>
      <c r="AS392" s="72" t="s">
        <v>2878</v>
      </c>
      <c r="AT392" s="72" t="s">
        <v>2879</v>
      </c>
      <c r="AU392" s="160"/>
      <c r="AV392" s="174"/>
      <c r="AW392" s="72">
        <v>1500</v>
      </c>
      <c r="AX392" s="160"/>
      <c r="AY392" s="160"/>
      <c r="AZ392" s="160"/>
      <c r="BA392" s="160"/>
      <c r="BB392" s="160"/>
      <c r="BC392" s="160"/>
    </row>
    <row r="393" s="14" customFormat="1" ht="243" customHeight="1" spans="1:55">
      <c r="A393" s="180" t="s">
        <v>1016</v>
      </c>
      <c r="B393" s="61">
        <v>381</v>
      </c>
      <c r="C393" s="33" t="s">
        <v>2880</v>
      </c>
      <c r="D393" s="72" t="s">
        <v>110</v>
      </c>
      <c r="E393" s="72" t="s">
        <v>111</v>
      </c>
      <c r="F393" s="72" t="s">
        <v>175</v>
      </c>
      <c r="G393" s="72" t="s">
        <v>2881</v>
      </c>
      <c r="H393" s="72" t="s">
        <v>114</v>
      </c>
      <c r="I393" s="72" t="s">
        <v>2882</v>
      </c>
      <c r="J393" s="72" t="s">
        <v>2883</v>
      </c>
      <c r="K393" s="72" t="s">
        <v>2884</v>
      </c>
      <c r="L393" s="72" t="s">
        <v>2883</v>
      </c>
      <c r="M393" s="72" t="s">
        <v>2885</v>
      </c>
      <c r="N393" s="72" t="s">
        <v>2886</v>
      </c>
      <c r="O393" s="72" t="s">
        <v>196</v>
      </c>
      <c r="P393" s="72" t="s">
        <v>2887</v>
      </c>
      <c r="Q393" s="72" t="s">
        <v>2888</v>
      </c>
      <c r="R393" s="72" t="s">
        <v>2889</v>
      </c>
      <c r="S393" s="72" t="s">
        <v>1037</v>
      </c>
      <c r="T393" s="72" t="s">
        <v>570</v>
      </c>
      <c r="U393" s="72" t="s">
        <v>2351</v>
      </c>
      <c r="V393" s="33" t="s">
        <v>2890</v>
      </c>
      <c r="W393" s="72">
        <v>2024</v>
      </c>
      <c r="X393" s="72" t="s">
        <v>91</v>
      </c>
      <c r="Y393" s="72">
        <v>202401</v>
      </c>
      <c r="Z393" s="72">
        <v>202512</v>
      </c>
      <c r="AA393" s="72">
        <v>150</v>
      </c>
      <c r="AB393" s="72">
        <v>150</v>
      </c>
      <c r="AC393" s="72"/>
      <c r="AD393" s="72"/>
      <c r="AE393" s="148"/>
      <c r="AF393" s="72">
        <v>20</v>
      </c>
      <c r="AG393" s="72">
        <v>5</v>
      </c>
      <c r="AH393" s="72" t="s">
        <v>92</v>
      </c>
      <c r="AI393" s="72" t="s">
        <v>92</v>
      </c>
      <c r="AJ393" s="72" t="s">
        <v>92</v>
      </c>
      <c r="AK393" s="72" t="s">
        <v>91</v>
      </c>
      <c r="AL393" s="72" t="s">
        <v>92</v>
      </c>
      <c r="AM393" s="72" t="s">
        <v>92</v>
      </c>
      <c r="AN393" s="72" t="s">
        <v>92</v>
      </c>
      <c r="AO393" s="72" t="s">
        <v>92</v>
      </c>
      <c r="AP393" s="72" t="s">
        <v>92</v>
      </c>
      <c r="AQ393" s="72" t="s">
        <v>2891</v>
      </c>
      <c r="AR393" s="72">
        <v>19923235511</v>
      </c>
      <c r="AS393" s="72"/>
      <c r="AT393" s="72"/>
      <c r="AU393" s="160"/>
      <c r="AV393" s="174"/>
      <c r="AW393" s="72">
        <v>150</v>
      </c>
      <c r="AX393" s="160"/>
      <c r="AY393" s="160"/>
      <c r="AZ393" s="160"/>
      <c r="BA393" s="160"/>
      <c r="BB393" s="160"/>
      <c r="BC393" s="160"/>
    </row>
    <row r="394" s="14" customFormat="1" ht="235" customHeight="1" spans="1:55">
      <c r="A394" s="180" t="s">
        <v>1016</v>
      </c>
      <c r="B394" s="61">
        <v>382</v>
      </c>
      <c r="C394" s="33" t="s">
        <v>2892</v>
      </c>
      <c r="D394" s="72" t="s">
        <v>110</v>
      </c>
      <c r="E394" s="72" t="s">
        <v>111</v>
      </c>
      <c r="F394" s="72" t="s">
        <v>175</v>
      </c>
      <c r="G394" s="72" t="s">
        <v>2893</v>
      </c>
      <c r="H394" s="72" t="s">
        <v>114</v>
      </c>
      <c r="I394" s="72" t="s">
        <v>657</v>
      </c>
      <c r="J394" s="72" t="s">
        <v>2894</v>
      </c>
      <c r="K394" s="72" t="s">
        <v>2895</v>
      </c>
      <c r="L394" s="72" t="s">
        <v>2894</v>
      </c>
      <c r="M394" s="72" t="s">
        <v>2896</v>
      </c>
      <c r="N394" s="72" t="s">
        <v>2886</v>
      </c>
      <c r="O394" s="72" t="s">
        <v>196</v>
      </c>
      <c r="P394" s="72" t="s">
        <v>2897</v>
      </c>
      <c r="Q394" s="72" t="s">
        <v>2898</v>
      </c>
      <c r="R394" s="72" t="s">
        <v>2899</v>
      </c>
      <c r="S394" s="72" t="s">
        <v>1037</v>
      </c>
      <c r="T394" s="72" t="s">
        <v>570</v>
      </c>
      <c r="U394" s="72" t="s">
        <v>2351</v>
      </c>
      <c r="V394" s="33" t="s">
        <v>90</v>
      </c>
      <c r="W394" s="72">
        <v>2024</v>
      </c>
      <c r="X394" s="72" t="s">
        <v>91</v>
      </c>
      <c r="Y394" s="72">
        <v>202401</v>
      </c>
      <c r="Z394" s="72">
        <v>202412</v>
      </c>
      <c r="AA394" s="72">
        <v>13.28</v>
      </c>
      <c r="AB394" s="72">
        <v>13.28</v>
      </c>
      <c r="AC394" s="72"/>
      <c r="AD394" s="72"/>
      <c r="AE394" s="148"/>
      <c r="AF394" s="72">
        <v>10</v>
      </c>
      <c r="AG394" s="72">
        <v>3</v>
      </c>
      <c r="AH394" s="72" t="s">
        <v>92</v>
      </c>
      <c r="AI394" s="72" t="s">
        <v>92</v>
      </c>
      <c r="AJ394" s="72" t="s">
        <v>92</v>
      </c>
      <c r="AK394" s="72" t="s">
        <v>91</v>
      </c>
      <c r="AL394" s="72" t="s">
        <v>91</v>
      </c>
      <c r="AM394" s="72" t="s">
        <v>92</v>
      </c>
      <c r="AN394" s="72" t="s">
        <v>92</v>
      </c>
      <c r="AO394" s="72" t="s">
        <v>92</v>
      </c>
      <c r="AP394" s="72" t="s">
        <v>92</v>
      </c>
      <c r="AQ394" s="72" t="s">
        <v>93</v>
      </c>
      <c r="AR394" s="72">
        <v>13996612039</v>
      </c>
      <c r="AS394" s="72"/>
      <c r="AT394" s="72"/>
      <c r="AU394" s="160"/>
      <c r="AV394" s="174"/>
      <c r="AW394" s="72">
        <v>13.28</v>
      </c>
      <c r="AX394" s="160"/>
      <c r="AY394" s="160"/>
      <c r="AZ394" s="160"/>
      <c r="BA394" s="160"/>
      <c r="BB394" s="160"/>
      <c r="BC394" s="160"/>
    </row>
    <row r="395" s="14" customFormat="1" ht="160" customHeight="1" spans="1:55">
      <c r="A395" s="180" t="s">
        <v>1016</v>
      </c>
      <c r="B395" s="61">
        <v>383</v>
      </c>
      <c r="C395" s="33" t="s">
        <v>2900</v>
      </c>
      <c r="D395" s="72" t="s">
        <v>110</v>
      </c>
      <c r="E395" s="72" t="s">
        <v>111</v>
      </c>
      <c r="F395" s="72" t="s">
        <v>175</v>
      </c>
      <c r="G395" s="72" t="s">
        <v>2901</v>
      </c>
      <c r="H395" s="72" t="s">
        <v>114</v>
      </c>
      <c r="I395" s="72" t="s">
        <v>683</v>
      </c>
      <c r="J395" s="72" t="s">
        <v>2902</v>
      </c>
      <c r="K395" s="72" t="s">
        <v>2903</v>
      </c>
      <c r="L395" s="72" t="s">
        <v>2902</v>
      </c>
      <c r="M395" s="72" t="s">
        <v>2904</v>
      </c>
      <c r="N395" s="72" t="s">
        <v>2874</v>
      </c>
      <c r="O395" s="72" t="s">
        <v>196</v>
      </c>
      <c r="P395" s="72" t="s">
        <v>2905</v>
      </c>
      <c r="Q395" s="72" t="s">
        <v>2906</v>
      </c>
      <c r="R395" s="72" t="s">
        <v>2907</v>
      </c>
      <c r="S395" s="72" t="s">
        <v>1037</v>
      </c>
      <c r="T395" s="72" t="s">
        <v>570</v>
      </c>
      <c r="U395" s="72" t="s">
        <v>2351</v>
      </c>
      <c r="V395" s="33" t="s">
        <v>688</v>
      </c>
      <c r="W395" s="72">
        <v>2024</v>
      </c>
      <c r="X395" s="72" t="s">
        <v>91</v>
      </c>
      <c r="Y395" s="72">
        <v>202401</v>
      </c>
      <c r="Z395" s="72">
        <v>202412</v>
      </c>
      <c r="AA395" s="72">
        <v>60</v>
      </c>
      <c r="AB395" s="72">
        <v>60</v>
      </c>
      <c r="AC395" s="72"/>
      <c r="AD395" s="72"/>
      <c r="AE395" s="148"/>
      <c r="AF395" s="72">
        <v>10</v>
      </c>
      <c r="AG395" s="72">
        <v>3</v>
      </c>
      <c r="AH395" s="72" t="s">
        <v>92</v>
      </c>
      <c r="AI395" s="72" t="s">
        <v>92</v>
      </c>
      <c r="AJ395" s="72" t="s">
        <v>92</v>
      </c>
      <c r="AK395" s="72" t="s">
        <v>91</v>
      </c>
      <c r="AL395" s="72" t="s">
        <v>92</v>
      </c>
      <c r="AM395" s="72" t="s">
        <v>92</v>
      </c>
      <c r="AN395" s="72" t="s">
        <v>92</v>
      </c>
      <c r="AO395" s="72" t="s">
        <v>92</v>
      </c>
      <c r="AP395" s="72" t="s">
        <v>92</v>
      </c>
      <c r="AQ395" s="72" t="s">
        <v>2908</v>
      </c>
      <c r="AR395" s="72">
        <v>15178931544</v>
      </c>
      <c r="AS395" s="72"/>
      <c r="AT395" s="72"/>
      <c r="AU395" s="160"/>
      <c r="AV395" s="174"/>
      <c r="AW395" s="72">
        <v>60</v>
      </c>
      <c r="AX395" s="160"/>
      <c r="AY395" s="160"/>
      <c r="AZ395" s="160"/>
      <c r="BA395" s="160"/>
      <c r="BB395" s="160"/>
      <c r="BC395" s="160"/>
    </row>
    <row r="396" s="14" customFormat="1" ht="177" customHeight="1" spans="1:55">
      <c r="A396" s="180" t="s">
        <v>1016</v>
      </c>
      <c r="B396" s="61">
        <v>384</v>
      </c>
      <c r="C396" s="33" t="s">
        <v>2909</v>
      </c>
      <c r="D396" s="72" t="s">
        <v>110</v>
      </c>
      <c r="E396" s="72" t="s">
        <v>111</v>
      </c>
      <c r="F396" s="72" t="s">
        <v>175</v>
      </c>
      <c r="G396" s="72" t="s">
        <v>2910</v>
      </c>
      <c r="H396" s="72" t="s">
        <v>114</v>
      </c>
      <c r="I396" s="72" t="s">
        <v>163</v>
      </c>
      <c r="J396" s="72" t="s">
        <v>2911</v>
      </c>
      <c r="K396" s="72" t="s">
        <v>2903</v>
      </c>
      <c r="L396" s="72" t="s">
        <v>2911</v>
      </c>
      <c r="M396" s="72" t="s">
        <v>2912</v>
      </c>
      <c r="N396" s="72" t="s">
        <v>2874</v>
      </c>
      <c r="O396" s="72" t="s">
        <v>196</v>
      </c>
      <c r="P396" s="72" t="s">
        <v>2913</v>
      </c>
      <c r="Q396" s="72" t="s">
        <v>2888</v>
      </c>
      <c r="R396" s="72" t="s">
        <v>2907</v>
      </c>
      <c r="S396" s="72" t="s">
        <v>1037</v>
      </c>
      <c r="T396" s="72" t="s">
        <v>570</v>
      </c>
      <c r="U396" s="72" t="s">
        <v>2351</v>
      </c>
      <c r="V396" s="33" t="s">
        <v>632</v>
      </c>
      <c r="W396" s="72">
        <v>2024</v>
      </c>
      <c r="X396" s="72" t="s">
        <v>91</v>
      </c>
      <c r="Y396" s="72">
        <v>202401</v>
      </c>
      <c r="Z396" s="72">
        <v>202412</v>
      </c>
      <c r="AA396" s="72">
        <v>48.6</v>
      </c>
      <c r="AB396" s="72">
        <v>48.6</v>
      </c>
      <c r="AC396" s="72"/>
      <c r="AD396" s="72"/>
      <c r="AE396" s="148"/>
      <c r="AF396" s="72">
        <v>10</v>
      </c>
      <c r="AG396" s="72">
        <v>3</v>
      </c>
      <c r="AH396" s="72" t="s">
        <v>92</v>
      </c>
      <c r="AI396" s="72" t="s">
        <v>92</v>
      </c>
      <c r="AJ396" s="72" t="s">
        <v>92</v>
      </c>
      <c r="AK396" s="72" t="s">
        <v>91</v>
      </c>
      <c r="AL396" s="72" t="s">
        <v>92</v>
      </c>
      <c r="AM396" s="72" t="s">
        <v>92</v>
      </c>
      <c r="AN396" s="72" t="s">
        <v>92</v>
      </c>
      <c r="AO396" s="72" t="s">
        <v>92</v>
      </c>
      <c r="AP396" s="72" t="s">
        <v>92</v>
      </c>
      <c r="AQ396" s="72" t="s">
        <v>1473</v>
      </c>
      <c r="AR396" s="72">
        <v>18723590779</v>
      </c>
      <c r="AS396" s="72"/>
      <c r="AT396" s="72"/>
      <c r="AU396" s="160"/>
      <c r="AV396" s="174"/>
      <c r="AW396" s="72">
        <v>48.6</v>
      </c>
      <c r="AX396" s="160"/>
      <c r="AY396" s="160"/>
      <c r="AZ396" s="160"/>
      <c r="BA396" s="160"/>
      <c r="BB396" s="160"/>
      <c r="BC396" s="160"/>
    </row>
    <row r="397" s="14" customFormat="1" ht="171" customHeight="1" spans="1:55">
      <c r="A397" s="180" t="s">
        <v>1016</v>
      </c>
      <c r="B397" s="61">
        <v>385</v>
      </c>
      <c r="C397" s="33" t="s">
        <v>2914</v>
      </c>
      <c r="D397" s="72" t="s">
        <v>110</v>
      </c>
      <c r="E397" s="72" t="s">
        <v>111</v>
      </c>
      <c r="F397" s="72" t="s">
        <v>175</v>
      </c>
      <c r="G397" s="72" t="s">
        <v>2901</v>
      </c>
      <c r="H397" s="72" t="s">
        <v>114</v>
      </c>
      <c r="I397" s="72" t="s">
        <v>381</v>
      </c>
      <c r="J397" s="72" t="s">
        <v>2915</v>
      </c>
      <c r="K397" s="72" t="s">
        <v>2903</v>
      </c>
      <c r="L397" s="72" t="s">
        <v>2915</v>
      </c>
      <c r="M397" s="72" t="s">
        <v>2904</v>
      </c>
      <c r="N397" s="72" t="s">
        <v>2874</v>
      </c>
      <c r="O397" s="72" t="s">
        <v>196</v>
      </c>
      <c r="P397" s="72" t="s">
        <v>2905</v>
      </c>
      <c r="Q397" s="72" t="s">
        <v>2906</v>
      </c>
      <c r="R397" s="72" t="s">
        <v>2907</v>
      </c>
      <c r="S397" s="72" t="s">
        <v>1037</v>
      </c>
      <c r="T397" s="72" t="s">
        <v>570</v>
      </c>
      <c r="U397" s="72" t="s">
        <v>2351</v>
      </c>
      <c r="V397" s="33" t="s">
        <v>771</v>
      </c>
      <c r="W397" s="72">
        <v>2024</v>
      </c>
      <c r="X397" s="72" t="s">
        <v>91</v>
      </c>
      <c r="Y397" s="72">
        <v>202401</v>
      </c>
      <c r="Z397" s="72">
        <v>202412</v>
      </c>
      <c r="AA397" s="72">
        <v>60</v>
      </c>
      <c r="AB397" s="72">
        <v>60</v>
      </c>
      <c r="AC397" s="72"/>
      <c r="AD397" s="72"/>
      <c r="AE397" s="148"/>
      <c r="AF397" s="72">
        <v>10</v>
      </c>
      <c r="AG397" s="72">
        <v>3</v>
      </c>
      <c r="AH397" s="72" t="s">
        <v>92</v>
      </c>
      <c r="AI397" s="72" t="s">
        <v>92</v>
      </c>
      <c r="AJ397" s="72" t="s">
        <v>92</v>
      </c>
      <c r="AK397" s="72" t="s">
        <v>91</v>
      </c>
      <c r="AL397" s="72" t="s">
        <v>92</v>
      </c>
      <c r="AM397" s="72" t="s">
        <v>92</v>
      </c>
      <c r="AN397" s="72" t="s">
        <v>92</v>
      </c>
      <c r="AO397" s="72" t="s">
        <v>92</v>
      </c>
      <c r="AP397" s="72" t="s">
        <v>92</v>
      </c>
      <c r="AQ397" s="72" t="s">
        <v>1966</v>
      </c>
      <c r="AR397" s="72">
        <v>13896560731</v>
      </c>
      <c r="AS397" s="72"/>
      <c r="AT397" s="72"/>
      <c r="AU397" s="160"/>
      <c r="AV397" s="174"/>
      <c r="AW397" s="72">
        <v>60</v>
      </c>
      <c r="AX397" s="160"/>
      <c r="AY397" s="160"/>
      <c r="AZ397" s="160"/>
      <c r="BA397" s="160"/>
      <c r="BB397" s="160"/>
      <c r="BC397" s="160"/>
    </row>
    <row r="398" s="14" customFormat="1" ht="165" customHeight="1" spans="1:55">
      <c r="A398" s="180" t="s">
        <v>1016</v>
      </c>
      <c r="B398" s="61">
        <v>386</v>
      </c>
      <c r="C398" s="33" t="s">
        <v>2916</v>
      </c>
      <c r="D398" s="72" t="s">
        <v>110</v>
      </c>
      <c r="E398" s="72" t="s">
        <v>111</v>
      </c>
      <c r="F398" s="72" t="s">
        <v>175</v>
      </c>
      <c r="G398" s="72" t="s">
        <v>2917</v>
      </c>
      <c r="H398" s="72" t="s">
        <v>114</v>
      </c>
      <c r="I398" s="72" t="s">
        <v>115</v>
      </c>
      <c r="J398" s="72" t="s">
        <v>2918</v>
      </c>
      <c r="K398" s="72" t="s">
        <v>2903</v>
      </c>
      <c r="L398" s="72" t="s">
        <v>2918</v>
      </c>
      <c r="M398" s="72" t="s">
        <v>2919</v>
      </c>
      <c r="N398" s="72" t="s">
        <v>2874</v>
      </c>
      <c r="O398" s="72" t="s">
        <v>196</v>
      </c>
      <c r="P398" s="72" t="s">
        <v>2913</v>
      </c>
      <c r="Q398" s="72" t="s">
        <v>2876</v>
      </c>
      <c r="R398" s="72" t="s">
        <v>2899</v>
      </c>
      <c r="S398" s="72" t="s">
        <v>1037</v>
      </c>
      <c r="T398" s="72" t="s">
        <v>570</v>
      </c>
      <c r="U398" s="72" t="s">
        <v>2351</v>
      </c>
      <c r="V398" s="33" t="s">
        <v>124</v>
      </c>
      <c r="W398" s="72">
        <v>2024</v>
      </c>
      <c r="X398" s="72" t="s">
        <v>91</v>
      </c>
      <c r="Y398" s="72">
        <v>202401</v>
      </c>
      <c r="Z398" s="72">
        <v>202412</v>
      </c>
      <c r="AA398" s="72">
        <v>66.48</v>
      </c>
      <c r="AB398" s="72">
        <v>66.48</v>
      </c>
      <c r="AC398" s="72"/>
      <c r="AD398" s="72"/>
      <c r="AE398" s="148"/>
      <c r="AF398" s="72">
        <v>15</v>
      </c>
      <c r="AG398" s="72">
        <v>3</v>
      </c>
      <c r="AH398" s="72" t="s">
        <v>92</v>
      </c>
      <c r="AI398" s="72" t="s">
        <v>92</v>
      </c>
      <c r="AJ398" s="72" t="s">
        <v>92</v>
      </c>
      <c r="AK398" s="72" t="s">
        <v>91</v>
      </c>
      <c r="AL398" s="72" t="s">
        <v>92</v>
      </c>
      <c r="AM398" s="72" t="s">
        <v>92</v>
      </c>
      <c r="AN398" s="72" t="s">
        <v>92</v>
      </c>
      <c r="AO398" s="72" t="s">
        <v>92</v>
      </c>
      <c r="AP398" s="72" t="s">
        <v>92</v>
      </c>
      <c r="AQ398" s="72" t="s">
        <v>2920</v>
      </c>
      <c r="AR398" s="72">
        <v>13996631540</v>
      </c>
      <c r="AS398" s="72"/>
      <c r="AT398" s="72"/>
      <c r="AU398" s="160"/>
      <c r="AV398" s="174"/>
      <c r="AW398" s="72">
        <v>66.42</v>
      </c>
      <c r="AX398" s="160"/>
      <c r="AY398" s="160"/>
      <c r="AZ398" s="160"/>
      <c r="BA398" s="160"/>
      <c r="BB398" s="160"/>
      <c r="BC398" s="160"/>
    </row>
    <row r="399" s="14" customFormat="1" ht="163" customHeight="1" spans="1:55">
      <c r="A399" s="180" t="s">
        <v>1016</v>
      </c>
      <c r="B399" s="61">
        <v>387</v>
      </c>
      <c r="C399" s="33" t="s">
        <v>2921</v>
      </c>
      <c r="D399" s="72" t="s">
        <v>110</v>
      </c>
      <c r="E399" s="72" t="s">
        <v>111</v>
      </c>
      <c r="F399" s="72" t="s">
        <v>175</v>
      </c>
      <c r="G399" s="72" t="s">
        <v>2922</v>
      </c>
      <c r="H399" s="72" t="s">
        <v>114</v>
      </c>
      <c r="I399" s="72" t="s">
        <v>547</v>
      </c>
      <c r="J399" s="72" t="s">
        <v>2923</v>
      </c>
      <c r="K399" s="72" t="s">
        <v>2903</v>
      </c>
      <c r="L399" s="72" t="s">
        <v>2923</v>
      </c>
      <c r="M399" s="72" t="s">
        <v>2924</v>
      </c>
      <c r="N399" s="72" t="s">
        <v>2886</v>
      </c>
      <c r="O399" s="72" t="s">
        <v>196</v>
      </c>
      <c r="P399" s="72" t="s">
        <v>2905</v>
      </c>
      <c r="Q399" s="72" t="s">
        <v>2888</v>
      </c>
      <c r="R399" s="72" t="s">
        <v>2907</v>
      </c>
      <c r="S399" s="72" t="s">
        <v>1037</v>
      </c>
      <c r="T399" s="72" t="s">
        <v>570</v>
      </c>
      <c r="U399" s="72" t="s">
        <v>2351</v>
      </c>
      <c r="V399" s="33" t="s">
        <v>554</v>
      </c>
      <c r="W399" s="72">
        <v>2024</v>
      </c>
      <c r="X399" s="72" t="s">
        <v>91</v>
      </c>
      <c r="Y399" s="72">
        <v>202401</v>
      </c>
      <c r="Z399" s="72">
        <v>202412</v>
      </c>
      <c r="AA399" s="72">
        <v>48</v>
      </c>
      <c r="AB399" s="72">
        <v>48</v>
      </c>
      <c r="AC399" s="72"/>
      <c r="AD399" s="72"/>
      <c r="AE399" s="148"/>
      <c r="AF399" s="72">
        <v>10</v>
      </c>
      <c r="AG399" s="72">
        <v>3</v>
      </c>
      <c r="AH399" s="72" t="s">
        <v>92</v>
      </c>
      <c r="AI399" s="72" t="s">
        <v>92</v>
      </c>
      <c r="AJ399" s="72" t="s">
        <v>92</v>
      </c>
      <c r="AK399" s="72" t="s">
        <v>91</v>
      </c>
      <c r="AL399" s="72" t="s">
        <v>92</v>
      </c>
      <c r="AM399" s="72" t="s">
        <v>92</v>
      </c>
      <c r="AN399" s="72" t="s">
        <v>92</v>
      </c>
      <c r="AO399" s="72" t="s">
        <v>92</v>
      </c>
      <c r="AP399" s="72" t="s">
        <v>92</v>
      </c>
      <c r="AQ399" s="72" t="s">
        <v>1185</v>
      </c>
      <c r="AR399" s="72">
        <v>13657634008</v>
      </c>
      <c r="AS399" s="72"/>
      <c r="AT399" s="72"/>
      <c r="AU399" s="160"/>
      <c r="AV399" s="174"/>
      <c r="AW399" s="72">
        <v>48</v>
      </c>
      <c r="AX399" s="160"/>
      <c r="AY399" s="160"/>
      <c r="AZ399" s="160"/>
      <c r="BA399" s="160"/>
      <c r="BB399" s="160"/>
      <c r="BC399" s="160"/>
    </row>
    <row r="400" s="14" customFormat="1" ht="160" customHeight="1" spans="1:55">
      <c r="A400" s="180" t="s">
        <v>1016</v>
      </c>
      <c r="B400" s="61">
        <v>388</v>
      </c>
      <c r="C400" s="33" t="s">
        <v>2925</v>
      </c>
      <c r="D400" s="72" t="s">
        <v>110</v>
      </c>
      <c r="E400" s="72" t="s">
        <v>111</v>
      </c>
      <c r="F400" s="72" t="s">
        <v>175</v>
      </c>
      <c r="G400" s="72" t="s">
        <v>2926</v>
      </c>
      <c r="H400" s="72" t="s">
        <v>114</v>
      </c>
      <c r="I400" s="72" t="s">
        <v>600</v>
      </c>
      <c r="J400" s="72" t="s">
        <v>2927</v>
      </c>
      <c r="K400" s="72" t="s">
        <v>2903</v>
      </c>
      <c r="L400" s="72" t="s">
        <v>2927</v>
      </c>
      <c r="M400" s="72" t="s">
        <v>2928</v>
      </c>
      <c r="N400" s="72" t="s">
        <v>2874</v>
      </c>
      <c r="O400" s="72" t="s">
        <v>196</v>
      </c>
      <c r="P400" s="72" t="s">
        <v>2905</v>
      </c>
      <c r="Q400" s="72" t="s">
        <v>2876</v>
      </c>
      <c r="R400" s="72" t="s">
        <v>2907</v>
      </c>
      <c r="S400" s="72" t="s">
        <v>1037</v>
      </c>
      <c r="T400" s="72" t="s">
        <v>570</v>
      </c>
      <c r="U400" s="72" t="s">
        <v>2351</v>
      </c>
      <c r="V400" s="33" t="s">
        <v>140</v>
      </c>
      <c r="W400" s="72">
        <v>2024</v>
      </c>
      <c r="X400" s="72" t="s">
        <v>91</v>
      </c>
      <c r="Y400" s="72">
        <v>202401</v>
      </c>
      <c r="Z400" s="72">
        <v>202412</v>
      </c>
      <c r="AA400" s="72">
        <v>66</v>
      </c>
      <c r="AB400" s="72">
        <v>66</v>
      </c>
      <c r="AC400" s="72"/>
      <c r="AD400" s="72"/>
      <c r="AE400" s="148"/>
      <c r="AF400" s="72">
        <v>10</v>
      </c>
      <c r="AG400" s="72">
        <v>3</v>
      </c>
      <c r="AH400" s="72" t="s">
        <v>92</v>
      </c>
      <c r="AI400" s="72" t="s">
        <v>92</v>
      </c>
      <c r="AJ400" s="72" t="s">
        <v>92</v>
      </c>
      <c r="AK400" s="72" t="s">
        <v>91</v>
      </c>
      <c r="AL400" s="72" t="s">
        <v>92</v>
      </c>
      <c r="AM400" s="72" t="s">
        <v>92</v>
      </c>
      <c r="AN400" s="72" t="s">
        <v>92</v>
      </c>
      <c r="AO400" s="72" t="s">
        <v>92</v>
      </c>
      <c r="AP400" s="72" t="s">
        <v>92</v>
      </c>
      <c r="AQ400" s="72" t="s">
        <v>2758</v>
      </c>
      <c r="AR400" s="72">
        <v>15223663980</v>
      </c>
      <c r="AS400" s="72"/>
      <c r="AT400" s="72"/>
      <c r="AU400" s="160"/>
      <c r="AV400" s="174"/>
      <c r="AW400" s="72">
        <v>66</v>
      </c>
      <c r="AX400" s="160"/>
      <c r="AY400" s="160"/>
      <c r="AZ400" s="160"/>
      <c r="BA400" s="160"/>
      <c r="BB400" s="160"/>
      <c r="BC400" s="160"/>
    </row>
    <row r="401" s="14" customFormat="1" ht="162" customHeight="1" spans="1:55">
      <c r="A401" s="180" t="s">
        <v>1016</v>
      </c>
      <c r="B401" s="61">
        <v>389</v>
      </c>
      <c r="C401" s="33" t="s">
        <v>2929</v>
      </c>
      <c r="D401" s="72" t="s">
        <v>110</v>
      </c>
      <c r="E401" s="72" t="s">
        <v>111</v>
      </c>
      <c r="F401" s="72" t="s">
        <v>175</v>
      </c>
      <c r="G401" s="72" t="s">
        <v>2901</v>
      </c>
      <c r="H401" s="72" t="s">
        <v>114</v>
      </c>
      <c r="I401" s="72" t="s">
        <v>707</v>
      </c>
      <c r="J401" s="72" t="s">
        <v>2930</v>
      </c>
      <c r="K401" s="72" t="s">
        <v>2903</v>
      </c>
      <c r="L401" s="72" t="s">
        <v>2930</v>
      </c>
      <c r="M401" s="72" t="s">
        <v>2904</v>
      </c>
      <c r="N401" s="72" t="s">
        <v>2874</v>
      </c>
      <c r="O401" s="72" t="s">
        <v>196</v>
      </c>
      <c r="P401" s="72" t="s">
        <v>2905</v>
      </c>
      <c r="Q401" s="72" t="s">
        <v>2906</v>
      </c>
      <c r="R401" s="72" t="s">
        <v>2907</v>
      </c>
      <c r="S401" s="72" t="s">
        <v>1037</v>
      </c>
      <c r="T401" s="72" t="s">
        <v>570</v>
      </c>
      <c r="U401" s="72" t="s">
        <v>2351</v>
      </c>
      <c r="V401" s="33" t="s">
        <v>156</v>
      </c>
      <c r="W401" s="72">
        <v>2024</v>
      </c>
      <c r="X401" s="72" t="s">
        <v>91</v>
      </c>
      <c r="Y401" s="72">
        <v>202401</v>
      </c>
      <c r="Z401" s="72">
        <v>202412</v>
      </c>
      <c r="AA401" s="72">
        <v>60</v>
      </c>
      <c r="AB401" s="72">
        <v>60</v>
      </c>
      <c r="AC401" s="72"/>
      <c r="AD401" s="72"/>
      <c r="AE401" s="148"/>
      <c r="AF401" s="72">
        <v>10</v>
      </c>
      <c r="AG401" s="72">
        <v>3</v>
      </c>
      <c r="AH401" s="72" t="s">
        <v>92</v>
      </c>
      <c r="AI401" s="72" t="s">
        <v>92</v>
      </c>
      <c r="AJ401" s="72" t="s">
        <v>92</v>
      </c>
      <c r="AK401" s="72" t="s">
        <v>91</v>
      </c>
      <c r="AL401" s="72" t="s">
        <v>92</v>
      </c>
      <c r="AM401" s="72" t="s">
        <v>92</v>
      </c>
      <c r="AN401" s="72" t="s">
        <v>92</v>
      </c>
      <c r="AO401" s="72" t="s">
        <v>92</v>
      </c>
      <c r="AP401" s="72" t="s">
        <v>92</v>
      </c>
      <c r="AQ401" s="72" t="s">
        <v>2777</v>
      </c>
      <c r="AR401" s="72">
        <v>15084326248</v>
      </c>
      <c r="AS401" s="72"/>
      <c r="AT401" s="72"/>
      <c r="AU401" s="160"/>
      <c r="AV401" s="174"/>
      <c r="AW401" s="72">
        <v>60</v>
      </c>
      <c r="AX401" s="160"/>
      <c r="AY401" s="160"/>
      <c r="AZ401" s="160"/>
      <c r="BA401" s="160"/>
      <c r="BB401" s="160"/>
      <c r="BC401" s="160"/>
    </row>
    <row r="402" s="14" customFormat="1" ht="179" customHeight="1" spans="1:55">
      <c r="A402" s="180" t="s">
        <v>1016</v>
      </c>
      <c r="B402" s="61">
        <v>390</v>
      </c>
      <c r="C402" s="33" t="s">
        <v>2931</v>
      </c>
      <c r="D402" s="72" t="s">
        <v>110</v>
      </c>
      <c r="E402" s="72" t="s">
        <v>111</v>
      </c>
      <c r="F402" s="72" t="s">
        <v>175</v>
      </c>
      <c r="G402" s="72" t="s">
        <v>2932</v>
      </c>
      <c r="H402" s="72" t="s">
        <v>114</v>
      </c>
      <c r="I402" s="72" t="s">
        <v>375</v>
      </c>
      <c r="J402" s="72" t="s">
        <v>2933</v>
      </c>
      <c r="K402" s="72" t="s">
        <v>2903</v>
      </c>
      <c r="L402" s="72" t="s">
        <v>2933</v>
      </c>
      <c r="M402" s="72" t="s">
        <v>2934</v>
      </c>
      <c r="N402" s="72" t="s">
        <v>2874</v>
      </c>
      <c r="O402" s="72" t="s">
        <v>196</v>
      </c>
      <c r="P402" s="72" t="s">
        <v>2913</v>
      </c>
      <c r="Q402" s="72" t="s">
        <v>2935</v>
      </c>
      <c r="R402" s="72" t="s">
        <v>2907</v>
      </c>
      <c r="S402" s="72" t="s">
        <v>1037</v>
      </c>
      <c r="T402" s="72" t="s">
        <v>570</v>
      </c>
      <c r="U402" s="72" t="s">
        <v>2351</v>
      </c>
      <c r="V402" s="33" t="s">
        <v>617</v>
      </c>
      <c r="W402" s="72">
        <v>2024</v>
      </c>
      <c r="X402" s="72" t="s">
        <v>91</v>
      </c>
      <c r="Y402" s="72">
        <v>202401</v>
      </c>
      <c r="Z402" s="72">
        <v>202412</v>
      </c>
      <c r="AA402" s="72">
        <v>67.2</v>
      </c>
      <c r="AB402" s="72">
        <v>67.2</v>
      </c>
      <c r="AC402" s="72"/>
      <c r="AD402" s="72"/>
      <c r="AE402" s="148"/>
      <c r="AF402" s="72">
        <v>10</v>
      </c>
      <c r="AG402" s="72">
        <v>3</v>
      </c>
      <c r="AH402" s="72" t="s">
        <v>92</v>
      </c>
      <c r="AI402" s="72" t="s">
        <v>92</v>
      </c>
      <c r="AJ402" s="72" t="s">
        <v>92</v>
      </c>
      <c r="AK402" s="72" t="s">
        <v>91</v>
      </c>
      <c r="AL402" s="72" t="s">
        <v>92</v>
      </c>
      <c r="AM402" s="72" t="s">
        <v>92</v>
      </c>
      <c r="AN402" s="72" t="s">
        <v>92</v>
      </c>
      <c r="AO402" s="72" t="s">
        <v>92</v>
      </c>
      <c r="AP402" s="72" t="s">
        <v>92</v>
      </c>
      <c r="AQ402" s="72" t="s">
        <v>2936</v>
      </c>
      <c r="AR402" s="72">
        <v>13983553616</v>
      </c>
      <c r="AS402" s="72"/>
      <c r="AT402" s="72"/>
      <c r="AU402" s="160"/>
      <c r="AV402" s="174"/>
      <c r="AW402" s="72">
        <v>67.2</v>
      </c>
      <c r="AX402" s="160"/>
      <c r="AY402" s="160"/>
      <c r="AZ402" s="160"/>
      <c r="BA402" s="160"/>
      <c r="BB402" s="160"/>
      <c r="BC402" s="160"/>
    </row>
    <row r="403" s="14" customFormat="1" ht="152" customHeight="1" spans="1:55">
      <c r="A403" s="180" t="s">
        <v>1016</v>
      </c>
      <c r="B403" s="61">
        <v>391</v>
      </c>
      <c r="C403" s="33" t="s">
        <v>2937</v>
      </c>
      <c r="D403" s="72" t="s">
        <v>110</v>
      </c>
      <c r="E403" s="72" t="s">
        <v>111</v>
      </c>
      <c r="F403" s="72" t="s">
        <v>175</v>
      </c>
      <c r="G403" s="72" t="s">
        <v>2901</v>
      </c>
      <c r="H403" s="72" t="s">
        <v>114</v>
      </c>
      <c r="I403" s="72" t="s">
        <v>417</v>
      </c>
      <c r="J403" s="72" t="s">
        <v>2930</v>
      </c>
      <c r="K403" s="72" t="s">
        <v>2903</v>
      </c>
      <c r="L403" s="72" t="s">
        <v>2930</v>
      </c>
      <c r="M403" s="72" t="s">
        <v>2904</v>
      </c>
      <c r="N403" s="72" t="s">
        <v>2938</v>
      </c>
      <c r="O403" s="72" t="s">
        <v>196</v>
      </c>
      <c r="P403" s="72" t="s">
        <v>2905</v>
      </c>
      <c r="Q403" s="72" t="s">
        <v>2906</v>
      </c>
      <c r="R403" s="72" t="s">
        <v>2907</v>
      </c>
      <c r="S403" s="72" t="s">
        <v>1037</v>
      </c>
      <c r="T403" s="72" t="s">
        <v>570</v>
      </c>
      <c r="U403" s="72" t="s">
        <v>2351</v>
      </c>
      <c r="V403" s="33" t="s">
        <v>718</v>
      </c>
      <c r="W403" s="72">
        <v>2024</v>
      </c>
      <c r="X403" s="72" t="s">
        <v>91</v>
      </c>
      <c r="Y403" s="72">
        <v>202401</v>
      </c>
      <c r="Z403" s="72">
        <v>202412</v>
      </c>
      <c r="AA403" s="72">
        <v>60</v>
      </c>
      <c r="AB403" s="72">
        <v>60</v>
      </c>
      <c r="AC403" s="72"/>
      <c r="AD403" s="72"/>
      <c r="AE403" s="148"/>
      <c r="AF403" s="72">
        <v>10</v>
      </c>
      <c r="AG403" s="72">
        <v>3</v>
      </c>
      <c r="AH403" s="72" t="s">
        <v>92</v>
      </c>
      <c r="AI403" s="72" t="s">
        <v>92</v>
      </c>
      <c r="AJ403" s="72" t="s">
        <v>92</v>
      </c>
      <c r="AK403" s="72" t="s">
        <v>91</v>
      </c>
      <c r="AL403" s="72" t="s">
        <v>92</v>
      </c>
      <c r="AM403" s="72" t="s">
        <v>92</v>
      </c>
      <c r="AN403" s="72" t="s">
        <v>92</v>
      </c>
      <c r="AO403" s="72" t="s">
        <v>92</v>
      </c>
      <c r="AP403" s="72" t="s">
        <v>92</v>
      </c>
      <c r="AQ403" s="72" t="s">
        <v>1149</v>
      </c>
      <c r="AR403" s="72">
        <v>18716716777</v>
      </c>
      <c r="AS403" s="72"/>
      <c r="AT403" s="72"/>
      <c r="AU403" s="160"/>
      <c r="AV403" s="174"/>
      <c r="AW403" s="72">
        <v>60</v>
      </c>
      <c r="AX403" s="160"/>
      <c r="AY403" s="160"/>
      <c r="AZ403" s="160"/>
      <c r="BA403" s="160"/>
      <c r="BB403" s="160"/>
      <c r="BC403" s="160"/>
    </row>
    <row r="404" s="14" customFormat="1" ht="163" customHeight="1" spans="1:55">
      <c r="A404" s="180" t="s">
        <v>1016</v>
      </c>
      <c r="B404" s="61">
        <v>392</v>
      </c>
      <c r="C404" s="33" t="s">
        <v>2939</v>
      </c>
      <c r="D404" s="72" t="s">
        <v>110</v>
      </c>
      <c r="E404" s="72" t="s">
        <v>111</v>
      </c>
      <c r="F404" s="72" t="s">
        <v>175</v>
      </c>
      <c r="G404" s="72" t="s">
        <v>2940</v>
      </c>
      <c r="H404" s="72" t="s">
        <v>114</v>
      </c>
      <c r="I404" s="72" t="s">
        <v>515</v>
      </c>
      <c r="J404" s="72" t="s">
        <v>2941</v>
      </c>
      <c r="K404" s="72" t="s">
        <v>2903</v>
      </c>
      <c r="L404" s="72" t="s">
        <v>2941</v>
      </c>
      <c r="M404" s="72" t="s">
        <v>2942</v>
      </c>
      <c r="N404" s="72" t="s">
        <v>2874</v>
      </c>
      <c r="O404" s="72" t="s">
        <v>196</v>
      </c>
      <c r="P404" s="72" t="s">
        <v>2905</v>
      </c>
      <c r="Q404" s="72" t="s">
        <v>2943</v>
      </c>
      <c r="R404" s="72" t="s">
        <v>2944</v>
      </c>
      <c r="S404" s="72" t="s">
        <v>1037</v>
      </c>
      <c r="T404" s="72" t="s">
        <v>570</v>
      </c>
      <c r="U404" s="72" t="s">
        <v>2351</v>
      </c>
      <c r="V404" s="33" t="s">
        <v>523</v>
      </c>
      <c r="W404" s="72">
        <v>2024</v>
      </c>
      <c r="X404" s="72" t="s">
        <v>91</v>
      </c>
      <c r="Y404" s="72">
        <v>202401</v>
      </c>
      <c r="Z404" s="72">
        <v>202412</v>
      </c>
      <c r="AA404" s="72">
        <v>30</v>
      </c>
      <c r="AB404" s="72">
        <v>30</v>
      </c>
      <c r="AC404" s="72"/>
      <c r="AD404" s="72"/>
      <c r="AE404" s="148"/>
      <c r="AF404" s="72">
        <v>5</v>
      </c>
      <c r="AG404" s="72">
        <v>2</v>
      </c>
      <c r="AH404" s="72" t="s">
        <v>92</v>
      </c>
      <c r="AI404" s="72" t="s">
        <v>92</v>
      </c>
      <c r="AJ404" s="72" t="s">
        <v>92</v>
      </c>
      <c r="AK404" s="72" t="s">
        <v>91</v>
      </c>
      <c r="AL404" s="72" t="s">
        <v>92</v>
      </c>
      <c r="AM404" s="72" t="s">
        <v>92</v>
      </c>
      <c r="AN404" s="72" t="s">
        <v>92</v>
      </c>
      <c r="AO404" s="72" t="s">
        <v>92</v>
      </c>
      <c r="AP404" s="72" t="s">
        <v>92</v>
      </c>
      <c r="AQ404" s="72" t="s">
        <v>2945</v>
      </c>
      <c r="AR404" s="72">
        <v>13896271326</v>
      </c>
      <c r="AS404" s="72"/>
      <c r="AT404" s="72"/>
      <c r="AU404" s="160"/>
      <c r="AV404" s="174"/>
      <c r="AW404" s="72">
        <v>30</v>
      </c>
      <c r="AX404" s="160"/>
      <c r="AY404" s="160"/>
      <c r="AZ404" s="160"/>
      <c r="BA404" s="160"/>
      <c r="BB404" s="160"/>
      <c r="BC404" s="160"/>
    </row>
    <row r="405" s="14" customFormat="1" ht="175" customHeight="1" spans="1:55">
      <c r="A405" s="180" t="s">
        <v>1016</v>
      </c>
      <c r="B405" s="61">
        <v>393</v>
      </c>
      <c r="C405" s="33" t="s">
        <v>2946</v>
      </c>
      <c r="D405" s="72" t="s">
        <v>110</v>
      </c>
      <c r="E405" s="72" t="s">
        <v>111</v>
      </c>
      <c r="F405" s="72" t="s">
        <v>175</v>
      </c>
      <c r="G405" s="72" t="s">
        <v>2901</v>
      </c>
      <c r="H405" s="72" t="s">
        <v>114</v>
      </c>
      <c r="I405" s="72" t="s">
        <v>691</v>
      </c>
      <c r="J405" s="72" t="s">
        <v>2930</v>
      </c>
      <c r="K405" s="72" t="s">
        <v>2903</v>
      </c>
      <c r="L405" s="72" t="s">
        <v>2930</v>
      </c>
      <c r="M405" s="72" t="s">
        <v>2904</v>
      </c>
      <c r="N405" s="72" t="s">
        <v>2874</v>
      </c>
      <c r="O405" s="72" t="s">
        <v>196</v>
      </c>
      <c r="P405" s="72" t="s">
        <v>2905</v>
      </c>
      <c r="Q405" s="72" t="s">
        <v>2906</v>
      </c>
      <c r="R405" s="72" t="s">
        <v>2907</v>
      </c>
      <c r="S405" s="72" t="s">
        <v>1037</v>
      </c>
      <c r="T405" s="72" t="s">
        <v>570</v>
      </c>
      <c r="U405" s="72" t="s">
        <v>2351</v>
      </c>
      <c r="V405" s="33" t="s">
        <v>696</v>
      </c>
      <c r="W405" s="72">
        <v>2024</v>
      </c>
      <c r="X405" s="72" t="s">
        <v>91</v>
      </c>
      <c r="Y405" s="72">
        <v>202401</v>
      </c>
      <c r="Z405" s="72">
        <v>202412</v>
      </c>
      <c r="AA405" s="72">
        <v>60</v>
      </c>
      <c r="AB405" s="72">
        <v>60</v>
      </c>
      <c r="AC405" s="72"/>
      <c r="AD405" s="72"/>
      <c r="AE405" s="148"/>
      <c r="AF405" s="72">
        <v>10</v>
      </c>
      <c r="AG405" s="72">
        <v>3</v>
      </c>
      <c r="AH405" s="72" t="s">
        <v>92</v>
      </c>
      <c r="AI405" s="72" t="s">
        <v>92</v>
      </c>
      <c r="AJ405" s="72" t="s">
        <v>92</v>
      </c>
      <c r="AK405" s="72" t="s">
        <v>91</v>
      </c>
      <c r="AL405" s="72" t="s">
        <v>92</v>
      </c>
      <c r="AM405" s="72" t="s">
        <v>92</v>
      </c>
      <c r="AN405" s="72" t="s">
        <v>92</v>
      </c>
      <c r="AO405" s="72" t="s">
        <v>92</v>
      </c>
      <c r="AP405" s="72" t="s">
        <v>92</v>
      </c>
      <c r="AQ405" s="72" t="s">
        <v>2947</v>
      </c>
      <c r="AR405" s="72">
        <v>13452502226</v>
      </c>
      <c r="AS405" s="72"/>
      <c r="AT405" s="72"/>
      <c r="AU405" s="160"/>
      <c r="AV405" s="174"/>
      <c r="AW405" s="72">
        <v>60</v>
      </c>
      <c r="AX405" s="160"/>
      <c r="AY405" s="160"/>
      <c r="AZ405" s="160"/>
      <c r="BA405" s="160"/>
      <c r="BB405" s="160"/>
      <c r="BC405" s="160"/>
    </row>
    <row r="406" s="14" customFormat="1" ht="162" customHeight="1" spans="1:55">
      <c r="A406" s="180" t="s">
        <v>1016</v>
      </c>
      <c r="B406" s="61">
        <v>394</v>
      </c>
      <c r="C406" s="33" t="s">
        <v>2948</v>
      </c>
      <c r="D406" s="72" t="s">
        <v>110</v>
      </c>
      <c r="E406" s="72" t="s">
        <v>111</v>
      </c>
      <c r="F406" s="72" t="s">
        <v>175</v>
      </c>
      <c r="G406" s="72" t="s">
        <v>2949</v>
      </c>
      <c r="H406" s="72" t="s">
        <v>114</v>
      </c>
      <c r="I406" s="72" t="s">
        <v>584</v>
      </c>
      <c r="J406" s="72" t="s">
        <v>2950</v>
      </c>
      <c r="K406" s="72" t="s">
        <v>2903</v>
      </c>
      <c r="L406" s="72" t="s">
        <v>2950</v>
      </c>
      <c r="M406" s="72" t="s">
        <v>2951</v>
      </c>
      <c r="N406" s="72" t="s">
        <v>2874</v>
      </c>
      <c r="O406" s="72" t="s">
        <v>196</v>
      </c>
      <c r="P406" s="72" t="s">
        <v>2913</v>
      </c>
      <c r="Q406" s="72" t="s">
        <v>2952</v>
      </c>
      <c r="R406" s="72" t="s">
        <v>2944</v>
      </c>
      <c r="S406" s="72" t="s">
        <v>1037</v>
      </c>
      <c r="T406" s="72" t="s">
        <v>570</v>
      </c>
      <c r="U406" s="72" t="s">
        <v>2351</v>
      </c>
      <c r="V406" s="33" t="s">
        <v>589</v>
      </c>
      <c r="W406" s="72">
        <v>2024</v>
      </c>
      <c r="X406" s="72" t="s">
        <v>91</v>
      </c>
      <c r="Y406" s="72">
        <v>202401</v>
      </c>
      <c r="Z406" s="72">
        <v>202412</v>
      </c>
      <c r="AA406" s="72">
        <v>35.25</v>
      </c>
      <c r="AB406" s="72">
        <v>35.25</v>
      </c>
      <c r="AC406" s="72"/>
      <c r="AD406" s="72"/>
      <c r="AE406" s="148"/>
      <c r="AF406" s="72">
        <v>5</v>
      </c>
      <c r="AG406" s="72">
        <v>2</v>
      </c>
      <c r="AH406" s="72" t="s">
        <v>92</v>
      </c>
      <c r="AI406" s="72" t="s">
        <v>92</v>
      </c>
      <c r="AJ406" s="72" t="s">
        <v>92</v>
      </c>
      <c r="AK406" s="72" t="s">
        <v>91</v>
      </c>
      <c r="AL406" s="72" t="s">
        <v>92</v>
      </c>
      <c r="AM406" s="72" t="s">
        <v>92</v>
      </c>
      <c r="AN406" s="72" t="s">
        <v>92</v>
      </c>
      <c r="AO406" s="72" t="s">
        <v>92</v>
      </c>
      <c r="AP406" s="72" t="s">
        <v>92</v>
      </c>
      <c r="AQ406" s="72" t="s">
        <v>1814</v>
      </c>
      <c r="AR406" s="72">
        <v>13594802796</v>
      </c>
      <c r="AS406" s="72"/>
      <c r="AT406" s="72"/>
      <c r="AU406" s="160"/>
      <c r="AV406" s="174"/>
      <c r="AW406" s="72">
        <v>35.25</v>
      </c>
      <c r="AX406" s="160"/>
      <c r="AY406" s="160"/>
      <c r="AZ406" s="160"/>
      <c r="BA406" s="160"/>
      <c r="BB406" s="160"/>
      <c r="BC406" s="160"/>
    </row>
    <row r="407" s="14" customFormat="1" ht="152" customHeight="1" spans="1:55">
      <c r="A407" s="180" t="s">
        <v>1016</v>
      </c>
      <c r="B407" s="61">
        <v>395</v>
      </c>
      <c r="C407" s="33" t="s">
        <v>2953</v>
      </c>
      <c r="D407" s="72" t="s">
        <v>110</v>
      </c>
      <c r="E407" s="72" t="s">
        <v>111</v>
      </c>
      <c r="F407" s="72" t="s">
        <v>175</v>
      </c>
      <c r="G407" s="72" t="s">
        <v>2954</v>
      </c>
      <c r="H407" s="72" t="s">
        <v>114</v>
      </c>
      <c r="I407" s="72" t="s">
        <v>699</v>
      </c>
      <c r="J407" s="72" t="s">
        <v>2955</v>
      </c>
      <c r="K407" s="72" t="s">
        <v>2956</v>
      </c>
      <c r="L407" s="72" t="s">
        <v>2955</v>
      </c>
      <c r="M407" s="72" t="s">
        <v>2957</v>
      </c>
      <c r="N407" s="72" t="s">
        <v>2886</v>
      </c>
      <c r="O407" s="72" t="s">
        <v>196</v>
      </c>
      <c r="P407" s="72" t="s">
        <v>2958</v>
      </c>
      <c r="Q407" s="72" t="s">
        <v>2959</v>
      </c>
      <c r="R407" s="72" t="s">
        <v>2907</v>
      </c>
      <c r="S407" s="72" t="s">
        <v>1037</v>
      </c>
      <c r="T407" s="72" t="s">
        <v>570</v>
      </c>
      <c r="U407" s="72" t="s">
        <v>2351</v>
      </c>
      <c r="V407" s="33" t="s">
        <v>704</v>
      </c>
      <c r="W407" s="72">
        <v>2024</v>
      </c>
      <c r="X407" s="72" t="s">
        <v>91</v>
      </c>
      <c r="Y407" s="72">
        <v>202401</v>
      </c>
      <c r="Z407" s="72">
        <v>202412</v>
      </c>
      <c r="AA407" s="72">
        <v>50</v>
      </c>
      <c r="AB407" s="72">
        <v>50</v>
      </c>
      <c r="AC407" s="72"/>
      <c r="AD407" s="72"/>
      <c r="AE407" s="148"/>
      <c r="AF407" s="72">
        <v>10</v>
      </c>
      <c r="AG407" s="72">
        <v>3</v>
      </c>
      <c r="AH407" s="72" t="s">
        <v>92</v>
      </c>
      <c r="AI407" s="72" t="s">
        <v>92</v>
      </c>
      <c r="AJ407" s="72" t="s">
        <v>92</v>
      </c>
      <c r="AK407" s="72" t="s">
        <v>91</v>
      </c>
      <c r="AL407" s="72" t="s">
        <v>92</v>
      </c>
      <c r="AM407" s="72" t="s">
        <v>92</v>
      </c>
      <c r="AN407" s="72" t="s">
        <v>92</v>
      </c>
      <c r="AO407" s="72" t="s">
        <v>91</v>
      </c>
      <c r="AP407" s="72" t="s">
        <v>2960</v>
      </c>
      <c r="AQ407" s="72" t="s">
        <v>2961</v>
      </c>
      <c r="AR407" s="72">
        <v>18996600020</v>
      </c>
      <c r="AS407" s="72"/>
      <c r="AT407" s="72"/>
      <c r="AU407" s="160"/>
      <c r="AV407" s="174"/>
      <c r="AW407" s="72">
        <v>50</v>
      </c>
      <c r="AX407" s="160"/>
      <c r="AY407" s="160"/>
      <c r="AZ407" s="160"/>
      <c r="BA407" s="160"/>
      <c r="BB407" s="160"/>
      <c r="BC407" s="160"/>
    </row>
    <row r="408" s="1" customFormat="1" ht="351" customHeight="1" spans="1:55">
      <c r="A408" s="180" t="s">
        <v>2962</v>
      </c>
      <c r="B408" s="61">
        <v>397</v>
      </c>
      <c r="C408" s="33" t="s">
        <v>2963</v>
      </c>
      <c r="D408" s="72" t="s">
        <v>110</v>
      </c>
      <c r="E408" s="72" t="s">
        <v>111</v>
      </c>
      <c r="F408" s="72" t="s">
        <v>2964</v>
      </c>
      <c r="G408" s="72" t="s">
        <v>2965</v>
      </c>
      <c r="H408" s="72" t="s">
        <v>114</v>
      </c>
      <c r="I408" s="72" t="s">
        <v>2966</v>
      </c>
      <c r="J408" s="72" t="s">
        <v>2967</v>
      </c>
      <c r="K408" s="72" t="s">
        <v>2968</v>
      </c>
      <c r="L408" s="72" t="s">
        <v>2967</v>
      </c>
      <c r="M408" s="72" t="s">
        <v>2969</v>
      </c>
      <c r="N408" s="212" t="s">
        <v>82</v>
      </c>
      <c r="O408" s="72" t="s">
        <v>275</v>
      </c>
      <c r="P408" s="72" t="s">
        <v>2970</v>
      </c>
      <c r="Q408" s="72" t="s">
        <v>2971</v>
      </c>
      <c r="R408" s="72" t="s">
        <v>2972</v>
      </c>
      <c r="S408" s="72" t="s">
        <v>186</v>
      </c>
      <c r="T408" s="72" t="s">
        <v>570</v>
      </c>
      <c r="U408" s="72" t="s">
        <v>2973</v>
      </c>
      <c r="V408" s="33" t="s">
        <v>1570</v>
      </c>
      <c r="W408" s="72">
        <v>2024</v>
      </c>
      <c r="X408" s="72" t="s">
        <v>91</v>
      </c>
      <c r="Y408" s="72">
        <v>202401</v>
      </c>
      <c r="Z408" s="72">
        <v>202512</v>
      </c>
      <c r="AA408" s="72">
        <v>3000</v>
      </c>
      <c r="AB408" s="72">
        <v>2000</v>
      </c>
      <c r="AC408" s="72">
        <v>1000</v>
      </c>
      <c r="AD408" s="72"/>
      <c r="AE408" s="148"/>
      <c r="AF408" s="72">
        <v>30000</v>
      </c>
      <c r="AG408" s="72">
        <v>3000</v>
      </c>
      <c r="AH408" s="72" t="s">
        <v>92</v>
      </c>
      <c r="AI408" s="72" t="s">
        <v>92</v>
      </c>
      <c r="AJ408" s="72" t="s">
        <v>92</v>
      </c>
      <c r="AK408" s="72" t="s">
        <v>91</v>
      </c>
      <c r="AL408" s="72" t="s">
        <v>92</v>
      </c>
      <c r="AM408" s="72" t="s">
        <v>92</v>
      </c>
      <c r="AN408" s="72" t="s">
        <v>92</v>
      </c>
      <c r="AO408" s="72" t="s">
        <v>92</v>
      </c>
      <c r="AP408" s="72" t="s">
        <v>92</v>
      </c>
      <c r="AQ408" s="72" t="s">
        <v>2974</v>
      </c>
      <c r="AR408" s="72">
        <v>18202311217</v>
      </c>
      <c r="AS408" s="72"/>
      <c r="AT408" s="72"/>
      <c r="AU408" s="170"/>
      <c r="AV408" s="171"/>
      <c r="AW408" s="135">
        <v>1000</v>
      </c>
      <c r="AX408" s="170"/>
      <c r="AY408" s="170"/>
      <c r="AZ408" s="170"/>
      <c r="BA408" s="170"/>
      <c r="BB408" s="170"/>
      <c r="BC408" s="170"/>
    </row>
    <row r="409" s="1" customFormat="1" ht="156" customHeight="1" spans="1:55">
      <c r="A409" s="180" t="s">
        <v>1186</v>
      </c>
      <c r="B409" s="61">
        <v>398</v>
      </c>
      <c r="C409" s="33" t="s">
        <v>2975</v>
      </c>
      <c r="D409" s="72" t="s">
        <v>110</v>
      </c>
      <c r="E409" s="72" t="s">
        <v>1561</v>
      </c>
      <c r="F409" s="72" t="s">
        <v>1562</v>
      </c>
      <c r="G409" s="72" t="s">
        <v>2976</v>
      </c>
      <c r="H409" s="72" t="s">
        <v>1095</v>
      </c>
      <c r="I409" s="72" t="s">
        <v>2977</v>
      </c>
      <c r="J409" s="72" t="s">
        <v>2978</v>
      </c>
      <c r="K409" s="72" t="s">
        <v>2979</v>
      </c>
      <c r="L409" s="72" t="s">
        <v>2978</v>
      </c>
      <c r="M409" s="72" t="s">
        <v>2976</v>
      </c>
      <c r="N409" s="212" t="s">
        <v>82</v>
      </c>
      <c r="O409" s="72" t="s">
        <v>998</v>
      </c>
      <c r="P409" s="72" t="s">
        <v>2980</v>
      </c>
      <c r="Q409" s="72" t="s">
        <v>1285</v>
      </c>
      <c r="R409" s="72" t="s">
        <v>477</v>
      </c>
      <c r="S409" s="72" t="s">
        <v>569</v>
      </c>
      <c r="T409" s="72" t="s">
        <v>570</v>
      </c>
      <c r="U409" s="72" t="s">
        <v>2981</v>
      </c>
      <c r="V409" s="33" t="s">
        <v>201</v>
      </c>
      <c r="W409" s="72">
        <v>2024</v>
      </c>
      <c r="X409" s="72" t="s">
        <v>91</v>
      </c>
      <c r="Y409" s="72">
        <v>202401</v>
      </c>
      <c r="Z409" s="72">
        <v>202412</v>
      </c>
      <c r="AA409" s="72">
        <v>300</v>
      </c>
      <c r="AB409" s="72">
        <v>300</v>
      </c>
      <c r="AC409" s="72"/>
      <c r="AD409" s="72"/>
      <c r="AE409" s="148"/>
      <c r="AF409" s="72">
        <v>20</v>
      </c>
      <c r="AG409" s="72">
        <v>20</v>
      </c>
      <c r="AH409" s="72" t="s">
        <v>92</v>
      </c>
      <c r="AI409" s="72" t="s">
        <v>92</v>
      </c>
      <c r="AJ409" s="72" t="s">
        <v>92</v>
      </c>
      <c r="AK409" s="72" t="s">
        <v>91</v>
      </c>
      <c r="AL409" s="72" t="s">
        <v>92</v>
      </c>
      <c r="AM409" s="72" t="s">
        <v>92</v>
      </c>
      <c r="AN409" s="72" t="s">
        <v>92</v>
      </c>
      <c r="AO409" s="72" t="s">
        <v>92</v>
      </c>
      <c r="AP409" s="72" t="s">
        <v>92</v>
      </c>
      <c r="AQ409" s="72" t="s">
        <v>202</v>
      </c>
      <c r="AR409" s="72">
        <v>13668448288</v>
      </c>
      <c r="AS409" s="72"/>
      <c r="AT409" s="72"/>
      <c r="AU409" s="170"/>
      <c r="AV409" s="171"/>
      <c r="AW409" s="135"/>
      <c r="AX409" s="170"/>
      <c r="AY409" s="170"/>
      <c r="AZ409" s="170"/>
      <c r="BA409" s="170"/>
      <c r="BB409" s="170"/>
      <c r="BC409" s="170"/>
    </row>
    <row r="410" s="14" customFormat="1" ht="206" customHeight="1" spans="1:55">
      <c r="A410" s="180" t="s">
        <v>2617</v>
      </c>
      <c r="B410" s="61">
        <v>399</v>
      </c>
      <c r="C410" s="33" t="s">
        <v>2982</v>
      </c>
      <c r="D410" s="72" t="s">
        <v>110</v>
      </c>
      <c r="E410" s="72" t="s">
        <v>111</v>
      </c>
      <c r="F410" s="72" t="s">
        <v>175</v>
      </c>
      <c r="G410" s="72" t="s">
        <v>2983</v>
      </c>
      <c r="H410" s="72" t="s">
        <v>114</v>
      </c>
      <c r="I410" s="72" t="s">
        <v>2984</v>
      </c>
      <c r="J410" s="72" t="s">
        <v>2985</v>
      </c>
      <c r="K410" s="72" t="s">
        <v>2986</v>
      </c>
      <c r="L410" s="72" t="s">
        <v>2985</v>
      </c>
      <c r="M410" s="72" t="s">
        <v>2987</v>
      </c>
      <c r="N410" s="72" t="s">
        <v>2988</v>
      </c>
      <c r="O410" s="72" t="s">
        <v>196</v>
      </c>
      <c r="P410" s="72" t="s">
        <v>2989</v>
      </c>
      <c r="Q410" s="72" t="s">
        <v>2567</v>
      </c>
      <c r="R410" s="72" t="s">
        <v>212</v>
      </c>
      <c r="S410" s="72" t="s">
        <v>1037</v>
      </c>
      <c r="T410" s="72" t="s">
        <v>570</v>
      </c>
      <c r="U410" s="72" t="s">
        <v>2351</v>
      </c>
      <c r="V410" s="33" t="s">
        <v>768</v>
      </c>
      <c r="W410" s="72">
        <v>2024</v>
      </c>
      <c r="X410" s="72" t="s">
        <v>91</v>
      </c>
      <c r="Y410" s="72">
        <v>202401</v>
      </c>
      <c r="Z410" s="72">
        <v>202412</v>
      </c>
      <c r="AA410" s="72">
        <v>12.5</v>
      </c>
      <c r="AB410" s="72"/>
      <c r="AC410" s="72">
        <v>12.5</v>
      </c>
      <c r="AD410" s="72"/>
      <c r="AE410" s="148"/>
      <c r="AF410" s="72">
        <v>25</v>
      </c>
      <c r="AG410" s="72">
        <v>10</v>
      </c>
      <c r="AH410" s="72" t="s">
        <v>92</v>
      </c>
      <c r="AI410" s="72" t="s">
        <v>92</v>
      </c>
      <c r="AJ410" s="72" t="s">
        <v>92</v>
      </c>
      <c r="AK410" s="72" t="s">
        <v>91</v>
      </c>
      <c r="AL410" s="72" t="s">
        <v>92</v>
      </c>
      <c r="AM410" s="72" t="s">
        <v>92</v>
      </c>
      <c r="AN410" s="72" t="s">
        <v>92</v>
      </c>
      <c r="AO410" s="72" t="s">
        <v>92</v>
      </c>
      <c r="AP410" s="72" t="s">
        <v>92</v>
      </c>
      <c r="AQ410" s="72" t="s">
        <v>1425</v>
      </c>
      <c r="AR410" s="72">
        <v>15870466966</v>
      </c>
      <c r="AS410" s="72"/>
      <c r="AT410" s="72"/>
      <c r="AU410" s="160"/>
      <c r="AV410" s="174"/>
      <c r="AW410" s="72"/>
      <c r="AX410" s="160"/>
      <c r="AY410" s="160"/>
      <c r="AZ410" s="160"/>
      <c r="BA410" s="160"/>
      <c r="BB410" s="160"/>
      <c r="BC410" s="160"/>
    </row>
    <row r="411" s="14" customFormat="1" ht="185" customHeight="1" spans="1:55">
      <c r="A411" s="180" t="s">
        <v>2617</v>
      </c>
      <c r="B411" s="61">
        <v>400</v>
      </c>
      <c r="C411" s="33" t="s">
        <v>2990</v>
      </c>
      <c r="D411" s="72" t="s">
        <v>110</v>
      </c>
      <c r="E411" s="72" t="s">
        <v>111</v>
      </c>
      <c r="F411" s="72" t="s">
        <v>175</v>
      </c>
      <c r="G411" s="72" t="s">
        <v>2991</v>
      </c>
      <c r="H411" s="72" t="s">
        <v>114</v>
      </c>
      <c r="I411" s="72" t="s">
        <v>2992</v>
      </c>
      <c r="J411" s="72" t="s">
        <v>2993</v>
      </c>
      <c r="K411" s="72" t="s">
        <v>2994</v>
      </c>
      <c r="L411" s="72" t="s">
        <v>2993</v>
      </c>
      <c r="M411" s="72" t="s">
        <v>2995</v>
      </c>
      <c r="N411" s="72" t="s">
        <v>2988</v>
      </c>
      <c r="O411" s="72" t="s">
        <v>196</v>
      </c>
      <c r="P411" s="72" t="s">
        <v>2989</v>
      </c>
      <c r="Q411" s="72" t="s">
        <v>2567</v>
      </c>
      <c r="R411" s="72" t="s">
        <v>477</v>
      </c>
      <c r="S411" s="72" t="s">
        <v>1037</v>
      </c>
      <c r="T411" s="72" t="s">
        <v>570</v>
      </c>
      <c r="U411" s="72" t="s">
        <v>2351</v>
      </c>
      <c r="V411" s="33" t="s">
        <v>458</v>
      </c>
      <c r="W411" s="72">
        <v>2024</v>
      </c>
      <c r="X411" s="72" t="s">
        <v>91</v>
      </c>
      <c r="Y411" s="72">
        <v>202401</v>
      </c>
      <c r="Z411" s="72">
        <v>202412</v>
      </c>
      <c r="AA411" s="72">
        <v>26</v>
      </c>
      <c r="AB411" s="72"/>
      <c r="AC411" s="72">
        <v>26</v>
      </c>
      <c r="AD411" s="72"/>
      <c r="AE411" s="148"/>
      <c r="AF411" s="72">
        <v>50</v>
      </c>
      <c r="AG411" s="72">
        <v>20</v>
      </c>
      <c r="AH411" s="72" t="s">
        <v>92</v>
      </c>
      <c r="AI411" s="72" t="s">
        <v>92</v>
      </c>
      <c r="AJ411" s="72" t="s">
        <v>92</v>
      </c>
      <c r="AK411" s="72" t="s">
        <v>91</v>
      </c>
      <c r="AL411" s="72" t="s">
        <v>92</v>
      </c>
      <c r="AM411" s="72" t="s">
        <v>92</v>
      </c>
      <c r="AN411" s="72" t="s">
        <v>92</v>
      </c>
      <c r="AO411" s="72" t="s">
        <v>92</v>
      </c>
      <c r="AP411" s="72" t="s">
        <v>92</v>
      </c>
      <c r="AQ411" s="72" t="s">
        <v>2996</v>
      </c>
      <c r="AR411" s="72">
        <v>13896378086</v>
      </c>
      <c r="AS411" s="72"/>
      <c r="AT411" s="72"/>
      <c r="AU411" s="160"/>
      <c r="AV411" s="174"/>
      <c r="AW411" s="72"/>
      <c r="AX411" s="160"/>
      <c r="AY411" s="160"/>
      <c r="AZ411" s="160"/>
      <c r="BA411" s="160"/>
      <c r="BB411" s="160"/>
      <c r="BC411" s="160"/>
    </row>
    <row r="412" s="14" customFormat="1" ht="187" customHeight="1" spans="1:55">
      <c r="A412" s="180" t="s">
        <v>2617</v>
      </c>
      <c r="B412" s="61">
        <v>401</v>
      </c>
      <c r="C412" s="33" t="s">
        <v>2997</v>
      </c>
      <c r="D412" s="72" t="s">
        <v>110</v>
      </c>
      <c r="E412" s="72" t="s">
        <v>111</v>
      </c>
      <c r="F412" s="72" t="s">
        <v>175</v>
      </c>
      <c r="G412" s="72" t="s">
        <v>2998</v>
      </c>
      <c r="H412" s="72" t="s">
        <v>114</v>
      </c>
      <c r="I412" s="72" t="s">
        <v>2999</v>
      </c>
      <c r="J412" s="72" t="s">
        <v>3000</v>
      </c>
      <c r="K412" s="72" t="s">
        <v>3001</v>
      </c>
      <c r="L412" s="72" t="s">
        <v>3000</v>
      </c>
      <c r="M412" s="72" t="s">
        <v>2998</v>
      </c>
      <c r="N412" s="72" t="s">
        <v>2988</v>
      </c>
      <c r="O412" s="72" t="s">
        <v>196</v>
      </c>
      <c r="P412" s="72" t="s">
        <v>2989</v>
      </c>
      <c r="Q412" s="72" t="s">
        <v>2567</v>
      </c>
      <c r="R412" s="72" t="s">
        <v>1294</v>
      </c>
      <c r="S412" s="72" t="s">
        <v>1037</v>
      </c>
      <c r="T412" s="72" t="s">
        <v>570</v>
      </c>
      <c r="U412" s="72" t="s">
        <v>2351</v>
      </c>
      <c r="V412" s="33" t="s">
        <v>647</v>
      </c>
      <c r="W412" s="72">
        <v>2024</v>
      </c>
      <c r="X412" s="72" t="s">
        <v>91</v>
      </c>
      <c r="Y412" s="72">
        <v>202401</v>
      </c>
      <c r="Z412" s="72">
        <v>202412</v>
      </c>
      <c r="AA412" s="72">
        <v>20</v>
      </c>
      <c r="AB412" s="72"/>
      <c r="AC412" s="72">
        <v>20</v>
      </c>
      <c r="AD412" s="72"/>
      <c r="AE412" s="148"/>
      <c r="AF412" s="72">
        <v>40</v>
      </c>
      <c r="AG412" s="72">
        <v>16</v>
      </c>
      <c r="AH412" s="72" t="s">
        <v>92</v>
      </c>
      <c r="AI412" s="72" t="s">
        <v>92</v>
      </c>
      <c r="AJ412" s="72" t="s">
        <v>92</v>
      </c>
      <c r="AK412" s="72" t="s">
        <v>91</v>
      </c>
      <c r="AL412" s="72" t="s">
        <v>92</v>
      </c>
      <c r="AM412" s="72" t="s">
        <v>92</v>
      </c>
      <c r="AN412" s="72" t="s">
        <v>92</v>
      </c>
      <c r="AO412" s="72" t="s">
        <v>92</v>
      </c>
      <c r="AP412" s="72" t="s">
        <v>92</v>
      </c>
      <c r="AQ412" s="72" t="s">
        <v>1853</v>
      </c>
      <c r="AR412" s="72">
        <v>18323736126</v>
      </c>
      <c r="AS412" s="72"/>
      <c r="AT412" s="72"/>
      <c r="AU412" s="160"/>
      <c r="AV412" s="174"/>
      <c r="AW412" s="72"/>
      <c r="AX412" s="160"/>
      <c r="AY412" s="160"/>
      <c r="AZ412" s="160"/>
      <c r="BA412" s="160"/>
      <c r="BB412" s="160"/>
      <c r="BC412" s="160"/>
    </row>
    <row r="413" s="14" customFormat="1" ht="182" customHeight="1" spans="1:55">
      <c r="A413" s="180" t="s">
        <v>2617</v>
      </c>
      <c r="B413" s="61">
        <v>402</v>
      </c>
      <c r="C413" s="33" t="s">
        <v>3002</v>
      </c>
      <c r="D413" s="72" t="s">
        <v>110</v>
      </c>
      <c r="E413" s="72" t="s">
        <v>111</v>
      </c>
      <c r="F413" s="72" t="s">
        <v>175</v>
      </c>
      <c r="G413" s="72" t="s">
        <v>3003</v>
      </c>
      <c r="H413" s="72" t="s">
        <v>114</v>
      </c>
      <c r="I413" s="72" t="s">
        <v>3004</v>
      </c>
      <c r="J413" s="72" t="s">
        <v>3005</v>
      </c>
      <c r="K413" s="72" t="s">
        <v>3006</v>
      </c>
      <c r="L413" s="72" t="s">
        <v>3005</v>
      </c>
      <c r="M413" s="72" t="s">
        <v>3007</v>
      </c>
      <c r="N413" s="72" t="s">
        <v>2988</v>
      </c>
      <c r="O413" s="72" t="s">
        <v>196</v>
      </c>
      <c r="P413" s="72" t="s">
        <v>2989</v>
      </c>
      <c r="Q413" s="72" t="s">
        <v>2567</v>
      </c>
      <c r="R413" s="72" t="s">
        <v>1100</v>
      </c>
      <c r="S413" s="72" t="s">
        <v>1037</v>
      </c>
      <c r="T413" s="72" t="s">
        <v>570</v>
      </c>
      <c r="U413" s="72" t="s">
        <v>2351</v>
      </c>
      <c r="V413" s="33" t="s">
        <v>124</v>
      </c>
      <c r="W413" s="72">
        <v>2024</v>
      </c>
      <c r="X413" s="72" t="s">
        <v>91</v>
      </c>
      <c r="Y413" s="72">
        <v>202401</v>
      </c>
      <c r="Z413" s="72">
        <v>202412</v>
      </c>
      <c r="AA413" s="72">
        <v>70</v>
      </c>
      <c r="AB413" s="72"/>
      <c r="AC413" s="72">
        <v>70</v>
      </c>
      <c r="AD413" s="72"/>
      <c r="AE413" s="148"/>
      <c r="AF413" s="72">
        <v>75</v>
      </c>
      <c r="AG413" s="72">
        <v>30</v>
      </c>
      <c r="AH413" s="72" t="s">
        <v>92</v>
      </c>
      <c r="AI413" s="72" t="s">
        <v>92</v>
      </c>
      <c r="AJ413" s="72" t="s">
        <v>92</v>
      </c>
      <c r="AK413" s="72" t="s">
        <v>91</v>
      </c>
      <c r="AL413" s="72" t="s">
        <v>92</v>
      </c>
      <c r="AM413" s="72" t="s">
        <v>92</v>
      </c>
      <c r="AN413" s="72" t="s">
        <v>92</v>
      </c>
      <c r="AO413" s="72" t="s">
        <v>92</v>
      </c>
      <c r="AP413" s="72" t="s">
        <v>92</v>
      </c>
      <c r="AQ413" s="72" t="s">
        <v>2920</v>
      </c>
      <c r="AR413" s="72">
        <v>17783225269</v>
      </c>
      <c r="AS413" s="72"/>
      <c r="AT413" s="72"/>
      <c r="AU413" s="160"/>
      <c r="AV413" s="174"/>
      <c r="AW413" s="72"/>
      <c r="AX413" s="160"/>
      <c r="AY413" s="160"/>
      <c r="AZ413" s="160"/>
      <c r="BA413" s="160"/>
      <c r="BB413" s="160"/>
      <c r="BC413" s="160"/>
    </row>
    <row r="414" s="14" customFormat="1" ht="186" customHeight="1" spans="1:55">
      <c r="A414" s="180" t="s">
        <v>2617</v>
      </c>
      <c r="B414" s="61">
        <v>403</v>
      </c>
      <c r="C414" s="33" t="s">
        <v>3008</v>
      </c>
      <c r="D414" s="72" t="s">
        <v>110</v>
      </c>
      <c r="E414" s="72" t="s">
        <v>111</v>
      </c>
      <c r="F414" s="72" t="s">
        <v>175</v>
      </c>
      <c r="G414" s="72" t="s">
        <v>3009</v>
      </c>
      <c r="H414" s="72" t="s">
        <v>114</v>
      </c>
      <c r="I414" s="72" t="s">
        <v>3010</v>
      </c>
      <c r="J414" s="72" t="s">
        <v>3011</v>
      </c>
      <c r="K414" s="72" t="s">
        <v>3012</v>
      </c>
      <c r="L414" s="72" t="s">
        <v>3011</v>
      </c>
      <c r="M414" s="72" t="s">
        <v>2998</v>
      </c>
      <c r="N414" s="72" t="s">
        <v>2988</v>
      </c>
      <c r="O414" s="72" t="s">
        <v>196</v>
      </c>
      <c r="P414" s="72" t="s">
        <v>2989</v>
      </c>
      <c r="Q414" s="72" t="s">
        <v>2567</v>
      </c>
      <c r="R414" s="72" t="s">
        <v>1100</v>
      </c>
      <c r="S414" s="72" t="s">
        <v>1037</v>
      </c>
      <c r="T414" s="72" t="s">
        <v>570</v>
      </c>
      <c r="U414" s="72" t="s">
        <v>2351</v>
      </c>
      <c r="V414" s="33" t="s">
        <v>523</v>
      </c>
      <c r="W414" s="72">
        <v>2024</v>
      </c>
      <c r="X414" s="72" t="s">
        <v>91</v>
      </c>
      <c r="Y414" s="72">
        <v>202401</v>
      </c>
      <c r="Z414" s="72">
        <v>202412</v>
      </c>
      <c r="AA414" s="72">
        <v>35</v>
      </c>
      <c r="AB414" s="72"/>
      <c r="AC414" s="72">
        <v>35</v>
      </c>
      <c r="AD414" s="72"/>
      <c r="AE414" s="148"/>
      <c r="AF414" s="72">
        <v>140</v>
      </c>
      <c r="AG414" s="72">
        <v>30</v>
      </c>
      <c r="AH414" s="72" t="s">
        <v>92</v>
      </c>
      <c r="AI414" s="72" t="s">
        <v>92</v>
      </c>
      <c r="AJ414" s="72" t="s">
        <v>92</v>
      </c>
      <c r="AK414" s="72" t="s">
        <v>91</v>
      </c>
      <c r="AL414" s="72" t="s">
        <v>92</v>
      </c>
      <c r="AM414" s="72" t="s">
        <v>92</v>
      </c>
      <c r="AN414" s="72" t="s">
        <v>92</v>
      </c>
      <c r="AO414" s="72" t="s">
        <v>92</v>
      </c>
      <c r="AP414" s="72" t="s">
        <v>92</v>
      </c>
      <c r="AQ414" s="72" t="s">
        <v>3013</v>
      </c>
      <c r="AR414" s="72">
        <v>15178916221</v>
      </c>
      <c r="AS414" s="72"/>
      <c r="AT414" s="72"/>
      <c r="AU414" s="160"/>
      <c r="AV414" s="174"/>
      <c r="AW414" s="72"/>
      <c r="AX414" s="160"/>
      <c r="AY414" s="160"/>
      <c r="AZ414" s="160"/>
      <c r="BA414" s="160"/>
      <c r="BB414" s="160"/>
      <c r="BC414" s="160"/>
    </row>
    <row r="415" s="14" customFormat="1" ht="197" customHeight="1" spans="1:55">
      <c r="A415" s="180" t="s">
        <v>2617</v>
      </c>
      <c r="B415" s="61">
        <v>404</v>
      </c>
      <c r="C415" s="33" t="s">
        <v>3014</v>
      </c>
      <c r="D415" s="72" t="s">
        <v>110</v>
      </c>
      <c r="E415" s="72" t="s">
        <v>111</v>
      </c>
      <c r="F415" s="72" t="s">
        <v>175</v>
      </c>
      <c r="G415" s="72" t="s">
        <v>2987</v>
      </c>
      <c r="H415" s="72" t="s">
        <v>114</v>
      </c>
      <c r="I415" s="72" t="s">
        <v>3015</v>
      </c>
      <c r="J415" s="72" t="s">
        <v>3016</v>
      </c>
      <c r="K415" s="72" t="s">
        <v>2986</v>
      </c>
      <c r="L415" s="72" t="s">
        <v>3016</v>
      </c>
      <c r="M415" s="72" t="s">
        <v>2987</v>
      </c>
      <c r="N415" s="72" t="s">
        <v>2988</v>
      </c>
      <c r="O415" s="72" t="s">
        <v>196</v>
      </c>
      <c r="P415" s="72" t="s">
        <v>2989</v>
      </c>
      <c r="Q415" s="72" t="s">
        <v>2567</v>
      </c>
      <c r="R415" s="72" t="s">
        <v>212</v>
      </c>
      <c r="S415" s="72" t="s">
        <v>1037</v>
      </c>
      <c r="T415" s="72" t="s">
        <v>570</v>
      </c>
      <c r="U415" s="72" t="s">
        <v>2351</v>
      </c>
      <c r="V415" s="33" t="s">
        <v>589</v>
      </c>
      <c r="W415" s="72">
        <v>2024</v>
      </c>
      <c r="X415" s="72" t="s">
        <v>91</v>
      </c>
      <c r="Y415" s="72">
        <v>202401</v>
      </c>
      <c r="Z415" s="72">
        <v>202412</v>
      </c>
      <c r="AA415" s="72">
        <v>12.5</v>
      </c>
      <c r="AB415" s="72"/>
      <c r="AC415" s="72">
        <v>12.5</v>
      </c>
      <c r="AD415" s="72"/>
      <c r="AE415" s="148"/>
      <c r="AF415" s="72">
        <v>25</v>
      </c>
      <c r="AG415" s="72">
        <v>10</v>
      </c>
      <c r="AH415" s="72" t="s">
        <v>92</v>
      </c>
      <c r="AI415" s="72" t="s">
        <v>92</v>
      </c>
      <c r="AJ415" s="72" t="s">
        <v>92</v>
      </c>
      <c r="AK415" s="72" t="s">
        <v>91</v>
      </c>
      <c r="AL415" s="72" t="s">
        <v>92</v>
      </c>
      <c r="AM415" s="72" t="s">
        <v>92</v>
      </c>
      <c r="AN415" s="72" t="s">
        <v>92</v>
      </c>
      <c r="AO415" s="72" t="s">
        <v>92</v>
      </c>
      <c r="AP415" s="72" t="s">
        <v>92</v>
      </c>
      <c r="AQ415" s="72" t="s">
        <v>3017</v>
      </c>
      <c r="AR415" s="72">
        <v>19942365777</v>
      </c>
      <c r="AS415" s="72"/>
      <c r="AT415" s="72"/>
      <c r="AU415" s="160"/>
      <c r="AV415" s="174"/>
      <c r="AW415" s="72"/>
      <c r="AX415" s="160"/>
      <c r="AY415" s="160"/>
      <c r="AZ415" s="160"/>
      <c r="BA415" s="160"/>
      <c r="BB415" s="160"/>
      <c r="BC415" s="160"/>
    </row>
    <row r="416" s="14" customFormat="1" ht="185" customHeight="1" spans="1:55">
      <c r="A416" s="180" t="s">
        <v>2617</v>
      </c>
      <c r="B416" s="61">
        <v>405</v>
      </c>
      <c r="C416" s="33" t="s">
        <v>3018</v>
      </c>
      <c r="D416" s="72" t="s">
        <v>110</v>
      </c>
      <c r="E416" s="72" t="s">
        <v>111</v>
      </c>
      <c r="F416" s="72" t="s">
        <v>175</v>
      </c>
      <c r="G416" s="72" t="s">
        <v>3019</v>
      </c>
      <c r="H416" s="72" t="s">
        <v>114</v>
      </c>
      <c r="I416" s="72" t="s">
        <v>3020</v>
      </c>
      <c r="J416" s="72" t="s">
        <v>3021</v>
      </c>
      <c r="K416" s="72" t="s">
        <v>3022</v>
      </c>
      <c r="L416" s="72" t="s">
        <v>3021</v>
      </c>
      <c r="M416" s="72" t="s">
        <v>3019</v>
      </c>
      <c r="N416" s="72" t="s">
        <v>2988</v>
      </c>
      <c r="O416" s="72" t="s">
        <v>196</v>
      </c>
      <c r="P416" s="72" t="s">
        <v>2989</v>
      </c>
      <c r="Q416" s="72" t="s">
        <v>2567</v>
      </c>
      <c r="R416" s="72" t="s">
        <v>1014</v>
      </c>
      <c r="S416" s="72" t="s">
        <v>1037</v>
      </c>
      <c r="T416" s="72" t="s">
        <v>570</v>
      </c>
      <c r="U416" s="72" t="s">
        <v>2351</v>
      </c>
      <c r="V416" s="33" t="s">
        <v>597</v>
      </c>
      <c r="W416" s="72">
        <v>2024</v>
      </c>
      <c r="X416" s="72" t="s">
        <v>91</v>
      </c>
      <c r="Y416" s="72">
        <v>202401</v>
      </c>
      <c r="Z416" s="72">
        <v>202412</v>
      </c>
      <c r="AA416" s="72">
        <v>10</v>
      </c>
      <c r="AB416" s="72"/>
      <c r="AC416" s="72">
        <v>10</v>
      </c>
      <c r="AD416" s="72"/>
      <c r="AE416" s="148"/>
      <c r="AF416" s="72">
        <v>20</v>
      </c>
      <c r="AG416" s="72">
        <v>8</v>
      </c>
      <c r="AH416" s="72" t="s">
        <v>92</v>
      </c>
      <c r="AI416" s="72" t="s">
        <v>92</v>
      </c>
      <c r="AJ416" s="72" t="s">
        <v>92</v>
      </c>
      <c r="AK416" s="72" t="s">
        <v>91</v>
      </c>
      <c r="AL416" s="72" t="s">
        <v>92</v>
      </c>
      <c r="AM416" s="72" t="s">
        <v>92</v>
      </c>
      <c r="AN416" s="72" t="s">
        <v>92</v>
      </c>
      <c r="AO416" s="72" t="s">
        <v>92</v>
      </c>
      <c r="AP416" s="72" t="s">
        <v>92</v>
      </c>
      <c r="AQ416" s="72" t="s">
        <v>3023</v>
      </c>
      <c r="AR416" s="72">
        <v>15922968670</v>
      </c>
      <c r="AS416" s="72"/>
      <c r="AT416" s="72"/>
      <c r="AU416" s="160"/>
      <c r="AV416" s="174"/>
      <c r="AW416" s="72"/>
      <c r="AX416" s="160"/>
      <c r="AY416" s="160"/>
      <c r="AZ416" s="160"/>
      <c r="BA416" s="160"/>
      <c r="BB416" s="160"/>
      <c r="BC416" s="160"/>
    </row>
    <row r="417" s="16" customFormat="1" ht="184" customHeight="1" spans="1:55">
      <c r="A417" s="180" t="s">
        <v>2617</v>
      </c>
      <c r="B417" s="61">
        <v>406</v>
      </c>
      <c r="C417" s="33" t="s">
        <v>3024</v>
      </c>
      <c r="D417" s="72" t="s">
        <v>110</v>
      </c>
      <c r="E417" s="72" t="s">
        <v>111</v>
      </c>
      <c r="F417" s="72" t="s">
        <v>175</v>
      </c>
      <c r="G417" s="72" t="s">
        <v>2998</v>
      </c>
      <c r="H417" s="72" t="s">
        <v>114</v>
      </c>
      <c r="I417" s="72" t="s">
        <v>3025</v>
      </c>
      <c r="J417" s="72" t="s">
        <v>3026</v>
      </c>
      <c r="K417" s="72" t="s">
        <v>3027</v>
      </c>
      <c r="L417" s="72" t="s">
        <v>3026</v>
      </c>
      <c r="M417" s="72" t="s">
        <v>2998</v>
      </c>
      <c r="N417" s="72" t="s">
        <v>2988</v>
      </c>
      <c r="O417" s="72" t="s">
        <v>196</v>
      </c>
      <c r="P417" s="72" t="s">
        <v>2989</v>
      </c>
      <c r="Q417" s="72" t="s">
        <v>2567</v>
      </c>
      <c r="R417" s="72" t="s">
        <v>1294</v>
      </c>
      <c r="S417" s="72" t="s">
        <v>1037</v>
      </c>
      <c r="T417" s="72" t="s">
        <v>570</v>
      </c>
      <c r="U417" s="72" t="s">
        <v>2351</v>
      </c>
      <c r="V417" s="33" t="s">
        <v>140</v>
      </c>
      <c r="W417" s="72">
        <v>2024</v>
      </c>
      <c r="X417" s="72" t="s">
        <v>91</v>
      </c>
      <c r="Y417" s="72">
        <v>202401</v>
      </c>
      <c r="Z417" s="72">
        <v>202412</v>
      </c>
      <c r="AA417" s="72">
        <v>20</v>
      </c>
      <c r="AB417" s="72"/>
      <c r="AC417" s="72">
        <v>20</v>
      </c>
      <c r="AD417" s="72"/>
      <c r="AE417" s="148"/>
      <c r="AF417" s="72">
        <v>40</v>
      </c>
      <c r="AG417" s="72">
        <v>16</v>
      </c>
      <c r="AH417" s="72" t="s">
        <v>92</v>
      </c>
      <c r="AI417" s="72" t="s">
        <v>92</v>
      </c>
      <c r="AJ417" s="72" t="s">
        <v>92</v>
      </c>
      <c r="AK417" s="72" t="s">
        <v>91</v>
      </c>
      <c r="AL417" s="72" t="s">
        <v>92</v>
      </c>
      <c r="AM417" s="72" t="s">
        <v>92</v>
      </c>
      <c r="AN417" s="72" t="s">
        <v>92</v>
      </c>
      <c r="AO417" s="72" t="s">
        <v>92</v>
      </c>
      <c r="AP417" s="72" t="s">
        <v>92</v>
      </c>
      <c r="AQ417" s="72" t="s">
        <v>479</v>
      </c>
      <c r="AR417" s="72">
        <v>13896211619</v>
      </c>
      <c r="AS417" s="72"/>
      <c r="AT417" s="72"/>
      <c r="AU417" s="174"/>
      <c r="AV417" s="174"/>
      <c r="AW417" s="72"/>
      <c r="AX417" s="174"/>
      <c r="AY417" s="174"/>
      <c r="AZ417" s="174"/>
      <c r="BA417" s="174"/>
      <c r="BB417" s="174"/>
      <c r="BC417" s="174"/>
    </row>
    <row r="418" s="14" customFormat="1" ht="183" customHeight="1" spans="1:55">
      <c r="A418" s="180" t="s">
        <v>2617</v>
      </c>
      <c r="B418" s="61">
        <v>407</v>
      </c>
      <c r="C418" s="33" t="s">
        <v>3028</v>
      </c>
      <c r="D418" s="72" t="s">
        <v>110</v>
      </c>
      <c r="E418" s="72" t="s">
        <v>111</v>
      </c>
      <c r="F418" s="72" t="s">
        <v>175</v>
      </c>
      <c r="G418" s="72" t="s">
        <v>3029</v>
      </c>
      <c r="H418" s="72" t="s">
        <v>114</v>
      </c>
      <c r="I418" s="72" t="s">
        <v>3030</v>
      </c>
      <c r="J418" s="72" t="s">
        <v>3031</v>
      </c>
      <c r="K418" s="72" t="s">
        <v>3032</v>
      </c>
      <c r="L418" s="72" t="s">
        <v>3031</v>
      </c>
      <c r="M418" s="72" t="s">
        <v>3029</v>
      </c>
      <c r="N418" s="72" t="s">
        <v>2988</v>
      </c>
      <c r="O418" s="72" t="s">
        <v>196</v>
      </c>
      <c r="P418" s="72" t="s">
        <v>2989</v>
      </c>
      <c r="Q418" s="72" t="s">
        <v>2567</v>
      </c>
      <c r="R418" s="72" t="s">
        <v>1074</v>
      </c>
      <c r="S418" s="72" t="s">
        <v>1037</v>
      </c>
      <c r="T418" s="72" t="s">
        <v>570</v>
      </c>
      <c r="U418" s="72" t="s">
        <v>2351</v>
      </c>
      <c r="V418" s="33" t="s">
        <v>237</v>
      </c>
      <c r="W418" s="72">
        <v>2024</v>
      </c>
      <c r="X418" s="72" t="s">
        <v>91</v>
      </c>
      <c r="Y418" s="72">
        <v>202401</v>
      </c>
      <c r="Z418" s="72">
        <v>202412</v>
      </c>
      <c r="AA418" s="72">
        <v>5</v>
      </c>
      <c r="AB418" s="72"/>
      <c r="AC418" s="72">
        <v>5</v>
      </c>
      <c r="AD418" s="72"/>
      <c r="AE418" s="148"/>
      <c r="AF418" s="72">
        <v>20</v>
      </c>
      <c r="AG418" s="72">
        <v>5</v>
      </c>
      <c r="AH418" s="72" t="s">
        <v>92</v>
      </c>
      <c r="AI418" s="72" t="s">
        <v>92</v>
      </c>
      <c r="AJ418" s="72" t="s">
        <v>92</v>
      </c>
      <c r="AK418" s="72" t="s">
        <v>91</v>
      </c>
      <c r="AL418" s="72" t="s">
        <v>92</v>
      </c>
      <c r="AM418" s="72" t="s">
        <v>92</v>
      </c>
      <c r="AN418" s="72" t="s">
        <v>92</v>
      </c>
      <c r="AO418" s="72" t="s">
        <v>92</v>
      </c>
      <c r="AP418" s="72" t="s">
        <v>92</v>
      </c>
      <c r="AQ418" s="72" t="s">
        <v>238</v>
      </c>
      <c r="AR418" s="72">
        <v>18423278987</v>
      </c>
      <c r="AS418" s="72"/>
      <c r="AT418" s="72"/>
      <c r="AU418" s="160"/>
      <c r="AV418" s="174"/>
      <c r="AW418" s="72"/>
      <c r="AX418" s="160"/>
      <c r="AY418" s="160"/>
      <c r="AZ418" s="160"/>
      <c r="BA418" s="160"/>
      <c r="BB418" s="160"/>
      <c r="BC418" s="160"/>
    </row>
    <row r="419" s="140" customFormat="1" ht="177" customHeight="1" spans="1:55">
      <c r="A419" s="180" t="s">
        <v>2617</v>
      </c>
      <c r="B419" s="61">
        <v>408</v>
      </c>
      <c r="C419" s="33" t="s">
        <v>3033</v>
      </c>
      <c r="D419" s="72" t="s">
        <v>110</v>
      </c>
      <c r="E419" s="72" t="s">
        <v>111</v>
      </c>
      <c r="F419" s="72" t="s">
        <v>175</v>
      </c>
      <c r="G419" s="72" t="s">
        <v>3034</v>
      </c>
      <c r="H419" s="72" t="s">
        <v>114</v>
      </c>
      <c r="I419" s="72" t="s">
        <v>1336</v>
      </c>
      <c r="J419" s="72" t="s">
        <v>3035</v>
      </c>
      <c r="K419" s="72" t="s">
        <v>3036</v>
      </c>
      <c r="L419" s="72" t="s">
        <v>3035</v>
      </c>
      <c r="M419" s="72" t="s">
        <v>3037</v>
      </c>
      <c r="N419" s="72" t="s">
        <v>2988</v>
      </c>
      <c r="O419" s="72" t="s">
        <v>196</v>
      </c>
      <c r="P419" s="72" t="s">
        <v>2989</v>
      </c>
      <c r="Q419" s="72" t="s">
        <v>2567</v>
      </c>
      <c r="R419" s="72" t="s">
        <v>3038</v>
      </c>
      <c r="S419" s="72" t="s">
        <v>1037</v>
      </c>
      <c r="T419" s="72" t="s">
        <v>570</v>
      </c>
      <c r="U419" s="72" t="s">
        <v>2351</v>
      </c>
      <c r="V419" s="33" t="s">
        <v>511</v>
      </c>
      <c r="W419" s="72">
        <v>2024</v>
      </c>
      <c r="X419" s="72" t="s">
        <v>91</v>
      </c>
      <c r="Y419" s="72">
        <v>202401</v>
      </c>
      <c r="Z419" s="72">
        <v>202412</v>
      </c>
      <c r="AA419" s="72">
        <v>10</v>
      </c>
      <c r="AB419" s="72"/>
      <c r="AC419" s="72">
        <v>10</v>
      </c>
      <c r="AD419" s="72"/>
      <c r="AE419" s="148"/>
      <c r="AF419" s="72">
        <v>15</v>
      </c>
      <c r="AG419" s="72">
        <v>6</v>
      </c>
      <c r="AH419" s="72" t="s">
        <v>92</v>
      </c>
      <c r="AI419" s="72" t="s">
        <v>92</v>
      </c>
      <c r="AJ419" s="72" t="s">
        <v>92</v>
      </c>
      <c r="AK419" s="72" t="s">
        <v>91</v>
      </c>
      <c r="AL419" s="72" t="s">
        <v>92</v>
      </c>
      <c r="AM419" s="72" t="s">
        <v>92</v>
      </c>
      <c r="AN419" s="72" t="s">
        <v>92</v>
      </c>
      <c r="AO419" s="72" t="s">
        <v>92</v>
      </c>
      <c r="AP419" s="72" t="s">
        <v>92</v>
      </c>
      <c r="AQ419" s="72" t="s">
        <v>512</v>
      </c>
      <c r="AR419" s="72" t="s">
        <v>3039</v>
      </c>
      <c r="AS419" s="72"/>
      <c r="AT419" s="72"/>
      <c r="AU419" s="184"/>
      <c r="AV419" s="185"/>
      <c r="AW419" s="70"/>
      <c r="AX419" s="184"/>
      <c r="AY419" s="184"/>
      <c r="AZ419" s="184"/>
      <c r="BA419" s="184"/>
      <c r="BB419" s="184"/>
      <c r="BC419" s="184"/>
    </row>
    <row r="420" s="143" customFormat="1" ht="203" customHeight="1" spans="1:55">
      <c r="A420" s="180" t="s">
        <v>2617</v>
      </c>
      <c r="B420" s="61">
        <v>409</v>
      </c>
      <c r="C420" s="33" t="s">
        <v>3040</v>
      </c>
      <c r="D420" s="72" t="s">
        <v>110</v>
      </c>
      <c r="E420" s="72" t="s">
        <v>111</v>
      </c>
      <c r="F420" s="72" t="s">
        <v>175</v>
      </c>
      <c r="G420" s="72" t="s">
        <v>3041</v>
      </c>
      <c r="H420" s="72" t="s">
        <v>114</v>
      </c>
      <c r="I420" s="72" t="s">
        <v>3042</v>
      </c>
      <c r="J420" s="72" t="s">
        <v>3043</v>
      </c>
      <c r="K420" s="72" t="s">
        <v>3044</v>
      </c>
      <c r="L420" s="72" t="s">
        <v>3043</v>
      </c>
      <c r="M420" s="72" t="s">
        <v>3045</v>
      </c>
      <c r="N420" s="72" t="s">
        <v>2988</v>
      </c>
      <c r="O420" s="72" t="s">
        <v>196</v>
      </c>
      <c r="P420" s="72" t="s">
        <v>2989</v>
      </c>
      <c r="Q420" s="72" t="s">
        <v>2567</v>
      </c>
      <c r="R420" s="72" t="s">
        <v>1108</v>
      </c>
      <c r="S420" s="72" t="s">
        <v>1037</v>
      </c>
      <c r="T420" s="72" t="s">
        <v>570</v>
      </c>
      <c r="U420" s="72" t="s">
        <v>2351</v>
      </c>
      <c r="V420" s="33" t="s">
        <v>756</v>
      </c>
      <c r="W420" s="72">
        <v>2024</v>
      </c>
      <c r="X420" s="72" t="s">
        <v>91</v>
      </c>
      <c r="Y420" s="72">
        <v>202401</v>
      </c>
      <c r="Z420" s="72">
        <v>202412</v>
      </c>
      <c r="AA420" s="72">
        <v>52</v>
      </c>
      <c r="AB420" s="72"/>
      <c r="AC420" s="72">
        <v>52</v>
      </c>
      <c r="AD420" s="72"/>
      <c r="AE420" s="148"/>
      <c r="AF420" s="72">
        <v>100</v>
      </c>
      <c r="AG420" s="72">
        <v>20</v>
      </c>
      <c r="AH420" s="72" t="s">
        <v>92</v>
      </c>
      <c r="AI420" s="72" t="s">
        <v>92</v>
      </c>
      <c r="AJ420" s="72" t="s">
        <v>92</v>
      </c>
      <c r="AK420" s="72" t="s">
        <v>91</v>
      </c>
      <c r="AL420" s="72" t="s">
        <v>92</v>
      </c>
      <c r="AM420" s="72" t="s">
        <v>92</v>
      </c>
      <c r="AN420" s="72" t="s">
        <v>92</v>
      </c>
      <c r="AO420" s="72" t="s">
        <v>92</v>
      </c>
      <c r="AP420" s="72" t="s">
        <v>92</v>
      </c>
      <c r="AQ420" s="72" t="s">
        <v>3046</v>
      </c>
      <c r="AR420" s="72">
        <v>13635360366</v>
      </c>
      <c r="AS420" s="160"/>
      <c r="AT420" s="72"/>
      <c r="AU420" s="72"/>
      <c r="AV420" s="72"/>
      <c r="AW420" s="72"/>
      <c r="AX420" s="72"/>
      <c r="AY420" s="72"/>
      <c r="AZ420" s="72"/>
      <c r="BA420" s="72"/>
      <c r="BB420" s="72"/>
      <c r="BC420" s="72"/>
    </row>
    <row r="421" s="14" customFormat="1" ht="181" customHeight="1" spans="1:55">
      <c r="A421" s="180" t="s">
        <v>2617</v>
      </c>
      <c r="B421" s="61">
        <v>410</v>
      </c>
      <c r="C421" s="33" t="s">
        <v>3047</v>
      </c>
      <c r="D421" s="72" t="s">
        <v>110</v>
      </c>
      <c r="E421" s="72" t="s">
        <v>111</v>
      </c>
      <c r="F421" s="72" t="s">
        <v>175</v>
      </c>
      <c r="G421" s="72" t="s">
        <v>3048</v>
      </c>
      <c r="H421" s="72" t="s">
        <v>114</v>
      </c>
      <c r="I421" s="72" t="s">
        <v>3049</v>
      </c>
      <c r="J421" s="72" t="s">
        <v>3050</v>
      </c>
      <c r="K421" s="72" t="s">
        <v>3051</v>
      </c>
      <c r="L421" s="72" t="s">
        <v>3050</v>
      </c>
      <c r="M421" s="72" t="s">
        <v>2995</v>
      </c>
      <c r="N421" s="72" t="s">
        <v>2988</v>
      </c>
      <c r="O421" s="72" t="s">
        <v>196</v>
      </c>
      <c r="P421" s="72" t="s">
        <v>2989</v>
      </c>
      <c r="Q421" s="72" t="s">
        <v>2567</v>
      </c>
      <c r="R421" s="72" t="s">
        <v>1108</v>
      </c>
      <c r="S421" s="72" t="s">
        <v>1037</v>
      </c>
      <c r="T421" s="72" t="s">
        <v>570</v>
      </c>
      <c r="U421" s="72" t="s">
        <v>2351</v>
      </c>
      <c r="V421" s="33" t="s">
        <v>443</v>
      </c>
      <c r="W421" s="72">
        <v>2024</v>
      </c>
      <c r="X421" s="72" t="s">
        <v>91</v>
      </c>
      <c r="Y421" s="72">
        <v>202401</v>
      </c>
      <c r="Z421" s="72">
        <v>202412</v>
      </c>
      <c r="AA421" s="72">
        <v>25</v>
      </c>
      <c r="AB421" s="72"/>
      <c r="AC421" s="72">
        <v>25</v>
      </c>
      <c r="AD421" s="72"/>
      <c r="AE421" s="148"/>
      <c r="AF421" s="72">
        <v>60</v>
      </c>
      <c r="AG421" s="72">
        <v>40</v>
      </c>
      <c r="AH421" s="72" t="s">
        <v>92</v>
      </c>
      <c r="AI421" s="72" t="s">
        <v>92</v>
      </c>
      <c r="AJ421" s="72" t="s">
        <v>92</v>
      </c>
      <c r="AK421" s="72" t="s">
        <v>91</v>
      </c>
      <c r="AL421" s="72" t="s">
        <v>92</v>
      </c>
      <c r="AM421" s="72" t="s">
        <v>92</v>
      </c>
      <c r="AN421" s="72" t="s">
        <v>92</v>
      </c>
      <c r="AO421" s="72" t="s">
        <v>92</v>
      </c>
      <c r="AP421" s="72" t="s">
        <v>92</v>
      </c>
      <c r="AQ421" s="72" t="s">
        <v>1119</v>
      </c>
      <c r="AR421" s="72">
        <v>13896279350</v>
      </c>
      <c r="AS421" s="72"/>
      <c r="AT421" s="72"/>
      <c r="AU421" s="160"/>
      <c r="AV421" s="174"/>
      <c r="AW421" s="72"/>
      <c r="AX421" s="160"/>
      <c r="AY421" s="160"/>
      <c r="AZ421" s="160"/>
      <c r="BA421" s="160"/>
      <c r="BB421" s="160"/>
      <c r="BC421" s="160"/>
    </row>
    <row r="422" s="14" customFormat="1" ht="188" customHeight="1" spans="1:55">
      <c r="A422" s="180" t="s">
        <v>2617</v>
      </c>
      <c r="B422" s="61">
        <v>411</v>
      </c>
      <c r="C422" s="33" t="s">
        <v>3052</v>
      </c>
      <c r="D422" s="72" t="s">
        <v>110</v>
      </c>
      <c r="E422" s="72" t="s">
        <v>111</v>
      </c>
      <c r="F422" s="72" t="s">
        <v>175</v>
      </c>
      <c r="G422" s="72" t="s">
        <v>3053</v>
      </c>
      <c r="H422" s="72" t="s">
        <v>114</v>
      </c>
      <c r="I422" s="72" t="s">
        <v>3054</v>
      </c>
      <c r="J422" s="72" t="s">
        <v>3016</v>
      </c>
      <c r="K422" s="72" t="s">
        <v>2986</v>
      </c>
      <c r="L422" s="72" t="s">
        <v>3016</v>
      </c>
      <c r="M422" s="72" t="s">
        <v>2987</v>
      </c>
      <c r="N422" s="72" t="s">
        <v>2988</v>
      </c>
      <c r="O422" s="72" t="s">
        <v>196</v>
      </c>
      <c r="P422" s="72" t="s">
        <v>2989</v>
      </c>
      <c r="Q422" s="72" t="s">
        <v>2567</v>
      </c>
      <c r="R422" s="72" t="s">
        <v>212</v>
      </c>
      <c r="S422" s="72" t="s">
        <v>1037</v>
      </c>
      <c r="T422" s="72" t="s">
        <v>570</v>
      </c>
      <c r="U422" s="72" t="s">
        <v>2351</v>
      </c>
      <c r="V422" s="33" t="s">
        <v>704</v>
      </c>
      <c r="W422" s="72">
        <v>2024</v>
      </c>
      <c r="X422" s="72" t="s">
        <v>91</v>
      </c>
      <c r="Y422" s="72">
        <v>202401</v>
      </c>
      <c r="Z422" s="72">
        <v>202412</v>
      </c>
      <c r="AA422" s="72">
        <v>15</v>
      </c>
      <c r="AB422" s="72"/>
      <c r="AC422" s="72">
        <v>15</v>
      </c>
      <c r="AD422" s="72"/>
      <c r="AE422" s="148"/>
      <c r="AF422" s="72">
        <v>25</v>
      </c>
      <c r="AG422" s="72">
        <v>10</v>
      </c>
      <c r="AH422" s="72" t="s">
        <v>92</v>
      </c>
      <c r="AI422" s="72" t="s">
        <v>92</v>
      </c>
      <c r="AJ422" s="72" t="s">
        <v>92</v>
      </c>
      <c r="AK422" s="72" t="s">
        <v>91</v>
      </c>
      <c r="AL422" s="72" t="s">
        <v>92</v>
      </c>
      <c r="AM422" s="72" t="s">
        <v>92</v>
      </c>
      <c r="AN422" s="72" t="s">
        <v>92</v>
      </c>
      <c r="AO422" s="72" t="s">
        <v>92</v>
      </c>
      <c r="AP422" s="72" t="s">
        <v>92</v>
      </c>
      <c r="AQ422" s="72" t="s">
        <v>2961</v>
      </c>
      <c r="AR422" s="72">
        <v>18996600020</v>
      </c>
      <c r="AS422" s="72"/>
      <c r="AT422" s="72"/>
      <c r="AU422" s="160"/>
      <c r="AV422" s="174"/>
      <c r="AW422" s="72"/>
      <c r="AX422" s="160"/>
      <c r="AY422" s="160"/>
      <c r="AZ422" s="160"/>
      <c r="BA422" s="160"/>
      <c r="BB422" s="160"/>
      <c r="BC422" s="160"/>
    </row>
    <row r="423" s="14" customFormat="1" ht="189" customHeight="1" spans="1:55">
      <c r="A423" s="180" t="s">
        <v>2617</v>
      </c>
      <c r="B423" s="61">
        <v>412</v>
      </c>
      <c r="C423" s="33" t="s">
        <v>3055</v>
      </c>
      <c r="D423" s="72" t="s">
        <v>110</v>
      </c>
      <c r="E423" s="72" t="s">
        <v>111</v>
      </c>
      <c r="F423" s="72" t="s">
        <v>175</v>
      </c>
      <c r="G423" s="72" t="s">
        <v>3056</v>
      </c>
      <c r="H423" s="72" t="s">
        <v>114</v>
      </c>
      <c r="I423" s="72" t="s">
        <v>1086</v>
      </c>
      <c r="J423" s="72" t="s">
        <v>3057</v>
      </c>
      <c r="K423" s="72" t="s">
        <v>3058</v>
      </c>
      <c r="L423" s="72" t="s">
        <v>3057</v>
      </c>
      <c r="M423" s="72" t="s">
        <v>3056</v>
      </c>
      <c r="N423" s="72" t="s">
        <v>2988</v>
      </c>
      <c r="O423" s="72" t="s">
        <v>196</v>
      </c>
      <c r="P423" s="72" t="s">
        <v>3059</v>
      </c>
      <c r="Q423" s="72" t="s">
        <v>2567</v>
      </c>
      <c r="R423" s="72" t="s">
        <v>1184</v>
      </c>
      <c r="S423" s="72" t="s">
        <v>1037</v>
      </c>
      <c r="T423" s="72" t="s">
        <v>570</v>
      </c>
      <c r="U423" s="72" t="s">
        <v>2351</v>
      </c>
      <c r="V423" s="33" t="s">
        <v>696</v>
      </c>
      <c r="W423" s="72">
        <v>2024</v>
      </c>
      <c r="X423" s="72" t="s">
        <v>91</v>
      </c>
      <c r="Y423" s="72">
        <v>202401</v>
      </c>
      <c r="Z423" s="72">
        <v>202412</v>
      </c>
      <c r="AA423" s="72">
        <v>15</v>
      </c>
      <c r="AB423" s="72"/>
      <c r="AC423" s="72">
        <v>15</v>
      </c>
      <c r="AD423" s="72"/>
      <c r="AE423" s="148"/>
      <c r="AF423" s="72">
        <v>15</v>
      </c>
      <c r="AG423" s="72">
        <v>6</v>
      </c>
      <c r="AH423" s="72" t="s">
        <v>92</v>
      </c>
      <c r="AI423" s="72" t="s">
        <v>92</v>
      </c>
      <c r="AJ423" s="72" t="s">
        <v>92</v>
      </c>
      <c r="AK423" s="72" t="s">
        <v>91</v>
      </c>
      <c r="AL423" s="72" t="s">
        <v>92</v>
      </c>
      <c r="AM423" s="72" t="s">
        <v>92</v>
      </c>
      <c r="AN423" s="72" t="s">
        <v>92</v>
      </c>
      <c r="AO423" s="72" t="s">
        <v>92</v>
      </c>
      <c r="AP423" s="72" t="s">
        <v>92</v>
      </c>
      <c r="AQ423" s="72" t="s">
        <v>1092</v>
      </c>
      <c r="AR423" s="72">
        <v>15826470946</v>
      </c>
      <c r="AS423" s="72"/>
      <c r="AT423" s="72"/>
      <c r="AU423" s="160"/>
      <c r="AV423" s="174"/>
      <c r="AW423" s="72"/>
      <c r="AX423" s="160"/>
      <c r="AY423" s="160"/>
      <c r="AZ423" s="160"/>
      <c r="BA423" s="160"/>
      <c r="BB423" s="160"/>
      <c r="BC423" s="160"/>
    </row>
    <row r="424" s="14" customFormat="1" ht="145" customHeight="1" spans="1:55">
      <c r="A424" s="180" t="s">
        <v>2617</v>
      </c>
      <c r="B424" s="61">
        <v>413</v>
      </c>
      <c r="C424" s="33" t="s">
        <v>3060</v>
      </c>
      <c r="D424" s="72" t="s">
        <v>110</v>
      </c>
      <c r="E424" s="72" t="s">
        <v>111</v>
      </c>
      <c r="F424" s="72" t="s">
        <v>175</v>
      </c>
      <c r="G424" s="72" t="s">
        <v>3061</v>
      </c>
      <c r="H424" s="72" t="s">
        <v>114</v>
      </c>
      <c r="I424" s="72" t="s">
        <v>3062</v>
      </c>
      <c r="J424" s="72" t="s">
        <v>3063</v>
      </c>
      <c r="K424" s="72" t="s">
        <v>3064</v>
      </c>
      <c r="L424" s="72" t="s">
        <v>3063</v>
      </c>
      <c r="M424" s="72" t="s">
        <v>3061</v>
      </c>
      <c r="N424" s="72" t="s">
        <v>2988</v>
      </c>
      <c r="O424" s="72" t="s">
        <v>196</v>
      </c>
      <c r="P424" s="72" t="s">
        <v>3065</v>
      </c>
      <c r="Q424" s="72" t="s">
        <v>2567</v>
      </c>
      <c r="R424" s="72" t="s">
        <v>1064</v>
      </c>
      <c r="S424" s="72" t="s">
        <v>1037</v>
      </c>
      <c r="T424" s="72" t="s">
        <v>570</v>
      </c>
      <c r="U424" s="72" t="s">
        <v>2351</v>
      </c>
      <c r="V424" s="33" t="s">
        <v>3062</v>
      </c>
      <c r="W424" s="72">
        <v>2024</v>
      </c>
      <c r="X424" s="72" t="s">
        <v>91</v>
      </c>
      <c r="Y424" s="72">
        <v>202401</v>
      </c>
      <c r="Z424" s="72">
        <v>202412</v>
      </c>
      <c r="AA424" s="72">
        <v>20</v>
      </c>
      <c r="AB424" s="72"/>
      <c r="AC424" s="72">
        <v>20</v>
      </c>
      <c r="AD424" s="72"/>
      <c r="AE424" s="148"/>
      <c r="AF424" s="72">
        <v>200</v>
      </c>
      <c r="AG424" s="72">
        <v>200</v>
      </c>
      <c r="AH424" s="72" t="s">
        <v>92</v>
      </c>
      <c r="AI424" s="72" t="s">
        <v>92</v>
      </c>
      <c r="AJ424" s="72" t="s">
        <v>92</v>
      </c>
      <c r="AK424" s="72" t="s">
        <v>91</v>
      </c>
      <c r="AL424" s="72" t="s">
        <v>92</v>
      </c>
      <c r="AM424" s="72" t="s">
        <v>92</v>
      </c>
      <c r="AN424" s="72" t="s">
        <v>92</v>
      </c>
      <c r="AO424" s="72" t="s">
        <v>92</v>
      </c>
      <c r="AP424" s="72" t="s">
        <v>92</v>
      </c>
      <c r="AQ424" s="72" t="s">
        <v>3066</v>
      </c>
      <c r="AR424" s="72">
        <v>13452758795</v>
      </c>
      <c r="AS424" s="72"/>
      <c r="AT424" s="72"/>
      <c r="AU424" s="160"/>
      <c r="AV424" s="174"/>
      <c r="AW424" s="72"/>
      <c r="AX424" s="160"/>
      <c r="AY424" s="160"/>
      <c r="AZ424" s="160"/>
      <c r="BA424" s="160"/>
      <c r="BB424" s="160"/>
      <c r="BC424" s="160"/>
    </row>
    <row r="425" s="14" customFormat="1" ht="142" customHeight="1" spans="1:55">
      <c r="A425" s="180" t="s">
        <v>2548</v>
      </c>
      <c r="B425" s="61">
        <v>414</v>
      </c>
      <c r="C425" s="33" t="s">
        <v>3067</v>
      </c>
      <c r="D425" s="72" t="s">
        <v>110</v>
      </c>
      <c r="E425" s="72" t="s">
        <v>111</v>
      </c>
      <c r="F425" s="72" t="s">
        <v>175</v>
      </c>
      <c r="G425" s="72" t="s">
        <v>3068</v>
      </c>
      <c r="H425" s="72" t="s">
        <v>114</v>
      </c>
      <c r="I425" s="72" t="s">
        <v>3069</v>
      </c>
      <c r="J425" s="72" t="s">
        <v>3070</v>
      </c>
      <c r="K425" s="72" t="s">
        <v>3071</v>
      </c>
      <c r="L425" s="72" t="s">
        <v>3070</v>
      </c>
      <c r="M425" s="72" t="s">
        <v>3072</v>
      </c>
      <c r="N425" s="72" t="s">
        <v>3073</v>
      </c>
      <c r="O425" s="72" t="s">
        <v>196</v>
      </c>
      <c r="P425" s="72" t="s">
        <v>3074</v>
      </c>
      <c r="Q425" s="72" t="s">
        <v>3075</v>
      </c>
      <c r="R425" s="72" t="s">
        <v>1014</v>
      </c>
      <c r="S425" s="72" t="s">
        <v>1037</v>
      </c>
      <c r="T425" s="72" t="s">
        <v>570</v>
      </c>
      <c r="U425" s="72" t="s">
        <v>2351</v>
      </c>
      <c r="V425" s="33" t="s">
        <v>768</v>
      </c>
      <c r="W425" s="72">
        <v>2024</v>
      </c>
      <c r="X425" s="72" t="s">
        <v>91</v>
      </c>
      <c r="Y425" s="72">
        <v>202401</v>
      </c>
      <c r="Z425" s="72">
        <v>202412</v>
      </c>
      <c r="AA425" s="72">
        <v>22</v>
      </c>
      <c r="AB425" s="72"/>
      <c r="AC425" s="72">
        <v>22</v>
      </c>
      <c r="AD425" s="72"/>
      <c r="AE425" s="148"/>
      <c r="AF425" s="72">
        <v>60</v>
      </c>
      <c r="AG425" s="72">
        <v>8</v>
      </c>
      <c r="AH425" s="72" t="s">
        <v>92</v>
      </c>
      <c r="AI425" s="72" t="s">
        <v>92</v>
      </c>
      <c r="AJ425" s="72" t="s">
        <v>92</v>
      </c>
      <c r="AK425" s="72" t="s">
        <v>91</v>
      </c>
      <c r="AL425" s="72" t="s">
        <v>91</v>
      </c>
      <c r="AM425" s="72" t="s">
        <v>92</v>
      </c>
      <c r="AN425" s="72" t="s">
        <v>92</v>
      </c>
      <c r="AO425" s="72" t="s">
        <v>92</v>
      </c>
      <c r="AP425" s="72" t="s">
        <v>92</v>
      </c>
      <c r="AQ425" s="72" t="s">
        <v>1425</v>
      </c>
      <c r="AR425" s="72">
        <v>15870466966</v>
      </c>
      <c r="AS425" s="72"/>
      <c r="AT425" s="72"/>
      <c r="AU425" s="160"/>
      <c r="AV425" s="174"/>
      <c r="AW425" s="72"/>
      <c r="AX425" s="160"/>
      <c r="AY425" s="160"/>
      <c r="AZ425" s="160"/>
      <c r="BA425" s="160"/>
      <c r="BB425" s="160"/>
      <c r="BC425" s="160"/>
    </row>
    <row r="426" s="14" customFormat="1" ht="164" customHeight="1" spans="1:55">
      <c r="A426" s="180" t="s">
        <v>2548</v>
      </c>
      <c r="B426" s="61">
        <v>415</v>
      </c>
      <c r="C426" s="33" t="s">
        <v>3076</v>
      </c>
      <c r="D426" s="72" t="s">
        <v>110</v>
      </c>
      <c r="E426" s="72" t="s">
        <v>111</v>
      </c>
      <c r="F426" s="72" t="s">
        <v>175</v>
      </c>
      <c r="G426" s="72" t="s">
        <v>3077</v>
      </c>
      <c r="H426" s="72" t="s">
        <v>114</v>
      </c>
      <c r="I426" s="72" t="s">
        <v>3078</v>
      </c>
      <c r="J426" s="72" t="s">
        <v>3079</v>
      </c>
      <c r="K426" s="72" t="s">
        <v>3080</v>
      </c>
      <c r="L426" s="72" t="s">
        <v>3079</v>
      </c>
      <c r="M426" s="72" t="s">
        <v>3077</v>
      </c>
      <c r="N426" s="72" t="s">
        <v>3073</v>
      </c>
      <c r="O426" s="72" t="s">
        <v>196</v>
      </c>
      <c r="P426" s="72" t="s">
        <v>3081</v>
      </c>
      <c r="Q426" s="72" t="s">
        <v>3082</v>
      </c>
      <c r="R426" s="72" t="s">
        <v>1184</v>
      </c>
      <c r="S426" s="72" t="s">
        <v>1037</v>
      </c>
      <c r="T426" s="72" t="s">
        <v>570</v>
      </c>
      <c r="U426" s="72" t="s">
        <v>2351</v>
      </c>
      <c r="V426" s="33" t="s">
        <v>589</v>
      </c>
      <c r="W426" s="72">
        <v>2024</v>
      </c>
      <c r="X426" s="72" t="s">
        <v>91</v>
      </c>
      <c r="Y426" s="72">
        <v>202401</v>
      </c>
      <c r="Z426" s="72">
        <v>202412</v>
      </c>
      <c r="AA426" s="72">
        <v>10.5</v>
      </c>
      <c r="AB426" s="72"/>
      <c r="AC426" s="72">
        <v>10.5</v>
      </c>
      <c r="AD426" s="72"/>
      <c r="AE426" s="148"/>
      <c r="AF426" s="72">
        <v>30</v>
      </c>
      <c r="AG426" s="72">
        <v>6</v>
      </c>
      <c r="AH426" s="72" t="s">
        <v>92</v>
      </c>
      <c r="AI426" s="72" t="s">
        <v>92</v>
      </c>
      <c r="AJ426" s="72" t="s">
        <v>92</v>
      </c>
      <c r="AK426" s="72" t="s">
        <v>91</v>
      </c>
      <c r="AL426" s="72" t="s">
        <v>91</v>
      </c>
      <c r="AM426" s="72" t="s">
        <v>92</v>
      </c>
      <c r="AN426" s="72" t="s">
        <v>92</v>
      </c>
      <c r="AO426" s="72" t="s">
        <v>92</v>
      </c>
      <c r="AP426" s="72" t="s">
        <v>92</v>
      </c>
      <c r="AQ426" s="72" t="s">
        <v>3017</v>
      </c>
      <c r="AR426" s="72">
        <v>19942365777</v>
      </c>
      <c r="AS426" s="72"/>
      <c r="AT426" s="72"/>
      <c r="AU426" s="160"/>
      <c r="AV426" s="174"/>
      <c r="AW426" s="72"/>
      <c r="AX426" s="160"/>
      <c r="AY426" s="160"/>
      <c r="AZ426" s="160"/>
      <c r="BA426" s="160"/>
      <c r="BB426" s="160"/>
      <c r="BC426" s="160"/>
    </row>
    <row r="427" s="14" customFormat="1" ht="167" customHeight="1" spans="1:55">
      <c r="A427" s="180" t="s">
        <v>2548</v>
      </c>
      <c r="B427" s="61">
        <v>416</v>
      </c>
      <c r="C427" s="33" t="s">
        <v>3083</v>
      </c>
      <c r="D427" s="72" t="s">
        <v>110</v>
      </c>
      <c r="E427" s="72" t="s">
        <v>111</v>
      </c>
      <c r="F427" s="72" t="s">
        <v>175</v>
      </c>
      <c r="G427" s="72" t="s">
        <v>3084</v>
      </c>
      <c r="H427" s="72" t="s">
        <v>114</v>
      </c>
      <c r="I427" s="72" t="s">
        <v>3085</v>
      </c>
      <c r="J427" s="72" t="s">
        <v>3086</v>
      </c>
      <c r="K427" s="72" t="s">
        <v>3087</v>
      </c>
      <c r="L427" s="72" t="s">
        <v>3086</v>
      </c>
      <c r="M427" s="72" t="s">
        <v>3084</v>
      </c>
      <c r="N427" s="72" t="s">
        <v>3073</v>
      </c>
      <c r="O427" s="72" t="s">
        <v>196</v>
      </c>
      <c r="P427" s="72" t="s">
        <v>3088</v>
      </c>
      <c r="Q427" s="72" t="s">
        <v>3089</v>
      </c>
      <c r="R427" s="72" t="s">
        <v>2625</v>
      </c>
      <c r="S427" s="72" t="s">
        <v>1037</v>
      </c>
      <c r="T427" s="72" t="s">
        <v>570</v>
      </c>
      <c r="U427" s="72" t="s">
        <v>2351</v>
      </c>
      <c r="V427" s="33" t="s">
        <v>597</v>
      </c>
      <c r="W427" s="72">
        <v>2024</v>
      </c>
      <c r="X427" s="72" t="s">
        <v>91</v>
      </c>
      <c r="Y427" s="72">
        <v>202401</v>
      </c>
      <c r="Z427" s="72">
        <v>202412</v>
      </c>
      <c r="AA427" s="72">
        <v>64.5</v>
      </c>
      <c r="AB427" s="72"/>
      <c r="AC427" s="72">
        <v>64.5</v>
      </c>
      <c r="AD427" s="72"/>
      <c r="AE427" s="148"/>
      <c r="AF427" s="72">
        <v>60</v>
      </c>
      <c r="AG427" s="72">
        <v>12</v>
      </c>
      <c r="AH427" s="72" t="s">
        <v>92</v>
      </c>
      <c r="AI427" s="72" t="s">
        <v>92</v>
      </c>
      <c r="AJ427" s="72" t="s">
        <v>92</v>
      </c>
      <c r="AK427" s="72" t="s">
        <v>91</v>
      </c>
      <c r="AL427" s="72" t="s">
        <v>91</v>
      </c>
      <c r="AM427" s="72" t="s">
        <v>92</v>
      </c>
      <c r="AN427" s="72" t="s">
        <v>92</v>
      </c>
      <c r="AO427" s="72" t="s">
        <v>92</v>
      </c>
      <c r="AP427" s="72" t="s">
        <v>92</v>
      </c>
      <c r="AQ427" s="72" t="s">
        <v>3023</v>
      </c>
      <c r="AR427" s="72">
        <v>15922968670</v>
      </c>
      <c r="AS427" s="72"/>
      <c r="AT427" s="72"/>
      <c r="AU427" s="160"/>
      <c r="AV427" s="174"/>
      <c r="AW427" s="72"/>
      <c r="AX427" s="160"/>
      <c r="AY427" s="160"/>
      <c r="AZ427" s="160"/>
      <c r="BA427" s="160"/>
      <c r="BB427" s="160"/>
      <c r="BC427" s="160"/>
    </row>
    <row r="428" s="14" customFormat="1" ht="154" customHeight="1" spans="1:55">
      <c r="A428" s="180" t="s">
        <v>2548</v>
      </c>
      <c r="B428" s="61">
        <v>417</v>
      </c>
      <c r="C428" s="33" t="s">
        <v>3090</v>
      </c>
      <c r="D428" s="72" t="s">
        <v>110</v>
      </c>
      <c r="E428" s="72" t="s">
        <v>111</v>
      </c>
      <c r="F428" s="72" t="s">
        <v>175</v>
      </c>
      <c r="G428" s="72" t="s">
        <v>3091</v>
      </c>
      <c r="H428" s="72" t="s">
        <v>114</v>
      </c>
      <c r="I428" s="72" t="s">
        <v>3092</v>
      </c>
      <c r="J428" s="72" t="s">
        <v>3093</v>
      </c>
      <c r="K428" s="72" t="s">
        <v>3094</v>
      </c>
      <c r="L428" s="72" t="s">
        <v>3093</v>
      </c>
      <c r="M428" s="72" t="s">
        <v>3095</v>
      </c>
      <c r="N428" s="72" t="s">
        <v>3073</v>
      </c>
      <c r="O428" s="72" t="s">
        <v>196</v>
      </c>
      <c r="P428" s="72" t="s">
        <v>3096</v>
      </c>
      <c r="Q428" s="72" t="s">
        <v>3097</v>
      </c>
      <c r="R428" s="72" t="s">
        <v>1184</v>
      </c>
      <c r="S428" s="72" t="s">
        <v>1037</v>
      </c>
      <c r="T428" s="72" t="s">
        <v>570</v>
      </c>
      <c r="U428" s="72" t="s">
        <v>2351</v>
      </c>
      <c r="V428" s="33" t="s">
        <v>760</v>
      </c>
      <c r="W428" s="72">
        <v>2024</v>
      </c>
      <c r="X428" s="72" t="s">
        <v>91</v>
      </c>
      <c r="Y428" s="72">
        <v>202401</v>
      </c>
      <c r="Z428" s="72">
        <v>202412</v>
      </c>
      <c r="AA428" s="72">
        <v>12</v>
      </c>
      <c r="AB428" s="72"/>
      <c r="AC428" s="72">
        <v>12</v>
      </c>
      <c r="AD428" s="72"/>
      <c r="AE428" s="148"/>
      <c r="AF428" s="72">
        <v>26</v>
      </c>
      <c r="AG428" s="72">
        <v>6</v>
      </c>
      <c r="AH428" s="72" t="s">
        <v>92</v>
      </c>
      <c r="AI428" s="72" t="s">
        <v>92</v>
      </c>
      <c r="AJ428" s="72" t="s">
        <v>92</v>
      </c>
      <c r="AK428" s="72" t="s">
        <v>91</v>
      </c>
      <c r="AL428" s="72" t="s">
        <v>91</v>
      </c>
      <c r="AM428" s="72" t="s">
        <v>92</v>
      </c>
      <c r="AN428" s="72" t="s">
        <v>92</v>
      </c>
      <c r="AO428" s="72" t="s">
        <v>92</v>
      </c>
      <c r="AP428" s="72" t="s">
        <v>92</v>
      </c>
      <c r="AQ428" s="72" t="s">
        <v>1912</v>
      </c>
      <c r="AR428" s="72">
        <v>15023802911</v>
      </c>
      <c r="AS428" s="72"/>
      <c r="AT428" s="72"/>
      <c r="AU428" s="160"/>
      <c r="AV428" s="174"/>
      <c r="AW428" s="72"/>
      <c r="AX428" s="160"/>
      <c r="AY428" s="160"/>
      <c r="AZ428" s="160"/>
      <c r="BA428" s="160"/>
      <c r="BB428" s="160"/>
      <c r="BC428" s="160"/>
    </row>
    <row r="429" s="14" customFormat="1" ht="145" customHeight="1" spans="1:55">
      <c r="A429" s="180" t="s">
        <v>2548</v>
      </c>
      <c r="B429" s="61">
        <v>418</v>
      </c>
      <c r="C429" s="33" t="s">
        <v>3098</v>
      </c>
      <c r="D429" s="72" t="s">
        <v>110</v>
      </c>
      <c r="E429" s="72" t="s">
        <v>111</v>
      </c>
      <c r="F429" s="72" t="s">
        <v>175</v>
      </c>
      <c r="G429" s="72" t="s">
        <v>3099</v>
      </c>
      <c r="H429" s="72" t="s">
        <v>114</v>
      </c>
      <c r="I429" s="72" t="s">
        <v>3100</v>
      </c>
      <c r="J429" s="72" t="s">
        <v>3101</v>
      </c>
      <c r="K429" s="72" t="s">
        <v>3102</v>
      </c>
      <c r="L429" s="72" t="s">
        <v>3101</v>
      </c>
      <c r="M429" s="72" t="s">
        <v>3103</v>
      </c>
      <c r="N429" s="72" t="s">
        <v>3073</v>
      </c>
      <c r="O429" s="72" t="s">
        <v>196</v>
      </c>
      <c r="P429" s="72" t="s">
        <v>3104</v>
      </c>
      <c r="Q429" s="72" t="s">
        <v>3075</v>
      </c>
      <c r="R429" s="72" t="s">
        <v>1362</v>
      </c>
      <c r="S429" s="72" t="s">
        <v>1037</v>
      </c>
      <c r="T429" s="72" t="s">
        <v>570</v>
      </c>
      <c r="U429" s="72" t="s">
        <v>2351</v>
      </c>
      <c r="V429" s="33" t="s">
        <v>771</v>
      </c>
      <c r="W429" s="72">
        <v>2024</v>
      </c>
      <c r="X429" s="72" t="s">
        <v>500</v>
      </c>
      <c r="Y429" s="72">
        <v>202401</v>
      </c>
      <c r="Z429" s="72">
        <v>202412</v>
      </c>
      <c r="AA429" s="72">
        <v>50</v>
      </c>
      <c r="AB429" s="72"/>
      <c r="AC429" s="72">
        <v>50</v>
      </c>
      <c r="AD429" s="72"/>
      <c r="AE429" s="148"/>
      <c r="AF429" s="72">
        <v>25</v>
      </c>
      <c r="AG429" s="72">
        <v>3</v>
      </c>
      <c r="AH429" s="72" t="s">
        <v>92</v>
      </c>
      <c r="AI429" s="72" t="s">
        <v>92</v>
      </c>
      <c r="AJ429" s="72" t="s">
        <v>92</v>
      </c>
      <c r="AK429" s="72" t="s">
        <v>91</v>
      </c>
      <c r="AL429" s="72" t="s">
        <v>92</v>
      </c>
      <c r="AM429" s="72" t="s">
        <v>92</v>
      </c>
      <c r="AN429" s="72" t="s">
        <v>92</v>
      </c>
      <c r="AO429" s="72" t="s">
        <v>92</v>
      </c>
      <c r="AP429" s="72" t="s">
        <v>92</v>
      </c>
      <c r="AQ429" s="72" t="s">
        <v>1966</v>
      </c>
      <c r="AR429" s="72">
        <v>13896560731</v>
      </c>
      <c r="AS429" s="72"/>
      <c r="AT429" s="72"/>
      <c r="AU429" s="160"/>
      <c r="AV429" s="174"/>
      <c r="AW429" s="72"/>
      <c r="AX429" s="160"/>
      <c r="AY429" s="160"/>
      <c r="AZ429" s="160"/>
      <c r="BA429" s="160"/>
      <c r="BB429" s="160"/>
      <c r="BC429" s="160"/>
    </row>
    <row r="430" s="140" customFormat="1" ht="214" customHeight="1" spans="1:55">
      <c r="A430" s="180" t="s">
        <v>3105</v>
      </c>
      <c r="B430" s="61">
        <v>419</v>
      </c>
      <c r="C430" s="33" t="s">
        <v>3106</v>
      </c>
      <c r="D430" s="72" t="s">
        <v>110</v>
      </c>
      <c r="E430" s="72" t="s">
        <v>227</v>
      </c>
      <c r="F430" s="72" t="s">
        <v>228</v>
      </c>
      <c r="G430" s="72" t="s">
        <v>3107</v>
      </c>
      <c r="H430" s="72" t="s">
        <v>114</v>
      </c>
      <c r="I430" s="72" t="s">
        <v>547</v>
      </c>
      <c r="J430" s="72" t="s">
        <v>3108</v>
      </c>
      <c r="K430" s="72" t="s">
        <v>3109</v>
      </c>
      <c r="L430" s="72" t="s">
        <v>3108</v>
      </c>
      <c r="M430" s="72" t="s">
        <v>3110</v>
      </c>
      <c r="N430" s="212" t="s">
        <v>82</v>
      </c>
      <c r="O430" s="212" t="s">
        <v>101</v>
      </c>
      <c r="P430" s="72" t="s">
        <v>3111</v>
      </c>
      <c r="Q430" s="72" t="s">
        <v>3112</v>
      </c>
      <c r="R430" s="72" t="s">
        <v>3113</v>
      </c>
      <c r="S430" s="72" t="s">
        <v>569</v>
      </c>
      <c r="T430" s="72" t="s">
        <v>570</v>
      </c>
      <c r="U430" s="72" t="s">
        <v>172</v>
      </c>
      <c r="V430" s="33" t="s">
        <v>172</v>
      </c>
      <c r="W430" s="72">
        <v>2024</v>
      </c>
      <c r="X430" s="72" t="s">
        <v>91</v>
      </c>
      <c r="Y430" s="72">
        <v>202401</v>
      </c>
      <c r="Z430" s="72">
        <v>202412</v>
      </c>
      <c r="AA430" s="72">
        <v>300</v>
      </c>
      <c r="AB430" s="72">
        <v>300</v>
      </c>
      <c r="AC430" s="72"/>
      <c r="AD430" s="72"/>
      <c r="AE430" s="148"/>
      <c r="AF430" s="72">
        <v>500</v>
      </c>
      <c r="AG430" s="72">
        <v>100</v>
      </c>
      <c r="AH430" s="72" t="s">
        <v>92</v>
      </c>
      <c r="AI430" s="72" t="s">
        <v>92</v>
      </c>
      <c r="AJ430" s="72" t="s">
        <v>92</v>
      </c>
      <c r="AK430" s="72" t="s">
        <v>91</v>
      </c>
      <c r="AL430" s="72" t="s">
        <v>92</v>
      </c>
      <c r="AM430" s="72" t="s">
        <v>92</v>
      </c>
      <c r="AN430" s="72" t="s">
        <v>92</v>
      </c>
      <c r="AO430" s="72" t="s">
        <v>92</v>
      </c>
      <c r="AP430" s="72" t="s">
        <v>92</v>
      </c>
      <c r="AQ430" s="72" t="s">
        <v>3114</v>
      </c>
      <c r="AR430" s="72" t="s">
        <v>3115</v>
      </c>
      <c r="AS430" s="72" t="s">
        <v>3116</v>
      </c>
      <c r="AT430" s="72"/>
      <c r="AU430" s="184"/>
      <c r="AV430" s="185"/>
      <c r="AW430" s="70"/>
      <c r="AX430" s="184"/>
      <c r="AY430" s="184"/>
      <c r="AZ430" s="184"/>
      <c r="BA430" s="184"/>
      <c r="BB430" s="184"/>
      <c r="BC430" s="184"/>
    </row>
    <row r="431" s="136" customFormat="1" ht="166" customHeight="1" spans="1:55">
      <c r="A431" s="180" t="s">
        <v>3105</v>
      </c>
      <c r="B431" s="61">
        <v>420</v>
      </c>
      <c r="C431" s="33" t="s">
        <v>3117</v>
      </c>
      <c r="D431" s="72" t="s">
        <v>110</v>
      </c>
      <c r="E431" s="72" t="s">
        <v>160</v>
      </c>
      <c r="F431" s="72" t="s">
        <v>3118</v>
      </c>
      <c r="G431" s="72" t="s">
        <v>3119</v>
      </c>
      <c r="H431" s="72" t="s">
        <v>114</v>
      </c>
      <c r="I431" s="72" t="s">
        <v>352</v>
      </c>
      <c r="J431" s="72" t="s">
        <v>3120</v>
      </c>
      <c r="K431" s="72" t="s">
        <v>3121</v>
      </c>
      <c r="L431" s="72" t="s">
        <v>3120</v>
      </c>
      <c r="M431" s="72" t="s">
        <v>3122</v>
      </c>
      <c r="N431" s="72" t="s">
        <v>82</v>
      </c>
      <c r="O431" s="72" t="s">
        <v>182</v>
      </c>
      <c r="P431" s="72" t="s">
        <v>3123</v>
      </c>
      <c r="Q431" s="72" t="s">
        <v>3124</v>
      </c>
      <c r="R431" s="72" t="s">
        <v>3125</v>
      </c>
      <c r="S431" s="72" t="s">
        <v>569</v>
      </c>
      <c r="T431" s="72" t="s">
        <v>570</v>
      </c>
      <c r="U431" s="72" t="s">
        <v>3126</v>
      </c>
      <c r="V431" s="33" t="s">
        <v>3126</v>
      </c>
      <c r="W431" s="72">
        <v>2024</v>
      </c>
      <c r="X431" s="72" t="s">
        <v>91</v>
      </c>
      <c r="Y431" s="72">
        <v>202401</v>
      </c>
      <c r="Z431" s="72">
        <v>202412</v>
      </c>
      <c r="AA431" s="72">
        <v>150</v>
      </c>
      <c r="AB431" s="72">
        <v>150</v>
      </c>
      <c r="AC431" s="72"/>
      <c r="AD431" s="72"/>
      <c r="AE431" s="148"/>
      <c r="AF431" s="72">
        <v>1500</v>
      </c>
      <c r="AG431" s="72">
        <v>500</v>
      </c>
      <c r="AH431" s="72" t="s">
        <v>92</v>
      </c>
      <c r="AI431" s="72" t="s">
        <v>92</v>
      </c>
      <c r="AJ431" s="72" t="s">
        <v>92</v>
      </c>
      <c r="AK431" s="72" t="s">
        <v>91</v>
      </c>
      <c r="AL431" s="72" t="s">
        <v>92</v>
      </c>
      <c r="AM431" s="72" t="s">
        <v>92</v>
      </c>
      <c r="AN431" s="72" t="s">
        <v>92</v>
      </c>
      <c r="AO431" s="72" t="s">
        <v>92</v>
      </c>
      <c r="AP431" s="72" t="s">
        <v>92</v>
      </c>
      <c r="AQ431" s="72" t="s">
        <v>3127</v>
      </c>
      <c r="AR431" s="72">
        <v>13330309222</v>
      </c>
      <c r="AS431" s="72"/>
      <c r="AT431" s="72"/>
      <c r="AU431" s="163"/>
      <c r="AV431" s="164"/>
      <c r="AW431" s="124"/>
      <c r="AX431" s="163"/>
      <c r="AY431" s="163"/>
      <c r="AZ431" s="163"/>
      <c r="BA431" s="163"/>
      <c r="BB431" s="163"/>
      <c r="BC431" s="163"/>
    </row>
    <row r="432" s="136" customFormat="1" ht="181" customHeight="1" spans="1:55">
      <c r="A432" s="180" t="s">
        <v>3105</v>
      </c>
      <c r="B432" s="61">
        <v>421</v>
      </c>
      <c r="C432" s="33" t="s">
        <v>3128</v>
      </c>
      <c r="D432" s="72" t="s">
        <v>110</v>
      </c>
      <c r="E432" s="72" t="s">
        <v>160</v>
      </c>
      <c r="F432" s="72" t="s">
        <v>1041</v>
      </c>
      <c r="G432" s="72" t="s">
        <v>3129</v>
      </c>
      <c r="H432" s="72" t="s">
        <v>114</v>
      </c>
      <c r="I432" s="72" t="s">
        <v>352</v>
      </c>
      <c r="J432" s="72" t="s">
        <v>3130</v>
      </c>
      <c r="K432" s="72" t="s">
        <v>3131</v>
      </c>
      <c r="L432" s="72" t="s">
        <v>3130</v>
      </c>
      <c r="M432" s="72" t="s">
        <v>3132</v>
      </c>
      <c r="N432" s="72" t="s">
        <v>1023</v>
      </c>
      <c r="O432" s="72" t="s">
        <v>182</v>
      </c>
      <c r="P432" s="72" t="s">
        <v>3133</v>
      </c>
      <c r="Q432" s="72" t="s">
        <v>3134</v>
      </c>
      <c r="R432" s="72" t="s">
        <v>3135</v>
      </c>
      <c r="S432" s="72" t="s">
        <v>569</v>
      </c>
      <c r="T432" s="72" t="s">
        <v>570</v>
      </c>
      <c r="U432" s="72" t="s">
        <v>3126</v>
      </c>
      <c r="V432" s="33" t="s">
        <v>3126</v>
      </c>
      <c r="W432" s="72">
        <v>2024</v>
      </c>
      <c r="X432" s="72" t="s">
        <v>91</v>
      </c>
      <c r="Y432" s="72">
        <v>202401</v>
      </c>
      <c r="Z432" s="72">
        <v>202412</v>
      </c>
      <c r="AA432" s="72">
        <v>50</v>
      </c>
      <c r="AB432" s="72">
        <v>50</v>
      </c>
      <c r="AC432" s="72"/>
      <c r="AD432" s="72"/>
      <c r="AE432" s="148"/>
      <c r="AF432" s="72">
        <v>200</v>
      </c>
      <c r="AG432" s="72">
        <v>100</v>
      </c>
      <c r="AH432" s="72" t="s">
        <v>92</v>
      </c>
      <c r="AI432" s="72" t="s">
        <v>92</v>
      </c>
      <c r="AJ432" s="72" t="s">
        <v>92</v>
      </c>
      <c r="AK432" s="72" t="s">
        <v>91</v>
      </c>
      <c r="AL432" s="72" t="s">
        <v>92</v>
      </c>
      <c r="AM432" s="72" t="s">
        <v>92</v>
      </c>
      <c r="AN432" s="72" t="s">
        <v>92</v>
      </c>
      <c r="AO432" s="72" t="s">
        <v>92</v>
      </c>
      <c r="AP432" s="72" t="s">
        <v>92</v>
      </c>
      <c r="AQ432" s="72" t="s">
        <v>3127</v>
      </c>
      <c r="AR432" s="72">
        <v>13330309222</v>
      </c>
      <c r="AS432" s="72"/>
      <c r="AT432" s="72"/>
      <c r="AU432" s="163"/>
      <c r="AV432" s="164"/>
      <c r="AW432" s="124"/>
      <c r="AX432" s="163"/>
      <c r="AY432" s="163"/>
      <c r="AZ432" s="163"/>
      <c r="BA432" s="163"/>
      <c r="BB432" s="163"/>
      <c r="BC432" s="163"/>
    </row>
    <row r="433" s="5" customFormat="1" ht="151" customHeight="1" spans="1:55">
      <c r="A433" s="180" t="s">
        <v>73</v>
      </c>
      <c r="B433" s="61">
        <v>422</v>
      </c>
      <c r="C433" s="33" t="s">
        <v>3136</v>
      </c>
      <c r="D433" s="72" t="s">
        <v>73</v>
      </c>
      <c r="E433" s="72" t="s">
        <v>74</v>
      </c>
      <c r="F433" s="72" t="s">
        <v>75</v>
      </c>
      <c r="G433" s="72" t="s">
        <v>3137</v>
      </c>
      <c r="H433" s="72" t="s">
        <v>96</v>
      </c>
      <c r="I433" s="72" t="s">
        <v>3138</v>
      </c>
      <c r="J433" s="72" t="s">
        <v>3139</v>
      </c>
      <c r="K433" s="72" t="s">
        <v>3140</v>
      </c>
      <c r="L433" s="72" t="s">
        <v>3139</v>
      </c>
      <c r="M433" s="72" t="s">
        <v>3141</v>
      </c>
      <c r="N433" s="72" t="s">
        <v>82</v>
      </c>
      <c r="O433" s="72" t="s">
        <v>196</v>
      </c>
      <c r="P433" s="72" t="s">
        <v>3142</v>
      </c>
      <c r="Q433" s="72" t="s">
        <v>85</v>
      </c>
      <c r="R433" s="72" t="s">
        <v>1420</v>
      </c>
      <c r="S433" s="72" t="s">
        <v>105</v>
      </c>
      <c r="T433" s="72" t="s">
        <v>570</v>
      </c>
      <c r="U433" s="72" t="s">
        <v>89</v>
      </c>
      <c r="V433" s="33" t="s">
        <v>458</v>
      </c>
      <c r="W433" s="72">
        <v>2024</v>
      </c>
      <c r="X433" s="72" t="s">
        <v>91</v>
      </c>
      <c r="Y433" s="72">
        <v>202401</v>
      </c>
      <c r="Z433" s="72">
        <v>202412</v>
      </c>
      <c r="AA433" s="72">
        <v>198</v>
      </c>
      <c r="AB433" s="72">
        <v>98</v>
      </c>
      <c r="AC433" s="72">
        <v>100</v>
      </c>
      <c r="AD433" s="72"/>
      <c r="AE433" s="148"/>
      <c r="AF433" s="72">
        <v>65</v>
      </c>
      <c r="AG433" s="72">
        <v>11</v>
      </c>
      <c r="AH433" s="72" t="s">
        <v>92</v>
      </c>
      <c r="AI433" s="72" t="s">
        <v>92</v>
      </c>
      <c r="AJ433" s="72" t="s">
        <v>92</v>
      </c>
      <c r="AK433" s="72" t="s">
        <v>91</v>
      </c>
      <c r="AL433" s="72" t="s">
        <v>92</v>
      </c>
      <c r="AM433" s="72" t="s">
        <v>92</v>
      </c>
      <c r="AN433" s="72" t="s">
        <v>92</v>
      </c>
      <c r="AO433" s="72" t="s">
        <v>92</v>
      </c>
      <c r="AP433" s="72" t="s">
        <v>92</v>
      </c>
      <c r="AQ433" s="72" t="s">
        <v>3143</v>
      </c>
      <c r="AR433" s="72">
        <v>13594059670</v>
      </c>
      <c r="AS433" s="72"/>
      <c r="AT433" s="72"/>
      <c r="AU433" s="192"/>
      <c r="AV433" s="193"/>
      <c r="AW433" s="192"/>
      <c r="AX433" s="192"/>
      <c r="AY433" s="192"/>
      <c r="AZ433" s="192"/>
      <c r="BA433" s="192"/>
      <c r="BB433" s="192"/>
      <c r="BC433" s="192"/>
    </row>
    <row r="434" s="5" customFormat="1" ht="151" customHeight="1" spans="1:55">
      <c r="A434" s="180" t="s">
        <v>73</v>
      </c>
      <c r="B434" s="61">
        <v>423</v>
      </c>
      <c r="C434" s="33" t="s">
        <v>3144</v>
      </c>
      <c r="D434" s="72" t="s">
        <v>73</v>
      </c>
      <c r="E434" s="72" t="s">
        <v>74</v>
      </c>
      <c r="F434" s="72" t="s">
        <v>75</v>
      </c>
      <c r="G434" s="72" t="s">
        <v>3145</v>
      </c>
      <c r="H434" s="72" t="s">
        <v>96</v>
      </c>
      <c r="I434" s="72" t="s">
        <v>3146</v>
      </c>
      <c r="J434" s="72" t="s">
        <v>3147</v>
      </c>
      <c r="K434" s="72" t="s">
        <v>3148</v>
      </c>
      <c r="L434" s="72" t="s">
        <v>3147</v>
      </c>
      <c r="M434" s="72" t="s">
        <v>3149</v>
      </c>
      <c r="N434" s="72" t="s">
        <v>82</v>
      </c>
      <c r="O434" s="72" t="s">
        <v>196</v>
      </c>
      <c r="P434" s="72" t="s">
        <v>3150</v>
      </c>
      <c r="Q434" s="72" t="s">
        <v>85</v>
      </c>
      <c r="R434" s="72" t="s">
        <v>1330</v>
      </c>
      <c r="S434" s="72" t="s">
        <v>105</v>
      </c>
      <c r="T434" s="72" t="s">
        <v>570</v>
      </c>
      <c r="U434" s="72" t="s">
        <v>89</v>
      </c>
      <c r="V434" s="33" t="s">
        <v>647</v>
      </c>
      <c r="W434" s="72">
        <v>2024</v>
      </c>
      <c r="X434" s="72" t="s">
        <v>91</v>
      </c>
      <c r="Y434" s="72">
        <v>202401</v>
      </c>
      <c r="Z434" s="72">
        <v>202412</v>
      </c>
      <c r="AA434" s="72">
        <v>149</v>
      </c>
      <c r="AB434" s="72">
        <v>49</v>
      </c>
      <c r="AC434" s="72"/>
      <c r="AD434" s="72">
        <v>100</v>
      </c>
      <c r="AE434" s="148"/>
      <c r="AF434" s="72">
        <v>86</v>
      </c>
      <c r="AG434" s="72">
        <v>14</v>
      </c>
      <c r="AH434" s="72" t="s">
        <v>92</v>
      </c>
      <c r="AI434" s="72" t="s">
        <v>92</v>
      </c>
      <c r="AJ434" s="72" t="s">
        <v>92</v>
      </c>
      <c r="AK434" s="72" t="s">
        <v>91</v>
      </c>
      <c r="AL434" s="72" t="s">
        <v>92</v>
      </c>
      <c r="AM434" s="72" t="s">
        <v>92</v>
      </c>
      <c r="AN434" s="72" t="s">
        <v>92</v>
      </c>
      <c r="AO434" s="72" t="s">
        <v>92</v>
      </c>
      <c r="AP434" s="72" t="s">
        <v>92</v>
      </c>
      <c r="AQ434" s="72" t="s">
        <v>3143</v>
      </c>
      <c r="AR434" s="72">
        <v>13594059670</v>
      </c>
      <c r="AS434" s="72"/>
      <c r="AT434" s="72"/>
      <c r="AU434" s="192"/>
      <c r="AV434" s="193"/>
      <c r="AW434" s="192"/>
      <c r="AX434" s="192"/>
      <c r="AY434" s="192"/>
      <c r="AZ434" s="192"/>
      <c r="BA434" s="192"/>
      <c r="BB434" s="192"/>
      <c r="BC434" s="192"/>
    </row>
    <row r="435" s="5" customFormat="1" ht="151" customHeight="1" spans="1:55">
      <c r="A435" s="180" t="s">
        <v>73</v>
      </c>
      <c r="B435" s="61">
        <v>424</v>
      </c>
      <c r="C435" s="33" t="s">
        <v>3151</v>
      </c>
      <c r="D435" s="72" t="s">
        <v>73</v>
      </c>
      <c r="E435" s="72" t="s">
        <v>74</v>
      </c>
      <c r="F435" s="72" t="s">
        <v>75</v>
      </c>
      <c r="G435" s="72" t="s">
        <v>3152</v>
      </c>
      <c r="H435" s="72" t="s">
        <v>96</v>
      </c>
      <c r="I435" s="72" t="s">
        <v>3153</v>
      </c>
      <c r="J435" s="72" t="s">
        <v>3154</v>
      </c>
      <c r="K435" s="72" t="s">
        <v>3155</v>
      </c>
      <c r="L435" s="72" t="s">
        <v>3154</v>
      </c>
      <c r="M435" s="72" t="s">
        <v>3156</v>
      </c>
      <c r="N435" s="72" t="s">
        <v>82</v>
      </c>
      <c r="O435" s="72" t="s">
        <v>196</v>
      </c>
      <c r="P435" s="72" t="s">
        <v>3157</v>
      </c>
      <c r="Q435" s="72" t="s">
        <v>85</v>
      </c>
      <c r="R435" s="72" t="s">
        <v>2625</v>
      </c>
      <c r="S435" s="72" t="s">
        <v>105</v>
      </c>
      <c r="T435" s="72" t="s">
        <v>570</v>
      </c>
      <c r="U435" s="72" t="s">
        <v>89</v>
      </c>
      <c r="V435" s="33" t="s">
        <v>632</v>
      </c>
      <c r="W435" s="72">
        <v>2024</v>
      </c>
      <c r="X435" s="72" t="s">
        <v>91</v>
      </c>
      <c r="Y435" s="72">
        <v>202401</v>
      </c>
      <c r="Z435" s="72">
        <v>202412</v>
      </c>
      <c r="AA435" s="72">
        <v>177</v>
      </c>
      <c r="AB435" s="72">
        <v>77</v>
      </c>
      <c r="AC435" s="72"/>
      <c r="AD435" s="72">
        <v>100</v>
      </c>
      <c r="AE435" s="148"/>
      <c r="AF435" s="72">
        <v>74</v>
      </c>
      <c r="AG435" s="72">
        <v>12</v>
      </c>
      <c r="AH435" s="72" t="s">
        <v>92</v>
      </c>
      <c r="AI435" s="72" t="s">
        <v>92</v>
      </c>
      <c r="AJ435" s="72" t="s">
        <v>92</v>
      </c>
      <c r="AK435" s="72" t="s">
        <v>91</v>
      </c>
      <c r="AL435" s="72" t="s">
        <v>92</v>
      </c>
      <c r="AM435" s="72" t="s">
        <v>92</v>
      </c>
      <c r="AN435" s="72" t="s">
        <v>92</v>
      </c>
      <c r="AO435" s="72" t="s">
        <v>92</v>
      </c>
      <c r="AP435" s="72" t="s">
        <v>92</v>
      </c>
      <c r="AQ435" s="72" t="s">
        <v>3143</v>
      </c>
      <c r="AR435" s="72">
        <v>13594059670</v>
      </c>
      <c r="AS435" s="72"/>
      <c r="AT435" s="72"/>
      <c r="AU435" s="192"/>
      <c r="AV435" s="193"/>
      <c r="AW435" s="192"/>
      <c r="AX435" s="192"/>
      <c r="AY435" s="192"/>
      <c r="AZ435" s="192"/>
      <c r="BA435" s="192"/>
      <c r="BB435" s="192"/>
      <c r="BC435" s="192"/>
    </row>
    <row r="436" s="5" customFormat="1" ht="151" customHeight="1" spans="1:55">
      <c r="A436" s="180" t="s">
        <v>73</v>
      </c>
      <c r="B436" s="61">
        <v>425</v>
      </c>
      <c r="C436" s="33" t="s">
        <v>3158</v>
      </c>
      <c r="D436" s="72" t="s">
        <v>73</v>
      </c>
      <c r="E436" s="72" t="s">
        <v>74</v>
      </c>
      <c r="F436" s="72" t="s">
        <v>75</v>
      </c>
      <c r="G436" s="72" t="s">
        <v>3159</v>
      </c>
      <c r="H436" s="72" t="s">
        <v>96</v>
      </c>
      <c r="I436" s="72" t="s">
        <v>3160</v>
      </c>
      <c r="J436" s="72" t="s">
        <v>3161</v>
      </c>
      <c r="K436" s="72" t="s">
        <v>3162</v>
      </c>
      <c r="L436" s="72" t="s">
        <v>3161</v>
      </c>
      <c r="M436" s="72" t="s">
        <v>3163</v>
      </c>
      <c r="N436" s="72" t="s">
        <v>82</v>
      </c>
      <c r="O436" s="72" t="s">
        <v>196</v>
      </c>
      <c r="P436" s="72" t="s">
        <v>3164</v>
      </c>
      <c r="Q436" s="72" t="s">
        <v>85</v>
      </c>
      <c r="R436" s="72" t="s">
        <v>1675</v>
      </c>
      <c r="S436" s="72" t="s">
        <v>105</v>
      </c>
      <c r="T436" s="72" t="s">
        <v>570</v>
      </c>
      <c r="U436" s="72" t="s">
        <v>89</v>
      </c>
      <c r="V436" s="33" t="s">
        <v>124</v>
      </c>
      <c r="W436" s="72">
        <v>2024</v>
      </c>
      <c r="X436" s="72" t="s">
        <v>91</v>
      </c>
      <c r="Y436" s="72">
        <v>202401</v>
      </c>
      <c r="Z436" s="72">
        <v>202412</v>
      </c>
      <c r="AA436" s="72">
        <v>82</v>
      </c>
      <c r="AB436" s="72">
        <v>82</v>
      </c>
      <c r="AC436" s="72">
        <v>0</v>
      </c>
      <c r="AD436" s="72"/>
      <c r="AE436" s="148"/>
      <c r="AF436" s="72">
        <v>352</v>
      </c>
      <c r="AG436" s="72">
        <v>35</v>
      </c>
      <c r="AH436" s="72" t="s">
        <v>92</v>
      </c>
      <c r="AI436" s="72" t="s">
        <v>92</v>
      </c>
      <c r="AJ436" s="72" t="s">
        <v>92</v>
      </c>
      <c r="AK436" s="72" t="s">
        <v>91</v>
      </c>
      <c r="AL436" s="72" t="s">
        <v>92</v>
      </c>
      <c r="AM436" s="72" t="s">
        <v>92</v>
      </c>
      <c r="AN436" s="72" t="s">
        <v>92</v>
      </c>
      <c r="AO436" s="72" t="s">
        <v>92</v>
      </c>
      <c r="AP436" s="72" t="s">
        <v>92</v>
      </c>
      <c r="AQ436" s="72" t="s">
        <v>3143</v>
      </c>
      <c r="AR436" s="72">
        <v>13594059670</v>
      </c>
      <c r="AS436" s="72"/>
      <c r="AT436" s="72"/>
      <c r="AU436" s="192"/>
      <c r="AV436" s="193"/>
      <c r="AW436" s="192"/>
      <c r="AX436" s="192"/>
      <c r="AY436" s="192"/>
      <c r="AZ436" s="192"/>
      <c r="BA436" s="192"/>
      <c r="BB436" s="192"/>
      <c r="BC436" s="192"/>
    </row>
    <row r="437" s="5" customFormat="1" ht="151" customHeight="1" spans="1:55">
      <c r="A437" s="180" t="s">
        <v>73</v>
      </c>
      <c r="B437" s="61">
        <v>426</v>
      </c>
      <c r="C437" s="33" t="s">
        <v>3165</v>
      </c>
      <c r="D437" s="72" t="s">
        <v>73</v>
      </c>
      <c r="E437" s="72" t="s">
        <v>74</v>
      </c>
      <c r="F437" s="72" t="s">
        <v>75</v>
      </c>
      <c r="G437" s="72" t="s">
        <v>3166</v>
      </c>
      <c r="H437" s="72" t="s">
        <v>96</v>
      </c>
      <c r="I437" s="72" t="s">
        <v>3167</v>
      </c>
      <c r="J437" s="72" t="s">
        <v>3168</v>
      </c>
      <c r="K437" s="72" t="s">
        <v>3169</v>
      </c>
      <c r="L437" s="72" t="s">
        <v>3168</v>
      </c>
      <c r="M437" s="72" t="s">
        <v>3170</v>
      </c>
      <c r="N437" s="72" t="s">
        <v>82</v>
      </c>
      <c r="O437" s="72" t="s">
        <v>196</v>
      </c>
      <c r="P437" s="72" t="s">
        <v>3171</v>
      </c>
      <c r="Q437" s="72" t="s">
        <v>85</v>
      </c>
      <c r="R437" s="72" t="s">
        <v>3172</v>
      </c>
      <c r="S437" s="72" t="s">
        <v>105</v>
      </c>
      <c r="T437" s="72" t="s">
        <v>570</v>
      </c>
      <c r="U437" s="72" t="s">
        <v>89</v>
      </c>
      <c r="V437" s="33" t="s">
        <v>554</v>
      </c>
      <c r="W437" s="72">
        <v>2024</v>
      </c>
      <c r="X437" s="72" t="s">
        <v>91</v>
      </c>
      <c r="Y437" s="72">
        <v>202401</v>
      </c>
      <c r="Z437" s="72">
        <v>202412</v>
      </c>
      <c r="AA437" s="72">
        <v>70</v>
      </c>
      <c r="AB437" s="72">
        <v>70</v>
      </c>
      <c r="AC437" s="72">
        <v>0</v>
      </c>
      <c r="AD437" s="72"/>
      <c r="AE437" s="148"/>
      <c r="AF437" s="72">
        <v>33</v>
      </c>
      <c r="AG437" s="72">
        <v>7</v>
      </c>
      <c r="AH437" s="72" t="s">
        <v>92</v>
      </c>
      <c r="AI437" s="72" t="s">
        <v>92</v>
      </c>
      <c r="AJ437" s="72" t="s">
        <v>92</v>
      </c>
      <c r="AK437" s="72" t="s">
        <v>91</v>
      </c>
      <c r="AL437" s="72" t="s">
        <v>92</v>
      </c>
      <c r="AM437" s="72" t="s">
        <v>92</v>
      </c>
      <c r="AN437" s="72" t="s">
        <v>92</v>
      </c>
      <c r="AO437" s="72" t="s">
        <v>92</v>
      </c>
      <c r="AP437" s="72" t="s">
        <v>92</v>
      </c>
      <c r="AQ437" s="72" t="s">
        <v>3143</v>
      </c>
      <c r="AR437" s="72">
        <v>13594059670</v>
      </c>
      <c r="AS437" s="72"/>
      <c r="AT437" s="72"/>
      <c r="AU437" s="192"/>
      <c r="AV437" s="193"/>
      <c r="AW437" s="192"/>
      <c r="AX437" s="192"/>
      <c r="AY437" s="192"/>
      <c r="AZ437" s="192"/>
      <c r="BA437" s="192"/>
      <c r="BB437" s="192"/>
      <c r="BC437" s="192"/>
    </row>
    <row r="438" s="5" customFormat="1" ht="151" customHeight="1" spans="1:55">
      <c r="A438" s="180" t="s">
        <v>73</v>
      </c>
      <c r="B438" s="61">
        <v>427</v>
      </c>
      <c r="C438" s="33" t="s">
        <v>3173</v>
      </c>
      <c r="D438" s="72" t="s">
        <v>73</v>
      </c>
      <c r="E438" s="72" t="s">
        <v>74</v>
      </c>
      <c r="F438" s="72" t="s">
        <v>75</v>
      </c>
      <c r="G438" s="72" t="s">
        <v>3174</v>
      </c>
      <c r="H438" s="72" t="s">
        <v>96</v>
      </c>
      <c r="I438" s="72" t="s">
        <v>1179</v>
      </c>
      <c r="J438" s="72" t="s">
        <v>3175</v>
      </c>
      <c r="K438" s="72" t="s">
        <v>3176</v>
      </c>
      <c r="L438" s="72" t="s">
        <v>3175</v>
      </c>
      <c r="M438" s="72" t="s">
        <v>3177</v>
      </c>
      <c r="N438" s="72" t="s">
        <v>82</v>
      </c>
      <c r="O438" s="72" t="s">
        <v>196</v>
      </c>
      <c r="P438" s="72" t="s">
        <v>3178</v>
      </c>
      <c r="Q438" s="72" t="s">
        <v>85</v>
      </c>
      <c r="R438" s="72" t="s">
        <v>1301</v>
      </c>
      <c r="S438" s="72" t="s">
        <v>105</v>
      </c>
      <c r="T438" s="72" t="s">
        <v>570</v>
      </c>
      <c r="U438" s="72" t="s">
        <v>89</v>
      </c>
      <c r="V438" s="33" t="s">
        <v>554</v>
      </c>
      <c r="W438" s="72">
        <v>2024</v>
      </c>
      <c r="X438" s="72" t="s">
        <v>91</v>
      </c>
      <c r="Y438" s="72">
        <v>202401</v>
      </c>
      <c r="Z438" s="72">
        <v>202412</v>
      </c>
      <c r="AA438" s="72">
        <v>16</v>
      </c>
      <c r="AB438" s="72">
        <v>16</v>
      </c>
      <c r="AC438" s="72">
        <v>0</v>
      </c>
      <c r="AD438" s="72"/>
      <c r="AE438" s="148"/>
      <c r="AF438" s="72">
        <v>19</v>
      </c>
      <c r="AG438" s="72">
        <v>4</v>
      </c>
      <c r="AH438" s="72" t="s">
        <v>92</v>
      </c>
      <c r="AI438" s="72" t="s">
        <v>92</v>
      </c>
      <c r="AJ438" s="72" t="s">
        <v>92</v>
      </c>
      <c r="AK438" s="72" t="s">
        <v>91</v>
      </c>
      <c r="AL438" s="72" t="s">
        <v>92</v>
      </c>
      <c r="AM438" s="72" t="s">
        <v>92</v>
      </c>
      <c r="AN438" s="72" t="s">
        <v>92</v>
      </c>
      <c r="AO438" s="72" t="s">
        <v>92</v>
      </c>
      <c r="AP438" s="72" t="s">
        <v>92</v>
      </c>
      <c r="AQ438" s="72" t="s">
        <v>3143</v>
      </c>
      <c r="AR438" s="72">
        <v>13594059670</v>
      </c>
      <c r="AS438" s="72"/>
      <c r="AT438" s="72"/>
      <c r="AU438" s="192"/>
      <c r="AV438" s="193"/>
      <c r="AW438" s="192"/>
      <c r="AX438" s="192"/>
      <c r="AY438" s="192"/>
      <c r="AZ438" s="192"/>
      <c r="BA438" s="192"/>
      <c r="BB438" s="192"/>
      <c r="BC438" s="192"/>
    </row>
    <row r="439" s="5" customFormat="1" ht="151" customHeight="1" spans="1:55">
      <c r="A439" s="180" t="s">
        <v>73</v>
      </c>
      <c r="B439" s="61">
        <v>428</v>
      </c>
      <c r="C439" s="33" t="s">
        <v>3179</v>
      </c>
      <c r="D439" s="72" t="s">
        <v>73</v>
      </c>
      <c r="E439" s="72" t="s">
        <v>74</v>
      </c>
      <c r="F439" s="72" t="s">
        <v>75</v>
      </c>
      <c r="G439" s="72" t="s">
        <v>3180</v>
      </c>
      <c r="H439" s="72" t="s">
        <v>96</v>
      </c>
      <c r="I439" s="72" t="s">
        <v>3181</v>
      </c>
      <c r="J439" s="72" t="s">
        <v>3182</v>
      </c>
      <c r="K439" s="72" t="s">
        <v>3183</v>
      </c>
      <c r="L439" s="72" t="s">
        <v>3182</v>
      </c>
      <c r="M439" s="72" t="s">
        <v>3184</v>
      </c>
      <c r="N439" s="72" t="s">
        <v>82</v>
      </c>
      <c r="O439" s="72" t="s">
        <v>196</v>
      </c>
      <c r="P439" s="72" t="s">
        <v>3185</v>
      </c>
      <c r="Q439" s="72" t="s">
        <v>85</v>
      </c>
      <c r="R439" s="72" t="s">
        <v>1014</v>
      </c>
      <c r="S439" s="72" t="s">
        <v>105</v>
      </c>
      <c r="T439" s="72" t="s">
        <v>570</v>
      </c>
      <c r="U439" s="72" t="s">
        <v>89</v>
      </c>
      <c r="V439" s="33" t="s">
        <v>554</v>
      </c>
      <c r="W439" s="72">
        <v>2024</v>
      </c>
      <c r="X439" s="72" t="s">
        <v>91</v>
      </c>
      <c r="Y439" s="72">
        <v>202401</v>
      </c>
      <c r="Z439" s="72">
        <v>202412</v>
      </c>
      <c r="AA439" s="72">
        <v>91</v>
      </c>
      <c r="AB439" s="72">
        <v>91</v>
      </c>
      <c r="AC439" s="72">
        <v>0</v>
      </c>
      <c r="AD439" s="72"/>
      <c r="AE439" s="148"/>
      <c r="AF439" s="72">
        <v>54</v>
      </c>
      <c r="AG439" s="72">
        <v>8</v>
      </c>
      <c r="AH439" s="72" t="s">
        <v>92</v>
      </c>
      <c r="AI439" s="72" t="s">
        <v>92</v>
      </c>
      <c r="AJ439" s="72" t="s">
        <v>92</v>
      </c>
      <c r="AK439" s="72" t="s">
        <v>91</v>
      </c>
      <c r="AL439" s="72" t="s">
        <v>92</v>
      </c>
      <c r="AM439" s="72" t="s">
        <v>92</v>
      </c>
      <c r="AN439" s="72" t="s">
        <v>92</v>
      </c>
      <c r="AO439" s="72" t="s">
        <v>92</v>
      </c>
      <c r="AP439" s="72" t="s">
        <v>92</v>
      </c>
      <c r="AQ439" s="72" t="s">
        <v>3143</v>
      </c>
      <c r="AR439" s="72">
        <v>13594059670</v>
      </c>
      <c r="AS439" s="72"/>
      <c r="AT439" s="72"/>
      <c r="AU439" s="192"/>
      <c r="AV439" s="193"/>
      <c r="AW439" s="192"/>
      <c r="AX439" s="192"/>
      <c r="AY439" s="192"/>
      <c r="AZ439" s="192"/>
      <c r="BA439" s="192"/>
      <c r="BB439" s="192"/>
      <c r="BC439" s="192"/>
    </row>
    <row r="440" s="5" customFormat="1" ht="151" customHeight="1" spans="1:55">
      <c r="A440" s="180" t="s">
        <v>73</v>
      </c>
      <c r="B440" s="61">
        <v>429</v>
      </c>
      <c r="C440" s="33" t="s">
        <v>3186</v>
      </c>
      <c r="D440" s="72" t="s">
        <v>73</v>
      </c>
      <c r="E440" s="72" t="s">
        <v>74</v>
      </c>
      <c r="F440" s="72" t="s">
        <v>75</v>
      </c>
      <c r="G440" s="72" t="s">
        <v>3187</v>
      </c>
      <c r="H440" s="72" t="s">
        <v>96</v>
      </c>
      <c r="I440" s="72" t="s">
        <v>3188</v>
      </c>
      <c r="J440" s="72" t="s">
        <v>3189</v>
      </c>
      <c r="K440" s="72" t="s">
        <v>3190</v>
      </c>
      <c r="L440" s="72" t="s">
        <v>3189</v>
      </c>
      <c r="M440" s="72" t="s">
        <v>3191</v>
      </c>
      <c r="N440" s="72" t="s">
        <v>82</v>
      </c>
      <c r="O440" s="72" t="s">
        <v>196</v>
      </c>
      <c r="P440" s="72" t="s">
        <v>3192</v>
      </c>
      <c r="Q440" s="72" t="s">
        <v>85</v>
      </c>
      <c r="R440" s="72" t="s">
        <v>3193</v>
      </c>
      <c r="S440" s="72" t="s">
        <v>105</v>
      </c>
      <c r="T440" s="72" t="s">
        <v>570</v>
      </c>
      <c r="U440" s="72" t="s">
        <v>89</v>
      </c>
      <c r="V440" s="33" t="s">
        <v>625</v>
      </c>
      <c r="W440" s="72">
        <v>2024</v>
      </c>
      <c r="X440" s="72" t="s">
        <v>91</v>
      </c>
      <c r="Y440" s="72">
        <v>202401</v>
      </c>
      <c r="Z440" s="72">
        <v>202412</v>
      </c>
      <c r="AA440" s="72">
        <v>365</v>
      </c>
      <c r="AB440" s="72">
        <v>65</v>
      </c>
      <c r="AC440" s="72">
        <v>100</v>
      </c>
      <c r="AD440" s="72">
        <v>200</v>
      </c>
      <c r="AE440" s="148"/>
      <c r="AF440" s="72">
        <v>132</v>
      </c>
      <c r="AG440" s="72">
        <v>33</v>
      </c>
      <c r="AH440" s="72" t="s">
        <v>92</v>
      </c>
      <c r="AI440" s="72" t="s">
        <v>92</v>
      </c>
      <c r="AJ440" s="72" t="s">
        <v>92</v>
      </c>
      <c r="AK440" s="72" t="s">
        <v>91</v>
      </c>
      <c r="AL440" s="72" t="s">
        <v>92</v>
      </c>
      <c r="AM440" s="72" t="s">
        <v>92</v>
      </c>
      <c r="AN440" s="72" t="s">
        <v>92</v>
      </c>
      <c r="AO440" s="72" t="s">
        <v>92</v>
      </c>
      <c r="AP440" s="72" t="s">
        <v>92</v>
      </c>
      <c r="AQ440" s="72" t="s">
        <v>3143</v>
      </c>
      <c r="AR440" s="72">
        <v>13594059670</v>
      </c>
      <c r="AS440" s="72"/>
      <c r="AT440" s="72"/>
      <c r="AU440" s="192"/>
      <c r="AV440" s="193"/>
      <c r="AW440" s="192"/>
      <c r="AX440" s="192"/>
      <c r="AY440" s="192"/>
      <c r="AZ440" s="192"/>
      <c r="BA440" s="192"/>
      <c r="BB440" s="192"/>
      <c r="BC440" s="192"/>
    </row>
    <row r="441" s="5" customFormat="1" ht="151" customHeight="1" spans="1:55">
      <c r="A441" s="180" t="s">
        <v>73</v>
      </c>
      <c r="B441" s="61">
        <v>430</v>
      </c>
      <c r="C441" s="33" t="s">
        <v>3194</v>
      </c>
      <c r="D441" s="72" t="s">
        <v>73</v>
      </c>
      <c r="E441" s="72" t="s">
        <v>74</v>
      </c>
      <c r="F441" s="72" t="s">
        <v>75</v>
      </c>
      <c r="G441" s="72" t="s">
        <v>3195</v>
      </c>
      <c r="H441" s="72" t="s">
        <v>96</v>
      </c>
      <c r="I441" s="72" t="s">
        <v>3196</v>
      </c>
      <c r="J441" s="72" t="s">
        <v>3197</v>
      </c>
      <c r="K441" s="72" t="s">
        <v>3198</v>
      </c>
      <c r="L441" s="72" t="s">
        <v>3197</v>
      </c>
      <c r="M441" s="72" t="s">
        <v>3199</v>
      </c>
      <c r="N441" s="72" t="s">
        <v>82</v>
      </c>
      <c r="O441" s="72" t="s">
        <v>196</v>
      </c>
      <c r="P441" s="72" t="s">
        <v>3200</v>
      </c>
      <c r="Q441" s="72" t="s">
        <v>85</v>
      </c>
      <c r="R441" s="72" t="s">
        <v>3201</v>
      </c>
      <c r="S441" s="72" t="s">
        <v>105</v>
      </c>
      <c r="T441" s="72" t="s">
        <v>570</v>
      </c>
      <c r="U441" s="72" t="s">
        <v>89</v>
      </c>
      <c r="V441" s="33" t="s">
        <v>640</v>
      </c>
      <c r="W441" s="72">
        <v>2024</v>
      </c>
      <c r="X441" s="72" t="s">
        <v>91</v>
      </c>
      <c r="Y441" s="72">
        <v>202401</v>
      </c>
      <c r="Z441" s="72">
        <v>202412</v>
      </c>
      <c r="AA441" s="72">
        <v>1757</v>
      </c>
      <c r="AB441" s="72">
        <v>257</v>
      </c>
      <c r="AC441" s="72">
        <v>500</v>
      </c>
      <c r="AD441" s="72">
        <v>1000</v>
      </c>
      <c r="AE441" s="148"/>
      <c r="AF441" s="72">
        <v>458</v>
      </c>
      <c r="AG441" s="72">
        <v>52</v>
      </c>
      <c r="AH441" s="72" t="s">
        <v>92</v>
      </c>
      <c r="AI441" s="72" t="s">
        <v>92</v>
      </c>
      <c r="AJ441" s="72" t="s">
        <v>92</v>
      </c>
      <c r="AK441" s="72" t="s">
        <v>91</v>
      </c>
      <c r="AL441" s="72" t="s">
        <v>92</v>
      </c>
      <c r="AM441" s="72" t="s">
        <v>92</v>
      </c>
      <c r="AN441" s="72" t="s">
        <v>92</v>
      </c>
      <c r="AO441" s="72" t="s">
        <v>92</v>
      </c>
      <c r="AP441" s="72" t="s">
        <v>92</v>
      </c>
      <c r="AQ441" s="72" t="s">
        <v>3143</v>
      </c>
      <c r="AR441" s="72">
        <v>13594059670</v>
      </c>
      <c r="AS441" s="72"/>
      <c r="AT441" s="72"/>
      <c r="AU441" s="192"/>
      <c r="AV441" s="193"/>
      <c r="AW441" s="192"/>
      <c r="AX441" s="192"/>
      <c r="AY441" s="192"/>
      <c r="AZ441" s="192"/>
      <c r="BA441" s="192"/>
      <c r="BB441" s="192"/>
      <c r="BC441" s="192"/>
    </row>
    <row r="442" s="5" customFormat="1" ht="137" customHeight="1" spans="1:55">
      <c r="A442" s="180" t="s">
        <v>73</v>
      </c>
      <c r="B442" s="61">
        <v>431</v>
      </c>
      <c r="C442" s="33" t="s">
        <v>3202</v>
      </c>
      <c r="D442" s="72" t="s">
        <v>73</v>
      </c>
      <c r="E442" s="72" t="s">
        <v>74</v>
      </c>
      <c r="F442" s="72" t="s">
        <v>75</v>
      </c>
      <c r="G442" s="72" t="s">
        <v>3203</v>
      </c>
      <c r="H442" s="72" t="s">
        <v>96</v>
      </c>
      <c r="I442" s="72" t="s">
        <v>3204</v>
      </c>
      <c r="J442" s="72" t="s">
        <v>3205</v>
      </c>
      <c r="K442" s="72" t="s">
        <v>3206</v>
      </c>
      <c r="L442" s="72" t="s">
        <v>3205</v>
      </c>
      <c r="M442" s="72" t="s">
        <v>3207</v>
      </c>
      <c r="N442" s="72" t="s">
        <v>82</v>
      </c>
      <c r="O442" s="72" t="s">
        <v>196</v>
      </c>
      <c r="P442" s="72" t="s">
        <v>3208</v>
      </c>
      <c r="Q442" s="72" t="s">
        <v>85</v>
      </c>
      <c r="R442" s="72" t="s">
        <v>3209</v>
      </c>
      <c r="S442" s="72" t="s">
        <v>105</v>
      </c>
      <c r="T442" s="72" t="s">
        <v>570</v>
      </c>
      <c r="U442" s="72" t="s">
        <v>89</v>
      </c>
      <c r="V442" s="33" t="s">
        <v>90</v>
      </c>
      <c r="W442" s="72">
        <v>2024</v>
      </c>
      <c r="X442" s="72" t="s">
        <v>91</v>
      </c>
      <c r="Y442" s="72">
        <v>202401</v>
      </c>
      <c r="Z442" s="72">
        <v>202412</v>
      </c>
      <c r="AA442" s="72">
        <v>64</v>
      </c>
      <c r="AB442" s="72">
        <v>64</v>
      </c>
      <c r="AC442" s="72">
        <v>0</v>
      </c>
      <c r="AD442" s="72"/>
      <c r="AE442" s="148"/>
      <c r="AF442" s="72">
        <v>838</v>
      </c>
      <c r="AG442" s="72">
        <v>223</v>
      </c>
      <c r="AH442" s="72" t="s">
        <v>92</v>
      </c>
      <c r="AI442" s="72" t="s">
        <v>92</v>
      </c>
      <c r="AJ442" s="72" t="s">
        <v>92</v>
      </c>
      <c r="AK442" s="72" t="s">
        <v>91</v>
      </c>
      <c r="AL442" s="72" t="s">
        <v>92</v>
      </c>
      <c r="AM442" s="72" t="s">
        <v>92</v>
      </c>
      <c r="AN442" s="72" t="s">
        <v>92</v>
      </c>
      <c r="AO442" s="72" t="s">
        <v>92</v>
      </c>
      <c r="AP442" s="72" t="s">
        <v>92</v>
      </c>
      <c r="AQ442" s="72" t="s">
        <v>3143</v>
      </c>
      <c r="AR442" s="72">
        <v>13594059670</v>
      </c>
      <c r="AS442" s="72"/>
      <c r="AT442" s="72"/>
      <c r="AU442" s="192"/>
      <c r="AV442" s="193"/>
      <c r="AW442" s="192"/>
      <c r="AX442" s="192"/>
      <c r="AY442" s="192"/>
      <c r="AZ442" s="192"/>
      <c r="BA442" s="192"/>
      <c r="BB442" s="192"/>
      <c r="BC442" s="192"/>
    </row>
    <row r="443" s="5" customFormat="1" ht="137" customHeight="1" spans="1:55">
      <c r="A443" s="180" t="s">
        <v>73</v>
      </c>
      <c r="B443" s="61">
        <v>432</v>
      </c>
      <c r="C443" s="33" t="s">
        <v>3210</v>
      </c>
      <c r="D443" s="72" t="s">
        <v>73</v>
      </c>
      <c r="E443" s="72" t="s">
        <v>74</v>
      </c>
      <c r="F443" s="72" t="s">
        <v>75</v>
      </c>
      <c r="G443" s="72" t="s">
        <v>3211</v>
      </c>
      <c r="H443" s="72" t="s">
        <v>77</v>
      </c>
      <c r="I443" s="72" t="s">
        <v>78</v>
      </c>
      <c r="J443" s="72" t="s">
        <v>3212</v>
      </c>
      <c r="K443" s="72" t="s">
        <v>3213</v>
      </c>
      <c r="L443" s="72" t="s">
        <v>3212</v>
      </c>
      <c r="M443" s="72" t="s">
        <v>3214</v>
      </c>
      <c r="N443" s="72" t="s">
        <v>3215</v>
      </c>
      <c r="O443" s="72" t="s">
        <v>196</v>
      </c>
      <c r="P443" s="72" t="s">
        <v>3216</v>
      </c>
      <c r="Q443" s="72" t="s">
        <v>85</v>
      </c>
      <c r="R443" s="72" t="s">
        <v>3217</v>
      </c>
      <c r="S443" s="72" t="s">
        <v>105</v>
      </c>
      <c r="T443" s="72" t="s">
        <v>570</v>
      </c>
      <c r="U443" s="72" t="s">
        <v>89</v>
      </c>
      <c r="V443" s="33" t="s">
        <v>90</v>
      </c>
      <c r="W443" s="72">
        <v>2024</v>
      </c>
      <c r="X443" s="72" t="s">
        <v>91</v>
      </c>
      <c r="Y443" s="72">
        <v>202401</v>
      </c>
      <c r="Z443" s="72">
        <v>202412</v>
      </c>
      <c r="AA443" s="72">
        <v>192</v>
      </c>
      <c r="AB443" s="72">
        <v>92</v>
      </c>
      <c r="AC443" s="72">
        <v>100</v>
      </c>
      <c r="AD443" s="72"/>
      <c r="AE443" s="148"/>
      <c r="AF443" s="72">
        <v>1022</v>
      </c>
      <c r="AG443" s="72">
        <v>254</v>
      </c>
      <c r="AH443" s="72" t="s">
        <v>92</v>
      </c>
      <c r="AI443" s="72" t="s">
        <v>92</v>
      </c>
      <c r="AJ443" s="72" t="s">
        <v>92</v>
      </c>
      <c r="AK443" s="72" t="s">
        <v>91</v>
      </c>
      <c r="AL443" s="72" t="s">
        <v>92</v>
      </c>
      <c r="AM443" s="72" t="s">
        <v>92</v>
      </c>
      <c r="AN443" s="72" t="s">
        <v>92</v>
      </c>
      <c r="AO443" s="72" t="s">
        <v>92</v>
      </c>
      <c r="AP443" s="72" t="s">
        <v>92</v>
      </c>
      <c r="AQ443" s="72" t="s">
        <v>3143</v>
      </c>
      <c r="AR443" s="72">
        <v>13594059670</v>
      </c>
      <c r="AS443" s="72"/>
      <c r="AT443" s="72"/>
      <c r="AU443" s="192"/>
      <c r="AV443" s="193"/>
      <c r="AW443" s="192"/>
      <c r="AX443" s="192"/>
      <c r="AY443" s="192"/>
      <c r="AZ443" s="192"/>
      <c r="BA443" s="192"/>
      <c r="BB443" s="192"/>
      <c r="BC443" s="192"/>
    </row>
    <row r="444" s="5" customFormat="1" ht="150" customHeight="1" spans="1:55">
      <c r="A444" s="180" t="s">
        <v>73</v>
      </c>
      <c r="B444" s="61">
        <v>433</v>
      </c>
      <c r="C444" s="33" t="s">
        <v>3218</v>
      </c>
      <c r="D444" s="72" t="s">
        <v>73</v>
      </c>
      <c r="E444" s="72" t="s">
        <v>74</v>
      </c>
      <c r="F444" s="72" t="s">
        <v>75</v>
      </c>
      <c r="G444" s="72" t="s">
        <v>3219</v>
      </c>
      <c r="H444" s="72" t="s">
        <v>96</v>
      </c>
      <c r="I444" s="72" t="s">
        <v>423</v>
      </c>
      <c r="J444" s="72" t="s">
        <v>3220</v>
      </c>
      <c r="K444" s="72" t="s">
        <v>3221</v>
      </c>
      <c r="L444" s="72" t="s">
        <v>3220</v>
      </c>
      <c r="M444" s="72" t="s">
        <v>3222</v>
      </c>
      <c r="N444" s="72" t="s">
        <v>82</v>
      </c>
      <c r="O444" s="72" t="s">
        <v>196</v>
      </c>
      <c r="P444" s="72" t="s">
        <v>3223</v>
      </c>
      <c r="Q444" s="72" t="s">
        <v>85</v>
      </c>
      <c r="R444" s="72" t="s">
        <v>1324</v>
      </c>
      <c r="S444" s="72" t="s">
        <v>105</v>
      </c>
      <c r="T444" s="72" t="s">
        <v>570</v>
      </c>
      <c r="U444" s="72" t="s">
        <v>89</v>
      </c>
      <c r="V444" s="33" t="s">
        <v>718</v>
      </c>
      <c r="W444" s="72">
        <v>2024</v>
      </c>
      <c r="X444" s="72" t="s">
        <v>91</v>
      </c>
      <c r="Y444" s="72">
        <v>202401</v>
      </c>
      <c r="Z444" s="72">
        <v>202412</v>
      </c>
      <c r="AA444" s="72">
        <v>365</v>
      </c>
      <c r="AB444" s="72">
        <v>265</v>
      </c>
      <c r="AC444" s="72">
        <v>100</v>
      </c>
      <c r="AD444" s="72"/>
      <c r="AE444" s="148"/>
      <c r="AF444" s="72">
        <v>135</v>
      </c>
      <c r="AG444" s="72">
        <v>22</v>
      </c>
      <c r="AH444" s="72" t="s">
        <v>92</v>
      </c>
      <c r="AI444" s="72" t="s">
        <v>92</v>
      </c>
      <c r="AJ444" s="72" t="s">
        <v>92</v>
      </c>
      <c r="AK444" s="72" t="s">
        <v>91</v>
      </c>
      <c r="AL444" s="72" t="s">
        <v>92</v>
      </c>
      <c r="AM444" s="72" t="s">
        <v>92</v>
      </c>
      <c r="AN444" s="72" t="s">
        <v>92</v>
      </c>
      <c r="AO444" s="72" t="s">
        <v>92</v>
      </c>
      <c r="AP444" s="72" t="s">
        <v>92</v>
      </c>
      <c r="AQ444" s="72" t="s">
        <v>3143</v>
      </c>
      <c r="AR444" s="72">
        <v>13594059670</v>
      </c>
      <c r="AS444" s="72"/>
      <c r="AT444" s="72"/>
      <c r="AU444" s="192"/>
      <c r="AV444" s="193"/>
      <c r="AW444" s="192"/>
      <c r="AX444" s="192"/>
      <c r="AY444" s="192"/>
      <c r="AZ444" s="192"/>
      <c r="BA444" s="192"/>
      <c r="BB444" s="192"/>
      <c r="BC444" s="192"/>
    </row>
    <row r="445" s="5" customFormat="1" ht="143" customHeight="1" spans="1:55">
      <c r="A445" s="180" t="s">
        <v>73</v>
      </c>
      <c r="B445" s="61">
        <v>434</v>
      </c>
      <c r="C445" s="33" t="s">
        <v>3224</v>
      </c>
      <c r="D445" s="72" t="s">
        <v>73</v>
      </c>
      <c r="E445" s="72" t="s">
        <v>74</v>
      </c>
      <c r="F445" s="72" t="s">
        <v>75</v>
      </c>
      <c r="G445" s="72" t="s">
        <v>3225</v>
      </c>
      <c r="H445" s="72" t="s">
        <v>96</v>
      </c>
      <c r="I445" s="72" t="s">
        <v>300</v>
      </c>
      <c r="J445" s="72" t="s">
        <v>3226</v>
      </c>
      <c r="K445" s="72" t="s">
        <v>3227</v>
      </c>
      <c r="L445" s="72" t="s">
        <v>3226</v>
      </c>
      <c r="M445" s="72" t="s">
        <v>3228</v>
      </c>
      <c r="N445" s="72" t="s">
        <v>82</v>
      </c>
      <c r="O445" s="72" t="s">
        <v>196</v>
      </c>
      <c r="P445" s="72" t="s">
        <v>3157</v>
      </c>
      <c r="Q445" s="72" t="s">
        <v>85</v>
      </c>
      <c r="R445" s="72" t="s">
        <v>1330</v>
      </c>
      <c r="S445" s="72" t="s">
        <v>105</v>
      </c>
      <c r="T445" s="72" t="s">
        <v>570</v>
      </c>
      <c r="U445" s="72" t="s">
        <v>89</v>
      </c>
      <c r="V445" s="33" t="s">
        <v>156</v>
      </c>
      <c r="W445" s="72">
        <v>2024</v>
      </c>
      <c r="X445" s="72" t="s">
        <v>91</v>
      </c>
      <c r="Y445" s="72">
        <v>202401</v>
      </c>
      <c r="Z445" s="72">
        <v>202412</v>
      </c>
      <c r="AA445" s="72">
        <v>111</v>
      </c>
      <c r="AB445" s="72">
        <v>111</v>
      </c>
      <c r="AC445" s="72">
        <v>0</v>
      </c>
      <c r="AD445" s="72"/>
      <c r="AE445" s="148"/>
      <c r="AF445" s="72">
        <v>67</v>
      </c>
      <c r="AG445" s="72">
        <v>14</v>
      </c>
      <c r="AH445" s="72" t="s">
        <v>92</v>
      </c>
      <c r="AI445" s="72" t="s">
        <v>92</v>
      </c>
      <c r="AJ445" s="72" t="s">
        <v>92</v>
      </c>
      <c r="AK445" s="72" t="s">
        <v>91</v>
      </c>
      <c r="AL445" s="72" t="s">
        <v>92</v>
      </c>
      <c r="AM445" s="72" t="s">
        <v>92</v>
      </c>
      <c r="AN445" s="72" t="s">
        <v>92</v>
      </c>
      <c r="AO445" s="72" t="s">
        <v>92</v>
      </c>
      <c r="AP445" s="72" t="s">
        <v>92</v>
      </c>
      <c r="AQ445" s="72" t="s">
        <v>3143</v>
      </c>
      <c r="AR445" s="72">
        <v>13594059670</v>
      </c>
      <c r="AS445" s="72"/>
      <c r="AT445" s="72"/>
      <c r="AU445" s="192"/>
      <c r="AV445" s="193"/>
      <c r="AW445" s="192"/>
      <c r="AX445" s="192"/>
      <c r="AY445" s="192"/>
      <c r="AZ445" s="192"/>
      <c r="BA445" s="192"/>
      <c r="BB445" s="192"/>
      <c r="BC445" s="192"/>
    </row>
    <row r="446" s="5" customFormat="1" ht="137" customHeight="1" spans="1:55">
      <c r="A446" s="180" t="s">
        <v>73</v>
      </c>
      <c r="B446" s="61">
        <v>435</v>
      </c>
      <c r="C446" s="33" t="s">
        <v>3229</v>
      </c>
      <c r="D446" s="72" t="s">
        <v>73</v>
      </c>
      <c r="E446" s="72" t="s">
        <v>74</v>
      </c>
      <c r="F446" s="72" t="s">
        <v>75</v>
      </c>
      <c r="G446" s="72" t="s">
        <v>3230</v>
      </c>
      <c r="H446" s="72" t="s">
        <v>96</v>
      </c>
      <c r="I446" s="72" t="s">
        <v>1358</v>
      </c>
      <c r="J446" s="72" t="s">
        <v>3231</v>
      </c>
      <c r="K446" s="72" t="s">
        <v>3232</v>
      </c>
      <c r="L446" s="72" t="s">
        <v>3231</v>
      </c>
      <c r="M446" s="72" t="s">
        <v>3233</v>
      </c>
      <c r="N446" s="72" t="s">
        <v>82</v>
      </c>
      <c r="O446" s="72" t="s">
        <v>196</v>
      </c>
      <c r="P446" s="72" t="s">
        <v>3234</v>
      </c>
      <c r="Q446" s="72" t="s">
        <v>85</v>
      </c>
      <c r="R446" s="72" t="s">
        <v>2625</v>
      </c>
      <c r="S446" s="72" t="s">
        <v>105</v>
      </c>
      <c r="T446" s="72" t="s">
        <v>570</v>
      </c>
      <c r="U446" s="72" t="s">
        <v>89</v>
      </c>
      <c r="V446" s="33" t="s">
        <v>443</v>
      </c>
      <c r="W446" s="72">
        <v>2024</v>
      </c>
      <c r="X446" s="72" t="s">
        <v>91</v>
      </c>
      <c r="Y446" s="72">
        <v>202401</v>
      </c>
      <c r="Z446" s="72">
        <v>202412</v>
      </c>
      <c r="AA446" s="72">
        <v>201</v>
      </c>
      <c r="AB446" s="72">
        <v>101</v>
      </c>
      <c r="AC446" s="72">
        <v>100</v>
      </c>
      <c r="AD446" s="72"/>
      <c r="AE446" s="148"/>
      <c r="AF446" s="72">
        <v>76</v>
      </c>
      <c r="AG446" s="72">
        <v>12</v>
      </c>
      <c r="AH446" s="72" t="s">
        <v>92</v>
      </c>
      <c r="AI446" s="72" t="s">
        <v>92</v>
      </c>
      <c r="AJ446" s="72" t="s">
        <v>92</v>
      </c>
      <c r="AK446" s="72" t="s">
        <v>91</v>
      </c>
      <c r="AL446" s="72" t="s">
        <v>92</v>
      </c>
      <c r="AM446" s="72" t="s">
        <v>92</v>
      </c>
      <c r="AN446" s="72" t="s">
        <v>92</v>
      </c>
      <c r="AO446" s="72" t="s">
        <v>92</v>
      </c>
      <c r="AP446" s="72" t="s">
        <v>92</v>
      </c>
      <c r="AQ446" s="72" t="s">
        <v>3143</v>
      </c>
      <c r="AR446" s="72">
        <v>13594059670</v>
      </c>
      <c r="AS446" s="72"/>
      <c r="AT446" s="72"/>
      <c r="AU446" s="192"/>
      <c r="AV446" s="193"/>
      <c r="AW446" s="192"/>
      <c r="AX446" s="192"/>
      <c r="AY446" s="192"/>
      <c r="AZ446" s="192"/>
      <c r="BA446" s="192"/>
      <c r="BB446" s="192"/>
      <c r="BC446" s="192"/>
    </row>
    <row r="447" s="5" customFormat="1" ht="133" customHeight="1" spans="1:55">
      <c r="A447" s="180" t="s">
        <v>73</v>
      </c>
      <c r="B447" s="61">
        <v>436</v>
      </c>
      <c r="C447" s="33" t="s">
        <v>3235</v>
      </c>
      <c r="D447" s="72" t="s">
        <v>73</v>
      </c>
      <c r="E447" s="72" t="s">
        <v>74</v>
      </c>
      <c r="F447" s="72" t="s">
        <v>75</v>
      </c>
      <c r="G447" s="72" t="s">
        <v>3236</v>
      </c>
      <c r="H447" s="72" t="s">
        <v>96</v>
      </c>
      <c r="I447" s="72" t="s">
        <v>1710</v>
      </c>
      <c r="J447" s="72" t="s">
        <v>3237</v>
      </c>
      <c r="K447" s="72" t="s">
        <v>3238</v>
      </c>
      <c r="L447" s="72" t="s">
        <v>3237</v>
      </c>
      <c r="M447" s="72" t="s">
        <v>3239</v>
      </c>
      <c r="N447" s="72" t="s">
        <v>82</v>
      </c>
      <c r="O447" s="72" t="s">
        <v>196</v>
      </c>
      <c r="P447" s="72" t="s">
        <v>3240</v>
      </c>
      <c r="Q447" s="72" t="s">
        <v>85</v>
      </c>
      <c r="R447" s="72" t="s">
        <v>3241</v>
      </c>
      <c r="S447" s="72" t="s">
        <v>105</v>
      </c>
      <c r="T447" s="72" t="s">
        <v>570</v>
      </c>
      <c r="U447" s="72" t="s">
        <v>89</v>
      </c>
      <c r="V447" s="33" t="s">
        <v>688</v>
      </c>
      <c r="W447" s="72">
        <v>2024</v>
      </c>
      <c r="X447" s="72" t="s">
        <v>91</v>
      </c>
      <c r="Y447" s="72">
        <v>202401</v>
      </c>
      <c r="Z447" s="72">
        <v>202412</v>
      </c>
      <c r="AA447" s="72">
        <v>985</v>
      </c>
      <c r="AB447" s="72">
        <v>185</v>
      </c>
      <c r="AC447" s="72">
        <v>500</v>
      </c>
      <c r="AD447" s="72">
        <v>300</v>
      </c>
      <c r="AE447" s="148"/>
      <c r="AF447" s="72">
        <v>720</v>
      </c>
      <c r="AG447" s="72">
        <v>221</v>
      </c>
      <c r="AH447" s="72" t="s">
        <v>92</v>
      </c>
      <c r="AI447" s="72" t="s">
        <v>92</v>
      </c>
      <c r="AJ447" s="72" t="s">
        <v>92</v>
      </c>
      <c r="AK447" s="72" t="s">
        <v>91</v>
      </c>
      <c r="AL447" s="72" t="s">
        <v>92</v>
      </c>
      <c r="AM447" s="72" t="s">
        <v>92</v>
      </c>
      <c r="AN447" s="72" t="s">
        <v>92</v>
      </c>
      <c r="AO447" s="72" t="s">
        <v>92</v>
      </c>
      <c r="AP447" s="72" t="s">
        <v>92</v>
      </c>
      <c r="AQ447" s="72" t="s">
        <v>3143</v>
      </c>
      <c r="AR447" s="72">
        <v>13594059670</v>
      </c>
      <c r="AS447" s="72"/>
      <c r="AT447" s="72"/>
      <c r="AU447" s="192"/>
      <c r="AV447" s="193"/>
      <c r="AW447" s="192"/>
      <c r="AX447" s="192"/>
      <c r="AY447" s="192"/>
      <c r="AZ447" s="192"/>
      <c r="BA447" s="192"/>
      <c r="BB447" s="192"/>
      <c r="BC447" s="192"/>
    </row>
    <row r="448" s="5" customFormat="1" ht="143" customHeight="1" spans="1:55">
      <c r="A448" s="180" t="s">
        <v>73</v>
      </c>
      <c r="B448" s="61">
        <v>437</v>
      </c>
      <c r="C448" s="33" t="s">
        <v>3242</v>
      </c>
      <c r="D448" s="72" t="s">
        <v>73</v>
      </c>
      <c r="E448" s="72" t="s">
        <v>74</v>
      </c>
      <c r="F448" s="72" t="s">
        <v>75</v>
      </c>
      <c r="G448" s="72" t="s">
        <v>3243</v>
      </c>
      <c r="H448" s="72" t="s">
        <v>96</v>
      </c>
      <c r="I448" s="72" t="s">
        <v>248</v>
      </c>
      <c r="J448" s="72" t="s">
        <v>3244</v>
      </c>
      <c r="K448" s="72" t="s">
        <v>3245</v>
      </c>
      <c r="L448" s="72" t="s">
        <v>3244</v>
      </c>
      <c r="M448" s="72" t="s">
        <v>3246</v>
      </c>
      <c r="N448" s="72" t="s">
        <v>82</v>
      </c>
      <c r="O448" s="72" t="s">
        <v>196</v>
      </c>
      <c r="P448" s="72" t="s">
        <v>3247</v>
      </c>
      <c r="Q448" s="72" t="s">
        <v>85</v>
      </c>
      <c r="R448" s="72" t="s">
        <v>3248</v>
      </c>
      <c r="S448" s="72" t="s">
        <v>105</v>
      </c>
      <c r="T448" s="72" t="s">
        <v>570</v>
      </c>
      <c r="U448" s="72" t="s">
        <v>89</v>
      </c>
      <c r="V448" s="33" t="s">
        <v>534</v>
      </c>
      <c r="W448" s="72">
        <v>2024</v>
      </c>
      <c r="X448" s="72" t="s">
        <v>91</v>
      </c>
      <c r="Y448" s="72">
        <v>202401</v>
      </c>
      <c r="Z448" s="72">
        <v>202412</v>
      </c>
      <c r="AA448" s="72">
        <v>446</v>
      </c>
      <c r="AB448" s="72">
        <v>146</v>
      </c>
      <c r="AC448" s="72">
        <v>100</v>
      </c>
      <c r="AD448" s="72">
        <v>200</v>
      </c>
      <c r="AE448" s="148"/>
      <c r="AF448" s="72">
        <v>200</v>
      </c>
      <c r="AG448" s="72">
        <v>70</v>
      </c>
      <c r="AH448" s="72" t="s">
        <v>92</v>
      </c>
      <c r="AI448" s="72" t="s">
        <v>92</v>
      </c>
      <c r="AJ448" s="72" t="s">
        <v>92</v>
      </c>
      <c r="AK448" s="72" t="s">
        <v>91</v>
      </c>
      <c r="AL448" s="72" t="s">
        <v>92</v>
      </c>
      <c r="AM448" s="72" t="s">
        <v>92</v>
      </c>
      <c r="AN448" s="72" t="s">
        <v>92</v>
      </c>
      <c r="AO448" s="72" t="s">
        <v>92</v>
      </c>
      <c r="AP448" s="72" t="s">
        <v>92</v>
      </c>
      <c r="AQ448" s="72" t="s">
        <v>3143</v>
      </c>
      <c r="AR448" s="72">
        <v>13594059670</v>
      </c>
      <c r="AS448" s="72"/>
      <c r="AT448" s="72"/>
      <c r="AU448" s="192"/>
      <c r="AV448" s="193"/>
      <c r="AW448" s="192"/>
      <c r="AX448" s="192"/>
      <c r="AY448" s="192"/>
      <c r="AZ448" s="192"/>
      <c r="BA448" s="192"/>
      <c r="BB448" s="192"/>
      <c r="BC448" s="192"/>
    </row>
    <row r="449" s="5" customFormat="1" ht="145" customHeight="1" spans="1:55">
      <c r="A449" s="180" t="s">
        <v>73</v>
      </c>
      <c r="B449" s="61">
        <v>438</v>
      </c>
      <c r="C449" s="33" t="s">
        <v>3249</v>
      </c>
      <c r="D449" s="72" t="s">
        <v>73</v>
      </c>
      <c r="E449" s="72" t="s">
        <v>74</v>
      </c>
      <c r="F449" s="72" t="s">
        <v>75</v>
      </c>
      <c r="G449" s="72" t="s">
        <v>3250</v>
      </c>
      <c r="H449" s="72" t="s">
        <v>96</v>
      </c>
      <c r="I449" s="72" t="s">
        <v>3251</v>
      </c>
      <c r="J449" s="72" t="s">
        <v>3252</v>
      </c>
      <c r="K449" s="72" t="s">
        <v>3253</v>
      </c>
      <c r="L449" s="72" t="s">
        <v>3252</v>
      </c>
      <c r="M449" s="72" t="s">
        <v>3254</v>
      </c>
      <c r="N449" s="72" t="s">
        <v>82</v>
      </c>
      <c r="O449" s="72" t="s">
        <v>196</v>
      </c>
      <c r="P449" s="72" t="s">
        <v>3255</v>
      </c>
      <c r="Q449" s="72" t="s">
        <v>85</v>
      </c>
      <c r="R449" s="72" t="s">
        <v>1675</v>
      </c>
      <c r="S449" s="72" t="s">
        <v>105</v>
      </c>
      <c r="T449" s="72" t="s">
        <v>570</v>
      </c>
      <c r="U449" s="72" t="s">
        <v>89</v>
      </c>
      <c r="V449" s="33" t="s">
        <v>771</v>
      </c>
      <c r="W449" s="72">
        <v>2024</v>
      </c>
      <c r="X449" s="72" t="s">
        <v>91</v>
      </c>
      <c r="Y449" s="72">
        <v>202401</v>
      </c>
      <c r="Z449" s="72">
        <v>202412</v>
      </c>
      <c r="AA449" s="72">
        <v>179</v>
      </c>
      <c r="AB449" s="72">
        <v>179</v>
      </c>
      <c r="AC449" s="72">
        <v>0</v>
      </c>
      <c r="AD449" s="72"/>
      <c r="AE449" s="148"/>
      <c r="AF449" s="72">
        <v>425</v>
      </c>
      <c r="AG449" s="72">
        <v>35</v>
      </c>
      <c r="AH449" s="72" t="s">
        <v>92</v>
      </c>
      <c r="AI449" s="72" t="s">
        <v>92</v>
      </c>
      <c r="AJ449" s="72" t="s">
        <v>92</v>
      </c>
      <c r="AK449" s="72" t="s">
        <v>91</v>
      </c>
      <c r="AL449" s="72" t="s">
        <v>92</v>
      </c>
      <c r="AM449" s="72" t="s">
        <v>92</v>
      </c>
      <c r="AN449" s="72" t="s">
        <v>92</v>
      </c>
      <c r="AO449" s="72" t="s">
        <v>92</v>
      </c>
      <c r="AP449" s="72" t="s">
        <v>92</v>
      </c>
      <c r="AQ449" s="72" t="s">
        <v>3143</v>
      </c>
      <c r="AR449" s="72">
        <v>13594059670</v>
      </c>
      <c r="AS449" s="72"/>
      <c r="AT449" s="72"/>
      <c r="AU449" s="192"/>
      <c r="AV449" s="193"/>
      <c r="AW449" s="192"/>
      <c r="AX449" s="192"/>
      <c r="AY449" s="192"/>
      <c r="AZ449" s="192"/>
      <c r="BA449" s="192"/>
      <c r="BB449" s="192"/>
      <c r="BC449" s="192"/>
    </row>
    <row r="450" s="5" customFormat="1" ht="137" customHeight="1" spans="1:55">
      <c r="A450" s="180" t="s">
        <v>73</v>
      </c>
      <c r="B450" s="61">
        <v>439</v>
      </c>
      <c r="C450" s="33" t="s">
        <v>3256</v>
      </c>
      <c r="D450" s="72" t="s">
        <v>73</v>
      </c>
      <c r="E450" s="72" t="s">
        <v>74</v>
      </c>
      <c r="F450" s="72" t="s">
        <v>75</v>
      </c>
      <c r="G450" s="72" t="s">
        <v>3257</v>
      </c>
      <c r="H450" s="72" t="s">
        <v>96</v>
      </c>
      <c r="I450" s="72" t="s">
        <v>2321</v>
      </c>
      <c r="J450" s="72" t="s">
        <v>3258</v>
      </c>
      <c r="K450" s="72" t="s">
        <v>3259</v>
      </c>
      <c r="L450" s="72" t="s">
        <v>3258</v>
      </c>
      <c r="M450" s="72" t="s">
        <v>3260</v>
      </c>
      <c r="N450" s="72" t="s">
        <v>82</v>
      </c>
      <c r="O450" s="72" t="s">
        <v>196</v>
      </c>
      <c r="P450" s="72" t="s">
        <v>3261</v>
      </c>
      <c r="Q450" s="72" t="s">
        <v>85</v>
      </c>
      <c r="R450" s="72" t="s">
        <v>104</v>
      </c>
      <c r="S450" s="72" t="s">
        <v>105</v>
      </c>
      <c r="T450" s="72" t="s">
        <v>570</v>
      </c>
      <c r="U450" s="72" t="s">
        <v>89</v>
      </c>
      <c r="V450" s="33" t="s">
        <v>523</v>
      </c>
      <c r="W450" s="72">
        <v>2024</v>
      </c>
      <c r="X450" s="72" t="s">
        <v>91</v>
      </c>
      <c r="Y450" s="72">
        <v>202401</v>
      </c>
      <c r="Z450" s="72">
        <v>202412</v>
      </c>
      <c r="AA450" s="72">
        <v>116</v>
      </c>
      <c r="AB450" s="72">
        <v>116</v>
      </c>
      <c r="AC450" s="72">
        <v>0</v>
      </c>
      <c r="AD450" s="72"/>
      <c r="AE450" s="148"/>
      <c r="AF450" s="72">
        <v>6000</v>
      </c>
      <c r="AG450" s="72">
        <v>80</v>
      </c>
      <c r="AH450" s="72" t="s">
        <v>92</v>
      </c>
      <c r="AI450" s="72" t="s">
        <v>92</v>
      </c>
      <c r="AJ450" s="72" t="s">
        <v>92</v>
      </c>
      <c r="AK450" s="72" t="s">
        <v>91</v>
      </c>
      <c r="AL450" s="72" t="s">
        <v>92</v>
      </c>
      <c r="AM450" s="72" t="s">
        <v>92</v>
      </c>
      <c r="AN450" s="72" t="s">
        <v>92</v>
      </c>
      <c r="AO450" s="72" t="s">
        <v>92</v>
      </c>
      <c r="AP450" s="72" t="s">
        <v>92</v>
      </c>
      <c r="AQ450" s="72" t="s">
        <v>3143</v>
      </c>
      <c r="AR450" s="72">
        <v>13594059670</v>
      </c>
      <c r="AS450" s="72"/>
      <c r="AT450" s="72"/>
      <c r="AU450" s="192"/>
      <c r="AV450" s="193"/>
      <c r="AW450" s="192"/>
      <c r="AX450" s="192"/>
      <c r="AY450" s="192"/>
      <c r="AZ450" s="192"/>
      <c r="BA450" s="192"/>
      <c r="BB450" s="192"/>
      <c r="BC450" s="192"/>
    </row>
    <row r="451" s="5" customFormat="1" ht="140" customHeight="1" spans="1:55">
      <c r="A451" s="180" t="s">
        <v>73</v>
      </c>
      <c r="B451" s="61">
        <v>440</v>
      </c>
      <c r="C451" s="33" t="s">
        <v>3262</v>
      </c>
      <c r="D451" s="72" t="s">
        <v>73</v>
      </c>
      <c r="E451" s="72" t="s">
        <v>74</v>
      </c>
      <c r="F451" s="72" t="s">
        <v>75</v>
      </c>
      <c r="G451" s="72" t="s">
        <v>3263</v>
      </c>
      <c r="H451" s="72" t="s">
        <v>96</v>
      </c>
      <c r="I451" s="72" t="s">
        <v>3264</v>
      </c>
      <c r="J451" s="72" t="s">
        <v>3265</v>
      </c>
      <c r="K451" s="72" t="s">
        <v>3266</v>
      </c>
      <c r="L451" s="72" t="s">
        <v>3265</v>
      </c>
      <c r="M451" s="72" t="s">
        <v>3267</v>
      </c>
      <c r="N451" s="72" t="s">
        <v>82</v>
      </c>
      <c r="O451" s="72" t="s">
        <v>196</v>
      </c>
      <c r="P451" s="72" t="s">
        <v>3268</v>
      </c>
      <c r="Q451" s="72" t="s">
        <v>85</v>
      </c>
      <c r="R451" s="72" t="s">
        <v>104</v>
      </c>
      <c r="S451" s="72" t="s">
        <v>105</v>
      </c>
      <c r="T451" s="72" t="s">
        <v>570</v>
      </c>
      <c r="U451" s="72" t="s">
        <v>89</v>
      </c>
      <c r="V451" s="33" t="s">
        <v>124</v>
      </c>
      <c r="W451" s="72">
        <v>2024</v>
      </c>
      <c r="X451" s="72" t="s">
        <v>91</v>
      </c>
      <c r="Y451" s="72">
        <v>202401</v>
      </c>
      <c r="Z451" s="72">
        <v>202412</v>
      </c>
      <c r="AA451" s="72">
        <v>284</v>
      </c>
      <c r="AB451" s="72">
        <v>184</v>
      </c>
      <c r="AC451" s="72">
        <v>100</v>
      </c>
      <c r="AD451" s="72"/>
      <c r="AE451" s="148"/>
      <c r="AF451" s="72">
        <v>1000</v>
      </c>
      <c r="AG451" s="72">
        <v>80</v>
      </c>
      <c r="AH451" s="72" t="s">
        <v>92</v>
      </c>
      <c r="AI451" s="72" t="s">
        <v>92</v>
      </c>
      <c r="AJ451" s="72" t="s">
        <v>92</v>
      </c>
      <c r="AK451" s="72" t="s">
        <v>91</v>
      </c>
      <c r="AL451" s="72" t="s">
        <v>92</v>
      </c>
      <c r="AM451" s="72" t="s">
        <v>92</v>
      </c>
      <c r="AN451" s="72" t="s">
        <v>92</v>
      </c>
      <c r="AO451" s="72" t="s">
        <v>92</v>
      </c>
      <c r="AP451" s="72" t="s">
        <v>92</v>
      </c>
      <c r="AQ451" s="72" t="s">
        <v>3143</v>
      </c>
      <c r="AR451" s="72">
        <v>13594059670</v>
      </c>
      <c r="AS451" s="72"/>
      <c r="AT451" s="72"/>
      <c r="AU451" s="192"/>
      <c r="AV451" s="193"/>
      <c r="AW451" s="192"/>
      <c r="AX451" s="192"/>
      <c r="AY451" s="192"/>
      <c r="AZ451" s="192"/>
      <c r="BA451" s="192"/>
      <c r="BB451" s="192"/>
      <c r="BC451" s="192"/>
    </row>
    <row r="452" s="5" customFormat="1" ht="191" customHeight="1" spans="1:55">
      <c r="A452" s="180" t="s">
        <v>73</v>
      </c>
      <c r="B452" s="61">
        <v>441</v>
      </c>
      <c r="C452" s="33" t="s">
        <v>3269</v>
      </c>
      <c r="D452" s="72" t="s">
        <v>73</v>
      </c>
      <c r="E452" s="72" t="s">
        <v>74</v>
      </c>
      <c r="F452" s="72" t="s">
        <v>75</v>
      </c>
      <c r="G452" s="72" t="s">
        <v>3270</v>
      </c>
      <c r="H452" s="72" t="s">
        <v>96</v>
      </c>
      <c r="I452" s="72" t="s">
        <v>3271</v>
      </c>
      <c r="J452" s="72" t="s">
        <v>3272</v>
      </c>
      <c r="K452" s="72" t="s">
        <v>3273</v>
      </c>
      <c r="L452" s="72" t="s">
        <v>3272</v>
      </c>
      <c r="M452" s="72" t="s">
        <v>3274</v>
      </c>
      <c r="N452" s="72" t="s">
        <v>82</v>
      </c>
      <c r="O452" s="72" t="s">
        <v>196</v>
      </c>
      <c r="P452" s="72" t="s">
        <v>3275</v>
      </c>
      <c r="Q452" s="72" t="s">
        <v>85</v>
      </c>
      <c r="R452" s="72" t="s">
        <v>3201</v>
      </c>
      <c r="S452" s="72" t="s">
        <v>105</v>
      </c>
      <c r="T452" s="72" t="s">
        <v>570</v>
      </c>
      <c r="U452" s="72" t="s">
        <v>89</v>
      </c>
      <c r="V452" s="33" t="s">
        <v>237</v>
      </c>
      <c r="W452" s="72">
        <v>2024</v>
      </c>
      <c r="X452" s="72" t="s">
        <v>91</v>
      </c>
      <c r="Y452" s="72">
        <v>202401</v>
      </c>
      <c r="Z452" s="72">
        <v>202412</v>
      </c>
      <c r="AA452" s="72">
        <v>149</v>
      </c>
      <c r="AB452" s="72">
        <v>149</v>
      </c>
      <c r="AC452" s="72">
        <v>0</v>
      </c>
      <c r="AD452" s="72"/>
      <c r="AE452" s="148"/>
      <c r="AF452" s="72">
        <v>365</v>
      </c>
      <c r="AG452" s="72">
        <v>52</v>
      </c>
      <c r="AH452" s="72" t="s">
        <v>92</v>
      </c>
      <c r="AI452" s="72" t="s">
        <v>92</v>
      </c>
      <c r="AJ452" s="72" t="s">
        <v>92</v>
      </c>
      <c r="AK452" s="72" t="s">
        <v>91</v>
      </c>
      <c r="AL452" s="72" t="s">
        <v>92</v>
      </c>
      <c r="AM452" s="72" t="s">
        <v>92</v>
      </c>
      <c r="AN452" s="72" t="s">
        <v>92</v>
      </c>
      <c r="AO452" s="72" t="s">
        <v>92</v>
      </c>
      <c r="AP452" s="72" t="s">
        <v>92</v>
      </c>
      <c r="AQ452" s="72" t="s">
        <v>3143</v>
      </c>
      <c r="AR452" s="72">
        <v>13594059670</v>
      </c>
      <c r="AS452" s="72"/>
      <c r="AT452" s="72"/>
      <c r="AU452" s="192"/>
      <c r="AV452" s="193"/>
      <c r="AW452" s="192"/>
      <c r="AX452" s="192"/>
      <c r="AY452" s="192"/>
      <c r="AZ452" s="192"/>
      <c r="BA452" s="192"/>
      <c r="BB452" s="192"/>
      <c r="BC452" s="192"/>
    </row>
    <row r="453" s="5" customFormat="1" ht="150" customHeight="1" spans="1:55">
      <c r="A453" s="180" t="s">
        <v>73</v>
      </c>
      <c r="B453" s="61">
        <v>442</v>
      </c>
      <c r="C453" s="33" t="s">
        <v>3276</v>
      </c>
      <c r="D453" s="72" t="s">
        <v>73</v>
      </c>
      <c r="E453" s="72" t="s">
        <v>74</v>
      </c>
      <c r="F453" s="72" t="s">
        <v>75</v>
      </c>
      <c r="G453" s="72" t="s">
        <v>3277</v>
      </c>
      <c r="H453" s="72" t="s">
        <v>96</v>
      </c>
      <c r="I453" s="72" t="s">
        <v>3278</v>
      </c>
      <c r="J453" s="72" t="s">
        <v>3279</v>
      </c>
      <c r="K453" s="72" t="s">
        <v>3280</v>
      </c>
      <c r="L453" s="72" t="s">
        <v>3279</v>
      </c>
      <c r="M453" s="72" t="s">
        <v>3281</v>
      </c>
      <c r="N453" s="72" t="s">
        <v>82</v>
      </c>
      <c r="O453" s="72" t="s">
        <v>196</v>
      </c>
      <c r="P453" s="72" t="s">
        <v>3282</v>
      </c>
      <c r="Q453" s="72" t="s">
        <v>85</v>
      </c>
      <c r="R453" s="72" t="s">
        <v>3283</v>
      </c>
      <c r="S453" s="72" t="s">
        <v>105</v>
      </c>
      <c r="T453" s="72" t="s">
        <v>570</v>
      </c>
      <c r="U453" s="72" t="s">
        <v>89</v>
      </c>
      <c r="V453" s="33" t="s">
        <v>589</v>
      </c>
      <c r="W453" s="72">
        <v>2024</v>
      </c>
      <c r="X453" s="72" t="s">
        <v>91</v>
      </c>
      <c r="Y453" s="72">
        <v>202401</v>
      </c>
      <c r="Z453" s="72">
        <v>202412</v>
      </c>
      <c r="AA453" s="72">
        <v>309</v>
      </c>
      <c r="AB453" s="72">
        <v>109</v>
      </c>
      <c r="AC453" s="72">
        <v>100</v>
      </c>
      <c r="AD453" s="72">
        <v>100</v>
      </c>
      <c r="AE453" s="148"/>
      <c r="AF453" s="72">
        <v>295</v>
      </c>
      <c r="AG453" s="72">
        <v>44</v>
      </c>
      <c r="AH453" s="72" t="s">
        <v>92</v>
      </c>
      <c r="AI453" s="72" t="s">
        <v>92</v>
      </c>
      <c r="AJ453" s="72" t="s">
        <v>92</v>
      </c>
      <c r="AK453" s="72" t="s">
        <v>91</v>
      </c>
      <c r="AL453" s="72" t="s">
        <v>92</v>
      </c>
      <c r="AM453" s="72" t="s">
        <v>92</v>
      </c>
      <c r="AN453" s="72" t="s">
        <v>92</v>
      </c>
      <c r="AO453" s="72" t="s">
        <v>92</v>
      </c>
      <c r="AP453" s="72" t="s">
        <v>92</v>
      </c>
      <c r="AQ453" s="72" t="s">
        <v>3143</v>
      </c>
      <c r="AR453" s="72">
        <v>13594059670</v>
      </c>
      <c r="AS453" s="72"/>
      <c r="AT453" s="72"/>
      <c r="AU453" s="192"/>
      <c r="AV453" s="193"/>
      <c r="AW453" s="192"/>
      <c r="AX453" s="192"/>
      <c r="AY453" s="192"/>
      <c r="AZ453" s="192"/>
      <c r="BA453" s="192"/>
      <c r="BB453" s="192"/>
      <c r="BC453" s="192"/>
    </row>
    <row r="454" s="5" customFormat="1" ht="197" customHeight="1" spans="1:55">
      <c r="A454" s="180" t="s">
        <v>73</v>
      </c>
      <c r="B454" s="61">
        <v>443</v>
      </c>
      <c r="C454" s="33" t="s">
        <v>3284</v>
      </c>
      <c r="D454" s="72" t="s">
        <v>73</v>
      </c>
      <c r="E454" s="72" t="s">
        <v>74</v>
      </c>
      <c r="F454" s="72" t="s">
        <v>75</v>
      </c>
      <c r="G454" s="72" t="s">
        <v>3285</v>
      </c>
      <c r="H454" s="72" t="s">
        <v>114</v>
      </c>
      <c r="I454" s="72" t="s">
        <v>3286</v>
      </c>
      <c r="J454" s="72" t="s">
        <v>3287</v>
      </c>
      <c r="K454" s="72" t="s">
        <v>3288</v>
      </c>
      <c r="L454" s="72" t="s">
        <v>3287</v>
      </c>
      <c r="M454" s="72" t="s">
        <v>3289</v>
      </c>
      <c r="N454" s="72" t="s">
        <v>82</v>
      </c>
      <c r="O454" s="72" t="s">
        <v>196</v>
      </c>
      <c r="P454" s="72" t="s">
        <v>3290</v>
      </c>
      <c r="Q454" s="72" t="s">
        <v>85</v>
      </c>
      <c r="R454" s="72" t="s">
        <v>3291</v>
      </c>
      <c r="S454" s="72" t="s">
        <v>478</v>
      </c>
      <c r="T454" s="72" t="s">
        <v>570</v>
      </c>
      <c r="U454" s="72" t="s">
        <v>89</v>
      </c>
      <c r="V454" s="33" t="s">
        <v>640</v>
      </c>
      <c r="W454" s="72">
        <v>2024</v>
      </c>
      <c r="X454" s="72" t="s">
        <v>91</v>
      </c>
      <c r="Y454" s="72">
        <v>202401</v>
      </c>
      <c r="Z454" s="72">
        <v>202412</v>
      </c>
      <c r="AA454" s="72">
        <v>500</v>
      </c>
      <c r="AB454" s="72">
        <v>100</v>
      </c>
      <c r="AC454" s="72">
        <v>200</v>
      </c>
      <c r="AD454" s="72">
        <v>200</v>
      </c>
      <c r="AE454" s="148"/>
      <c r="AF454" s="72">
        <v>13000</v>
      </c>
      <c r="AG454" s="72">
        <v>3142</v>
      </c>
      <c r="AH454" s="72" t="s">
        <v>92</v>
      </c>
      <c r="AI454" s="72" t="s">
        <v>92</v>
      </c>
      <c r="AJ454" s="72" t="s">
        <v>92</v>
      </c>
      <c r="AK454" s="72" t="s">
        <v>91</v>
      </c>
      <c r="AL454" s="72" t="s">
        <v>91</v>
      </c>
      <c r="AM454" s="72" t="s">
        <v>92</v>
      </c>
      <c r="AN454" s="72" t="s">
        <v>92</v>
      </c>
      <c r="AO454" s="72" t="s">
        <v>92</v>
      </c>
      <c r="AP454" s="72" t="s">
        <v>92</v>
      </c>
      <c r="AQ454" s="72" t="s">
        <v>3292</v>
      </c>
      <c r="AR454" s="72">
        <v>13709445221</v>
      </c>
      <c r="AS454" s="72"/>
      <c r="AT454" s="72"/>
      <c r="AU454" s="192"/>
      <c r="AV454" s="193"/>
      <c r="AW454" s="192"/>
      <c r="AX454" s="192"/>
      <c r="AY454" s="192"/>
      <c r="AZ454" s="192"/>
      <c r="BA454" s="192"/>
      <c r="BB454" s="192"/>
      <c r="BC454" s="192"/>
    </row>
    <row r="455" s="14" customFormat="1" ht="204" customHeight="1" spans="1:55">
      <c r="A455" s="180" t="s">
        <v>1130</v>
      </c>
      <c r="B455" s="61">
        <v>444</v>
      </c>
      <c r="C455" s="33" t="s">
        <v>3293</v>
      </c>
      <c r="D455" s="72" t="s">
        <v>110</v>
      </c>
      <c r="E455" s="72" t="s">
        <v>160</v>
      </c>
      <c r="F455" s="72" t="s">
        <v>1041</v>
      </c>
      <c r="G455" s="72" t="s">
        <v>3294</v>
      </c>
      <c r="H455" s="72" t="s">
        <v>114</v>
      </c>
      <c r="I455" s="72" t="s">
        <v>352</v>
      </c>
      <c r="J455" s="72" t="s">
        <v>3295</v>
      </c>
      <c r="K455" s="72" t="s">
        <v>3296</v>
      </c>
      <c r="L455" s="72" t="s">
        <v>3295</v>
      </c>
      <c r="M455" s="72" t="s">
        <v>3297</v>
      </c>
      <c r="N455" s="72" t="s">
        <v>1023</v>
      </c>
      <c r="O455" s="72" t="s">
        <v>182</v>
      </c>
      <c r="P455" s="72" t="s">
        <v>3298</v>
      </c>
      <c r="Q455" s="72" t="s">
        <v>3124</v>
      </c>
      <c r="R455" s="72" t="s">
        <v>3299</v>
      </c>
      <c r="S455" s="72" t="s">
        <v>569</v>
      </c>
      <c r="T455" s="72" t="s">
        <v>570</v>
      </c>
      <c r="U455" s="72" t="s">
        <v>3126</v>
      </c>
      <c r="V455" s="33" t="s">
        <v>3126</v>
      </c>
      <c r="W455" s="72">
        <v>2024</v>
      </c>
      <c r="X455" s="72" t="s">
        <v>91</v>
      </c>
      <c r="Y455" s="72">
        <v>202401</v>
      </c>
      <c r="Z455" s="72">
        <v>202512</v>
      </c>
      <c r="AA455" s="72">
        <v>1000</v>
      </c>
      <c r="AB455" s="72">
        <v>1000</v>
      </c>
      <c r="AC455" s="72"/>
      <c r="AD455" s="72"/>
      <c r="AE455" s="148"/>
      <c r="AF455" s="72">
        <v>500</v>
      </c>
      <c r="AG455" s="72">
        <v>200</v>
      </c>
      <c r="AH455" s="72" t="s">
        <v>92</v>
      </c>
      <c r="AI455" s="72" t="s">
        <v>92</v>
      </c>
      <c r="AJ455" s="72" t="s">
        <v>92</v>
      </c>
      <c r="AK455" s="72" t="s">
        <v>91</v>
      </c>
      <c r="AL455" s="72" t="s">
        <v>92</v>
      </c>
      <c r="AM455" s="72" t="s">
        <v>92</v>
      </c>
      <c r="AN455" s="72" t="s">
        <v>92</v>
      </c>
      <c r="AO455" s="72" t="s">
        <v>92</v>
      </c>
      <c r="AP455" s="72" t="s">
        <v>92</v>
      </c>
      <c r="AQ455" s="72" t="s">
        <v>3300</v>
      </c>
      <c r="AR455" s="72">
        <v>15223667698</v>
      </c>
      <c r="AS455" s="72"/>
      <c r="AT455" s="72"/>
      <c r="AU455" s="160"/>
      <c r="AV455" s="174"/>
      <c r="AW455" s="72">
        <v>500</v>
      </c>
      <c r="AX455" s="160"/>
      <c r="AY455" s="160"/>
      <c r="AZ455" s="160"/>
      <c r="BA455" s="160"/>
      <c r="BB455" s="160"/>
      <c r="BC455" s="160"/>
    </row>
    <row r="456" s="5" customFormat="1" ht="199" customHeight="1" spans="1:55">
      <c r="A456" s="180" t="s">
        <v>2297</v>
      </c>
      <c r="B456" s="61">
        <v>445</v>
      </c>
      <c r="C456" s="33" t="s">
        <v>3301</v>
      </c>
      <c r="D456" s="72" t="s">
        <v>73</v>
      </c>
      <c r="E456" s="72" t="s">
        <v>128</v>
      </c>
      <c r="F456" s="72" t="s">
        <v>3302</v>
      </c>
      <c r="G456" s="72" t="s">
        <v>3303</v>
      </c>
      <c r="H456" s="72" t="s">
        <v>114</v>
      </c>
      <c r="I456" s="72" t="s">
        <v>352</v>
      </c>
      <c r="J456" s="72" t="s">
        <v>3304</v>
      </c>
      <c r="K456" s="72" t="s">
        <v>3305</v>
      </c>
      <c r="L456" s="72" t="s">
        <v>3304</v>
      </c>
      <c r="M456" s="72" t="s">
        <v>3303</v>
      </c>
      <c r="N456" s="72" t="s">
        <v>82</v>
      </c>
      <c r="O456" s="72" t="s">
        <v>196</v>
      </c>
      <c r="P456" s="72" t="s">
        <v>3306</v>
      </c>
      <c r="Q456" s="72" t="s">
        <v>1221</v>
      </c>
      <c r="R456" s="72" t="s">
        <v>1064</v>
      </c>
      <c r="S456" s="72" t="s">
        <v>569</v>
      </c>
      <c r="T456" s="72" t="s">
        <v>570</v>
      </c>
      <c r="U456" s="72" t="s">
        <v>3307</v>
      </c>
      <c r="V456" s="33" t="s">
        <v>2462</v>
      </c>
      <c r="W456" s="72">
        <v>2024</v>
      </c>
      <c r="X456" s="72" t="s">
        <v>91</v>
      </c>
      <c r="Y456" s="72">
        <v>202401</v>
      </c>
      <c r="Z456" s="72">
        <v>202412</v>
      </c>
      <c r="AA456" s="72">
        <v>350</v>
      </c>
      <c r="AB456" s="72"/>
      <c r="AC456" s="72">
        <v>350</v>
      </c>
      <c r="AD456" s="72"/>
      <c r="AE456" s="148"/>
      <c r="AF456" s="72">
        <v>500</v>
      </c>
      <c r="AG456" s="72">
        <v>200</v>
      </c>
      <c r="AH456" s="72" t="s">
        <v>92</v>
      </c>
      <c r="AI456" s="72" t="s">
        <v>92</v>
      </c>
      <c r="AJ456" s="72" t="s">
        <v>92</v>
      </c>
      <c r="AK456" s="72" t="s">
        <v>91</v>
      </c>
      <c r="AL456" s="72" t="s">
        <v>92</v>
      </c>
      <c r="AM456" s="72" t="s">
        <v>92</v>
      </c>
      <c r="AN456" s="72" t="s">
        <v>92</v>
      </c>
      <c r="AO456" s="72" t="s">
        <v>92</v>
      </c>
      <c r="AP456" s="72" t="s">
        <v>92</v>
      </c>
      <c r="AQ456" s="72" t="s">
        <v>3308</v>
      </c>
      <c r="AR456" s="72">
        <v>15826491516</v>
      </c>
      <c r="AS456" s="72"/>
      <c r="AT456" s="72"/>
      <c r="AU456" s="192"/>
      <c r="AV456" s="193"/>
      <c r="AW456" s="192"/>
      <c r="AX456" s="192"/>
      <c r="AY456" s="192"/>
      <c r="AZ456" s="192"/>
      <c r="BA456" s="192"/>
      <c r="BB456" s="192"/>
      <c r="BC456" s="192"/>
    </row>
    <row r="457" s="4" customFormat="1" ht="291" customHeight="1" spans="1:55">
      <c r="A457" s="180" t="s">
        <v>2297</v>
      </c>
      <c r="B457" s="61">
        <v>446</v>
      </c>
      <c r="C457" s="33" t="s">
        <v>3309</v>
      </c>
      <c r="D457" s="72" t="s">
        <v>110</v>
      </c>
      <c r="E457" s="72" t="s">
        <v>1561</v>
      </c>
      <c r="F457" s="72" t="s">
        <v>3310</v>
      </c>
      <c r="G457" s="72" t="s">
        <v>3311</v>
      </c>
      <c r="H457" s="72" t="s">
        <v>114</v>
      </c>
      <c r="I457" s="72" t="s">
        <v>352</v>
      </c>
      <c r="J457" s="72" t="s">
        <v>3312</v>
      </c>
      <c r="K457" s="72" t="s">
        <v>3313</v>
      </c>
      <c r="L457" s="72" t="s">
        <v>3312</v>
      </c>
      <c r="M457" s="72" t="s">
        <v>3314</v>
      </c>
      <c r="N457" s="72" t="s">
        <v>82</v>
      </c>
      <c r="O457" s="72" t="s">
        <v>196</v>
      </c>
      <c r="P457" s="72" t="s">
        <v>3315</v>
      </c>
      <c r="Q457" s="72" t="s">
        <v>85</v>
      </c>
      <c r="R457" s="72" t="s">
        <v>224</v>
      </c>
      <c r="S457" s="72" t="s">
        <v>569</v>
      </c>
      <c r="T457" s="72" t="s">
        <v>570</v>
      </c>
      <c r="U457" s="72" t="s">
        <v>3316</v>
      </c>
      <c r="V457" s="33" t="s">
        <v>3316</v>
      </c>
      <c r="W457" s="72">
        <v>2024</v>
      </c>
      <c r="X457" s="72" t="s">
        <v>91</v>
      </c>
      <c r="Y457" s="72" t="s">
        <v>1571</v>
      </c>
      <c r="Z457" s="72" t="s">
        <v>1572</v>
      </c>
      <c r="AA457" s="72">
        <v>300</v>
      </c>
      <c r="AB457" s="72">
        <v>300</v>
      </c>
      <c r="AC457" s="72"/>
      <c r="AD457" s="72"/>
      <c r="AE457" s="148"/>
      <c r="AF457" s="72">
        <v>20000</v>
      </c>
      <c r="AG457" s="72">
        <v>100</v>
      </c>
      <c r="AH457" s="72" t="s">
        <v>92</v>
      </c>
      <c r="AI457" s="72" t="s">
        <v>92</v>
      </c>
      <c r="AJ457" s="72" t="s">
        <v>92</v>
      </c>
      <c r="AK457" s="72" t="s">
        <v>91</v>
      </c>
      <c r="AL457" s="72" t="s">
        <v>92</v>
      </c>
      <c r="AM457" s="72" t="s">
        <v>92</v>
      </c>
      <c r="AN457" s="72" t="s">
        <v>92</v>
      </c>
      <c r="AO457" s="72" t="s">
        <v>92</v>
      </c>
      <c r="AP457" s="72" t="s">
        <v>92</v>
      </c>
      <c r="AQ457" s="72" t="s">
        <v>3317</v>
      </c>
      <c r="AR457" s="72" t="s">
        <v>3318</v>
      </c>
      <c r="AS457" s="72"/>
      <c r="AT457" s="72"/>
      <c r="AU457" s="156"/>
      <c r="AV457" s="157"/>
      <c r="AW457" s="28">
        <v>200</v>
      </c>
      <c r="AX457" s="156"/>
      <c r="AY457" s="156"/>
      <c r="AZ457" s="156"/>
      <c r="BA457" s="156"/>
      <c r="BB457" s="156"/>
      <c r="BC457" s="156"/>
    </row>
    <row r="458" s="10" customFormat="1" ht="201" customHeight="1" spans="1:55">
      <c r="A458" s="88" t="s">
        <v>2962</v>
      </c>
      <c r="B458" s="61">
        <v>447</v>
      </c>
      <c r="C458" s="33" t="s">
        <v>3319</v>
      </c>
      <c r="D458" s="28" t="s">
        <v>73</v>
      </c>
      <c r="E458" s="28" t="s">
        <v>74</v>
      </c>
      <c r="F458" s="28" t="s">
        <v>246</v>
      </c>
      <c r="G458" s="28" t="s">
        <v>3320</v>
      </c>
      <c r="H458" s="72" t="s">
        <v>96</v>
      </c>
      <c r="I458" s="72" t="s">
        <v>3321</v>
      </c>
      <c r="J458" s="72" t="s">
        <v>3322</v>
      </c>
      <c r="K458" s="72" t="s">
        <v>3323</v>
      </c>
      <c r="L458" s="72" t="s">
        <v>3322</v>
      </c>
      <c r="M458" s="72" t="s">
        <v>3324</v>
      </c>
      <c r="N458" s="212" t="s">
        <v>82</v>
      </c>
      <c r="O458" s="72" t="s">
        <v>196</v>
      </c>
      <c r="P458" s="72" t="s">
        <v>3325</v>
      </c>
      <c r="Q458" s="72" t="s">
        <v>3326</v>
      </c>
      <c r="R458" s="72" t="s">
        <v>1064</v>
      </c>
      <c r="S458" s="72" t="s">
        <v>3327</v>
      </c>
      <c r="T458" s="72" t="s">
        <v>570</v>
      </c>
      <c r="U458" s="28" t="s">
        <v>257</v>
      </c>
      <c r="V458" s="33" t="s">
        <v>3328</v>
      </c>
      <c r="W458" s="72">
        <v>2024</v>
      </c>
      <c r="X458" s="72" t="s">
        <v>91</v>
      </c>
      <c r="Y458" s="72" t="s">
        <v>1571</v>
      </c>
      <c r="Z458" s="72">
        <v>202512</v>
      </c>
      <c r="AA458" s="28">
        <v>3000</v>
      </c>
      <c r="AB458" s="28">
        <v>1500</v>
      </c>
      <c r="AC458" s="28">
        <v>1500</v>
      </c>
      <c r="AD458" s="28"/>
      <c r="AE458" s="148"/>
      <c r="AF458" s="72">
        <v>20000</v>
      </c>
      <c r="AG458" s="72">
        <v>200</v>
      </c>
      <c r="AH458" s="72" t="s">
        <v>92</v>
      </c>
      <c r="AI458" s="72" t="s">
        <v>92</v>
      </c>
      <c r="AJ458" s="72" t="s">
        <v>500</v>
      </c>
      <c r="AK458" s="72" t="s">
        <v>92</v>
      </c>
      <c r="AL458" s="72" t="s">
        <v>500</v>
      </c>
      <c r="AM458" s="72" t="s">
        <v>92</v>
      </c>
      <c r="AN458" s="72" t="s">
        <v>92</v>
      </c>
      <c r="AO458" s="72" t="s">
        <v>92</v>
      </c>
      <c r="AP458" s="72" t="s">
        <v>92</v>
      </c>
      <c r="AQ458" s="72" t="s">
        <v>3329</v>
      </c>
      <c r="AR458" s="72">
        <v>18108367958</v>
      </c>
      <c r="AS458" s="72"/>
      <c r="AT458" s="72"/>
      <c r="AU458" s="170"/>
      <c r="AV458" s="171"/>
      <c r="AW458" s="95">
        <v>1500</v>
      </c>
      <c r="AX458" s="231"/>
      <c r="AY458" s="231"/>
      <c r="AZ458" s="231"/>
      <c r="BA458" s="231"/>
      <c r="BB458" s="231"/>
      <c r="BC458" s="231"/>
    </row>
    <row r="459" s="10" customFormat="1" ht="240" customHeight="1" spans="1:55">
      <c r="A459" s="62" t="s">
        <v>2962</v>
      </c>
      <c r="B459" s="61">
        <v>448</v>
      </c>
      <c r="C459" s="33" t="s">
        <v>3330</v>
      </c>
      <c r="D459" s="28" t="s">
        <v>73</v>
      </c>
      <c r="E459" s="28" t="s">
        <v>74</v>
      </c>
      <c r="F459" s="28" t="s">
        <v>246</v>
      </c>
      <c r="G459" s="28" t="s">
        <v>3331</v>
      </c>
      <c r="H459" s="72" t="s">
        <v>96</v>
      </c>
      <c r="I459" s="72" t="s">
        <v>657</v>
      </c>
      <c r="J459" s="72" t="s">
        <v>3332</v>
      </c>
      <c r="K459" s="72" t="s">
        <v>3333</v>
      </c>
      <c r="L459" s="72" t="s">
        <v>3332</v>
      </c>
      <c r="M459" s="72" t="s">
        <v>3334</v>
      </c>
      <c r="N459" s="212" t="s">
        <v>82</v>
      </c>
      <c r="O459" s="72" t="s">
        <v>196</v>
      </c>
      <c r="P459" s="72" t="s">
        <v>3335</v>
      </c>
      <c r="Q459" s="72" t="s">
        <v>3326</v>
      </c>
      <c r="R459" s="72" t="s">
        <v>989</v>
      </c>
      <c r="S459" s="72" t="s">
        <v>3327</v>
      </c>
      <c r="T459" s="72" t="s">
        <v>570</v>
      </c>
      <c r="U459" s="28" t="s">
        <v>257</v>
      </c>
      <c r="V459" s="33" t="s">
        <v>3328</v>
      </c>
      <c r="W459" s="72">
        <v>2024</v>
      </c>
      <c r="X459" s="72" t="s">
        <v>91</v>
      </c>
      <c r="Y459" s="72" t="s">
        <v>1571</v>
      </c>
      <c r="Z459" s="72">
        <v>202512</v>
      </c>
      <c r="AA459" s="28">
        <v>1500</v>
      </c>
      <c r="AB459" s="28">
        <v>1500</v>
      </c>
      <c r="AC459" s="28"/>
      <c r="AD459" s="28"/>
      <c r="AE459" s="148"/>
      <c r="AF459" s="72">
        <v>20000</v>
      </c>
      <c r="AG459" s="72">
        <v>300</v>
      </c>
      <c r="AH459" s="72" t="s">
        <v>92</v>
      </c>
      <c r="AI459" s="72" t="s">
        <v>92</v>
      </c>
      <c r="AJ459" s="72" t="s">
        <v>500</v>
      </c>
      <c r="AK459" s="72" t="s">
        <v>92</v>
      </c>
      <c r="AL459" s="72" t="s">
        <v>500</v>
      </c>
      <c r="AM459" s="72" t="s">
        <v>92</v>
      </c>
      <c r="AN459" s="72" t="s">
        <v>92</v>
      </c>
      <c r="AO459" s="72" t="s">
        <v>92</v>
      </c>
      <c r="AP459" s="72" t="s">
        <v>92</v>
      </c>
      <c r="AQ459" s="72" t="s">
        <v>3329</v>
      </c>
      <c r="AR459" s="72">
        <v>18108367958</v>
      </c>
      <c r="AS459" s="72"/>
      <c r="AT459" s="72"/>
      <c r="AU459" s="170"/>
      <c r="AV459" s="171"/>
      <c r="AW459" s="95">
        <v>500</v>
      </c>
      <c r="AX459" s="231"/>
      <c r="AY459" s="231"/>
      <c r="AZ459" s="231"/>
      <c r="BA459" s="231"/>
      <c r="BB459" s="231"/>
      <c r="BC459" s="231"/>
    </row>
    <row r="460" s="8" customFormat="1" ht="176" customHeight="1" spans="1:55">
      <c r="A460" s="88" t="s">
        <v>1130</v>
      </c>
      <c r="B460" s="61" t="s">
        <v>2391</v>
      </c>
      <c r="C460" s="28" t="s">
        <v>3336</v>
      </c>
      <c r="D460" s="28" t="s">
        <v>110</v>
      </c>
      <c r="E460" s="28" t="s">
        <v>111</v>
      </c>
      <c r="F460" s="28" t="s">
        <v>3337</v>
      </c>
      <c r="G460" s="28" t="s">
        <v>3338</v>
      </c>
      <c r="H460" s="28" t="s">
        <v>114</v>
      </c>
      <c r="I460" s="28" t="s">
        <v>3339</v>
      </c>
      <c r="J460" s="28" t="s">
        <v>3340</v>
      </c>
      <c r="K460" s="28" t="s">
        <v>3341</v>
      </c>
      <c r="L460" s="28" t="s">
        <v>3340</v>
      </c>
      <c r="M460" s="28" t="s">
        <v>3342</v>
      </c>
      <c r="N460" s="28" t="s">
        <v>82</v>
      </c>
      <c r="O460" s="28" t="s">
        <v>101</v>
      </c>
      <c r="P460" s="28" t="s">
        <v>3343</v>
      </c>
      <c r="Q460" s="28" t="s">
        <v>3344</v>
      </c>
      <c r="R460" s="28" t="s">
        <v>1074</v>
      </c>
      <c r="S460" s="28" t="s">
        <v>1118</v>
      </c>
      <c r="T460" s="28" t="s">
        <v>171</v>
      </c>
      <c r="U460" s="28" t="s">
        <v>123</v>
      </c>
      <c r="V460" s="28" t="s">
        <v>237</v>
      </c>
      <c r="W460" s="28">
        <v>2024</v>
      </c>
      <c r="X460" s="28" t="s">
        <v>91</v>
      </c>
      <c r="Y460" s="28">
        <v>2024.1</v>
      </c>
      <c r="Z460" s="28">
        <v>2024.12</v>
      </c>
      <c r="AA460" s="28">
        <v>500</v>
      </c>
      <c r="AB460" s="28">
        <v>500</v>
      </c>
      <c r="AC460" s="28"/>
      <c r="AD460" s="28"/>
      <c r="AE460" s="24"/>
      <c r="AF460" s="28">
        <v>10</v>
      </c>
      <c r="AG460" s="28">
        <v>5</v>
      </c>
      <c r="AH460" s="28" t="s">
        <v>92</v>
      </c>
      <c r="AI460" s="28" t="s">
        <v>92</v>
      </c>
      <c r="AJ460" s="28" t="s">
        <v>92</v>
      </c>
      <c r="AK460" s="28" t="s">
        <v>91</v>
      </c>
      <c r="AL460" s="28" t="s">
        <v>91</v>
      </c>
      <c r="AM460" s="28" t="s">
        <v>92</v>
      </c>
      <c r="AN460" s="28" t="s">
        <v>85</v>
      </c>
      <c r="AO460" s="28" t="s">
        <v>92</v>
      </c>
      <c r="AP460" s="28" t="s">
        <v>85</v>
      </c>
      <c r="AQ460" s="28" t="s">
        <v>1109</v>
      </c>
      <c r="AR460" s="28">
        <v>15202380275</v>
      </c>
      <c r="AS460" s="28"/>
      <c r="AT460" s="28"/>
      <c r="AU460" s="183"/>
      <c r="AV460" s="28"/>
      <c r="AW460" s="28">
        <v>300</v>
      </c>
      <c r="AX460" s="28"/>
      <c r="AY460" s="28"/>
      <c r="AZ460" s="28"/>
      <c r="BA460" s="28"/>
      <c r="BB460" s="28"/>
      <c r="BC460" s="28"/>
    </row>
    <row r="461" s="8" customFormat="1" ht="257" customHeight="1" spans="1:55">
      <c r="A461" s="33" t="s">
        <v>1016</v>
      </c>
      <c r="B461" s="61" t="s">
        <v>2391</v>
      </c>
      <c r="C461" s="33" t="s">
        <v>3345</v>
      </c>
      <c r="D461" s="28" t="s">
        <v>110</v>
      </c>
      <c r="E461" s="28" t="s">
        <v>1561</v>
      </c>
      <c r="F461" s="28" t="s">
        <v>1562</v>
      </c>
      <c r="G461" s="28" t="s">
        <v>3346</v>
      </c>
      <c r="H461" s="28" t="s">
        <v>114</v>
      </c>
      <c r="I461" s="28" t="s">
        <v>352</v>
      </c>
      <c r="J461" s="28" t="s">
        <v>3347</v>
      </c>
      <c r="K461" s="28" t="s">
        <v>3348</v>
      </c>
      <c r="L461" s="28" t="s">
        <v>3349</v>
      </c>
      <c r="M461" s="28" t="s">
        <v>3350</v>
      </c>
      <c r="N461" s="62" t="s">
        <v>82</v>
      </c>
      <c r="O461" s="28" t="s">
        <v>101</v>
      </c>
      <c r="P461" s="28" t="s">
        <v>3351</v>
      </c>
      <c r="Q461" s="28" t="s">
        <v>85</v>
      </c>
      <c r="R461" s="28" t="s">
        <v>3352</v>
      </c>
      <c r="S461" s="28" t="s">
        <v>569</v>
      </c>
      <c r="T461" s="28" t="s">
        <v>200</v>
      </c>
      <c r="U461" s="28" t="s">
        <v>2981</v>
      </c>
      <c r="V461" s="28" t="s">
        <v>2981</v>
      </c>
      <c r="W461" s="28">
        <v>2024</v>
      </c>
      <c r="X461" s="28" t="s">
        <v>91</v>
      </c>
      <c r="Y461" s="28">
        <v>202401</v>
      </c>
      <c r="Z461" s="28">
        <v>202612</v>
      </c>
      <c r="AA461" s="28">
        <v>150</v>
      </c>
      <c r="AB461" s="28"/>
      <c r="AC461" s="28"/>
      <c r="AD461" s="28">
        <v>150</v>
      </c>
      <c r="AE461" s="24"/>
      <c r="AF461" s="28">
        <v>10</v>
      </c>
      <c r="AG461" s="28">
        <v>10</v>
      </c>
      <c r="AH461" s="28" t="s">
        <v>92</v>
      </c>
      <c r="AI461" s="28" t="s">
        <v>92</v>
      </c>
      <c r="AJ461" s="28" t="s">
        <v>92</v>
      </c>
      <c r="AK461" s="28" t="s">
        <v>92</v>
      </c>
      <c r="AL461" s="28" t="s">
        <v>92</v>
      </c>
      <c r="AM461" s="28" t="s">
        <v>92</v>
      </c>
      <c r="AN461" s="28" t="s">
        <v>92</v>
      </c>
      <c r="AO461" s="28" t="s">
        <v>92</v>
      </c>
      <c r="AP461" s="28" t="s">
        <v>92</v>
      </c>
      <c r="AQ461" s="28" t="s">
        <v>3353</v>
      </c>
      <c r="AR461" s="28">
        <v>17783517987</v>
      </c>
      <c r="AS461" s="28" t="s">
        <v>3354</v>
      </c>
      <c r="AT461" s="28"/>
      <c r="AU461" s="183"/>
      <c r="AV461" s="28"/>
      <c r="AW461" s="28"/>
      <c r="AX461" s="183"/>
      <c r="AY461" s="183"/>
      <c r="AZ461" s="183"/>
      <c r="BA461" s="183"/>
      <c r="BB461" s="183"/>
      <c r="BC461" s="183"/>
    </row>
    <row r="462" s="4" customFormat="1" ht="247" customHeight="1" spans="1:55">
      <c r="A462" s="88" t="s">
        <v>3355</v>
      </c>
      <c r="B462" s="33" t="s">
        <v>2391</v>
      </c>
      <c r="C462" s="33" t="s">
        <v>3356</v>
      </c>
      <c r="D462" s="33" t="s">
        <v>558</v>
      </c>
      <c r="E462" s="33" t="s">
        <v>2126</v>
      </c>
      <c r="F462" s="33" t="s">
        <v>3357</v>
      </c>
      <c r="G462" s="77" t="s">
        <v>3358</v>
      </c>
      <c r="H462" s="213" t="s">
        <v>114</v>
      </c>
      <c r="I462" s="220" t="s">
        <v>352</v>
      </c>
      <c r="J462" s="221" t="s">
        <v>3359</v>
      </c>
      <c r="K462" s="220" t="s">
        <v>3360</v>
      </c>
      <c r="L462" s="221" t="s">
        <v>3359</v>
      </c>
      <c r="M462" s="220" t="s">
        <v>3361</v>
      </c>
      <c r="N462" s="33" t="s">
        <v>82</v>
      </c>
      <c r="O462" s="33" t="s">
        <v>196</v>
      </c>
      <c r="P462" s="120" t="s">
        <v>3362</v>
      </c>
      <c r="Q462" s="33" t="s">
        <v>3363</v>
      </c>
      <c r="R462" s="33" t="s">
        <v>3364</v>
      </c>
      <c r="S462" s="33" t="s">
        <v>1118</v>
      </c>
      <c r="T462" s="33" t="s">
        <v>570</v>
      </c>
      <c r="U462" s="222" t="s">
        <v>214</v>
      </c>
      <c r="V462" s="220" t="s">
        <v>3365</v>
      </c>
      <c r="W462" s="220">
        <v>2024</v>
      </c>
      <c r="X462" s="220" t="s">
        <v>91</v>
      </c>
      <c r="Y462" s="224">
        <v>45292</v>
      </c>
      <c r="Z462" s="224">
        <v>45627</v>
      </c>
      <c r="AA462" s="220">
        <v>100</v>
      </c>
      <c r="AB462" s="220">
        <v>100</v>
      </c>
      <c r="AC462" s="225">
        <v>0</v>
      </c>
      <c r="AD462" s="33">
        <v>0</v>
      </c>
      <c r="AE462" s="155">
        <v>0</v>
      </c>
      <c r="AF462" s="33">
        <v>350</v>
      </c>
      <c r="AG462" s="33">
        <v>240</v>
      </c>
      <c r="AH462" s="33" t="s">
        <v>92</v>
      </c>
      <c r="AI462" s="33" t="s">
        <v>92</v>
      </c>
      <c r="AJ462" s="33" t="s">
        <v>92</v>
      </c>
      <c r="AK462" s="33" t="s">
        <v>91</v>
      </c>
      <c r="AL462" s="33" t="s">
        <v>92</v>
      </c>
      <c r="AM462" s="33" t="s">
        <v>92</v>
      </c>
      <c r="AN462" s="33" t="s">
        <v>92</v>
      </c>
      <c r="AO462" s="33" t="s">
        <v>92</v>
      </c>
      <c r="AP462" s="33" t="s">
        <v>92</v>
      </c>
      <c r="AQ462" s="33" t="s">
        <v>2638</v>
      </c>
      <c r="AR462" s="33">
        <v>15870569957</v>
      </c>
      <c r="AS462" s="156"/>
      <c r="AT462" s="156"/>
      <c r="AU462" s="156"/>
      <c r="AV462" s="156"/>
      <c r="AW462" s="156"/>
      <c r="AX462" s="156"/>
      <c r="AY462" s="156"/>
      <c r="AZ462" s="156"/>
      <c r="BA462" s="156"/>
      <c r="BB462" s="156"/>
      <c r="BC462" s="156"/>
    </row>
    <row r="463" s="4" customFormat="1" ht="147" customHeight="1" spans="1:55">
      <c r="A463" s="88" t="s">
        <v>3355</v>
      </c>
      <c r="B463" s="120"/>
      <c r="C463" s="120" t="s">
        <v>3366</v>
      </c>
      <c r="D463" s="120" t="s">
        <v>73</v>
      </c>
      <c r="E463" s="120" t="s">
        <v>74</v>
      </c>
      <c r="F463" s="120" t="s">
        <v>75</v>
      </c>
      <c r="G463" s="214" t="s">
        <v>3367</v>
      </c>
      <c r="H463" s="214" t="s">
        <v>114</v>
      </c>
      <c r="I463" s="120" t="s">
        <v>3368</v>
      </c>
      <c r="J463" s="214" t="s">
        <v>3369</v>
      </c>
      <c r="K463" s="120" t="s">
        <v>3370</v>
      </c>
      <c r="L463" s="214" t="s">
        <v>3369</v>
      </c>
      <c r="M463" s="120" t="s">
        <v>3371</v>
      </c>
      <c r="N463" s="120" t="s">
        <v>82</v>
      </c>
      <c r="O463" s="120" t="s">
        <v>83</v>
      </c>
      <c r="P463" s="120" t="s">
        <v>3372</v>
      </c>
      <c r="Q463" s="120" t="s">
        <v>85</v>
      </c>
      <c r="R463" s="120" t="s">
        <v>3373</v>
      </c>
      <c r="S463" s="120" t="s">
        <v>3374</v>
      </c>
      <c r="T463" s="120" t="s">
        <v>570</v>
      </c>
      <c r="U463" s="223" t="s">
        <v>89</v>
      </c>
      <c r="V463" s="120" t="s">
        <v>718</v>
      </c>
      <c r="W463" s="120">
        <v>2024</v>
      </c>
      <c r="X463" s="120" t="s">
        <v>91</v>
      </c>
      <c r="Y463" s="120">
        <v>202401</v>
      </c>
      <c r="Z463" s="120">
        <v>202412</v>
      </c>
      <c r="AA463" s="120">
        <v>400</v>
      </c>
      <c r="AB463" s="120">
        <v>400</v>
      </c>
      <c r="AC463" s="226"/>
      <c r="AD463" s="33"/>
      <c r="AE463" s="155"/>
      <c r="AF463" s="33">
        <v>1500</v>
      </c>
      <c r="AG463" s="33">
        <v>703</v>
      </c>
      <c r="AH463" s="33" t="s">
        <v>92</v>
      </c>
      <c r="AI463" s="33" t="s">
        <v>92</v>
      </c>
      <c r="AJ463" s="33" t="s">
        <v>92</v>
      </c>
      <c r="AK463" s="33" t="s">
        <v>91</v>
      </c>
      <c r="AL463" s="33" t="s">
        <v>92</v>
      </c>
      <c r="AM463" s="33" t="s">
        <v>92</v>
      </c>
      <c r="AN463" s="33" t="s">
        <v>92</v>
      </c>
      <c r="AO463" s="33" t="s">
        <v>92</v>
      </c>
      <c r="AP463" s="33" t="s">
        <v>92</v>
      </c>
      <c r="AQ463" s="33" t="s">
        <v>3375</v>
      </c>
      <c r="AR463" s="33">
        <v>15223409961</v>
      </c>
      <c r="AS463" s="156"/>
      <c r="AT463" s="156"/>
      <c r="AU463" s="156"/>
      <c r="AV463" s="156"/>
      <c r="AW463" s="156"/>
      <c r="AX463" s="156"/>
      <c r="AY463" s="156"/>
      <c r="AZ463" s="156"/>
      <c r="BA463" s="156"/>
      <c r="BB463" s="156"/>
      <c r="BC463" s="156"/>
    </row>
    <row r="464" s="4" customFormat="1" ht="299" customHeight="1" spans="1:55">
      <c r="A464" s="215" t="s">
        <v>3376</v>
      </c>
      <c r="B464" s="216">
        <v>288</v>
      </c>
      <c r="C464" s="120" t="s">
        <v>3377</v>
      </c>
      <c r="D464" s="120" t="s">
        <v>73</v>
      </c>
      <c r="E464" s="120" t="s">
        <v>74</v>
      </c>
      <c r="F464" s="120" t="s">
        <v>246</v>
      </c>
      <c r="G464" s="120" t="s">
        <v>3378</v>
      </c>
      <c r="H464" s="120" t="s">
        <v>114</v>
      </c>
      <c r="I464" s="120" t="s">
        <v>657</v>
      </c>
      <c r="J464" s="120" t="s">
        <v>3379</v>
      </c>
      <c r="K464" s="120" t="s">
        <v>3380</v>
      </c>
      <c r="L464" s="120" t="s">
        <v>3379</v>
      </c>
      <c r="M464" s="120" t="s">
        <v>3378</v>
      </c>
      <c r="N464" s="120" t="s">
        <v>82</v>
      </c>
      <c r="O464" s="120" t="s">
        <v>83</v>
      </c>
      <c r="P464" s="120" t="s">
        <v>253</v>
      </c>
      <c r="Q464" s="120" t="s">
        <v>1589</v>
      </c>
      <c r="R464" s="120" t="s">
        <v>3381</v>
      </c>
      <c r="S464" s="120" t="s">
        <v>1598</v>
      </c>
      <c r="T464" s="120" t="s">
        <v>570</v>
      </c>
      <c r="U464" s="120" t="s">
        <v>257</v>
      </c>
      <c r="V464" s="120" t="s">
        <v>90</v>
      </c>
      <c r="W464" s="120">
        <v>2024</v>
      </c>
      <c r="X464" s="120" t="s">
        <v>91</v>
      </c>
      <c r="Y464" s="120">
        <v>202401</v>
      </c>
      <c r="Z464" s="120">
        <v>202412</v>
      </c>
      <c r="AA464" s="120">
        <v>500</v>
      </c>
      <c r="AB464" s="120"/>
      <c r="AC464" s="226">
        <v>500</v>
      </c>
      <c r="AD464" s="33"/>
      <c r="AE464" s="24"/>
      <c r="AF464" s="33">
        <v>13950</v>
      </c>
      <c r="AG464" s="33">
        <v>1890</v>
      </c>
      <c r="AH464" s="33" t="s">
        <v>92</v>
      </c>
      <c r="AI464" s="33" t="s">
        <v>92</v>
      </c>
      <c r="AJ464" s="33" t="s">
        <v>92</v>
      </c>
      <c r="AK464" s="33" t="s">
        <v>91</v>
      </c>
      <c r="AL464" s="33" t="s">
        <v>92</v>
      </c>
      <c r="AM464" s="33" t="s">
        <v>92</v>
      </c>
      <c r="AN464" s="33" t="s">
        <v>92</v>
      </c>
      <c r="AO464" s="33" t="s">
        <v>92</v>
      </c>
      <c r="AP464" s="33" t="s">
        <v>92</v>
      </c>
      <c r="AQ464" s="33" t="s">
        <v>1724</v>
      </c>
      <c r="AR464" s="33">
        <v>13983541345</v>
      </c>
      <c r="AS464" s="156"/>
      <c r="AT464" s="156"/>
      <c r="AU464" s="156"/>
      <c r="AV464" s="230"/>
      <c r="AW464" s="156"/>
      <c r="AX464" s="156"/>
      <c r="AY464" s="156"/>
      <c r="AZ464" s="156"/>
      <c r="BA464" s="156"/>
      <c r="BB464" s="156"/>
      <c r="BC464" s="156"/>
    </row>
    <row r="465" s="8" customFormat="1" ht="184" customHeight="1" spans="1:55">
      <c r="A465" s="88" t="s">
        <v>3376</v>
      </c>
      <c r="B465" s="61">
        <v>289</v>
      </c>
      <c r="C465" s="28" t="s">
        <v>1541</v>
      </c>
      <c r="D465" s="28" t="s">
        <v>110</v>
      </c>
      <c r="E465" s="28" t="s">
        <v>111</v>
      </c>
      <c r="F465" s="28" t="s">
        <v>175</v>
      </c>
      <c r="G465" s="28" t="s">
        <v>3382</v>
      </c>
      <c r="H465" s="28" t="s">
        <v>3383</v>
      </c>
      <c r="I465" s="28" t="s">
        <v>352</v>
      </c>
      <c r="J465" s="28" t="s">
        <v>3384</v>
      </c>
      <c r="K465" s="28" t="s">
        <v>3385</v>
      </c>
      <c r="L465" s="28" t="s">
        <v>3384</v>
      </c>
      <c r="M465" s="28" t="s">
        <v>3386</v>
      </c>
      <c r="N465" s="28" t="s">
        <v>82</v>
      </c>
      <c r="O465" s="28" t="s">
        <v>101</v>
      </c>
      <c r="P465" s="28" t="s">
        <v>3387</v>
      </c>
      <c r="Q465" s="28" t="s">
        <v>3388</v>
      </c>
      <c r="R465" s="28" t="s">
        <v>1548</v>
      </c>
      <c r="S465" s="28" t="s">
        <v>569</v>
      </c>
      <c r="T465" s="28" t="s">
        <v>570</v>
      </c>
      <c r="U465" s="28" t="s">
        <v>2540</v>
      </c>
      <c r="V465" s="28" t="s">
        <v>2540</v>
      </c>
      <c r="W465" s="28" t="s">
        <v>2163</v>
      </c>
      <c r="X465" s="28" t="s">
        <v>91</v>
      </c>
      <c r="Y465" s="28">
        <v>202401</v>
      </c>
      <c r="Z465" s="28">
        <v>202412</v>
      </c>
      <c r="AA465" s="28">
        <v>-500</v>
      </c>
      <c r="AB465" s="28">
        <v>-500</v>
      </c>
      <c r="AC465" s="227"/>
      <c r="AD465" s="28"/>
      <c r="AE465" s="24"/>
      <c r="AF465" s="28">
        <v>80000</v>
      </c>
      <c r="AG465" s="28">
        <v>3000</v>
      </c>
      <c r="AH465" s="28" t="s">
        <v>92</v>
      </c>
      <c r="AI465" s="28" t="s">
        <v>92</v>
      </c>
      <c r="AJ465" s="28" t="s">
        <v>92</v>
      </c>
      <c r="AK465" s="28" t="s">
        <v>91</v>
      </c>
      <c r="AL465" s="28" t="s">
        <v>91</v>
      </c>
      <c r="AM465" s="28" t="s">
        <v>92</v>
      </c>
      <c r="AN465" s="28" t="s">
        <v>92</v>
      </c>
      <c r="AO465" s="28" t="s">
        <v>92</v>
      </c>
      <c r="AP465" s="28" t="s">
        <v>92</v>
      </c>
      <c r="AQ465" s="28" t="s">
        <v>1748</v>
      </c>
      <c r="AR465" s="28">
        <v>13996676222</v>
      </c>
      <c r="AS465" s="183" t="s">
        <v>3389</v>
      </c>
      <c r="AT465" s="183"/>
      <c r="AU465" s="183"/>
      <c r="AV465" s="230"/>
      <c r="AW465" s="28"/>
      <c r="AX465" s="183"/>
      <c r="AY465" s="183"/>
      <c r="AZ465" s="183"/>
      <c r="BA465" s="183"/>
      <c r="BB465" s="183"/>
      <c r="BC465" s="183"/>
    </row>
    <row r="466" s="8" customFormat="1" ht="240" customHeight="1" spans="1:55">
      <c r="A466" s="88" t="s">
        <v>3376</v>
      </c>
      <c r="B466" s="61">
        <v>290</v>
      </c>
      <c r="C466" s="28" t="s">
        <v>3390</v>
      </c>
      <c r="D466" s="28" t="s">
        <v>110</v>
      </c>
      <c r="E466" s="28" t="s">
        <v>111</v>
      </c>
      <c r="F466" s="28" t="s">
        <v>2964</v>
      </c>
      <c r="G466" s="28" t="s">
        <v>3391</v>
      </c>
      <c r="H466" s="28" t="s">
        <v>114</v>
      </c>
      <c r="I466" s="28" t="s">
        <v>3392</v>
      </c>
      <c r="J466" s="28" t="s">
        <v>3393</v>
      </c>
      <c r="K466" s="28" t="s">
        <v>3394</v>
      </c>
      <c r="L466" s="28" t="s">
        <v>3393</v>
      </c>
      <c r="M466" s="28" t="s">
        <v>3395</v>
      </c>
      <c r="N466" s="28" t="s">
        <v>82</v>
      </c>
      <c r="O466" s="28" t="s">
        <v>275</v>
      </c>
      <c r="P466" s="28" t="s">
        <v>3396</v>
      </c>
      <c r="Q466" s="28" t="s">
        <v>2971</v>
      </c>
      <c r="R466" s="28" t="s">
        <v>3113</v>
      </c>
      <c r="S466" s="28" t="s">
        <v>186</v>
      </c>
      <c r="T466" s="28" t="s">
        <v>570</v>
      </c>
      <c r="U466" s="28" t="s">
        <v>2973</v>
      </c>
      <c r="V466" s="28" t="s">
        <v>1570</v>
      </c>
      <c r="W466" s="28">
        <v>2024</v>
      </c>
      <c r="X466" s="28" t="s">
        <v>91</v>
      </c>
      <c r="Y466" s="28">
        <v>202401</v>
      </c>
      <c r="Z466" s="28">
        <v>202512</v>
      </c>
      <c r="AA466" s="28">
        <v>-3000</v>
      </c>
      <c r="AB466" s="28">
        <v>-3000</v>
      </c>
      <c r="AC466" s="227"/>
      <c r="AD466" s="28"/>
      <c r="AE466" s="24"/>
      <c r="AF466" s="28">
        <v>200</v>
      </c>
      <c r="AG466" s="28">
        <v>100</v>
      </c>
      <c r="AH466" s="28" t="s">
        <v>92</v>
      </c>
      <c r="AI466" s="28" t="s">
        <v>92</v>
      </c>
      <c r="AJ466" s="28" t="s">
        <v>92</v>
      </c>
      <c r="AK466" s="28" t="s">
        <v>91</v>
      </c>
      <c r="AL466" s="28" t="s">
        <v>92</v>
      </c>
      <c r="AM466" s="28" t="s">
        <v>92</v>
      </c>
      <c r="AN466" s="28" t="s">
        <v>92</v>
      </c>
      <c r="AO466" s="28" t="s">
        <v>92</v>
      </c>
      <c r="AP466" s="28" t="s">
        <v>92</v>
      </c>
      <c r="AQ466" s="28" t="s">
        <v>2974</v>
      </c>
      <c r="AR466" s="28">
        <v>18202311217</v>
      </c>
      <c r="AS466" s="28"/>
      <c r="AT466" s="28"/>
      <c r="AU466" s="183"/>
      <c r="AV466" s="230"/>
      <c r="AW466" s="28"/>
      <c r="AX466" s="183"/>
      <c r="AY466" s="183"/>
      <c r="AZ466" s="183"/>
      <c r="BA466" s="183"/>
      <c r="BB466" s="183"/>
      <c r="BC466" s="183"/>
    </row>
    <row r="467" s="10" customFormat="1" ht="88" customHeight="1" spans="1:55">
      <c r="A467" s="6" t="s">
        <v>3376</v>
      </c>
      <c r="B467" s="61">
        <v>291</v>
      </c>
      <c r="C467" s="33" t="s">
        <v>3397</v>
      </c>
      <c r="D467" s="33" t="s">
        <v>2114</v>
      </c>
      <c r="E467" s="33" t="s">
        <v>2165</v>
      </c>
      <c r="F467" s="33" t="s">
        <v>2166</v>
      </c>
      <c r="G467" s="33" t="s">
        <v>3398</v>
      </c>
      <c r="H467" s="33" t="s">
        <v>96</v>
      </c>
      <c r="I467" s="33" t="s">
        <v>759</v>
      </c>
      <c r="J467" s="33" t="s">
        <v>3399</v>
      </c>
      <c r="K467" s="33" t="s">
        <v>3400</v>
      </c>
      <c r="L467" s="33" t="s">
        <v>3399</v>
      </c>
      <c r="M467" s="33" t="s">
        <v>3398</v>
      </c>
      <c r="N467" s="33" t="s">
        <v>82</v>
      </c>
      <c r="O467" s="33" t="s">
        <v>196</v>
      </c>
      <c r="P467" s="33" t="s">
        <v>3401</v>
      </c>
      <c r="Q467" s="33" t="s">
        <v>85</v>
      </c>
      <c r="R467" s="33" t="s">
        <v>3402</v>
      </c>
      <c r="S467" s="33" t="s">
        <v>105</v>
      </c>
      <c r="T467" s="33" t="s">
        <v>570</v>
      </c>
      <c r="U467" s="33" t="s">
        <v>2173</v>
      </c>
      <c r="V467" s="33" t="s">
        <v>760</v>
      </c>
      <c r="W467" s="33">
        <v>2024</v>
      </c>
      <c r="X467" s="33" t="s">
        <v>91</v>
      </c>
      <c r="Y467" s="33">
        <v>202401</v>
      </c>
      <c r="Z467" s="33">
        <v>202412</v>
      </c>
      <c r="AA467" s="33"/>
      <c r="AB467" s="33">
        <v>3.5</v>
      </c>
      <c r="AC467" s="228"/>
      <c r="AD467" s="33"/>
      <c r="AE467" s="155"/>
      <c r="AF467" s="33">
        <v>3</v>
      </c>
      <c r="AG467" s="33">
        <v>3</v>
      </c>
      <c r="AH467" s="33" t="s">
        <v>92</v>
      </c>
      <c r="AI467" s="33" t="s">
        <v>92</v>
      </c>
      <c r="AJ467" s="33" t="s">
        <v>91</v>
      </c>
      <c r="AK467" s="33" t="s">
        <v>92</v>
      </c>
      <c r="AL467" s="33" t="s">
        <v>91</v>
      </c>
      <c r="AM467" s="33" t="s">
        <v>92</v>
      </c>
      <c r="AN467" s="33" t="s">
        <v>92</v>
      </c>
      <c r="AO467" s="33" t="s">
        <v>92</v>
      </c>
      <c r="AP467" s="33" t="s">
        <v>92</v>
      </c>
      <c r="AQ467" s="33" t="s">
        <v>3403</v>
      </c>
      <c r="AR467" s="33">
        <v>13509448135</v>
      </c>
      <c r="AS467" s="183"/>
      <c r="AT467" s="33">
        <v>3.5</v>
      </c>
      <c r="AU467" s="231"/>
      <c r="AV467" s="189">
        <v>3.5</v>
      </c>
      <c r="AW467" s="231"/>
      <c r="AX467" s="231"/>
      <c r="AY467" s="231"/>
      <c r="AZ467" s="231"/>
      <c r="BA467" s="231"/>
      <c r="BB467" s="231"/>
      <c r="BC467" s="231"/>
    </row>
    <row r="468" s="10" customFormat="1" ht="88" customHeight="1" spans="1:55">
      <c r="A468" s="6" t="s">
        <v>3376</v>
      </c>
      <c r="B468" s="61">
        <v>292</v>
      </c>
      <c r="C468" s="33" t="s">
        <v>3404</v>
      </c>
      <c r="D468" s="33" t="s">
        <v>2114</v>
      </c>
      <c r="E468" s="33" t="s">
        <v>2165</v>
      </c>
      <c r="F468" s="33" t="s">
        <v>2166</v>
      </c>
      <c r="G468" s="33" t="s">
        <v>3405</v>
      </c>
      <c r="H468" s="33" t="s">
        <v>96</v>
      </c>
      <c r="I468" s="33" t="s">
        <v>547</v>
      </c>
      <c r="J468" s="33" t="s">
        <v>3406</v>
      </c>
      <c r="K468" s="33" t="s">
        <v>3407</v>
      </c>
      <c r="L468" s="33" t="s">
        <v>3406</v>
      </c>
      <c r="M468" s="33" t="s">
        <v>3405</v>
      </c>
      <c r="N468" s="33" t="s">
        <v>82</v>
      </c>
      <c r="O468" s="33" t="s">
        <v>196</v>
      </c>
      <c r="P468" s="33" t="s">
        <v>3401</v>
      </c>
      <c r="Q468" s="33" t="s">
        <v>85</v>
      </c>
      <c r="R468" s="33" t="s">
        <v>3408</v>
      </c>
      <c r="S468" s="33" t="s">
        <v>105</v>
      </c>
      <c r="T468" s="33" t="s">
        <v>570</v>
      </c>
      <c r="U468" s="33" t="s">
        <v>2173</v>
      </c>
      <c r="V468" s="33" t="s">
        <v>554</v>
      </c>
      <c r="W468" s="33">
        <v>2024</v>
      </c>
      <c r="X468" s="33" t="s">
        <v>91</v>
      </c>
      <c r="Y468" s="33">
        <v>202401</v>
      </c>
      <c r="Z468" s="33">
        <v>202412</v>
      </c>
      <c r="AA468" s="33"/>
      <c r="AB468" s="33">
        <v>27.5</v>
      </c>
      <c r="AC468" s="228"/>
      <c r="AD468" s="33"/>
      <c r="AE468" s="155"/>
      <c r="AF468" s="33">
        <v>33</v>
      </c>
      <c r="AG468" s="33">
        <v>33</v>
      </c>
      <c r="AH468" s="33" t="s">
        <v>92</v>
      </c>
      <c r="AI468" s="33" t="s">
        <v>92</v>
      </c>
      <c r="AJ468" s="33" t="s">
        <v>91</v>
      </c>
      <c r="AK468" s="33" t="s">
        <v>92</v>
      </c>
      <c r="AL468" s="33" t="s">
        <v>91</v>
      </c>
      <c r="AM468" s="33" t="s">
        <v>92</v>
      </c>
      <c r="AN468" s="33" t="s">
        <v>92</v>
      </c>
      <c r="AO468" s="33" t="s">
        <v>92</v>
      </c>
      <c r="AP468" s="33" t="s">
        <v>92</v>
      </c>
      <c r="AQ468" s="33" t="s">
        <v>3403</v>
      </c>
      <c r="AR468" s="33">
        <v>13509448135</v>
      </c>
      <c r="AS468" s="28"/>
      <c r="AT468" s="33">
        <v>27.5</v>
      </c>
      <c r="AU468" s="28"/>
      <c r="AV468" s="189">
        <v>27.5</v>
      </c>
      <c r="AW468" s="231"/>
      <c r="AX468" s="231"/>
      <c r="AY468" s="231"/>
      <c r="AZ468" s="231"/>
      <c r="BA468" s="231"/>
      <c r="BB468" s="231"/>
      <c r="BC468" s="231"/>
    </row>
    <row r="469" s="10" customFormat="1" ht="88" customHeight="1" spans="1:55">
      <c r="A469" s="6" t="s">
        <v>3376</v>
      </c>
      <c r="B469" s="61">
        <v>293</v>
      </c>
      <c r="C469" s="33" t="s">
        <v>3409</v>
      </c>
      <c r="D469" s="33" t="s">
        <v>2114</v>
      </c>
      <c r="E469" s="33" t="s">
        <v>2165</v>
      </c>
      <c r="F469" s="33" t="s">
        <v>2166</v>
      </c>
      <c r="G469" s="33" t="s">
        <v>3410</v>
      </c>
      <c r="H469" s="33" t="s">
        <v>96</v>
      </c>
      <c r="I469" s="33" t="s">
        <v>751</v>
      </c>
      <c r="J469" s="33" t="s">
        <v>3411</v>
      </c>
      <c r="K469" s="33" t="s">
        <v>3412</v>
      </c>
      <c r="L469" s="33" t="s">
        <v>3411</v>
      </c>
      <c r="M469" s="33" t="s">
        <v>3410</v>
      </c>
      <c r="N469" s="33" t="s">
        <v>82</v>
      </c>
      <c r="O469" s="33" t="s">
        <v>196</v>
      </c>
      <c r="P469" s="33" t="s">
        <v>3401</v>
      </c>
      <c r="Q469" s="33" t="s">
        <v>85</v>
      </c>
      <c r="R469" s="33" t="s">
        <v>3413</v>
      </c>
      <c r="S469" s="33" t="s">
        <v>105</v>
      </c>
      <c r="T469" s="33" t="s">
        <v>570</v>
      </c>
      <c r="U469" s="33" t="s">
        <v>2173</v>
      </c>
      <c r="V469" s="33" t="s">
        <v>756</v>
      </c>
      <c r="W469" s="33">
        <v>2024</v>
      </c>
      <c r="X469" s="33" t="s">
        <v>91</v>
      </c>
      <c r="Y469" s="33">
        <v>202401</v>
      </c>
      <c r="Z469" s="33">
        <v>202412</v>
      </c>
      <c r="AA469" s="33"/>
      <c r="AB469" s="33">
        <v>7</v>
      </c>
      <c r="AC469" s="228"/>
      <c r="AD469" s="33"/>
      <c r="AE469" s="155"/>
      <c r="AF469" s="33">
        <v>6</v>
      </c>
      <c r="AG469" s="33">
        <v>6</v>
      </c>
      <c r="AH469" s="33" t="s">
        <v>92</v>
      </c>
      <c r="AI469" s="33" t="s">
        <v>92</v>
      </c>
      <c r="AJ469" s="33" t="s">
        <v>91</v>
      </c>
      <c r="AK469" s="33" t="s">
        <v>92</v>
      </c>
      <c r="AL469" s="33" t="s">
        <v>91</v>
      </c>
      <c r="AM469" s="33" t="s">
        <v>92</v>
      </c>
      <c r="AN469" s="33" t="s">
        <v>92</v>
      </c>
      <c r="AO469" s="33" t="s">
        <v>92</v>
      </c>
      <c r="AP469" s="33" t="s">
        <v>92</v>
      </c>
      <c r="AQ469" s="33" t="s">
        <v>3403</v>
      </c>
      <c r="AR469" s="33">
        <v>13509448135</v>
      </c>
      <c r="AS469" s="28"/>
      <c r="AT469" s="33">
        <v>7</v>
      </c>
      <c r="AU469" s="28"/>
      <c r="AV469" s="189">
        <v>7</v>
      </c>
      <c r="AW469" s="231"/>
      <c r="AX469" s="231"/>
      <c r="AY469" s="231"/>
      <c r="AZ469" s="231"/>
      <c r="BA469" s="231"/>
      <c r="BB469" s="231"/>
      <c r="BC469" s="231"/>
    </row>
    <row r="470" s="4" customFormat="1" ht="162" customHeight="1" spans="1:55">
      <c r="A470" s="88" t="s">
        <v>3376</v>
      </c>
      <c r="B470" s="61">
        <v>300</v>
      </c>
      <c r="C470" s="33" t="s">
        <v>3414</v>
      </c>
      <c r="D470" s="33" t="s">
        <v>73</v>
      </c>
      <c r="E470" s="33" t="s">
        <v>74</v>
      </c>
      <c r="F470" s="33" t="s">
        <v>145</v>
      </c>
      <c r="G470" s="33" t="s">
        <v>3415</v>
      </c>
      <c r="H470" s="33" t="s">
        <v>114</v>
      </c>
      <c r="I470" s="33" t="s">
        <v>3416</v>
      </c>
      <c r="J470" s="33" t="s">
        <v>3417</v>
      </c>
      <c r="K470" s="33" t="s">
        <v>3418</v>
      </c>
      <c r="L470" s="33" t="s">
        <v>3417</v>
      </c>
      <c r="M470" s="33" t="s">
        <v>3419</v>
      </c>
      <c r="N470" s="33" t="s">
        <v>3420</v>
      </c>
      <c r="O470" s="33" t="s">
        <v>101</v>
      </c>
      <c r="P470" s="33" t="s">
        <v>3421</v>
      </c>
      <c r="Q470" s="33" t="s">
        <v>3422</v>
      </c>
      <c r="R470" s="33" t="s">
        <v>3423</v>
      </c>
      <c r="S470" s="33" t="s">
        <v>569</v>
      </c>
      <c r="T470" s="33" t="s">
        <v>570</v>
      </c>
      <c r="U470" s="33" t="s">
        <v>2351</v>
      </c>
      <c r="V470" s="33" t="s">
        <v>2366</v>
      </c>
      <c r="W470" s="33">
        <v>2024</v>
      </c>
      <c r="X470" s="33" t="s">
        <v>91</v>
      </c>
      <c r="Y470" s="33">
        <v>202402</v>
      </c>
      <c r="Z470" s="33">
        <v>202412</v>
      </c>
      <c r="AA470" s="33">
        <v>240</v>
      </c>
      <c r="AB470" s="33">
        <v>240</v>
      </c>
      <c r="AC470" s="228"/>
      <c r="AD470" s="33"/>
      <c r="AE470" s="24"/>
      <c r="AF470" s="33">
        <v>80</v>
      </c>
      <c r="AG470" s="33">
        <v>8</v>
      </c>
      <c r="AH470" s="33" t="s">
        <v>92</v>
      </c>
      <c r="AI470" s="33" t="s">
        <v>92</v>
      </c>
      <c r="AJ470" s="33" t="s">
        <v>92</v>
      </c>
      <c r="AK470" s="33" t="s">
        <v>91</v>
      </c>
      <c r="AL470" s="33" t="s">
        <v>92</v>
      </c>
      <c r="AM470" s="33" t="s">
        <v>92</v>
      </c>
      <c r="AN470" s="33" t="s">
        <v>92</v>
      </c>
      <c r="AO470" s="33" t="s">
        <v>92</v>
      </c>
      <c r="AP470" s="33" t="s">
        <v>92</v>
      </c>
      <c r="AQ470" s="33" t="s">
        <v>2369</v>
      </c>
      <c r="AR470" s="33">
        <v>17784080000</v>
      </c>
      <c r="AS470" s="156"/>
      <c r="AT470" s="156"/>
      <c r="AU470" s="156"/>
      <c r="AV470" s="157"/>
      <c r="AW470" s="28"/>
      <c r="AX470" s="28"/>
      <c r="AY470" s="28"/>
      <c r="AZ470" s="28"/>
      <c r="BA470" s="28"/>
      <c r="BB470" s="28"/>
      <c r="BC470" s="28"/>
    </row>
    <row r="471" s="4" customFormat="1" ht="213" customHeight="1" spans="1:55">
      <c r="A471" s="88" t="s">
        <v>3376</v>
      </c>
      <c r="B471" s="61">
        <v>301</v>
      </c>
      <c r="C471" s="33" t="s">
        <v>3424</v>
      </c>
      <c r="D471" s="33" t="s">
        <v>110</v>
      </c>
      <c r="E471" s="33" t="s">
        <v>111</v>
      </c>
      <c r="F471" s="33" t="s">
        <v>175</v>
      </c>
      <c r="G471" s="33" t="s">
        <v>3425</v>
      </c>
      <c r="H471" s="33" t="s">
        <v>114</v>
      </c>
      <c r="I471" s="33" t="s">
        <v>2341</v>
      </c>
      <c r="J471" s="33" t="s">
        <v>3426</v>
      </c>
      <c r="K471" s="33" t="s">
        <v>3427</v>
      </c>
      <c r="L471" s="33" t="s">
        <v>3426</v>
      </c>
      <c r="M471" s="33" t="s">
        <v>3428</v>
      </c>
      <c r="N471" s="33" t="s">
        <v>2344</v>
      </c>
      <c r="O471" s="33" t="s">
        <v>101</v>
      </c>
      <c r="P471" s="33" t="s">
        <v>3429</v>
      </c>
      <c r="Q471" s="33" t="s">
        <v>2347</v>
      </c>
      <c r="R471" s="33" t="s">
        <v>3430</v>
      </c>
      <c r="S471" s="33" t="s">
        <v>569</v>
      </c>
      <c r="T471" s="33" t="s">
        <v>570</v>
      </c>
      <c r="U471" s="33" t="s">
        <v>2351</v>
      </c>
      <c r="V471" s="33" t="s">
        <v>2341</v>
      </c>
      <c r="W471" s="33">
        <v>2024</v>
      </c>
      <c r="X471" s="33" t="s">
        <v>91</v>
      </c>
      <c r="Y471" s="33">
        <v>202401</v>
      </c>
      <c r="Z471" s="33">
        <v>202412</v>
      </c>
      <c r="AA471" s="33">
        <v>120</v>
      </c>
      <c r="AB471" s="33">
        <v>120</v>
      </c>
      <c r="AC471" s="228"/>
      <c r="AD471" s="33"/>
      <c r="AE471" s="24"/>
      <c r="AF471" s="33">
        <v>800</v>
      </c>
      <c r="AG471" s="33">
        <v>5</v>
      </c>
      <c r="AH471" s="33" t="s">
        <v>92</v>
      </c>
      <c r="AI471" s="33" t="s">
        <v>92</v>
      </c>
      <c r="AJ471" s="33" t="s">
        <v>92</v>
      </c>
      <c r="AK471" s="33" t="s">
        <v>91</v>
      </c>
      <c r="AL471" s="33" t="s">
        <v>92</v>
      </c>
      <c r="AM471" s="33" t="s">
        <v>92</v>
      </c>
      <c r="AN471" s="33" t="s">
        <v>92</v>
      </c>
      <c r="AO471" s="33" t="s">
        <v>92</v>
      </c>
      <c r="AP471" s="33" t="s">
        <v>92</v>
      </c>
      <c r="AQ471" s="33" t="s">
        <v>2353</v>
      </c>
      <c r="AR471" s="33">
        <v>13658244449</v>
      </c>
      <c r="AS471" s="156"/>
      <c r="AT471" s="156"/>
      <c r="AU471" s="156"/>
      <c r="AV471" s="157"/>
      <c r="AW471" s="28"/>
      <c r="AX471" s="28"/>
      <c r="AY471" s="28"/>
      <c r="AZ471" s="28"/>
      <c r="BA471" s="28"/>
      <c r="BB471" s="28"/>
      <c r="BC471" s="28"/>
    </row>
    <row r="472" s="6" customFormat="1" ht="172" customHeight="1" spans="1:55">
      <c r="A472" s="28" t="s">
        <v>3376</v>
      </c>
      <c r="B472" s="33">
        <v>44</v>
      </c>
      <c r="C472" s="33" t="s">
        <v>3431</v>
      </c>
      <c r="D472" s="33" t="s">
        <v>73</v>
      </c>
      <c r="E472" s="33" t="s">
        <v>74</v>
      </c>
      <c r="F472" s="33" t="s">
        <v>3432</v>
      </c>
      <c r="G472" s="33" t="s">
        <v>3433</v>
      </c>
      <c r="H472" s="33" t="s">
        <v>3434</v>
      </c>
      <c r="I472" s="33" t="s">
        <v>657</v>
      </c>
      <c r="J472" s="33" t="s">
        <v>3435</v>
      </c>
      <c r="K472" s="33" t="s">
        <v>3436</v>
      </c>
      <c r="L472" s="33" t="s">
        <v>3435</v>
      </c>
      <c r="M472" s="33" t="s">
        <v>3437</v>
      </c>
      <c r="N472" s="33" t="s">
        <v>82</v>
      </c>
      <c r="O472" s="33" t="s">
        <v>196</v>
      </c>
      <c r="P472" s="33" t="s">
        <v>3438</v>
      </c>
      <c r="Q472" s="33" t="s">
        <v>85</v>
      </c>
      <c r="R472" s="33" t="s">
        <v>3439</v>
      </c>
      <c r="S472" s="33" t="s">
        <v>3440</v>
      </c>
      <c r="T472" s="33" t="s">
        <v>3441</v>
      </c>
      <c r="U472" s="33" t="s">
        <v>214</v>
      </c>
      <c r="V472" s="33" t="s">
        <v>90</v>
      </c>
      <c r="W472" s="33">
        <v>2023</v>
      </c>
      <c r="X472" s="33" t="s">
        <v>91</v>
      </c>
      <c r="Y472" s="33">
        <v>2023.04</v>
      </c>
      <c r="Z472" s="33">
        <v>2023.12</v>
      </c>
      <c r="AA472" s="33">
        <v>325</v>
      </c>
      <c r="AB472" s="33">
        <v>325</v>
      </c>
      <c r="AC472" s="227"/>
      <c r="AD472" s="33">
        <v>0</v>
      </c>
      <c r="AE472" s="24"/>
      <c r="AF472" s="33">
        <v>200</v>
      </c>
      <c r="AG472" s="33">
        <v>20</v>
      </c>
      <c r="AH472" s="33" t="s">
        <v>92</v>
      </c>
      <c r="AI472" s="33" t="s">
        <v>92</v>
      </c>
      <c r="AJ472" s="33" t="s">
        <v>92</v>
      </c>
      <c r="AK472" s="33" t="s">
        <v>91</v>
      </c>
      <c r="AL472" s="33" t="s">
        <v>92</v>
      </c>
      <c r="AM472" s="33" t="s">
        <v>92</v>
      </c>
      <c r="AN472" s="33" t="s">
        <v>85</v>
      </c>
      <c r="AO472" s="33" t="s">
        <v>92</v>
      </c>
      <c r="AP472" s="33" t="s">
        <v>85</v>
      </c>
      <c r="AQ472" s="33" t="s">
        <v>107</v>
      </c>
      <c r="AR472" s="154" t="s">
        <v>3442</v>
      </c>
      <c r="AS472" s="154" t="s">
        <v>108</v>
      </c>
      <c r="AT472" s="154"/>
      <c r="AU472" s="155">
        <v>325</v>
      </c>
      <c r="AV472" s="28">
        <v>0</v>
      </c>
      <c r="AW472" s="28"/>
      <c r="AX472" s="28"/>
      <c r="AY472" s="28"/>
      <c r="AZ472" s="28"/>
      <c r="BA472" s="28"/>
      <c r="BB472" s="28"/>
      <c r="BC472" s="28"/>
    </row>
    <row r="473" s="6" customFormat="1" ht="172" customHeight="1" spans="1:55">
      <c r="A473" s="28" t="s">
        <v>3376</v>
      </c>
      <c r="B473" s="33">
        <v>58</v>
      </c>
      <c r="C473" s="33" t="s">
        <v>3443</v>
      </c>
      <c r="D473" s="61" t="s">
        <v>73</v>
      </c>
      <c r="E473" s="33" t="s">
        <v>128</v>
      </c>
      <c r="F473" s="33" t="s">
        <v>129</v>
      </c>
      <c r="G473" s="61" t="s">
        <v>3444</v>
      </c>
      <c r="H473" s="33" t="s">
        <v>114</v>
      </c>
      <c r="I473" s="61" t="s">
        <v>3445</v>
      </c>
      <c r="J473" s="61" t="s">
        <v>3446</v>
      </c>
      <c r="K473" s="33" t="s">
        <v>3447</v>
      </c>
      <c r="L473" s="33" t="s">
        <v>3446</v>
      </c>
      <c r="M473" s="33" t="s">
        <v>3448</v>
      </c>
      <c r="N473" s="33" t="s">
        <v>82</v>
      </c>
      <c r="O473" s="33" t="s">
        <v>101</v>
      </c>
      <c r="P473" s="33" t="s">
        <v>3449</v>
      </c>
      <c r="Q473" s="33" t="s">
        <v>85</v>
      </c>
      <c r="R473" s="33" t="s">
        <v>255</v>
      </c>
      <c r="S473" s="33" t="s">
        <v>456</v>
      </c>
      <c r="T473" s="33" t="s">
        <v>3450</v>
      </c>
      <c r="U473" s="61" t="s">
        <v>214</v>
      </c>
      <c r="V473" s="61" t="s">
        <v>237</v>
      </c>
      <c r="W473" s="33">
        <v>2023</v>
      </c>
      <c r="X473" s="33" t="s">
        <v>91</v>
      </c>
      <c r="Y473" s="33">
        <v>202301</v>
      </c>
      <c r="Z473" s="33">
        <v>202312</v>
      </c>
      <c r="AA473" s="61">
        <v>200</v>
      </c>
      <c r="AB473" s="33">
        <v>200</v>
      </c>
      <c r="AC473" s="28"/>
      <c r="AD473" s="61"/>
      <c r="AE473" s="24"/>
      <c r="AF473" s="33">
        <v>136</v>
      </c>
      <c r="AG473" s="33">
        <v>32</v>
      </c>
      <c r="AH473" s="33" t="s">
        <v>92</v>
      </c>
      <c r="AI473" s="33" t="s">
        <v>92</v>
      </c>
      <c r="AJ473" s="33" t="s">
        <v>92</v>
      </c>
      <c r="AK473" s="33" t="s">
        <v>91</v>
      </c>
      <c r="AL473" s="33" t="s">
        <v>92</v>
      </c>
      <c r="AM473" s="33" t="s">
        <v>92</v>
      </c>
      <c r="AN473" s="33" t="s">
        <v>85</v>
      </c>
      <c r="AO473" s="33" t="s">
        <v>92</v>
      </c>
      <c r="AP473" s="33" t="s">
        <v>85</v>
      </c>
      <c r="AQ473" s="33" t="s">
        <v>238</v>
      </c>
      <c r="AR473" s="154">
        <v>18423278987</v>
      </c>
      <c r="AS473" s="154" t="s">
        <v>108</v>
      </c>
      <c r="AT473" s="154"/>
      <c r="AU473" s="154"/>
      <c r="AV473" s="206"/>
      <c r="AW473" s="28"/>
      <c r="AX473" s="28"/>
      <c r="AY473" s="28"/>
      <c r="AZ473" s="28"/>
      <c r="BA473" s="28"/>
      <c r="BB473" s="28"/>
      <c r="BC473" s="28"/>
    </row>
    <row r="474" s="6" customFormat="1" ht="172" customHeight="1" spans="1:55">
      <c r="A474" s="28" t="s">
        <v>3376</v>
      </c>
      <c r="B474" s="33">
        <v>59</v>
      </c>
      <c r="C474" s="33" t="s">
        <v>3451</v>
      </c>
      <c r="D474" s="61" t="s">
        <v>73</v>
      </c>
      <c r="E474" s="33" t="s">
        <v>128</v>
      </c>
      <c r="F474" s="33" t="s">
        <v>129</v>
      </c>
      <c r="G474" s="61" t="s">
        <v>3452</v>
      </c>
      <c r="H474" s="33" t="s">
        <v>114</v>
      </c>
      <c r="I474" s="61" t="s">
        <v>3453</v>
      </c>
      <c r="J474" s="61" t="s">
        <v>3454</v>
      </c>
      <c r="K474" s="33" t="s">
        <v>3455</v>
      </c>
      <c r="L474" s="33" t="s">
        <v>3454</v>
      </c>
      <c r="M474" s="33" t="s">
        <v>3456</v>
      </c>
      <c r="N474" s="33" t="s">
        <v>82</v>
      </c>
      <c r="O474" s="33" t="s">
        <v>196</v>
      </c>
      <c r="P474" s="33" t="s">
        <v>3457</v>
      </c>
      <c r="Q474" s="33" t="s">
        <v>85</v>
      </c>
      <c r="R474" s="33" t="s">
        <v>3458</v>
      </c>
      <c r="S474" s="33" t="s">
        <v>1559</v>
      </c>
      <c r="T474" s="33" t="s">
        <v>3450</v>
      </c>
      <c r="U474" s="61" t="s">
        <v>214</v>
      </c>
      <c r="V474" s="61" t="s">
        <v>140</v>
      </c>
      <c r="W474" s="33">
        <v>2023</v>
      </c>
      <c r="X474" s="33" t="s">
        <v>91</v>
      </c>
      <c r="Y474" s="33">
        <v>202301</v>
      </c>
      <c r="Z474" s="33">
        <v>202312</v>
      </c>
      <c r="AA474" s="61">
        <v>200</v>
      </c>
      <c r="AB474" s="33">
        <v>200</v>
      </c>
      <c r="AC474" s="28"/>
      <c r="AD474" s="61"/>
      <c r="AE474" s="24"/>
      <c r="AF474" s="33">
        <v>360</v>
      </c>
      <c r="AG474" s="33">
        <v>112</v>
      </c>
      <c r="AH474" s="33" t="s">
        <v>92</v>
      </c>
      <c r="AI474" s="33" t="s">
        <v>92</v>
      </c>
      <c r="AJ474" s="33" t="s">
        <v>92</v>
      </c>
      <c r="AK474" s="33" t="s">
        <v>91</v>
      </c>
      <c r="AL474" s="33" t="s">
        <v>92</v>
      </c>
      <c r="AM474" s="33" t="s">
        <v>92</v>
      </c>
      <c r="AN474" s="33" t="s">
        <v>85</v>
      </c>
      <c r="AO474" s="33" t="s">
        <v>92</v>
      </c>
      <c r="AP474" s="33" t="s">
        <v>85</v>
      </c>
      <c r="AQ474" s="33" t="s">
        <v>2463</v>
      </c>
      <c r="AR474" s="154" t="s">
        <v>3459</v>
      </c>
      <c r="AS474" s="154" t="s">
        <v>108</v>
      </c>
      <c r="AT474" s="154"/>
      <c r="AU474" s="154"/>
      <c r="AV474" s="206"/>
      <c r="AW474" s="28"/>
      <c r="AX474" s="28"/>
      <c r="AY474" s="28"/>
      <c r="AZ474" s="28"/>
      <c r="BA474" s="28"/>
      <c r="BB474" s="28"/>
      <c r="BC474" s="28"/>
    </row>
    <row r="475" s="6" customFormat="1" ht="149" customHeight="1" spans="1:55">
      <c r="A475" s="28" t="s">
        <v>3376</v>
      </c>
      <c r="B475" s="33">
        <v>60</v>
      </c>
      <c r="C475" s="33" t="s">
        <v>3460</v>
      </c>
      <c r="D475" s="61" t="s">
        <v>73</v>
      </c>
      <c r="E475" s="33" t="s">
        <v>128</v>
      </c>
      <c r="F475" s="33" t="s">
        <v>129</v>
      </c>
      <c r="G475" s="61" t="s">
        <v>3461</v>
      </c>
      <c r="H475" s="33" t="s">
        <v>114</v>
      </c>
      <c r="I475" s="61" t="s">
        <v>1710</v>
      </c>
      <c r="J475" s="61" t="s">
        <v>3462</v>
      </c>
      <c r="K475" s="33" t="s">
        <v>3463</v>
      </c>
      <c r="L475" s="33" t="s">
        <v>3462</v>
      </c>
      <c r="M475" s="33" t="s">
        <v>3464</v>
      </c>
      <c r="N475" s="33" t="s">
        <v>82</v>
      </c>
      <c r="O475" s="33" t="s">
        <v>196</v>
      </c>
      <c r="P475" s="33" t="s">
        <v>3465</v>
      </c>
      <c r="Q475" s="33" t="s">
        <v>85</v>
      </c>
      <c r="R475" s="33" t="s">
        <v>414</v>
      </c>
      <c r="S475" s="33" t="s">
        <v>456</v>
      </c>
      <c r="T475" s="33" t="s">
        <v>457</v>
      </c>
      <c r="U475" s="61" t="s">
        <v>214</v>
      </c>
      <c r="V475" s="61" t="s">
        <v>688</v>
      </c>
      <c r="W475" s="33">
        <v>2023</v>
      </c>
      <c r="X475" s="33" t="s">
        <v>91</v>
      </c>
      <c r="Y475" s="33">
        <v>202301</v>
      </c>
      <c r="Z475" s="33">
        <v>202312</v>
      </c>
      <c r="AA475" s="61">
        <v>200</v>
      </c>
      <c r="AB475" s="33">
        <v>200</v>
      </c>
      <c r="AC475" s="28"/>
      <c r="AD475" s="61"/>
      <c r="AE475" s="24"/>
      <c r="AF475" s="33">
        <v>128</v>
      </c>
      <c r="AG475" s="33">
        <v>37</v>
      </c>
      <c r="AH475" s="33" t="s">
        <v>92</v>
      </c>
      <c r="AI475" s="33" t="s">
        <v>92</v>
      </c>
      <c r="AJ475" s="33" t="s">
        <v>92</v>
      </c>
      <c r="AK475" s="33" t="s">
        <v>91</v>
      </c>
      <c r="AL475" s="33" t="s">
        <v>91</v>
      </c>
      <c r="AM475" s="33" t="s">
        <v>92</v>
      </c>
      <c r="AN475" s="33" t="s">
        <v>85</v>
      </c>
      <c r="AO475" s="33" t="s">
        <v>92</v>
      </c>
      <c r="AP475" s="33" t="s">
        <v>85</v>
      </c>
      <c r="AQ475" s="33" t="s">
        <v>1176</v>
      </c>
      <c r="AR475" s="154">
        <v>17749962810</v>
      </c>
      <c r="AS475" s="154" t="s">
        <v>108</v>
      </c>
      <c r="AT475" s="154"/>
      <c r="AU475" s="154"/>
      <c r="AV475" s="206"/>
      <c r="AW475" s="28"/>
      <c r="AX475" s="28"/>
      <c r="AY475" s="28"/>
      <c r="AZ475" s="28"/>
      <c r="BA475" s="28"/>
      <c r="BB475" s="28"/>
      <c r="BC475" s="28"/>
    </row>
    <row r="476" s="6" customFormat="1" ht="182" customHeight="1" spans="1:55">
      <c r="A476" s="28" t="s">
        <v>3376</v>
      </c>
      <c r="B476" s="33">
        <v>61</v>
      </c>
      <c r="C476" s="33" t="s">
        <v>3466</v>
      </c>
      <c r="D476" s="61" t="s">
        <v>73</v>
      </c>
      <c r="E476" s="33" t="s">
        <v>128</v>
      </c>
      <c r="F476" s="33" t="s">
        <v>129</v>
      </c>
      <c r="G476" s="61" t="s">
        <v>3467</v>
      </c>
      <c r="H476" s="33" t="s">
        <v>114</v>
      </c>
      <c r="I476" s="61" t="s">
        <v>3468</v>
      </c>
      <c r="J476" s="61" t="s">
        <v>3469</v>
      </c>
      <c r="K476" s="33" t="s">
        <v>3470</v>
      </c>
      <c r="L476" s="33" t="s">
        <v>3469</v>
      </c>
      <c r="M476" s="33" t="s">
        <v>3471</v>
      </c>
      <c r="N476" s="33" t="s">
        <v>82</v>
      </c>
      <c r="O476" s="33" t="s">
        <v>101</v>
      </c>
      <c r="P476" s="33" t="s">
        <v>3472</v>
      </c>
      <c r="Q476" s="33" t="s">
        <v>85</v>
      </c>
      <c r="R476" s="33" t="s">
        <v>3473</v>
      </c>
      <c r="S476" s="33" t="s">
        <v>456</v>
      </c>
      <c r="T476" s="33" t="s">
        <v>200</v>
      </c>
      <c r="U476" s="61" t="s">
        <v>214</v>
      </c>
      <c r="V476" s="61" t="s">
        <v>124</v>
      </c>
      <c r="W476" s="33">
        <v>2023</v>
      </c>
      <c r="X476" s="33" t="s">
        <v>91</v>
      </c>
      <c r="Y476" s="33">
        <v>202301</v>
      </c>
      <c r="Z476" s="33">
        <v>202312</v>
      </c>
      <c r="AA476" s="61">
        <v>200</v>
      </c>
      <c r="AB476" s="33">
        <v>200</v>
      </c>
      <c r="AC476" s="28"/>
      <c r="AD476" s="61"/>
      <c r="AE476" s="24"/>
      <c r="AF476" s="33">
        <v>1500</v>
      </c>
      <c r="AG476" s="33">
        <v>400</v>
      </c>
      <c r="AH476" s="33" t="s">
        <v>92</v>
      </c>
      <c r="AI476" s="33" t="s">
        <v>92</v>
      </c>
      <c r="AJ476" s="33" t="s">
        <v>92</v>
      </c>
      <c r="AK476" s="33" t="s">
        <v>91</v>
      </c>
      <c r="AL476" s="33" t="s">
        <v>92</v>
      </c>
      <c r="AM476" s="33" t="s">
        <v>92</v>
      </c>
      <c r="AN476" s="33" t="s">
        <v>85</v>
      </c>
      <c r="AO476" s="33" t="s">
        <v>92</v>
      </c>
      <c r="AP476" s="33" t="s">
        <v>85</v>
      </c>
      <c r="AQ476" s="33" t="s">
        <v>3474</v>
      </c>
      <c r="AR476" s="154">
        <v>17782206689</v>
      </c>
      <c r="AS476" s="154" t="s">
        <v>108</v>
      </c>
      <c r="AT476" s="154"/>
      <c r="AU476" s="154"/>
      <c r="AV476" s="206"/>
      <c r="AW476" s="28"/>
      <c r="AX476" s="28"/>
      <c r="AY476" s="28"/>
      <c r="AZ476" s="28"/>
      <c r="BA476" s="28"/>
      <c r="BB476" s="28"/>
      <c r="BC476" s="28"/>
    </row>
    <row r="477" s="6" customFormat="1" ht="164" customHeight="1" spans="1:55">
      <c r="A477" s="28" t="s">
        <v>3376</v>
      </c>
      <c r="B477" s="33">
        <v>62</v>
      </c>
      <c r="C477" s="33" t="s">
        <v>3475</v>
      </c>
      <c r="D477" s="61" t="s">
        <v>73</v>
      </c>
      <c r="E477" s="33" t="s">
        <v>128</v>
      </c>
      <c r="F477" s="33" t="s">
        <v>129</v>
      </c>
      <c r="G477" s="61" t="s">
        <v>3476</v>
      </c>
      <c r="H477" s="33" t="s">
        <v>114</v>
      </c>
      <c r="I477" s="61" t="s">
        <v>3188</v>
      </c>
      <c r="J477" s="61" t="s">
        <v>3477</v>
      </c>
      <c r="K477" s="33" t="s">
        <v>3478</v>
      </c>
      <c r="L477" s="33" t="s">
        <v>3477</v>
      </c>
      <c r="M477" s="33" t="s">
        <v>3479</v>
      </c>
      <c r="N477" s="33" t="s">
        <v>82</v>
      </c>
      <c r="O477" s="33" t="s">
        <v>196</v>
      </c>
      <c r="P477" s="33" t="s">
        <v>3480</v>
      </c>
      <c r="Q477" s="33" t="s">
        <v>85</v>
      </c>
      <c r="R477" s="33" t="s">
        <v>3481</v>
      </c>
      <c r="S477" s="33" t="s">
        <v>87</v>
      </c>
      <c r="T477" s="33" t="s">
        <v>200</v>
      </c>
      <c r="U477" s="61" t="s">
        <v>214</v>
      </c>
      <c r="V477" s="61" t="s">
        <v>625</v>
      </c>
      <c r="W477" s="33">
        <v>2023</v>
      </c>
      <c r="X477" s="33" t="s">
        <v>91</v>
      </c>
      <c r="Y477" s="33">
        <v>202301</v>
      </c>
      <c r="Z477" s="33">
        <v>202312</v>
      </c>
      <c r="AA477" s="61">
        <v>100</v>
      </c>
      <c r="AB477" s="33">
        <v>100</v>
      </c>
      <c r="AC477" s="28"/>
      <c r="AD477" s="61"/>
      <c r="AE477" s="24"/>
      <c r="AF477" s="33">
        <v>1954</v>
      </c>
      <c r="AG477" s="33">
        <v>526</v>
      </c>
      <c r="AH477" s="33" t="s">
        <v>92</v>
      </c>
      <c r="AI477" s="33" t="s">
        <v>92</v>
      </c>
      <c r="AJ477" s="33" t="s">
        <v>92</v>
      </c>
      <c r="AK477" s="33" t="s">
        <v>91</v>
      </c>
      <c r="AL477" s="33" t="s">
        <v>92</v>
      </c>
      <c r="AM477" s="33" t="s">
        <v>92</v>
      </c>
      <c r="AN477" s="33" t="s">
        <v>85</v>
      </c>
      <c r="AO477" s="33" t="s">
        <v>92</v>
      </c>
      <c r="AP477" s="33" t="s">
        <v>85</v>
      </c>
      <c r="AQ477" s="33" t="s">
        <v>2463</v>
      </c>
      <c r="AR477" s="154" t="s">
        <v>3459</v>
      </c>
      <c r="AS477" s="154" t="s">
        <v>108</v>
      </c>
      <c r="AT477" s="154"/>
      <c r="AU477" s="154"/>
      <c r="AV477" s="206"/>
      <c r="AW477" s="28"/>
      <c r="AX477" s="28"/>
      <c r="AY477" s="28"/>
      <c r="AZ477" s="28"/>
      <c r="BA477" s="28"/>
      <c r="BB477" s="28"/>
      <c r="BC477" s="28"/>
    </row>
    <row r="478" s="6" customFormat="1" ht="167" customHeight="1" spans="1:55">
      <c r="A478" s="28" t="s">
        <v>3376</v>
      </c>
      <c r="B478" s="33">
        <v>63</v>
      </c>
      <c r="C478" s="33" t="s">
        <v>3482</v>
      </c>
      <c r="D478" s="61" t="s">
        <v>73</v>
      </c>
      <c r="E478" s="33" t="s">
        <v>128</v>
      </c>
      <c r="F478" s="33" t="s">
        <v>129</v>
      </c>
      <c r="G478" s="61" t="s">
        <v>3483</v>
      </c>
      <c r="H478" s="33" t="s">
        <v>114</v>
      </c>
      <c r="I478" s="61" t="s">
        <v>3484</v>
      </c>
      <c r="J478" s="61" t="s">
        <v>3485</v>
      </c>
      <c r="K478" s="33" t="s">
        <v>3486</v>
      </c>
      <c r="L478" s="33" t="s">
        <v>3485</v>
      </c>
      <c r="M478" s="33" t="s">
        <v>3487</v>
      </c>
      <c r="N478" s="33" t="s">
        <v>82</v>
      </c>
      <c r="O478" s="33" t="s">
        <v>101</v>
      </c>
      <c r="P478" s="33" t="s">
        <v>3465</v>
      </c>
      <c r="Q478" s="33" t="s">
        <v>85</v>
      </c>
      <c r="R478" s="33" t="s">
        <v>3488</v>
      </c>
      <c r="S478" s="33" t="s">
        <v>456</v>
      </c>
      <c r="T478" s="33" t="s">
        <v>457</v>
      </c>
      <c r="U478" s="61" t="s">
        <v>214</v>
      </c>
      <c r="V478" s="61" t="s">
        <v>768</v>
      </c>
      <c r="W478" s="33">
        <v>2023</v>
      </c>
      <c r="X478" s="33" t="s">
        <v>91</v>
      </c>
      <c r="Y478" s="33">
        <v>202301</v>
      </c>
      <c r="Z478" s="33">
        <v>202312</v>
      </c>
      <c r="AA478" s="61">
        <v>100</v>
      </c>
      <c r="AB478" s="33">
        <v>100</v>
      </c>
      <c r="AC478" s="28"/>
      <c r="AD478" s="61"/>
      <c r="AE478" s="24"/>
      <c r="AF478" s="33">
        <v>358</v>
      </c>
      <c r="AG478" s="33">
        <v>60</v>
      </c>
      <c r="AH478" s="33" t="s">
        <v>92</v>
      </c>
      <c r="AI478" s="33" t="s">
        <v>92</v>
      </c>
      <c r="AJ478" s="33" t="s">
        <v>92</v>
      </c>
      <c r="AK478" s="33" t="s">
        <v>91</v>
      </c>
      <c r="AL478" s="33" t="s">
        <v>91</v>
      </c>
      <c r="AM478" s="33" t="s">
        <v>92</v>
      </c>
      <c r="AN478" s="33" t="s">
        <v>85</v>
      </c>
      <c r="AO478" s="33" t="s">
        <v>92</v>
      </c>
      <c r="AP478" s="33" t="s">
        <v>85</v>
      </c>
      <c r="AQ478" s="33" t="s">
        <v>1425</v>
      </c>
      <c r="AR478" s="154">
        <v>15870466966</v>
      </c>
      <c r="AS478" s="154" t="s">
        <v>108</v>
      </c>
      <c r="AT478" s="154"/>
      <c r="AU478" s="154"/>
      <c r="AV478" s="206"/>
      <c r="AW478" s="28"/>
      <c r="AX478" s="28"/>
      <c r="AY478" s="28"/>
      <c r="AZ478" s="28"/>
      <c r="BA478" s="28"/>
      <c r="BB478" s="28"/>
      <c r="BC478" s="28"/>
    </row>
    <row r="479" s="6" customFormat="1" ht="149" customHeight="1" spans="1:55">
      <c r="A479" s="28" t="s">
        <v>3376</v>
      </c>
      <c r="B479" s="33">
        <v>64</v>
      </c>
      <c r="C479" s="33" t="s">
        <v>3489</v>
      </c>
      <c r="D479" s="61" t="s">
        <v>73</v>
      </c>
      <c r="E479" s="33" t="s">
        <v>128</v>
      </c>
      <c r="F479" s="33" t="s">
        <v>129</v>
      </c>
      <c r="G479" s="61" t="s">
        <v>3490</v>
      </c>
      <c r="H479" s="33" t="s">
        <v>114</v>
      </c>
      <c r="I479" s="61" t="s">
        <v>3491</v>
      </c>
      <c r="J479" s="61" t="s">
        <v>3492</v>
      </c>
      <c r="K479" s="33" t="s">
        <v>3493</v>
      </c>
      <c r="L479" s="33" t="s">
        <v>3492</v>
      </c>
      <c r="M479" s="33" t="s">
        <v>3494</v>
      </c>
      <c r="N479" s="33" t="s">
        <v>82</v>
      </c>
      <c r="O479" s="33" t="s">
        <v>101</v>
      </c>
      <c r="P479" s="33" t="s">
        <v>3465</v>
      </c>
      <c r="Q479" s="33" t="s">
        <v>85</v>
      </c>
      <c r="R479" s="33" t="s">
        <v>297</v>
      </c>
      <c r="S479" s="33" t="s">
        <v>456</v>
      </c>
      <c r="T479" s="33" t="s">
        <v>457</v>
      </c>
      <c r="U479" s="61" t="s">
        <v>214</v>
      </c>
      <c r="V479" s="61" t="s">
        <v>597</v>
      </c>
      <c r="W479" s="33">
        <v>2023</v>
      </c>
      <c r="X479" s="33" t="s">
        <v>91</v>
      </c>
      <c r="Y479" s="33">
        <v>202301</v>
      </c>
      <c r="Z479" s="33">
        <v>202312</v>
      </c>
      <c r="AA479" s="61">
        <v>200</v>
      </c>
      <c r="AB479" s="33">
        <v>200</v>
      </c>
      <c r="AC479" s="61"/>
      <c r="AD479" s="61"/>
      <c r="AE479" s="24"/>
      <c r="AF479" s="33">
        <v>800</v>
      </c>
      <c r="AG479" s="33">
        <v>60</v>
      </c>
      <c r="AH479" s="33" t="s">
        <v>92</v>
      </c>
      <c r="AI479" s="33" t="s">
        <v>92</v>
      </c>
      <c r="AJ479" s="33" t="s">
        <v>92</v>
      </c>
      <c r="AK479" s="33" t="s">
        <v>91</v>
      </c>
      <c r="AL479" s="33" t="s">
        <v>91</v>
      </c>
      <c r="AM479" s="33" t="s">
        <v>92</v>
      </c>
      <c r="AN479" s="33" t="s">
        <v>85</v>
      </c>
      <c r="AO479" s="33" t="s">
        <v>92</v>
      </c>
      <c r="AP479" s="33" t="s">
        <v>85</v>
      </c>
      <c r="AQ479" s="33" t="s">
        <v>3495</v>
      </c>
      <c r="AR479" s="154">
        <v>18290217866</v>
      </c>
      <c r="AS479" s="154" t="s">
        <v>108</v>
      </c>
      <c r="AT479" s="154"/>
      <c r="AU479" s="154"/>
      <c r="AV479" s="206"/>
      <c r="AW479" s="28"/>
      <c r="AX479" s="28"/>
      <c r="AY479" s="28"/>
      <c r="AZ479" s="28"/>
      <c r="BA479" s="28"/>
      <c r="BB479" s="28"/>
      <c r="BC479" s="28"/>
    </row>
    <row r="480" s="6" customFormat="1" ht="153" customHeight="1" spans="1:55">
      <c r="A480" s="28" t="s">
        <v>3376</v>
      </c>
      <c r="B480" s="33">
        <v>65</v>
      </c>
      <c r="C480" s="33" t="s">
        <v>3496</v>
      </c>
      <c r="D480" s="61" t="s">
        <v>73</v>
      </c>
      <c r="E480" s="33" t="s">
        <v>128</v>
      </c>
      <c r="F480" s="33" t="s">
        <v>129</v>
      </c>
      <c r="G480" s="61" t="s">
        <v>3497</v>
      </c>
      <c r="H480" s="33" t="s">
        <v>114</v>
      </c>
      <c r="I480" s="61" t="s">
        <v>3498</v>
      </c>
      <c r="J480" s="61" t="s">
        <v>3499</v>
      </c>
      <c r="K480" s="33" t="s">
        <v>3500</v>
      </c>
      <c r="L480" s="33" t="s">
        <v>3499</v>
      </c>
      <c r="M480" s="33" t="s">
        <v>3501</v>
      </c>
      <c r="N480" s="33" t="s">
        <v>82</v>
      </c>
      <c r="O480" s="33" t="s">
        <v>83</v>
      </c>
      <c r="P480" s="33" t="s">
        <v>3502</v>
      </c>
      <c r="Q480" s="33" t="s">
        <v>85</v>
      </c>
      <c r="R480" s="33" t="s">
        <v>3503</v>
      </c>
      <c r="S480" s="33" t="s">
        <v>1559</v>
      </c>
      <c r="T480" s="33" t="s">
        <v>200</v>
      </c>
      <c r="U480" s="61" t="s">
        <v>214</v>
      </c>
      <c r="V480" s="61" t="s">
        <v>534</v>
      </c>
      <c r="W480" s="33">
        <v>2023</v>
      </c>
      <c r="X480" s="33" t="s">
        <v>91</v>
      </c>
      <c r="Y480" s="33">
        <v>202301</v>
      </c>
      <c r="Z480" s="33">
        <v>202312</v>
      </c>
      <c r="AA480" s="61">
        <v>200</v>
      </c>
      <c r="AB480" s="33">
        <v>200</v>
      </c>
      <c r="AC480" s="61"/>
      <c r="AD480" s="61"/>
      <c r="AE480" s="24"/>
      <c r="AF480" s="33">
        <v>450</v>
      </c>
      <c r="AG480" s="33">
        <v>50</v>
      </c>
      <c r="AH480" s="33" t="s">
        <v>92</v>
      </c>
      <c r="AI480" s="33" t="s">
        <v>92</v>
      </c>
      <c r="AJ480" s="33" t="s">
        <v>92</v>
      </c>
      <c r="AK480" s="33" t="s">
        <v>91</v>
      </c>
      <c r="AL480" s="33" t="s">
        <v>91</v>
      </c>
      <c r="AM480" s="33" t="s">
        <v>92</v>
      </c>
      <c r="AN480" s="33" t="s">
        <v>85</v>
      </c>
      <c r="AO480" s="33" t="s">
        <v>92</v>
      </c>
      <c r="AP480" s="33" t="s">
        <v>85</v>
      </c>
      <c r="AQ480" s="33" t="s">
        <v>2463</v>
      </c>
      <c r="AR480" s="154" t="s">
        <v>3459</v>
      </c>
      <c r="AS480" s="154" t="s">
        <v>108</v>
      </c>
      <c r="AT480" s="154"/>
      <c r="AU480" s="154"/>
      <c r="AV480" s="206"/>
      <c r="AW480" s="28"/>
      <c r="AX480" s="28"/>
      <c r="AY480" s="28"/>
      <c r="AZ480" s="28"/>
      <c r="BA480" s="28"/>
      <c r="BB480" s="28"/>
      <c r="BC480" s="28"/>
    </row>
    <row r="481" s="6" customFormat="1" ht="127" customHeight="1" spans="1:55">
      <c r="A481" s="28" t="s">
        <v>3376</v>
      </c>
      <c r="B481" s="33">
        <v>66</v>
      </c>
      <c r="C481" s="33" t="s">
        <v>3504</v>
      </c>
      <c r="D481" s="61" t="s">
        <v>73</v>
      </c>
      <c r="E481" s="33" t="s">
        <v>128</v>
      </c>
      <c r="F481" s="33" t="s">
        <v>129</v>
      </c>
      <c r="G481" s="61" t="s">
        <v>3505</v>
      </c>
      <c r="H481" s="33" t="s">
        <v>114</v>
      </c>
      <c r="I481" s="61" t="s">
        <v>515</v>
      </c>
      <c r="J481" s="61" t="s">
        <v>3506</v>
      </c>
      <c r="K481" s="33" t="s">
        <v>3507</v>
      </c>
      <c r="L481" s="33" t="s">
        <v>3506</v>
      </c>
      <c r="M481" s="33" t="s">
        <v>3508</v>
      </c>
      <c r="N481" s="33" t="s">
        <v>82</v>
      </c>
      <c r="O481" s="33" t="s">
        <v>83</v>
      </c>
      <c r="P481" s="33" t="s">
        <v>3509</v>
      </c>
      <c r="Q481" s="33" t="s">
        <v>85</v>
      </c>
      <c r="R481" s="33" t="s">
        <v>3510</v>
      </c>
      <c r="S481" s="33" t="s">
        <v>1559</v>
      </c>
      <c r="T481" s="33" t="s">
        <v>200</v>
      </c>
      <c r="U481" s="61" t="s">
        <v>214</v>
      </c>
      <c r="V481" s="61" t="s">
        <v>523</v>
      </c>
      <c r="W481" s="33">
        <v>2023</v>
      </c>
      <c r="X481" s="33" t="s">
        <v>91</v>
      </c>
      <c r="Y481" s="33">
        <v>202301</v>
      </c>
      <c r="Z481" s="33">
        <v>202312</v>
      </c>
      <c r="AA481" s="61">
        <v>200</v>
      </c>
      <c r="AB481" s="33">
        <v>200</v>
      </c>
      <c r="AC481" s="61"/>
      <c r="AD481" s="61"/>
      <c r="AE481" s="24"/>
      <c r="AF481" s="33">
        <v>380</v>
      </c>
      <c r="AG481" s="33">
        <v>62</v>
      </c>
      <c r="AH481" s="33" t="s">
        <v>92</v>
      </c>
      <c r="AI481" s="33" t="s">
        <v>92</v>
      </c>
      <c r="AJ481" s="33" t="s">
        <v>92</v>
      </c>
      <c r="AK481" s="33" t="s">
        <v>91</v>
      </c>
      <c r="AL481" s="33" t="s">
        <v>92</v>
      </c>
      <c r="AM481" s="33" t="s">
        <v>92</v>
      </c>
      <c r="AN481" s="33" t="s">
        <v>85</v>
      </c>
      <c r="AO481" s="33" t="s">
        <v>92</v>
      </c>
      <c r="AP481" s="33" t="s">
        <v>85</v>
      </c>
      <c r="AQ481" s="33" t="s">
        <v>2463</v>
      </c>
      <c r="AR481" s="154" t="s">
        <v>3459</v>
      </c>
      <c r="AS481" s="154" t="s">
        <v>108</v>
      </c>
      <c r="AT481" s="154"/>
      <c r="AU481" s="154"/>
      <c r="AV481" s="206"/>
      <c r="AW481" s="28"/>
      <c r="AX481" s="28"/>
      <c r="AY481" s="28"/>
      <c r="AZ481" s="28"/>
      <c r="BA481" s="28"/>
      <c r="BB481" s="28"/>
      <c r="BC481" s="28"/>
    </row>
    <row r="482" s="6" customFormat="1" ht="150" customHeight="1" spans="1:55">
      <c r="A482" s="28" t="s">
        <v>3376</v>
      </c>
      <c r="B482" s="33">
        <v>67</v>
      </c>
      <c r="C482" s="33" t="s">
        <v>3511</v>
      </c>
      <c r="D482" s="61" t="s">
        <v>73</v>
      </c>
      <c r="E482" s="33" t="s">
        <v>128</v>
      </c>
      <c r="F482" s="33" t="s">
        <v>129</v>
      </c>
      <c r="G482" s="61" t="s">
        <v>3512</v>
      </c>
      <c r="H482" s="33" t="s">
        <v>114</v>
      </c>
      <c r="I482" s="61" t="s">
        <v>3513</v>
      </c>
      <c r="J482" s="61" t="s">
        <v>3514</v>
      </c>
      <c r="K482" s="33" t="s">
        <v>3515</v>
      </c>
      <c r="L482" s="33" t="s">
        <v>3514</v>
      </c>
      <c r="M482" s="33" t="s">
        <v>3516</v>
      </c>
      <c r="N482" s="33" t="s">
        <v>82</v>
      </c>
      <c r="O482" s="33" t="s">
        <v>101</v>
      </c>
      <c r="P482" s="33" t="s">
        <v>3517</v>
      </c>
      <c r="Q482" s="33" t="s">
        <v>85</v>
      </c>
      <c r="R482" s="33" t="s">
        <v>3518</v>
      </c>
      <c r="S482" s="33" t="s">
        <v>456</v>
      </c>
      <c r="T482" s="33" t="s">
        <v>457</v>
      </c>
      <c r="U482" s="61" t="s">
        <v>214</v>
      </c>
      <c r="V482" s="61" t="s">
        <v>443</v>
      </c>
      <c r="W482" s="33">
        <v>2023</v>
      </c>
      <c r="X482" s="33" t="s">
        <v>91</v>
      </c>
      <c r="Y482" s="33">
        <v>202301</v>
      </c>
      <c r="Z482" s="33">
        <v>202312</v>
      </c>
      <c r="AA482" s="61">
        <v>100</v>
      </c>
      <c r="AB482" s="33">
        <v>100</v>
      </c>
      <c r="AC482" s="61"/>
      <c r="AD482" s="61"/>
      <c r="AE482" s="24"/>
      <c r="AF482" s="33">
        <v>368</v>
      </c>
      <c r="AG482" s="33">
        <v>87</v>
      </c>
      <c r="AH482" s="33" t="s">
        <v>92</v>
      </c>
      <c r="AI482" s="33" t="s">
        <v>92</v>
      </c>
      <c r="AJ482" s="33" t="s">
        <v>92</v>
      </c>
      <c r="AK482" s="33" t="s">
        <v>91</v>
      </c>
      <c r="AL482" s="33" t="s">
        <v>91</v>
      </c>
      <c r="AM482" s="33" t="s">
        <v>92</v>
      </c>
      <c r="AN482" s="33" t="s">
        <v>85</v>
      </c>
      <c r="AO482" s="33" t="s">
        <v>92</v>
      </c>
      <c r="AP482" s="33" t="s">
        <v>85</v>
      </c>
      <c r="AQ482" s="33" t="s">
        <v>1119</v>
      </c>
      <c r="AR482" s="154">
        <v>13509437280</v>
      </c>
      <c r="AS482" s="154" t="s">
        <v>108</v>
      </c>
      <c r="AT482" s="154"/>
      <c r="AU482" s="154"/>
      <c r="AV482" s="206"/>
      <c r="AW482" s="28"/>
      <c r="AX482" s="28"/>
      <c r="AY482" s="28"/>
      <c r="AZ482" s="28"/>
      <c r="BA482" s="28"/>
      <c r="BB482" s="28"/>
      <c r="BC482" s="28"/>
    </row>
    <row r="483" s="6" customFormat="1" ht="171" customHeight="1" spans="1:55">
      <c r="A483" s="28" t="s">
        <v>3376</v>
      </c>
      <c r="B483" s="33">
        <v>68</v>
      </c>
      <c r="C483" s="33" t="s">
        <v>3519</v>
      </c>
      <c r="D483" s="61" t="s">
        <v>73</v>
      </c>
      <c r="E483" s="33" t="s">
        <v>128</v>
      </c>
      <c r="F483" s="33" t="s">
        <v>129</v>
      </c>
      <c r="G483" s="61" t="s">
        <v>3520</v>
      </c>
      <c r="H483" s="33" t="s">
        <v>114</v>
      </c>
      <c r="I483" s="61" t="s">
        <v>3521</v>
      </c>
      <c r="J483" s="61" t="s">
        <v>3522</v>
      </c>
      <c r="K483" s="33" t="s">
        <v>3523</v>
      </c>
      <c r="L483" s="33" t="s">
        <v>3522</v>
      </c>
      <c r="M483" s="33" t="s">
        <v>3524</v>
      </c>
      <c r="N483" s="33" t="s">
        <v>82</v>
      </c>
      <c r="O483" s="33" t="s">
        <v>101</v>
      </c>
      <c r="P483" s="33" t="s">
        <v>3525</v>
      </c>
      <c r="Q483" s="33" t="s">
        <v>85</v>
      </c>
      <c r="R483" s="33" t="s">
        <v>3526</v>
      </c>
      <c r="S483" s="33" t="s">
        <v>456</v>
      </c>
      <c r="T483" s="33" t="s">
        <v>457</v>
      </c>
      <c r="U483" s="61" t="s">
        <v>214</v>
      </c>
      <c r="V483" s="61" t="s">
        <v>640</v>
      </c>
      <c r="W483" s="33">
        <v>2023</v>
      </c>
      <c r="X483" s="33" t="s">
        <v>91</v>
      </c>
      <c r="Y483" s="33">
        <v>202301</v>
      </c>
      <c r="Z483" s="33">
        <v>202312</v>
      </c>
      <c r="AA483" s="61">
        <v>100</v>
      </c>
      <c r="AB483" s="33">
        <v>100</v>
      </c>
      <c r="AC483" s="61"/>
      <c r="AD483" s="61"/>
      <c r="AE483" s="24"/>
      <c r="AF483" s="33">
        <v>173</v>
      </c>
      <c r="AG483" s="33">
        <v>25</v>
      </c>
      <c r="AH483" s="33" t="s">
        <v>92</v>
      </c>
      <c r="AI483" s="33" t="s">
        <v>92</v>
      </c>
      <c r="AJ483" s="33" t="s">
        <v>92</v>
      </c>
      <c r="AK483" s="33" t="s">
        <v>91</v>
      </c>
      <c r="AL483" s="33" t="s">
        <v>92</v>
      </c>
      <c r="AM483" s="33" t="s">
        <v>92</v>
      </c>
      <c r="AN483" s="33" t="s">
        <v>85</v>
      </c>
      <c r="AO483" s="33" t="s">
        <v>92</v>
      </c>
      <c r="AP483" s="33" t="s">
        <v>85</v>
      </c>
      <c r="AQ483" s="33" t="s">
        <v>1835</v>
      </c>
      <c r="AR483" s="154">
        <v>15823710996</v>
      </c>
      <c r="AS483" s="154" t="s">
        <v>108</v>
      </c>
      <c r="AT483" s="154"/>
      <c r="AU483" s="154"/>
      <c r="AV483" s="206"/>
      <c r="AW483" s="28"/>
      <c r="AX483" s="28"/>
      <c r="AY483" s="28"/>
      <c r="AZ483" s="28"/>
      <c r="BA483" s="28"/>
      <c r="BB483" s="28"/>
      <c r="BC483" s="28"/>
    </row>
    <row r="484" s="4" customFormat="1" ht="270" customHeight="1" spans="1:55">
      <c r="A484" s="88" t="s">
        <v>3527</v>
      </c>
      <c r="B484" s="61">
        <v>302</v>
      </c>
      <c r="C484" s="33" t="s">
        <v>3528</v>
      </c>
      <c r="D484" s="33" t="s">
        <v>110</v>
      </c>
      <c r="E484" s="33" t="s">
        <v>111</v>
      </c>
      <c r="F484" s="33" t="s">
        <v>175</v>
      </c>
      <c r="G484" s="33" t="s">
        <v>3529</v>
      </c>
      <c r="H484" s="33" t="s">
        <v>114</v>
      </c>
      <c r="I484" s="33" t="s">
        <v>2341</v>
      </c>
      <c r="J484" s="33" t="s">
        <v>3530</v>
      </c>
      <c r="K484" s="33" t="s">
        <v>3531</v>
      </c>
      <c r="L484" s="33" t="s">
        <v>3530</v>
      </c>
      <c r="M484" s="33" t="s">
        <v>3532</v>
      </c>
      <c r="N484" s="33" t="s">
        <v>2344</v>
      </c>
      <c r="O484" s="33" t="s">
        <v>101</v>
      </c>
      <c r="P484" s="33" t="s">
        <v>3533</v>
      </c>
      <c r="Q484" s="33" t="s">
        <v>2347</v>
      </c>
      <c r="R484" s="33" t="s">
        <v>3534</v>
      </c>
      <c r="S484" s="33" t="s">
        <v>569</v>
      </c>
      <c r="T484" s="33" t="s">
        <v>570</v>
      </c>
      <c r="U484" s="33" t="s">
        <v>2351</v>
      </c>
      <c r="V484" s="33" t="s">
        <v>2341</v>
      </c>
      <c r="W484" s="33">
        <v>2024</v>
      </c>
      <c r="X484" s="33" t="s">
        <v>91</v>
      </c>
      <c r="Y484" s="33">
        <v>202401</v>
      </c>
      <c r="Z484" s="33">
        <v>202412</v>
      </c>
      <c r="AA484" s="33">
        <v>100</v>
      </c>
      <c r="AB484" s="33">
        <v>100</v>
      </c>
      <c r="AC484" s="33"/>
      <c r="AD484" s="33"/>
      <c r="AE484" s="148"/>
      <c r="AF484" s="33">
        <v>200</v>
      </c>
      <c r="AG484" s="33">
        <v>5</v>
      </c>
      <c r="AH484" s="33" t="s">
        <v>92</v>
      </c>
      <c r="AI484" s="33" t="s">
        <v>92</v>
      </c>
      <c r="AJ484" s="33" t="s">
        <v>92</v>
      </c>
      <c r="AK484" s="33" t="s">
        <v>91</v>
      </c>
      <c r="AL484" s="33" t="s">
        <v>92</v>
      </c>
      <c r="AM484" s="33" t="s">
        <v>92</v>
      </c>
      <c r="AN484" s="33" t="s">
        <v>92</v>
      </c>
      <c r="AO484" s="33" t="s">
        <v>92</v>
      </c>
      <c r="AP484" s="33" t="s">
        <v>92</v>
      </c>
      <c r="AQ484" s="33" t="s">
        <v>2353</v>
      </c>
      <c r="AR484" s="33">
        <v>13658244448</v>
      </c>
      <c r="AS484" s="14"/>
      <c r="AT484" s="14"/>
      <c r="AU484" s="14"/>
      <c r="AV484" s="16"/>
      <c r="AW484" s="6"/>
      <c r="AX484" s="6"/>
      <c r="AY484" s="6"/>
      <c r="AZ484" s="6"/>
      <c r="BA484" s="6"/>
      <c r="BB484" s="6"/>
      <c r="BC484" s="6"/>
    </row>
    <row r="485" s="8" customFormat="1" ht="156" customHeight="1" spans="1:55">
      <c r="A485" s="180" t="s">
        <v>3535</v>
      </c>
      <c r="B485" s="61">
        <v>321</v>
      </c>
      <c r="C485" s="33" t="s">
        <v>3536</v>
      </c>
      <c r="D485" s="199" t="s">
        <v>73</v>
      </c>
      <c r="E485" s="33" t="s">
        <v>74</v>
      </c>
      <c r="F485" s="33" t="s">
        <v>75</v>
      </c>
      <c r="G485" s="33" t="s">
        <v>3537</v>
      </c>
      <c r="H485" s="33" t="s">
        <v>96</v>
      </c>
      <c r="I485" s="33" t="s">
        <v>547</v>
      </c>
      <c r="J485" s="33" t="s">
        <v>3538</v>
      </c>
      <c r="K485" s="33" t="s">
        <v>3539</v>
      </c>
      <c r="L485" s="33" t="s">
        <v>3538</v>
      </c>
      <c r="M485" s="33" t="s">
        <v>3540</v>
      </c>
      <c r="N485" s="33" t="s">
        <v>82</v>
      </c>
      <c r="O485" s="33" t="s">
        <v>101</v>
      </c>
      <c r="P485" s="33" t="s">
        <v>3541</v>
      </c>
      <c r="Q485" s="33" t="s">
        <v>3542</v>
      </c>
      <c r="R485" s="33" t="s">
        <v>1420</v>
      </c>
      <c r="S485" s="33" t="s">
        <v>105</v>
      </c>
      <c r="T485" s="33" t="s">
        <v>570</v>
      </c>
      <c r="U485" s="33" t="s">
        <v>139</v>
      </c>
      <c r="V485" s="33" t="s">
        <v>554</v>
      </c>
      <c r="W485" s="33">
        <v>2024</v>
      </c>
      <c r="X485" s="33" t="s">
        <v>91</v>
      </c>
      <c r="Y485" s="33">
        <v>202401</v>
      </c>
      <c r="Z485" s="33">
        <v>202412</v>
      </c>
      <c r="AA485" s="33">
        <v>500</v>
      </c>
      <c r="AB485" s="33">
        <v>450</v>
      </c>
      <c r="AC485" s="33">
        <v>50</v>
      </c>
      <c r="AD485" s="33"/>
      <c r="AE485" s="148"/>
      <c r="AF485" s="33">
        <v>164</v>
      </c>
      <c r="AG485" s="33">
        <v>11</v>
      </c>
      <c r="AH485" s="33" t="s">
        <v>91</v>
      </c>
      <c r="AI485" s="33" t="s">
        <v>92</v>
      </c>
      <c r="AJ485" s="33" t="s">
        <v>92</v>
      </c>
      <c r="AK485" s="33" t="s">
        <v>91</v>
      </c>
      <c r="AL485" s="33" t="s">
        <v>92</v>
      </c>
      <c r="AM485" s="33" t="s">
        <v>92</v>
      </c>
      <c r="AN485" s="33" t="s">
        <v>92</v>
      </c>
      <c r="AO485" s="33" t="s">
        <v>92</v>
      </c>
      <c r="AP485" s="33" t="s">
        <v>92</v>
      </c>
      <c r="AQ485" s="33" t="s">
        <v>3543</v>
      </c>
      <c r="AR485" s="33">
        <v>18996606915</v>
      </c>
      <c r="AS485" s="160"/>
      <c r="AT485" s="183"/>
      <c r="AU485" s="183"/>
      <c r="AV485" s="28"/>
      <c r="AW485" s="183"/>
      <c r="AX485" s="183"/>
      <c r="AY485" s="183"/>
      <c r="AZ485" s="28"/>
      <c r="BA485" s="33"/>
      <c r="BB485" s="28"/>
      <c r="BC485" s="183"/>
    </row>
    <row r="486" s="5" customFormat="1" ht="167" customHeight="1" spans="1:55">
      <c r="A486" s="180" t="s">
        <v>3544</v>
      </c>
      <c r="B486" s="61">
        <v>323</v>
      </c>
      <c r="C486" s="33" t="s">
        <v>3545</v>
      </c>
      <c r="D486" s="33" t="s">
        <v>73</v>
      </c>
      <c r="E486" s="33" t="s">
        <v>74</v>
      </c>
      <c r="F486" s="33" t="s">
        <v>75</v>
      </c>
      <c r="G486" s="33" t="s">
        <v>3546</v>
      </c>
      <c r="H486" s="33" t="s">
        <v>96</v>
      </c>
      <c r="I486" s="33" t="s">
        <v>352</v>
      </c>
      <c r="J486" s="33" t="s">
        <v>3547</v>
      </c>
      <c r="K486" s="33" t="s">
        <v>3548</v>
      </c>
      <c r="L486" s="33" t="s">
        <v>3547</v>
      </c>
      <c r="M486" s="33" t="s">
        <v>3549</v>
      </c>
      <c r="N486" s="33" t="s">
        <v>82</v>
      </c>
      <c r="O486" s="33" t="s">
        <v>101</v>
      </c>
      <c r="P486" s="33" t="s">
        <v>3550</v>
      </c>
      <c r="Q486" s="33"/>
      <c r="R486" s="33" t="s">
        <v>3551</v>
      </c>
      <c r="S486" s="33" t="s">
        <v>105</v>
      </c>
      <c r="T486" s="33" t="s">
        <v>570</v>
      </c>
      <c r="U486" s="33" t="s">
        <v>139</v>
      </c>
      <c r="V486" s="33" t="s">
        <v>139</v>
      </c>
      <c r="W486" s="33">
        <v>2024</v>
      </c>
      <c r="X486" s="33" t="s">
        <v>91</v>
      </c>
      <c r="Y486" s="33">
        <v>202401</v>
      </c>
      <c r="Z486" s="33">
        <v>202412</v>
      </c>
      <c r="AA486" s="33">
        <v>947</v>
      </c>
      <c r="AB486" s="33">
        <v>947</v>
      </c>
      <c r="AC486" s="33"/>
      <c r="AD486" s="33"/>
      <c r="AE486" s="148"/>
      <c r="AF486" s="33">
        <v>500</v>
      </c>
      <c r="AG486" s="33">
        <v>165</v>
      </c>
      <c r="AH486" s="33" t="s">
        <v>91</v>
      </c>
      <c r="AI486" s="33" t="s">
        <v>91</v>
      </c>
      <c r="AJ486" s="33" t="s">
        <v>92</v>
      </c>
      <c r="AK486" s="33" t="s">
        <v>91</v>
      </c>
      <c r="AL486" s="33" t="s">
        <v>92</v>
      </c>
      <c r="AM486" s="33" t="s">
        <v>92</v>
      </c>
      <c r="AN486" s="33" t="s">
        <v>92</v>
      </c>
      <c r="AO486" s="33" t="s">
        <v>92</v>
      </c>
      <c r="AP486" s="33" t="s">
        <v>92</v>
      </c>
      <c r="AQ486" s="33" t="s">
        <v>3543</v>
      </c>
      <c r="AR486" s="33">
        <v>18996606915</v>
      </c>
      <c r="AS486" s="160"/>
      <c r="AT486" s="192"/>
      <c r="AU486" s="192"/>
      <c r="AV486" s="193"/>
      <c r="AW486" s="192"/>
      <c r="AX486" s="192"/>
      <c r="AY486" s="192"/>
      <c r="AZ486" s="192"/>
      <c r="BA486" s="192"/>
      <c r="BB486" s="192"/>
      <c r="BC486" s="192"/>
    </row>
    <row r="487" s="5" customFormat="1" ht="163" customHeight="1" spans="1:55">
      <c r="A487" s="180" t="s">
        <v>3552</v>
      </c>
      <c r="B487" s="61">
        <v>322</v>
      </c>
      <c r="C487" s="33" t="s">
        <v>3553</v>
      </c>
      <c r="D487" s="199" t="s">
        <v>73</v>
      </c>
      <c r="E487" s="33" t="s">
        <v>74</v>
      </c>
      <c r="F487" s="33" t="s">
        <v>75</v>
      </c>
      <c r="G487" s="33" t="s">
        <v>3554</v>
      </c>
      <c r="H487" s="33" t="s">
        <v>96</v>
      </c>
      <c r="I487" s="33" t="s">
        <v>341</v>
      </c>
      <c r="J487" s="33" t="s">
        <v>3555</v>
      </c>
      <c r="K487" s="33" t="s">
        <v>3556</v>
      </c>
      <c r="L487" s="33" t="s">
        <v>3555</v>
      </c>
      <c r="M487" s="33" t="s">
        <v>3557</v>
      </c>
      <c r="N487" s="33" t="s">
        <v>82</v>
      </c>
      <c r="O487" s="33" t="s">
        <v>101</v>
      </c>
      <c r="P487" s="33" t="s">
        <v>3558</v>
      </c>
      <c r="Q487" s="33" t="s">
        <v>3542</v>
      </c>
      <c r="R487" s="33" t="s">
        <v>1330</v>
      </c>
      <c r="S487" s="33" t="s">
        <v>105</v>
      </c>
      <c r="T487" s="33" t="s">
        <v>570</v>
      </c>
      <c r="U487" s="33" t="s">
        <v>139</v>
      </c>
      <c r="V487" s="33" t="s">
        <v>647</v>
      </c>
      <c r="W487" s="33">
        <v>2024</v>
      </c>
      <c r="X487" s="33" t="s">
        <v>91</v>
      </c>
      <c r="Y487" s="33">
        <v>202401</v>
      </c>
      <c r="Z487" s="33">
        <v>202412</v>
      </c>
      <c r="AA487" s="33">
        <v>500</v>
      </c>
      <c r="AB487" s="33"/>
      <c r="AC487" s="33">
        <v>500</v>
      </c>
      <c r="AD487" s="33"/>
      <c r="AE487" s="148"/>
      <c r="AF487" s="33">
        <v>178</v>
      </c>
      <c r="AG487" s="33">
        <v>14</v>
      </c>
      <c r="AH487" s="33" t="s">
        <v>91</v>
      </c>
      <c r="AI487" s="33" t="s">
        <v>92</v>
      </c>
      <c r="AJ487" s="33" t="s">
        <v>92</v>
      </c>
      <c r="AK487" s="33" t="s">
        <v>91</v>
      </c>
      <c r="AL487" s="33" t="s">
        <v>92</v>
      </c>
      <c r="AM487" s="33" t="s">
        <v>92</v>
      </c>
      <c r="AN487" s="33" t="s">
        <v>92</v>
      </c>
      <c r="AO487" s="33" t="s">
        <v>92</v>
      </c>
      <c r="AP487" s="33" t="s">
        <v>92</v>
      </c>
      <c r="AQ487" s="33" t="s">
        <v>3543</v>
      </c>
      <c r="AR487" s="33">
        <v>18996606915</v>
      </c>
      <c r="AS487" s="160"/>
      <c r="AT487" s="192"/>
      <c r="AU487" s="192"/>
      <c r="AV487" s="193"/>
      <c r="AW487" s="192"/>
      <c r="AX487" s="192"/>
      <c r="AY487" s="192"/>
      <c r="AZ487" s="193"/>
      <c r="BA487" s="193"/>
      <c r="BB487" s="193"/>
      <c r="BC487" s="192"/>
    </row>
    <row r="488" s="137" customFormat="1" ht="189" spans="1:55">
      <c r="A488" s="34" t="s">
        <v>3376</v>
      </c>
      <c r="B488" s="61">
        <v>120</v>
      </c>
      <c r="C488" s="81" t="s">
        <v>3559</v>
      </c>
      <c r="D488" s="33" t="s">
        <v>110</v>
      </c>
      <c r="E488" s="33" t="s">
        <v>160</v>
      </c>
      <c r="F488" s="33" t="s">
        <v>1018</v>
      </c>
      <c r="G488" s="33" t="s">
        <v>3560</v>
      </c>
      <c r="H488" s="33" t="s">
        <v>114</v>
      </c>
      <c r="I488" s="33" t="s">
        <v>3561</v>
      </c>
      <c r="J488" s="33" t="s">
        <v>3562</v>
      </c>
      <c r="K488" s="33" t="s">
        <v>3563</v>
      </c>
      <c r="L488" s="33" t="s">
        <v>3562</v>
      </c>
      <c r="M488" s="33" t="s">
        <v>3564</v>
      </c>
      <c r="N488" s="33" t="s">
        <v>82</v>
      </c>
      <c r="O488" s="33" t="s">
        <v>196</v>
      </c>
      <c r="P488" s="33" t="s">
        <v>3565</v>
      </c>
      <c r="Q488" s="33" t="s">
        <v>1025</v>
      </c>
      <c r="R488" s="33" t="s">
        <v>477</v>
      </c>
      <c r="S488" s="33" t="s">
        <v>1065</v>
      </c>
      <c r="T488" s="33" t="s">
        <v>570</v>
      </c>
      <c r="U488" s="33" t="s">
        <v>123</v>
      </c>
      <c r="V488" s="33" t="s">
        <v>201</v>
      </c>
      <c r="W488" s="33">
        <v>2024</v>
      </c>
      <c r="X488" s="33" t="s">
        <v>91</v>
      </c>
      <c r="Y488" s="33">
        <v>202401</v>
      </c>
      <c r="Z488" s="33">
        <v>202612</v>
      </c>
      <c r="AA488" s="33">
        <v>5000</v>
      </c>
      <c r="AB488" s="33">
        <v>2000</v>
      </c>
      <c r="AC488" s="33"/>
      <c r="AD488" s="33">
        <v>3000</v>
      </c>
      <c r="AE488" s="148"/>
      <c r="AF488" s="33">
        <v>100</v>
      </c>
      <c r="AG488" s="33">
        <v>20</v>
      </c>
      <c r="AH488" s="33" t="s">
        <v>92</v>
      </c>
      <c r="AI488" s="33" t="s">
        <v>92</v>
      </c>
      <c r="AJ488" s="33" t="s">
        <v>92</v>
      </c>
      <c r="AK488" s="33" t="s">
        <v>91</v>
      </c>
      <c r="AL488" s="33" t="s">
        <v>92</v>
      </c>
      <c r="AM488" s="33" t="s">
        <v>92</v>
      </c>
      <c r="AN488" s="33" t="s">
        <v>92</v>
      </c>
      <c r="AO488" s="33" t="s">
        <v>92</v>
      </c>
      <c r="AP488" s="33" t="s">
        <v>92</v>
      </c>
      <c r="AQ488" s="33" t="s">
        <v>1573</v>
      </c>
      <c r="AR488" s="33">
        <v>17783536888</v>
      </c>
      <c r="AS488" s="163"/>
      <c r="AT488" s="165"/>
      <c r="AU488" s="165"/>
      <c r="AV488" s="166"/>
      <c r="AW488" s="87"/>
      <c r="AX488" s="232"/>
      <c r="AY488" s="232"/>
      <c r="AZ488" s="232"/>
      <c r="BA488" s="232"/>
      <c r="BB488" s="232"/>
      <c r="BC488" s="232"/>
    </row>
    <row r="489" s="14" customFormat="1" ht="256.5" spans="1:55">
      <c r="A489" s="34" t="s">
        <v>3376</v>
      </c>
      <c r="B489" s="61">
        <v>320</v>
      </c>
      <c r="C489" s="33" t="s">
        <v>3566</v>
      </c>
      <c r="D489" s="33" t="s">
        <v>73</v>
      </c>
      <c r="E489" s="33" t="s">
        <v>74</v>
      </c>
      <c r="F489" s="33" t="s">
        <v>446</v>
      </c>
      <c r="G489" s="33" t="s">
        <v>3567</v>
      </c>
      <c r="H489" s="33" t="s">
        <v>96</v>
      </c>
      <c r="I489" s="33" t="s">
        <v>3568</v>
      </c>
      <c r="J489" s="33" t="s">
        <v>3569</v>
      </c>
      <c r="K489" s="33" t="s">
        <v>3570</v>
      </c>
      <c r="L489" s="33" t="s">
        <v>3569</v>
      </c>
      <c r="M489" s="33" t="s">
        <v>3571</v>
      </c>
      <c r="N489" s="33" t="s">
        <v>3572</v>
      </c>
      <c r="O489" s="33" t="s">
        <v>101</v>
      </c>
      <c r="P489" s="33" t="s">
        <v>3573</v>
      </c>
      <c r="Q489" s="33" t="s">
        <v>3574</v>
      </c>
      <c r="R489" s="33" t="s">
        <v>3575</v>
      </c>
      <c r="S489" s="33" t="s">
        <v>569</v>
      </c>
      <c r="T489" s="33" t="s">
        <v>570</v>
      </c>
      <c r="U489" s="33" t="s">
        <v>2351</v>
      </c>
      <c r="V489" s="33" t="s">
        <v>3576</v>
      </c>
      <c r="W489" s="33">
        <v>2024</v>
      </c>
      <c r="X489" s="33" t="s">
        <v>91</v>
      </c>
      <c r="Y489" s="33">
        <v>202401</v>
      </c>
      <c r="Z489" s="33">
        <v>202412</v>
      </c>
      <c r="AA489" s="33">
        <v>100</v>
      </c>
      <c r="AB489" s="33">
        <v>100</v>
      </c>
      <c r="AC489" s="33"/>
      <c r="AD489" s="33"/>
      <c r="AE489" s="148"/>
      <c r="AF489" s="33">
        <v>968</v>
      </c>
      <c r="AG489" s="33">
        <v>61</v>
      </c>
      <c r="AH489" s="33" t="s">
        <v>92</v>
      </c>
      <c r="AI489" s="33" t="s">
        <v>92</v>
      </c>
      <c r="AJ489" s="33" t="s">
        <v>92</v>
      </c>
      <c r="AK489" s="33" t="s">
        <v>91</v>
      </c>
      <c r="AL489" s="33" t="s">
        <v>92</v>
      </c>
      <c r="AM489" s="33" t="s">
        <v>92</v>
      </c>
      <c r="AN489" s="33" t="s">
        <v>92</v>
      </c>
      <c r="AO489" s="33" t="s">
        <v>92</v>
      </c>
      <c r="AP489" s="33" t="s">
        <v>92</v>
      </c>
      <c r="AQ489" s="33" t="s">
        <v>3577</v>
      </c>
      <c r="AR489" s="33">
        <v>13996599398</v>
      </c>
      <c r="AS489" s="160"/>
      <c r="AT489" s="160"/>
      <c r="AU489" s="160"/>
      <c r="AV489" s="174"/>
      <c r="AW489" s="87"/>
      <c r="AX489" s="160"/>
      <c r="AY489" s="160"/>
      <c r="AZ489" s="160"/>
      <c r="BA489" s="160"/>
      <c r="BB489" s="160"/>
      <c r="BC489" s="160"/>
    </row>
    <row r="490" s="144" customFormat="1" ht="148.5" spans="1:55">
      <c r="A490" s="217" t="s">
        <v>3376</v>
      </c>
      <c r="B490" s="218">
        <v>283</v>
      </c>
      <c r="C490" s="219" t="s">
        <v>3578</v>
      </c>
      <c r="D490" s="219" t="s">
        <v>2114</v>
      </c>
      <c r="E490" s="219" t="s">
        <v>2115</v>
      </c>
      <c r="F490" s="219" t="s">
        <v>3579</v>
      </c>
      <c r="G490" s="219" t="s">
        <v>3580</v>
      </c>
      <c r="H490" s="219" t="s">
        <v>114</v>
      </c>
      <c r="I490" s="219" t="s">
        <v>352</v>
      </c>
      <c r="J490" s="219" t="s">
        <v>3581</v>
      </c>
      <c r="K490" s="219" t="s">
        <v>3582</v>
      </c>
      <c r="L490" s="219" t="s">
        <v>3581</v>
      </c>
      <c r="M490" s="219" t="s">
        <v>3583</v>
      </c>
      <c r="N490" s="219" t="s">
        <v>3584</v>
      </c>
      <c r="O490" s="219" t="s">
        <v>101</v>
      </c>
      <c r="P490" s="219" t="s">
        <v>3585</v>
      </c>
      <c r="Q490" s="219" t="s">
        <v>85</v>
      </c>
      <c r="R490" s="219" t="s">
        <v>3586</v>
      </c>
      <c r="S490" s="219" t="s">
        <v>1002</v>
      </c>
      <c r="T490" s="219" t="s">
        <v>570</v>
      </c>
      <c r="U490" s="219" t="s">
        <v>214</v>
      </c>
      <c r="V490" s="219" t="s">
        <v>214</v>
      </c>
      <c r="W490" s="219">
        <v>2024</v>
      </c>
      <c r="X490" s="219" t="s">
        <v>91</v>
      </c>
      <c r="Y490" s="219">
        <v>202401</v>
      </c>
      <c r="Z490" s="219">
        <v>202412</v>
      </c>
      <c r="AA490" s="219">
        <v>400</v>
      </c>
      <c r="AB490" s="219">
        <v>400</v>
      </c>
      <c r="AC490" s="219"/>
      <c r="AD490" s="219"/>
      <c r="AE490" s="229">
        <f>AA490-AB490-AC490-AD490</f>
        <v>0</v>
      </c>
      <c r="AF490" s="33">
        <v>94817</v>
      </c>
      <c r="AG490" s="33">
        <v>94817</v>
      </c>
      <c r="AH490" s="33" t="s">
        <v>92</v>
      </c>
      <c r="AI490" s="33" t="s">
        <v>92</v>
      </c>
      <c r="AJ490" s="33" t="s">
        <v>91</v>
      </c>
      <c r="AK490" s="33" t="s">
        <v>91</v>
      </c>
      <c r="AL490" s="33" t="s">
        <v>91</v>
      </c>
      <c r="AM490" s="33" t="s">
        <v>92</v>
      </c>
      <c r="AN490" s="33" t="s">
        <v>92</v>
      </c>
      <c r="AO490" s="33" t="s">
        <v>92</v>
      </c>
      <c r="AP490" s="33" t="s">
        <v>92</v>
      </c>
      <c r="AQ490" s="33" t="s">
        <v>3587</v>
      </c>
      <c r="AR490" s="33">
        <v>13996677186</v>
      </c>
      <c r="AS490" s="160"/>
      <c r="AT490" s="192"/>
      <c r="AU490" s="192"/>
      <c r="AV490" s="193"/>
      <c r="AW490" s="233"/>
      <c r="AX490" s="234">
        <v>300</v>
      </c>
      <c r="AY490" s="234"/>
      <c r="AZ490" s="234"/>
      <c r="BA490" s="234"/>
      <c r="BB490" s="234"/>
      <c r="BC490" s="234"/>
    </row>
  </sheetData>
  <sheetProtection formatCells="0" insertHyperlinks="0" autoFilter="0"/>
  <autoFilter ref="A6:BC490">
    <extLst/>
  </autoFilter>
  <mergeCells count="62">
    <mergeCell ref="B1:C1"/>
    <mergeCell ref="A2:BC2"/>
    <mergeCell ref="L3:T3"/>
    <mergeCell ref="U3:V3"/>
    <mergeCell ref="Y3:Z3"/>
    <mergeCell ref="AA3:AD3"/>
    <mergeCell ref="AF3:AG3"/>
    <mergeCell ref="AJ3:AK3"/>
    <mergeCell ref="AM3:AN3"/>
    <mergeCell ref="AO3:AP3"/>
    <mergeCell ref="AW3:BC3"/>
    <mergeCell ref="M4:P4"/>
    <mergeCell ref="Q4:S4"/>
    <mergeCell ref="AB4:AD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 ref="AZ4:AZ5"/>
    <mergeCell ref="BC4:BC5"/>
    <mergeCell ref="BA4:BB5"/>
    <mergeCell ref="AW4:AY5"/>
  </mergeCells>
  <conditionalFormatting sqref="I320">
    <cfRule type="duplicateValues" dxfId="0" priority="39"/>
  </conditionalFormatting>
  <conditionalFormatting sqref="AQ320:AR320">
    <cfRule type="duplicateValues" dxfId="0" priority="38"/>
  </conditionalFormatting>
  <conditionalFormatting sqref="AA322">
    <cfRule type="duplicateValues" dxfId="0" priority="40"/>
  </conditionalFormatting>
  <conditionalFormatting sqref="AP322:AR322 AF322:AG322 Y322:Z322 M322 P322 R322 T322 V322:W322">
    <cfRule type="duplicateValues" dxfId="0" priority="41"/>
  </conditionalFormatting>
  <dataValidations count="2">
    <dataValidation type="list" allowBlank="1" showInputMessage="1" showErrorMessage="1" sqref="D291 D431 D470 D486 D433:D454 D489:D490">
      <formula1>项目类型</formula1>
    </dataValidation>
    <dataValidation type="list" allowBlank="1" showInputMessage="1" showErrorMessage="1" sqref="F291 D337">
      <formula1>INDIRECT(C291)</formula1>
    </dataValidation>
  </dataValidations>
  <hyperlinks>
    <hyperlink ref="C152" r:id="rId3" display="巫溪县2024年冷链物流中心基础设施建设项目"/>
  </hyperlinks>
  <printOptions horizontalCentered="1"/>
  <pageMargins left="0.306944444444444" right="0.306944444444444" top="0.751388888888889" bottom="0.751388888888889" header="0.298611111111111" footer="0.298611111111111"/>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D7"/>
  <sheetViews>
    <sheetView workbookViewId="0">
      <selection activeCell="F12" sqref="F12"/>
    </sheetView>
  </sheetViews>
  <sheetFormatPr defaultColWidth="9" defaultRowHeight="14.25" outlineLevelRow="6" outlineLevelCol="3"/>
  <cols>
    <col min="1" max="1" width="15.25" customWidth="1"/>
    <col min="2" max="2" width="12.875"/>
    <col min="3" max="3" width="17.25" customWidth="1"/>
  </cols>
  <sheetData>
    <row r="2" ht="20.25" spans="1:4">
      <c r="A2" s="39">
        <v>5502.76</v>
      </c>
      <c r="B2" s="39">
        <v>85120.83</v>
      </c>
      <c r="C2">
        <f t="shared" ref="C2:C7" si="0">A2/B2*100</f>
        <v>6.46464561024605</v>
      </c>
      <c r="D2">
        <v>6.5</v>
      </c>
    </row>
    <row r="3" ht="20.25" spans="1:4">
      <c r="A3" s="39">
        <v>14987.96</v>
      </c>
      <c r="B3">
        <v>85120.83</v>
      </c>
      <c r="C3">
        <f t="shared" si="0"/>
        <v>17.6078640210628</v>
      </c>
      <c r="D3">
        <v>17.6</v>
      </c>
    </row>
    <row r="4" ht="20.25" spans="1:4">
      <c r="A4" s="39">
        <v>11276</v>
      </c>
      <c r="B4">
        <v>85120.83</v>
      </c>
      <c r="C4">
        <f t="shared" si="0"/>
        <v>13.2470512799276</v>
      </c>
      <c r="D4">
        <v>13.2</v>
      </c>
    </row>
    <row r="5" ht="20.25" spans="1:4">
      <c r="A5" s="39">
        <v>9500</v>
      </c>
      <c r="B5">
        <v>85120.83</v>
      </c>
      <c r="C5">
        <f t="shared" si="0"/>
        <v>11.1606054593218</v>
      </c>
      <c r="D5">
        <v>11.2</v>
      </c>
    </row>
    <row r="6" ht="20.25" spans="1:4">
      <c r="A6" s="39">
        <v>14148</v>
      </c>
      <c r="B6">
        <v>85120.83</v>
      </c>
      <c r="C6">
        <f t="shared" si="0"/>
        <v>16.6210785303668</v>
      </c>
      <c r="D6">
        <v>16.6</v>
      </c>
    </row>
    <row r="7" ht="20.25" spans="1:4">
      <c r="A7" s="39">
        <v>29706.11</v>
      </c>
      <c r="B7">
        <v>85120.83</v>
      </c>
      <c r="C7">
        <f t="shared" si="0"/>
        <v>34.898755099075</v>
      </c>
      <c r="D7">
        <v>34.9</v>
      </c>
    </row>
  </sheetData>
  <sheetProtection formatCells="0" insertHyperlinks="0" autoFilter="0"/>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BE469"/>
  <sheetViews>
    <sheetView zoomScale="80" zoomScaleNormal="80" topLeftCell="A15" workbookViewId="0">
      <selection activeCell="F12" sqref="F12"/>
    </sheetView>
  </sheetViews>
  <sheetFormatPr defaultColWidth="9" defaultRowHeight="15.6" customHeight="1"/>
  <cols>
    <col min="1" max="1" width="12.7083333333333" customWidth="1"/>
    <col min="2" max="2" width="8.25" style="13" hidden="1" customWidth="1"/>
    <col min="3" max="3" width="4.7" style="14" customWidth="1"/>
    <col min="4" max="4" width="16.5666666666667" style="16" customWidth="1"/>
    <col min="5" max="5" width="7.75" style="14" hidden="1" customWidth="1"/>
    <col min="6" max="6" width="12.6666666666667" style="14" hidden="1" customWidth="1"/>
    <col min="7" max="7" width="14.1" style="14" hidden="1" customWidth="1"/>
    <col min="8" max="8" width="30.425" style="14" customWidth="1"/>
    <col min="9" max="9" width="7.33333333333333" style="14" hidden="1" customWidth="1"/>
    <col min="10" max="10" width="10" style="14" hidden="1" customWidth="1"/>
    <col min="11" max="11" width="23.25" style="14" hidden="1" customWidth="1"/>
    <col min="12" max="12" width="26" style="14" hidden="1" customWidth="1"/>
    <col min="13" max="13" width="29.2" style="14" hidden="1" customWidth="1"/>
    <col min="14" max="14" width="13.7" style="14" hidden="1" customWidth="1"/>
    <col min="15" max="16" width="13.1666666666667" style="14" hidden="1" customWidth="1"/>
    <col min="17" max="17" width="18.5" style="14" hidden="1" customWidth="1"/>
    <col min="18" max="21" width="14.3333333333333" style="14" hidden="1" customWidth="1"/>
    <col min="22" max="22" width="11" style="14" customWidth="1"/>
    <col min="23" max="23" width="11.1333333333333" style="14" customWidth="1"/>
    <col min="24" max="24" width="5.66666666666667" style="14" hidden="1" customWidth="1"/>
    <col min="25" max="25" width="4.5" style="14" hidden="1" customWidth="1"/>
    <col min="26" max="26" width="9.99166666666667" style="14" hidden="1" customWidth="1"/>
    <col min="27" max="27" width="10.25" style="14" hidden="1" customWidth="1"/>
    <col min="28" max="28" width="10.8583333333333" style="16" customWidth="1"/>
    <col min="29" max="29" width="9.425" style="16" customWidth="1"/>
    <col min="30" max="30" width="8.55833333333333" style="14" customWidth="1"/>
    <col min="31" max="31" width="8.8" style="14" customWidth="1"/>
    <col min="32" max="32" width="7.18333333333333" style="14" hidden="1" customWidth="1"/>
    <col min="33" max="33" width="8.90833333333333" style="14" hidden="1" customWidth="1"/>
    <col min="34" max="34" width="9.5" style="16" hidden="1" customWidth="1"/>
    <col min="35" max="36" width="6.66666666666667" style="14" hidden="1" customWidth="1"/>
    <col min="37" max="37" width="9" style="14" hidden="1" customWidth="1"/>
    <col min="38" max="38" width="8.83333333333333" style="14" hidden="1" customWidth="1"/>
    <col min="39" max="39" width="6.83333333333333" style="14" hidden="1" customWidth="1"/>
    <col min="40" max="42" width="9.83333333333333" style="14" hidden="1" customWidth="1"/>
    <col min="43" max="43" width="11.8333333333333" style="14" hidden="1" customWidth="1"/>
    <col min="44" max="44" width="8.33333333333333" style="14" hidden="1" customWidth="1"/>
    <col min="45" max="45" width="13.1666666666667" style="14" hidden="1" customWidth="1"/>
    <col min="46" max="46" width="7" style="100" hidden="1" customWidth="1"/>
    <col min="47" max="48" width="9" style="1" hidden="1" customWidth="1"/>
    <col min="49" max="49" width="9" style="101" hidden="1" customWidth="1"/>
    <col min="50" max="50" width="8.425" style="101" customWidth="1"/>
    <col min="51" max="51" width="7.125" style="18" hidden="1" customWidth="1"/>
    <col min="52" max="52" width="7.7" style="18" hidden="1" customWidth="1"/>
    <col min="53" max="53" width="10.8" style="18" hidden="1" customWidth="1"/>
    <col min="54" max="54" width="9" style="18" hidden="1" customWidth="1"/>
    <col min="55" max="56" width="6.125" style="18" hidden="1" customWidth="1"/>
    <col min="57" max="57" width="11.5" style="18" hidden="1" customWidth="1"/>
  </cols>
  <sheetData>
    <row r="1" s="1" customFormat="1" ht="22" customHeight="1" spans="1:57">
      <c r="A1" s="19" t="s">
        <v>0</v>
      </c>
      <c r="B1" s="19"/>
      <c r="C1" s="19"/>
      <c r="D1" s="19"/>
      <c r="E1" s="19"/>
      <c r="F1" s="19"/>
      <c r="G1" s="19"/>
      <c r="H1" s="19"/>
      <c r="I1" s="19"/>
      <c r="J1" s="14"/>
      <c r="K1" s="14"/>
      <c r="L1" s="14"/>
      <c r="M1" s="14"/>
      <c r="N1" s="14"/>
      <c r="O1" s="14"/>
      <c r="P1" s="14"/>
      <c r="Q1" s="14"/>
      <c r="R1" s="14"/>
      <c r="S1" s="14"/>
      <c r="T1" s="14"/>
      <c r="U1" s="14"/>
      <c r="V1" s="14"/>
      <c r="W1" s="14"/>
      <c r="X1" s="14"/>
      <c r="Y1" s="14"/>
      <c r="Z1" s="14"/>
      <c r="AA1" s="14"/>
      <c r="AB1" s="16"/>
      <c r="AC1" s="16"/>
      <c r="AD1" s="14"/>
      <c r="AE1" s="14"/>
      <c r="AF1" s="14"/>
      <c r="AG1" s="14"/>
      <c r="AH1" s="16"/>
      <c r="AI1" s="14"/>
      <c r="AJ1" s="14"/>
      <c r="AK1" s="14"/>
      <c r="AL1" s="14"/>
      <c r="AM1" s="14"/>
      <c r="AN1" s="14"/>
      <c r="AO1" s="14"/>
      <c r="AP1" s="14"/>
      <c r="AQ1" s="14"/>
      <c r="AR1" s="14"/>
      <c r="AS1" s="14"/>
      <c r="AT1" s="100"/>
      <c r="AW1" s="101"/>
      <c r="AX1" s="101"/>
      <c r="AY1" s="18"/>
      <c r="AZ1" s="18"/>
      <c r="BA1" s="18"/>
      <c r="BB1" s="18"/>
      <c r="BC1" s="18"/>
      <c r="BD1" s="18"/>
      <c r="BE1" s="18"/>
    </row>
    <row r="2" s="1" customFormat="1" ht="30" customHeight="1" spans="2:57">
      <c r="B2" s="21" t="s">
        <v>2</v>
      </c>
      <c r="C2" s="21"/>
      <c r="D2" s="21"/>
      <c r="E2" s="21"/>
      <c r="F2" s="22"/>
      <c r="G2" s="22"/>
      <c r="H2" s="21"/>
      <c r="I2" s="22"/>
      <c r="J2" s="22"/>
      <c r="K2" s="22"/>
      <c r="L2" s="22"/>
      <c r="M2" s="22"/>
      <c r="N2" s="22"/>
      <c r="O2" s="22"/>
      <c r="P2" s="22"/>
      <c r="Q2" s="22"/>
      <c r="R2" s="22"/>
      <c r="S2" s="22"/>
      <c r="T2" s="22"/>
      <c r="U2" s="22"/>
      <c r="V2" s="21"/>
      <c r="W2" s="21"/>
      <c r="X2" s="22"/>
      <c r="Y2" s="22"/>
      <c r="Z2" s="22"/>
      <c r="AA2" s="22"/>
      <c r="AB2" s="21"/>
      <c r="AC2" s="21"/>
      <c r="AD2" s="21"/>
      <c r="AE2" s="21"/>
      <c r="AF2" s="22"/>
      <c r="AG2" s="22"/>
      <c r="AH2" s="22"/>
      <c r="AI2" s="22"/>
      <c r="AJ2" s="22"/>
      <c r="AK2" s="22"/>
      <c r="AL2" s="22"/>
      <c r="AM2" s="22"/>
      <c r="AN2" s="22"/>
      <c r="AO2" s="22"/>
      <c r="AP2" s="22"/>
      <c r="AQ2" s="22"/>
      <c r="AR2" s="22"/>
      <c r="AS2" s="22"/>
      <c r="AT2" s="22"/>
      <c r="AU2" s="22"/>
      <c r="AV2" s="22"/>
      <c r="AW2" s="22"/>
      <c r="AX2" s="22"/>
      <c r="AY2" s="21"/>
      <c r="AZ2" s="21"/>
      <c r="BA2" s="21"/>
      <c r="BB2" s="21"/>
      <c r="BC2" s="21"/>
      <c r="BD2" s="21"/>
      <c r="BE2" s="21"/>
    </row>
    <row r="3" s="2" customFormat="1" ht="19" customHeight="1" spans="1:57">
      <c r="A3" s="59" t="s">
        <v>3588</v>
      </c>
      <c r="B3" s="102" t="s">
        <v>3589</v>
      </c>
      <c r="C3" s="59" t="s">
        <v>3590</v>
      </c>
      <c r="D3" s="59" t="s">
        <v>3591</v>
      </c>
      <c r="E3" s="59" t="s">
        <v>3592</v>
      </c>
      <c r="F3" s="59" t="s">
        <v>3593</v>
      </c>
      <c r="G3" s="59" t="s">
        <v>3594</v>
      </c>
      <c r="H3" s="59" t="s">
        <v>3595</v>
      </c>
      <c r="I3" s="59" t="s">
        <v>3596</v>
      </c>
      <c r="J3" s="59" t="s">
        <v>3597</v>
      </c>
      <c r="K3" s="59" t="s">
        <v>3598</v>
      </c>
      <c r="L3" s="59" t="s">
        <v>3599</v>
      </c>
      <c r="M3" s="59" t="s">
        <v>3600</v>
      </c>
      <c r="N3" s="59"/>
      <c r="O3" s="59"/>
      <c r="P3" s="59"/>
      <c r="Q3" s="59"/>
      <c r="R3" s="59"/>
      <c r="S3" s="59"/>
      <c r="T3" s="59"/>
      <c r="U3" s="59"/>
      <c r="V3" s="59" t="s">
        <v>3601</v>
      </c>
      <c r="W3" s="59"/>
      <c r="X3" s="59" t="s">
        <v>3602</v>
      </c>
      <c r="Y3" s="59" t="s">
        <v>3603</v>
      </c>
      <c r="Z3" s="59" t="s">
        <v>3604</v>
      </c>
      <c r="AA3" s="59"/>
      <c r="AB3" s="59" t="s">
        <v>3605</v>
      </c>
      <c r="AC3" s="59"/>
      <c r="AD3" s="59"/>
      <c r="AE3" s="59"/>
      <c r="AF3" s="107"/>
      <c r="AG3" s="59" t="s">
        <v>3606</v>
      </c>
      <c r="AH3" s="59"/>
      <c r="AI3" s="59" t="s">
        <v>3607</v>
      </c>
      <c r="AJ3" s="59" t="s">
        <v>3608</v>
      </c>
      <c r="AK3" s="59" t="s">
        <v>3609</v>
      </c>
      <c r="AL3" s="59"/>
      <c r="AM3" s="59" t="s">
        <v>3610</v>
      </c>
      <c r="AN3" s="59" t="s">
        <v>3611</v>
      </c>
      <c r="AO3" s="59"/>
      <c r="AP3" s="59" t="s">
        <v>3612</v>
      </c>
      <c r="AQ3" s="59"/>
      <c r="AR3" s="59" t="s">
        <v>3613</v>
      </c>
      <c r="AS3" s="59" t="s">
        <v>3614</v>
      </c>
      <c r="AT3" s="68"/>
      <c r="AU3" s="109"/>
      <c r="AV3" s="109"/>
      <c r="AW3" s="111"/>
      <c r="AX3" s="59" t="s">
        <v>3615</v>
      </c>
      <c r="AY3" s="112" t="s">
        <v>29</v>
      </c>
      <c r="AZ3" s="112"/>
      <c r="BA3" s="112"/>
      <c r="BB3" s="112"/>
      <c r="BC3" s="112"/>
      <c r="BD3" s="112"/>
      <c r="BE3" s="114"/>
    </row>
    <row r="4" s="2" customFormat="1" ht="15" customHeight="1" spans="1:57">
      <c r="A4" s="59"/>
      <c r="B4" s="102"/>
      <c r="C4" s="59"/>
      <c r="D4" s="59"/>
      <c r="E4" s="59"/>
      <c r="F4" s="59"/>
      <c r="G4" s="59"/>
      <c r="H4" s="59"/>
      <c r="I4" s="59"/>
      <c r="J4" s="59"/>
      <c r="K4" s="59"/>
      <c r="L4" s="59"/>
      <c r="M4" s="59" t="s">
        <v>3616</v>
      </c>
      <c r="N4" s="59" t="s">
        <v>3617</v>
      </c>
      <c r="O4" s="59"/>
      <c r="P4" s="59"/>
      <c r="Q4" s="59"/>
      <c r="R4" s="59" t="s">
        <v>3618</v>
      </c>
      <c r="S4" s="59"/>
      <c r="T4" s="59"/>
      <c r="U4" s="59" t="s">
        <v>3619</v>
      </c>
      <c r="V4" s="59" t="s">
        <v>3620</v>
      </c>
      <c r="W4" s="59" t="s">
        <v>3621</v>
      </c>
      <c r="X4" s="59"/>
      <c r="Y4" s="59"/>
      <c r="Z4" s="59" t="s">
        <v>3622</v>
      </c>
      <c r="AA4" s="59" t="s">
        <v>3623</v>
      </c>
      <c r="AB4" s="59" t="s">
        <v>3624</v>
      </c>
      <c r="AC4" s="59" t="s">
        <v>3625</v>
      </c>
      <c r="AD4" s="59"/>
      <c r="AE4" s="59"/>
      <c r="AF4" s="59" t="s">
        <v>3626</v>
      </c>
      <c r="AG4" s="59" t="s">
        <v>3627</v>
      </c>
      <c r="AH4" s="59" t="s">
        <v>3628</v>
      </c>
      <c r="AI4" s="59"/>
      <c r="AJ4" s="59"/>
      <c r="AK4" s="59" t="s">
        <v>3629</v>
      </c>
      <c r="AL4" s="59" t="s">
        <v>3630</v>
      </c>
      <c r="AM4" s="59"/>
      <c r="AN4" s="59" t="s">
        <v>3631</v>
      </c>
      <c r="AO4" s="59" t="s">
        <v>3632</v>
      </c>
      <c r="AP4" s="59" t="s">
        <v>3612</v>
      </c>
      <c r="AQ4" s="59" t="s">
        <v>3633</v>
      </c>
      <c r="AR4" s="59"/>
      <c r="AS4" s="59"/>
      <c r="AT4" s="68"/>
      <c r="AU4" s="109"/>
      <c r="AV4" s="109"/>
      <c r="AW4" s="111" t="s">
        <v>3634</v>
      </c>
      <c r="AX4" s="59"/>
      <c r="AY4" s="113" t="s">
        <v>49</v>
      </c>
      <c r="AZ4" s="35"/>
      <c r="BA4" s="35"/>
      <c r="BB4" s="35" t="s">
        <v>50</v>
      </c>
      <c r="BC4" s="35" t="s">
        <v>51</v>
      </c>
      <c r="BD4" s="35"/>
      <c r="BE4" s="35" t="s">
        <v>52</v>
      </c>
    </row>
    <row r="5" s="2" customFormat="1" ht="18" customHeight="1" spans="1:57">
      <c r="A5" s="59"/>
      <c r="B5" s="102"/>
      <c r="C5" s="59"/>
      <c r="D5" s="59"/>
      <c r="E5" s="59"/>
      <c r="F5" s="59"/>
      <c r="G5" s="59"/>
      <c r="H5" s="59"/>
      <c r="I5" s="59"/>
      <c r="J5" s="59"/>
      <c r="K5" s="59"/>
      <c r="L5" s="59"/>
      <c r="M5" s="59"/>
      <c r="N5" s="59" t="s">
        <v>3635</v>
      </c>
      <c r="O5" s="59" t="s">
        <v>3636</v>
      </c>
      <c r="P5" s="59" t="s">
        <v>3637</v>
      </c>
      <c r="Q5" s="59" t="s">
        <v>3638</v>
      </c>
      <c r="R5" s="59" t="s">
        <v>3639</v>
      </c>
      <c r="S5" s="59" t="s">
        <v>3640</v>
      </c>
      <c r="T5" s="59" t="s">
        <v>3641</v>
      </c>
      <c r="U5" s="59"/>
      <c r="V5" s="59"/>
      <c r="W5" s="59"/>
      <c r="X5" s="59"/>
      <c r="Y5" s="59"/>
      <c r="Z5" s="59"/>
      <c r="AA5" s="59"/>
      <c r="AB5" s="59"/>
      <c r="AC5" s="59" t="s">
        <v>3642</v>
      </c>
      <c r="AD5" s="108" t="s">
        <v>3643</v>
      </c>
      <c r="AE5" s="59" t="s">
        <v>3644</v>
      </c>
      <c r="AF5" s="59"/>
      <c r="AG5" s="59"/>
      <c r="AH5" s="59"/>
      <c r="AI5" s="59"/>
      <c r="AJ5" s="59"/>
      <c r="AK5" s="59"/>
      <c r="AL5" s="59"/>
      <c r="AM5" s="59"/>
      <c r="AN5" s="59"/>
      <c r="AO5" s="59"/>
      <c r="AP5" s="59"/>
      <c r="AQ5" s="59"/>
      <c r="AR5" s="59"/>
      <c r="AS5" s="59"/>
      <c r="AT5" s="68"/>
      <c r="AU5" s="109"/>
      <c r="AV5" s="109"/>
      <c r="AW5" s="111"/>
      <c r="AX5" s="59"/>
      <c r="AY5" s="113"/>
      <c r="AZ5" s="35"/>
      <c r="BA5" s="35"/>
      <c r="BB5" s="35"/>
      <c r="BC5" s="35"/>
      <c r="BD5" s="35"/>
      <c r="BE5" s="35"/>
    </row>
    <row r="6" s="2" customFormat="1" ht="21" customHeight="1" spans="1:57">
      <c r="A6" s="59"/>
      <c r="B6" s="102"/>
      <c r="C6" s="59"/>
      <c r="D6" s="59"/>
      <c r="E6" s="59"/>
      <c r="F6" s="59"/>
      <c r="G6" s="59"/>
      <c r="H6" s="59"/>
      <c r="I6" s="59"/>
      <c r="J6" s="59"/>
      <c r="K6" s="59"/>
      <c r="L6" s="59"/>
      <c r="M6" s="59"/>
      <c r="N6" s="59"/>
      <c r="O6" s="59" t="s">
        <v>54</v>
      </c>
      <c r="P6" s="59" t="s">
        <v>55</v>
      </c>
      <c r="Q6" s="59" t="s">
        <v>56</v>
      </c>
      <c r="R6" s="59" t="s">
        <v>57</v>
      </c>
      <c r="S6" s="59" t="s">
        <v>58</v>
      </c>
      <c r="T6" s="59" t="s">
        <v>59</v>
      </c>
      <c r="U6" s="59"/>
      <c r="V6" s="59"/>
      <c r="W6" s="59"/>
      <c r="X6" s="59"/>
      <c r="Y6" s="59"/>
      <c r="Z6" s="59"/>
      <c r="AA6" s="59"/>
      <c r="AB6" s="59"/>
      <c r="AC6" s="59"/>
      <c r="AD6" s="108"/>
      <c r="AE6" s="59"/>
      <c r="AF6" s="59"/>
      <c r="AG6" s="59"/>
      <c r="AH6" s="59"/>
      <c r="AI6" s="59"/>
      <c r="AJ6" s="59"/>
      <c r="AK6" s="59"/>
      <c r="AL6" s="59"/>
      <c r="AM6" s="59"/>
      <c r="AN6" s="59"/>
      <c r="AO6" s="59"/>
      <c r="AP6" s="59"/>
      <c r="AQ6" s="59"/>
      <c r="AR6" s="59"/>
      <c r="AS6" s="59"/>
      <c r="AT6" s="68"/>
      <c r="AU6" s="109"/>
      <c r="AV6" s="109"/>
      <c r="AW6" s="111"/>
      <c r="AX6" s="59"/>
      <c r="AY6" s="113" t="s">
        <v>63</v>
      </c>
      <c r="AZ6" s="35" t="s">
        <v>64</v>
      </c>
      <c r="BA6" s="35" t="s">
        <v>65</v>
      </c>
      <c r="BB6" s="35" t="s">
        <v>63</v>
      </c>
      <c r="BC6" s="35" t="s">
        <v>63</v>
      </c>
      <c r="BD6" s="35" t="s">
        <v>64</v>
      </c>
      <c r="BE6" s="35" t="s">
        <v>63</v>
      </c>
    </row>
    <row r="7" s="6" customFormat="1" ht="36" customHeight="1" spans="1:57">
      <c r="A7" s="103" t="s">
        <v>3645</v>
      </c>
      <c r="B7" s="65"/>
      <c r="C7" s="60"/>
      <c r="D7" s="59"/>
      <c r="E7" s="59"/>
      <c r="F7" s="59"/>
      <c r="G7" s="59"/>
      <c r="H7" s="59"/>
      <c r="I7" s="59"/>
      <c r="J7" s="59"/>
      <c r="K7" s="59"/>
      <c r="L7" s="59"/>
      <c r="M7" s="59"/>
      <c r="N7" s="59"/>
      <c r="O7" s="59"/>
      <c r="P7" s="59"/>
      <c r="Q7" s="59"/>
      <c r="R7" s="59"/>
      <c r="S7" s="59"/>
      <c r="T7" s="59"/>
      <c r="U7" s="59"/>
      <c r="V7" s="59"/>
      <c r="W7" s="59"/>
      <c r="X7" s="59"/>
      <c r="Y7" s="59"/>
      <c r="Z7" s="59"/>
      <c r="AA7" s="59"/>
      <c r="AB7" s="59">
        <f>SUBTOTAL(9,AB9:AB469)</f>
        <v>96236.258</v>
      </c>
      <c r="AC7" s="59">
        <f>SUBTOTAL(9,AC9:AC469)</f>
        <v>71201.83</v>
      </c>
      <c r="AD7" s="65">
        <f>SUBTOTAL(9,AD9:AD469)</f>
        <v>13919</v>
      </c>
      <c r="AE7" s="59">
        <f>SUBTOTAL(9,AE9:AE469)</f>
        <v>11115.428</v>
      </c>
      <c r="AF7" s="59"/>
      <c r="AG7" s="59"/>
      <c r="AH7" s="59"/>
      <c r="AI7" s="59"/>
      <c r="AJ7" s="59"/>
      <c r="AK7" s="59"/>
      <c r="AL7" s="59"/>
      <c r="AM7" s="59"/>
      <c r="AN7" s="59"/>
      <c r="AO7" s="59"/>
      <c r="AP7" s="59"/>
      <c r="AQ7" s="59"/>
      <c r="AR7" s="59"/>
      <c r="AS7" s="102"/>
      <c r="AT7" s="102"/>
      <c r="AU7" s="102"/>
      <c r="AV7" s="110"/>
      <c r="AW7" s="65"/>
      <c r="AX7" s="59">
        <f>SUBTOTAL(9,AX9:AX469)</f>
        <v>37848</v>
      </c>
      <c r="AY7" s="28"/>
      <c r="AZ7" s="28"/>
      <c r="BA7" s="28"/>
      <c r="BB7" s="28"/>
      <c r="BC7" s="28"/>
      <c r="BD7" s="28"/>
      <c r="BE7" s="28"/>
    </row>
    <row r="8" s="6" customFormat="1" ht="64" customHeight="1" outlineLevel="1" spans="1:57">
      <c r="A8" s="103" t="s">
        <v>3646</v>
      </c>
      <c r="B8" s="65"/>
      <c r="C8" s="60"/>
      <c r="D8" s="59"/>
      <c r="E8" s="59"/>
      <c r="F8" s="59"/>
      <c r="G8" s="59"/>
      <c r="H8" s="59"/>
      <c r="I8" s="59"/>
      <c r="J8" s="59"/>
      <c r="K8" s="59"/>
      <c r="L8" s="59"/>
      <c r="M8" s="59"/>
      <c r="N8" s="59"/>
      <c r="O8" s="59"/>
      <c r="P8" s="59"/>
      <c r="Q8" s="59"/>
      <c r="R8" s="59"/>
      <c r="S8" s="59"/>
      <c r="T8" s="59"/>
      <c r="U8" s="59"/>
      <c r="V8" s="59"/>
      <c r="W8" s="59"/>
      <c r="X8" s="59"/>
      <c r="Y8" s="59"/>
      <c r="Z8" s="59"/>
      <c r="AA8" s="59"/>
      <c r="AB8" s="59">
        <f>SUBTOTAL(9,AB9:AB59)</f>
        <v>9258.188</v>
      </c>
      <c r="AC8" s="59">
        <f>SUBTOTAL(9,AC9:AC59)</f>
        <v>5502.76</v>
      </c>
      <c r="AD8" s="65">
        <f>SUBTOTAL(9,AD9:AD59)</f>
        <v>0</v>
      </c>
      <c r="AE8" s="59">
        <f>SUBTOTAL(9,AE9:AE59)</f>
        <v>3755.428</v>
      </c>
      <c r="AF8" s="59"/>
      <c r="AG8" s="59"/>
      <c r="AH8" s="59"/>
      <c r="AI8" s="59"/>
      <c r="AJ8" s="59"/>
      <c r="AK8" s="59"/>
      <c r="AL8" s="59"/>
      <c r="AM8" s="59"/>
      <c r="AN8" s="59"/>
      <c r="AO8" s="59"/>
      <c r="AP8" s="59"/>
      <c r="AQ8" s="59"/>
      <c r="AR8" s="59"/>
      <c r="AS8" s="102"/>
      <c r="AT8" s="102"/>
      <c r="AU8" s="102"/>
      <c r="AV8" s="110"/>
      <c r="AW8" s="65"/>
      <c r="AX8" s="59">
        <f>SUBTOTAL(9,AX9:AX59)</f>
        <v>4036.95</v>
      </c>
      <c r="AY8" s="28"/>
      <c r="AZ8" s="28"/>
      <c r="BA8" s="28"/>
      <c r="BB8" s="28"/>
      <c r="BC8" s="28"/>
      <c r="BD8" s="28"/>
      <c r="BE8" s="28"/>
    </row>
    <row r="9" s="6" customFormat="1" ht="69" customHeight="1" outlineLevel="2" spans="1:57">
      <c r="A9" s="65" t="s">
        <v>3647</v>
      </c>
      <c r="B9" s="65" t="s">
        <v>3647</v>
      </c>
      <c r="C9" s="60">
        <v>1</v>
      </c>
      <c r="D9" s="59" t="s">
        <v>3648</v>
      </c>
      <c r="E9" s="59" t="s">
        <v>3649</v>
      </c>
      <c r="F9" s="59" t="s">
        <v>3650</v>
      </c>
      <c r="G9" s="59" t="s">
        <v>3651</v>
      </c>
      <c r="H9" s="59" t="s">
        <v>3652</v>
      </c>
      <c r="I9" s="59" t="s">
        <v>3653</v>
      </c>
      <c r="J9" s="59" t="s">
        <v>3654</v>
      </c>
      <c r="K9" s="59" t="s">
        <v>3655</v>
      </c>
      <c r="L9" s="59" t="s">
        <v>3656</v>
      </c>
      <c r="M9" s="59" t="s">
        <v>3655</v>
      </c>
      <c r="N9" s="59" t="s">
        <v>3657</v>
      </c>
      <c r="O9" s="59" t="s">
        <v>3658</v>
      </c>
      <c r="P9" s="59" t="s">
        <v>3659</v>
      </c>
      <c r="Q9" s="59" t="s">
        <v>3660</v>
      </c>
      <c r="R9" s="59" t="s">
        <v>3661</v>
      </c>
      <c r="S9" s="59" t="s">
        <v>3662</v>
      </c>
      <c r="T9" s="59" t="s">
        <v>3663</v>
      </c>
      <c r="U9" s="59" t="s">
        <v>3664</v>
      </c>
      <c r="V9" s="59" t="s">
        <v>3665</v>
      </c>
      <c r="W9" s="59" t="s">
        <v>3666</v>
      </c>
      <c r="X9" s="59">
        <v>2023</v>
      </c>
      <c r="Y9" s="59" t="s">
        <v>3667</v>
      </c>
      <c r="Z9" s="59">
        <v>202301</v>
      </c>
      <c r="AA9" s="59">
        <v>202312</v>
      </c>
      <c r="AB9" s="59">
        <v>210</v>
      </c>
      <c r="AC9" s="59">
        <v>180</v>
      </c>
      <c r="AD9" s="65"/>
      <c r="AE9" s="59">
        <v>30</v>
      </c>
      <c r="AF9" s="59">
        <f t="shared" ref="AF9:AF72" si="0">AB9-AC9-AD9-AE9</f>
        <v>0</v>
      </c>
      <c r="AG9" s="59">
        <v>1022</v>
      </c>
      <c r="AH9" s="59">
        <v>254</v>
      </c>
      <c r="AI9" s="59" t="s">
        <v>3668</v>
      </c>
      <c r="AJ9" s="59" t="s">
        <v>3668</v>
      </c>
      <c r="AK9" s="59" t="s">
        <v>3668</v>
      </c>
      <c r="AL9" s="59" t="s">
        <v>3667</v>
      </c>
      <c r="AM9" s="59" t="s">
        <v>3667</v>
      </c>
      <c r="AN9" s="59" t="s">
        <v>3668</v>
      </c>
      <c r="AO9" s="59" t="s">
        <v>3661</v>
      </c>
      <c r="AP9" s="59" t="s">
        <v>3668</v>
      </c>
      <c r="AQ9" s="59" t="s">
        <v>3661</v>
      </c>
      <c r="AR9" s="59" t="s">
        <v>3669</v>
      </c>
      <c r="AS9" s="102">
        <v>19923231856</v>
      </c>
      <c r="AT9" s="102"/>
      <c r="AU9" s="102"/>
      <c r="AV9" s="110">
        <v>180</v>
      </c>
      <c r="AW9" s="65">
        <v>30</v>
      </c>
      <c r="AX9" s="59">
        <f t="shared" ref="AX9:AX72" si="1">AY9+AZ9+BA9+BB9+BC9+BD9+BE9</f>
        <v>180</v>
      </c>
      <c r="AY9" s="28">
        <v>180</v>
      </c>
      <c r="AZ9" s="28"/>
      <c r="BA9" s="28"/>
      <c r="BB9" s="28"/>
      <c r="BC9" s="28"/>
      <c r="BD9" s="28"/>
      <c r="BE9" s="28"/>
    </row>
    <row r="10" s="6" customFormat="1" ht="121" customHeight="1" outlineLevel="2" spans="1:57">
      <c r="A10" s="65" t="s">
        <v>3647</v>
      </c>
      <c r="B10" s="65" t="s">
        <v>3647</v>
      </c>
      <c r="C10" s="60">
        <v>2</v>
      </c>
      <c r="D10" s="59" t="s">
        <v>3670</v>
      </c>
      <c r="E10" s="60" t="s">
        <v>3649</v>
      </c>
      <c r="F10" s="59" t="s">
        <v>3650</v>
      </c>
      <c r="G10" s="59" t="s">
        <v>3651</v>
      </c>
      <c r="H10" s="60" t="s">
        <v>3671</v>
      </c>
      <c r="I10" s="59" t="s">
        <v>3672</v>
      </c>
      <c r="J10" s="60" t="s">
        <v>3673</v>
      </c>
      <c r="K10" s="63" t="s">
        <v>3674</v>
      </c>
      <c r="L10" s="59" t="s">
        <v>3675</v>
      </c>
      <c r="M10" s="65" t="s">
        <v>3674</v>
      </c>
      <c r="N10" s="59" t="s">
        <v>3676</v>
      </c>
      <c r="O10" s="59" t="s">
        <v>3658</v>
      </c>
      <c r="P10" s="59" t="s">
        <v>3677</v>
      </c>
      <c r="Q10" s="59" t="s">
        <v>3678</v>
      </c>
      <c r="R10" s="59" t="s">
        <v>3679</v>
      </c>
      <c r="S10" s="59" t="s">
        <v>3680</v>
      </c>
      <c r="T10" s="59" t="s">
        <v>3681</v>
      </c>
      <c r="U10" s="59" t="s">
        <v>3682</v>
      </c>
      <c r="V10" s="60" t="s">
        <v>3665</v>
      </c>
      <c r="W10" s="60" t="s">
        <v>3666</v>
      </c>
      <c r="X10" s="59">
        <v>2023</v>
      </c>
      <c r="Y10" s="59" t="s">
        <v>3667</v>
      </c>
      <c r="Z10" s="59">
        <v>2023.03</v>
      </c>
      <c r="AA10" s="59">
        <v>2023.12</v>
      </c>
      <c r="AB10" s="60">
        <v>1000</v>
      </c>
      <c r="AC10" s="59">
        <v>1000</v>
      </c>
      <c r="AD10" s="65"/>
      <c r="AE10" s="60"/>
      <c r="AF10" s="59">
        <f t="shared" si="0"/>
        <v>0</v>
      </c>
      <c r="AG10" s="59">
        <v>500</v>
      </c>
      <c r="AH10" s="59">
        <v>80</v>
      </c>
      <c r="AI10" s="59" t="s">
        <v>3668</v>
      </c>
      <c r="AJ10" s="59" t="s">
        <v>3668</v>
      </c>
      <c r="AK10" s="59" t="s">
        <v>3668</v>
      </c>
      <c r="AL10" s="59" t="s">
        <v>3667</v>
      </c>
      <c r="AM10" s="59" t="s">
        <v>3668</v>
      </c>
      <c r="AN10" s="59" t="s">
        <v>3668</v>
      </c>
      <c r="AO10" s="59" t="s">
        <v>3661</v>
      </c>
      <c r="AP10" s="59" t="s">
        <v>3668</v>
      </c>
      <c r="AQ10" s="59" t="s">
        <v>3661</v>
      </c>
      <c r="AR10" s="59" t="s">
        <v>3683</v>
      </c>
      <c r="AS10" s="102">
        <v>18883235345</v>
      </c>
      <c r="AT10" s="102" t="s">
        <v>3684</v>
      </c>
      <c r="AU10" s="102"/>
      <c r="AV10" s="102"/>
      <c r="AW10" s="63"/>
      <c r="AX10" s="59">
        <f t="shared" si="1"/>
        <v>500</v>
      </c>
      <c r="AY10" s="28">
        <v>500</v>
      </c>
      <c r="AZ10" s="28"/>
      <c r="BA10" s="28"/>
      <c r="BB10" s="28"/>
      <c r="BC10" s="28"/>
      <c r="BD10" s="28"/>
      <c r="BE10" s="28"/>
    </row>
    <row r="11" s="6" customFormat="1" ht="99" customHeight="1" outlineLevel="2" spans="1:57">
      <c r="A11" s="65" t="s">
        <v>3647</v>
      </c>
      <c r="B11" s="65" t="s">
        <v>3647</v>
      </c>
      <c r="C11" s="60">
        <v>3</v>
      </c>
      <c r="D11" s="59" t="s">
        <v>3685</v>
      </c>
      <c r="E11" s="60" t="s">
        <v>3686</v>
      </c>
      <c r="F11" s="59" t="s">
        <v>3687</v>
      </c>
      <c r="G11" s="59" t="s">
        <v>3688</v>
      </c>
      <c r="H11" s="60" t="s">
        <v>3689</v>
      </c>
      <c r="I11" s="59" t="s">
        <v>3690</v>
      </c>
      <c r="J11" s="60" t="s">
        <v>3691</v>
      </c>
      <c r="K11" s="60" t="s">
        <v>3692</v>
      </c>
      <c r="L11" s="59" t="s">
        <v>3693</v>
      </c>
      <c r="M11" s="59" t="s">
        <v>3692</v>
      </c>
      <c r="N11" s="59" t="s">
        <v>3694</v>
      </c>
      <c r="O11" s="59" t="s">
        <v>3658</v>
      </c>
      <c r="P11" s="59" t="s">
        <v>3677</v>
      </c>
      <c r="Q11" s="59" t="s">
        <v>3695</v>
      </c>
      <c r="R11" s="59" t="s">
        <v>3696</v>
      </c>
      <c r="S11" s="59" t="s">
        <v>3697</v>
      </c>
      <c r="T11" s="59" t="s">
        <v>3698</v>
      </c>
      <c r="U11" s="59" t="s">
        <v>3664</v>
      </c>
      <c r="V11" s="60" t="s">
        <v>3699</v>
      </c>
      <c r="W11" s="60" t="s">
        <v>3700</v>
      </c>
      <c r="X11" s="59">
        <v>2023</v>
      </c>
      <c r="Y11" s="59" t="s">
        <v>3667</v>
      </c>
      <c r="Z11" s="59">
        <v>202301</v>
      </c>
      <c r="AA11" s="59">
        <v>202312</v>
      </c>
      <c r="AB11" s="60">
        <v>700</v>
      </c>
      <c r="AC11" s="59">
        <v>700</v>
      </c>
      <c r="AD11" s="65"/>
      <c r="AE11" s="60"/>
      <c r="AF11" s="59">
        <f t="shared" si="0"/>
        <v>0</v>
      </c>
      <c r="AG11" s="59">
        <v>450</v>
      </c>
      <c r="AH11" s="59">
        <v>120</v>
      </c>
      <c r="AI11" s="59" t="s">
        <v>3668</v>
      </c>
      <c r="AJ11" s="59" t="s">
        <v>3668</v>
      </c>
      <c r="AK11" s="59" t="s">
        <v>3668</v>
      </c>
      <c r="AL11" s="59" t="s">
        <v>3667</v>
      </c>
      <c r="AM11" s="59" t="s">
        <v>3667</v>
      </c>
      <c r="AN11" s="59" t="s">
        <v>3668</v>
      </c>
      <c r="AO11" s="59" t="s">
        <v>3661</v>
      </c>
      <c r="AP11" s="59" t="s">
        <v>3667</v>
      </c>
      <c r="AQ11" s="59" t="s">
        <v>3701</v>
      </c>
      <c r="AR11" s="59" t="s">
        <v>3702</v>
      </c>
      <c r="AS11" s="102">
        <v>17754927593</v>
      </c>
      <c r="AT11" s="102" t="s">
        <v>3684</v>
      </c>
      <c r="AU11" s="102"/>
      <c r="AV11" s="102"/>
      <c r="AW11" s="65"/>
      <c r="AX11" s="59">
        <f t="shared" si="1"/>
        <v>700</v>
      </c>
      <c r="AY11" s="28">
        <v>700</v>
      </c>
      <c r="AZ11" s="28"/>
      <c r="BA11" s="28"/>
      <c r="BB11" s="28"/>
      <c r="BC11" s="28"/>
      <c r="BD11" s="28"/>
      <c r="BE11" s="28"/>
    </row>
    <row r="12" s="6" customFormat="1" ht="60" customHeight="1" outlineLevel="2" spans="1:57">
      <c r="A12" s="65" t="s">
        <v>3647</v>
      </c>
      <c r="B12" s="63" t="s">
        <v>3647</v>
      </c>
      <c r="C12" s="60">
        <v>4</v>
      </c>
      <c r="D12" s="63" t="s">
        <v>3703</v>
      </c>
      <c r="E12" s="63" t="s">
        <v>3649</v>
      </c>
      <c r="F12" s="63" t="s">
        <v>3704</v>
      </c>
      <c r="G12" s="63" t="s">
        <v>3705</v>
      </c>
      <c r="H12" s="63" t="s">
        <v>3706</v>
      </c>
      <c r="I12" s="63" t="s">
        <v>3690</v>
      </c>
      <c r="J12" s="63" t="s">
        <v>3707</v>
      </c>
      <c r="K12" s="63" t="s">
        <v>3708</v>
      </c>
      <c r="L12" s="63" t="s">
        <v>3709</v>
      </c>
      <c r="M12" s="63" t="s">
        <v>3708</v>
      </c>
      <c r="N12" s="63" t="s">
        <v>3710</v>
      </c>
      <c r="O12" s="63" t="s">
        <v>3658</v>
      </c>
      <c r="P12" s="63" t="s">
        <v>3677</v>
      </c>
      <c r="Q12" s="63" t="s">
        <v>3711</v>
      </c>
      <c r="R12" s="63" t="s">
        <v>3661</v>
      </c>
      <c r="S12" s="59" t="s">
        <v>3712</v>
      </c>
      <c r="T12" s="59" t="s">
        <v>3713</v>
      </c>
      <c r="U12" s="59" t="s">
        <v>3714</v>
      </c>
      <c r="V12" s="59" t="s">
        <v>3715</v>
      </c>
      <c r="W12" s="59" t="s">
        <v>3716</v>
      </c>
      <c r="X12" s="59">
        <v>2023</v>
      </c>
      <c r="Y12" s="59" t="s">
        <v>3667</v>
      </c>
      <c r="Z12" s="59">
        <v>202301</v>
      </c>
      <c r="AA12" s="59">
        <v>202312</v>
      </c>
      <c r="AB12" s="59">
        <v>350</v>
      </c>
      <c r="AC12" s="59">
        <v>300</v>
      </c>
      <c r="AD12" s="65"/>
      <c r="AE12" s="59">
        <v>50</v>
      </c>
      <c r="AF12" s="59">
        <f t="shared" si="0"/>
        <v>0</v>
      </c>
      <c r="AG12" s="59">
        <v>1200</v>
      </c>
      <c r="AH12" s="59">
        <v>350</v>
      </c>
      <c r="AI12" s="59" t="s">
        <v>3667</v>
      </c>
      <c r="AJ12" s="59" t="s">
        <v>3667</v>
      </c>
      <c r="AK12" s="59" t="s">
        <v>3668</v>
      </c>
      <c r="AL12" s="59" t="s">
        <v>3667</v>
      </c>
      <c r="AM12" s="59" t="s">
        <v>3668</v>
      </c>
      <c r="AN12" s="59" t="s">
        <v>3668</v>
      </c>
      <c r="AO12" s="59" t="s">
        <v>3661</v>
      </c>
      <c r="AP12" s="59" t="s">
        <v>3668</v>
      </c>
      <c r="AQ12" s="59" t="s">
        <v>3661</v>
      </c>
      <c r="AR12" s="59" t="s">
        <v>3717</v>
      </c>
      <c r="AS12" s="102" t="s">
        <v>142</v>
      </c>
      <c r="AT12" s="102" t="s">
        <v>3718</v>
      </c>
      <c r="AU12" s="60"/>
      <c r="AV12" s="110">
        <v>300</v>
      </c>
      <c r="AW12" s="65">
        <v>50</v>
      </c>
      <c r="AX12" s="59">
        <f t="shared" si="1"/>
        <v>300</v>
      </c>
      <c r="AY12" s="28">
        <v>300</v>
      </c>
      <c r="AZ12" s="28"/>
      <c r="BA12" s="28"/>
      <c r="BB12" s="28"/>
      <c r="BC12" s="28"/>
      <c r="BD12" s="28"/>
      <c r="BE12" s="28"/>
    </row>
    <row r="13" s="6" customFormat="1" ht="60" customHeight="1" outlineLevel="2" spans="1:57">
      <c r="A13" s="65" t="s">
        <v>3647</v>
      </c>
      <c r="B13" s="63" t="s">
        <v>3647</v>
      </c>
      <c r="C13" s="60">
        <v>5</v>
      </c>
      <c r="D13" s="63" t="s">
        <v>3719</v>
      </c>
      <c r="E13" s="63" t="s">
        <v>3649</v>
      </c>
      <c r="F13" s="63" t="s">
        <v>3650</v>
      </c>
      <c r="G13" s="63" t="s">
        <v>3720</v>
      </c>
      <c r="H13" s="63" t="s">
        <v>3721</v>
      </c>
      <c r="I13" s="63" t="s">
        <v>3672</v>
      </c>
      <c r="J13" s="63" t="s">
        <v>3722</v>
      </c>
      <c r="K13" s="63" t="s">
        <v>3723</v>
      </c>
      <c r="L13" s="63" t="s">
        <v>3724</v>
      </c>
      <c r="M13" s="63" t="s">
        <v>3725</v>
      </c>
      <c r="N13" s="59" t="s">
        <v>3726</v>
      </c>
      <c r="O13" s="59" t="s">
        <v>3658</v>
      </c>
      <c r="P13" s="59" t="s">
        <v>3677</v>
      </c>
      <c r="Q13" s="59" t="s">
        <v>3727</v>
      </c>
      <c r="R13" s="59" t="s">
        <v>3661</v>
      </c>
      <c r="S13" s="59" t="s">
        <v>3728</v>
      </c>
      <c r="T13" s="59" t="s">
        <v>3729</v>
      </c>
      <c r="U13" s="59" t="s">
        <v>3730</v>
      </c>
      <c r="V13" s="59" t="s">
        <v>3715</v>
      </c>
      <c r="W13" s="59" t="s">
        <v>3731</v>
      </c>
      <c r="X13" s="59">
        <v>2023</v>
      </c>
      <c r="Y13" s="59" t="s">
        <v>3667</v>
      </c>
      <c r="Z13" s="59">
        <v>2023.6</v>
      </c>
      <c r="AA13" s="59">
        <v>2023.12</v>
      </c>
      <c r="AB13" s="59">
        <v>397</v>
      </c>
      <c r="AC13" s="59">
        <v>347</v>
      </c>
      <c r="AD13" s="65"/>
      <c r="AE13" s="59">
        <v>50</v>
      </c>
      <c r="AF13" s="59">
        <f t="shared" si="0"/>
        <v>0</v>
      </c>
      <c r="AG13" s="59">
        <v>215</v>
      </c>
      <c r="AH13" s="59">
        <v>65</v>
      </c>
      <c r="AI13" s="59" t="s">
        <v>3668</v>
      </c>
      <c r="AJ13" s="59" t="s">
        <v>3667</v>
      </c>
      <c r="AK13" s="59" t="s">
        <v>3668</v>
      </c>
      <c r="AL13" s="59" t="s">
        <v>3667</v>
      </c>
      <c r="AM13" s="59" t="s">
        <v>3667</v>
      </c>
      <c r="AN13" s="59" t="s">
        <v>3668</v>
      </c>
      <c r="AO13" s="59" t="s">
        <v>3661</v>
      </c>
      <c r="AP13" s="59" t="s">
        <v>3668</v>
      </c>
      <c r="AQ13" s="59" t="s">
        <v>3661</v>
      </c>
      <c r="AR13" s="59" t="s">
        <v>3732</v>
      </c>
      <c r="AS13" s="102" t="s">
        <v>158</v>
      </c>
      <c r="AT13" s="102" t="s">
        <v>3718</v>
      </c>
      <c r="AU13" s="102"/>
      <c r="AV13" s="110">
        <v>347</v>
      </c>
      <c r="AW13" s="65">
        <v>50</v>
      </c>
      <c r="AX13" s="59">
        <f t="shared" si="1"/>
        <v>347</v>
      </c>
      <c r="AY13" s="89">
        <v>347</v>
      </c>
      <c r="AZ13" s="28"/>
      <c r="BA13" s="28"/>
      <c r="BB13" s="28"/>
      <c r="BC13" s="28"/>
      <c r="BD13" s="28"/>
      <c r="BE13" s="28"/>
    </row>
    <row r="14" s="6" customFormat="1" ht="99" customHeight="1" outlineLevel="2" spans="1:57">
      <c r="A14" s="65" t="s">
        <v>3647</v>
      </c>
      <c r="B14" s="65" t="s">
        <v>3647</v>
      </c>
      <c r="C14" s="60">
        <v>6</v>
      </c>
      <c r="D14" s="59" t="s">
        <v>3733</v>
      </c>
      <c r="E14" s="59" t="s">
        <v>3686</v>
      </c>
      <c r="F14" s="59" t="s">
        <v>3734</v>
      </c>
      <c r="G14" s="59" t="s">
        <v>3735</v>
      </c>
      <c r="H14" s="59" t="s">
        <v>3736</v>
      </c>
      <c r="I14" s="59" t="s">
        <v>3690</v>
      </c>
      <c r="J14" s="59" t="s">
        <v>3737</v>
      </c>
      <c r="K14" s="59" t="s">
        <v>3738</v>
      </c>
      <c r="L14" s="59" t="s">
        <v>3739</v>
      </c>
      <c r="M14" s="59" t="s">
        <v>3738</v>
      </c>
      <c r="N14" s="59" t="s">
        <v>3740</v>
      </c>
      <c r="O14" s="59" t="s">
        <v>3741</v>
      </c>
      <c r="P14" s="59" t="s">
        <v>3659</v>
      </c>
      <c r="Q14" s="59" t="s">
        <v>3742</v>
      </c>
      <c r="R14" s="59" t="s">
        <v>3743</v>
      </c>
      <c r="S14" s="59" t="s">
        <v>3744</v>
      </c>
      <c r="T14" s="59" t="s">
        <v>3663</v>
      </c>
      <c r="U14" s="59" t="s">
        <v>3745</v>
      </c>
      <c r="V14" s="59" t="s">
        <v>3746</v>
      </c>
      <c r="W14" s="59" t="s">
        <v>3746</v>
      </c>
      <c r="X14" s="59">
        <v>2023</v>
      </c>
      <c r="Y14" s="59" t="s">
        <v>3667</v>
      </c>
      <c r="Z14" s="59">
        <v>202301</v>
      </c>
      <c r="AA14" s="59">
        <v>202312</v>
      </c>
      <c r="AB14" s="59">
        <v>300</v>
      </c>
      <c r="AC14" s="59">
        <v>50</v>
      </c>
      <c r="AD14" s="65"/>
      <c r="AE14" s="59">
        <v>250</v>
      </c>
      <c r="AF14" s="59">
        <f t="shared" si="0"/>
        <v>0</v>
      </c>
      <c r="AG14" s="59">
        <v>1042</v>
      </c>
      <c r="AH14" s="59">
        <v>375</v>
      </c>
      <c r="AI14" s="59" t="s">
        <v>3668</v>
      </c>
      <c r="AJ14" s="59" t="s">
        <v>3668</v>
      </c>
      <c r="AK14" s="59" t="s">
        <v>3668</v>
      </c>
      <c r="AL14" s="59" t="s">
        <v>3667</v>
      </c>
      <c r="AM14" s="59" t="s">
        <v>3668</v>
      </c>
      <c r="AN14" s="59" t="s">
        <v>3668</v>
      </c>
      <c r="AO14" s="59" t="s">
        <v>3661</v>
      </c>
      <c r="AP14" s="59" t="s">
        <v>3668</v>
      </c>
      <c r="AQ14" s="59" t="s">
        <v>3661</v>
      </c>
      <c r="AR14" s="59" t="s">
        <v>3747</v>
      </c>
      <c r="AS14" s="102">
        <v>15823776777</v>
      </c>
      <c r="AT14" s="102" t="s">
        <v>3718</v>
      </c>
      <c r="AU14" s="102"/>
      <c r="AV14" s="110">
        <v>50</v>
      </c>
      <c r="AW14" s="65">
        <v>250</v>
      </c>
      <c r="AX14" s="59">
        <f t="shared" si="1"/>
        <v>50</v>
      </c>
      <c r="AY14" s="89">
        <v>50</v>
      </c>
      <c r="AZ14" s="28"/>
      <c r="BA14" s="28"/>
      <c r="BB14" s="28"/>
      <c r="BC14" s="28"/>
      <c r="BD14" s="28"/>
      <c r="BE14" s="28"/>
    </row>
    <row r="15" s="6" customFormat="1" ht="113" customHeight="1" outlineLevel="2" spans="1:57">
      <c r="A15" s="65" t="s">
        <v>3647</v>
      </c>
      <c r="B15" s="65" t="s">
        <v>3647</v>
      </c>
      <c r="C15" s="60">
        <v>7</v>
      </c>
      <c r="D15" s="59" t="s">
        <v>3748</v>
      </c>
      <c r="E15" s="59" t="s">
        <v>3686</v>
      </c>
      <c r="F15" s="59" t="s">
        <v>3687</v>
      </c>
      <c r="G15" s="59" t="s">
        <v>3749</v>
      </c>
      <c r="H15" s="59" t="s">
        <v>3750</v>
      </c>
      <c r="I15" s="59" t="s">
        <v>3690</v>
      </c>
      <c r="J15" s="59" t="s">
        <v>3751</v>
      </c>
      <c r="K15" s="59" t="s">
        <v>3752</v>
      </c>
      <c r="L15" s="59" t="s">
        <v>3753</v>
      </c>
      <c r="M15" s="59" t="s">
        <v>3752</v>
      </c>
      <c r="N15" s="59" t="s">
        <v>3754</v>
      </c>
      <c r="O15" s="59" t="s">
        <v>3755</v>
      </c>
      <c r="P15" s="59" t="s">
        <v>3756</v>
      </c>
      <c r="Q15" s="59" t="s">
        <v>3757</v>
      </c>
      <c r="R15" s="59" t="s">
        <v>3758</v>
      </c>
      <c r="S15" s="59" t="s">
        <v>3759</v>
      </c>
      <c r="T15" s="59" t="s">
        <v>3760</v>
      </c>
      <c r="U15" s="59" t="s">
        <v>3761</v>
      </c>
      <c r="V15" s="59" t="s">
        <v>3699</v>
      </c>
      <c r="W15" s="59" t="s">
        <v>3699</v>
      </c>
      <c r="X15" s="59">
        <v>2023</v>
      </c>
      <c r="Y15" s="59" t="s">
        <v>3667</v>
      </c>
      <c r="Z15" s="59">
        <v>2023.01</v>
      </c>
      <c r="AA15" s="59">
        <v>2023.12</v>
      </c>
      <c r="AB15" s="59">
        <v>550</v>
      </c>
      <c r="AC15" s="59">
        <v>50</v>
      </c>
      <c r="AD15" s="65"/>
      <c r="AE15" s="59">
        <v>500</v>
      </c>
      <c r="AF15" s="59">
        <f t="shared" si="0"/>
        <v>0</v>
      </c>
      <c r="AG15" s="59">
        <v>400</v>
      </c>
      <c r="AH15" s="59">
        <v>50</v>
      </c>
      <c r="AI15" s="59" t="s">
        <v>3668</v>
      </c>
      <c r="AJ15" s="59" t="s">
        <v>3668</v>
      </c>
      <c r="AK15" s="59" t="s">
        <v>3668</v>
      </c>
      <c r="AL15" s="59" t="s">
        <v>3667</v>
      </c>
      <c r="AM15" s="59" t="s">
        <v>3668</v>
      </c>
      <c r="AN15" s="59" t="s">
        <v>3668</v>
      </c>
      <c r="AO15" s="59" t="s">
        <v>3661</v>
      </c>
      <c r="AP15" s="59" t="s">
        <v>3668</v>
      </c>
      <c r="AQ15" s="59" t="s">
        <v>3661</v>
      </c>
      <c r="AR15" s="59" t="s">
        <v>3762</v>
      </c>
      <c r="AS15" s="102">
        <v>13896943996</v>
      </c>
      <c r="AT15" s="102" t="s">
        <v>3718</v>
      </c>
      <c r="AU15" s="102"/>
      <c r="AV15" s="110">
        <v>50</v>
      </c>
      <c r="AW15" s="65">
        <v>500</v>
      </c>
      <c r="AX15" s="59">
        <f t="shared" si="1"/>
        <v>50</v>
      </c>
      <c r="AY15" s="89">
        <v>50</v>
      </c>
      <c r="AZ15" s="28"/>
      <c r="BA15" s="28"/>
      <c r="BB15" s="28"/>
      <c r="BC15" s="28"/>
      <c r="BD15" s="28"/>
      <c r="BE15" s="28"/>
    </row>
    <row r="16" s="6" customFormat="1" ht="111" customHeight="1" outlineLevel="2" spans="1:57">
      <c r="A16" s="65" t="s">
        <v>3647</v>
      </c>
      <c r="B16" s="65" t="s">
        <v>3647</v>
      </c>
      <c r="C16" s="60">
        <v>8</v>
      </c>
      <c r="D16" s="59" t="s">
        <v>3763</v>
      </c>
      <c r="E16" s="59" t="s">
        <v>3686</v>
      </c>
      <c r="F16" s="59" t="s">
        <v>3687</v>
      </c>
      <c r="G16" s="59" t="s">
        <v>3749</v>
      </c>
      <c r="H16" s="59" t="s">
        <v>3764</v>
      </c>
      <c r="I16" s="59" t="s">
        <v>3690</v>
      </c>
      <c r="J16" s="59" t="s">
        <v>3765</v>
      </c>
      <c r="K16" s="63" t="s">
        <v>3766</v>
      </c>
      <c r="L16" s="59" t="s">
        <v>3767</v>
      </c>
      <c r="M16" s="59" t="s">
        <v>3768</v>
      </c>
      <c r="N16" s="59" t="s">
        <v>3769</v>
      </c>
      <c r="O16" s="59" t="s">
        <v>3658</v>
      </c>
      <c r="P16" s="59" t="s">
        <v>3770</v>
      </c>
      <c r="Q16" s="59" t="s">
        <v>3771</v>
      </c>
      <c r="R16" s="59" t="s">
        <v>3772</v>
      </c>
      <c r="S16" s="59" t="s">
        <v>3773</v>
      </c>
      <c r="T16" s="59" t="s">
        <v>3760</v>
      </c>
      <c r="U16" s="59" t="s">
        <v>3774</v>
      </c>
      <c r="V16" s="59" t="s">
        <v>3699</v>
      </c>
      <c r="W16" s="59" t="s">
        <v>3775</v>
      </c>
      <c r="X16" s="59">
        <v>2023</v>
      </c>
      <c r="Y16" s="59" t="s">
        <v>3667</v>
      </c>
      <c r="Z16" s="59">
        <v>202301</v>
      </c>
      <c r="AA16" s="59">
        <v>202312</v>
      </c>
      <c r="AB16" s="59">
        <v>850</v>
      </c>
      <c r="AC16" s="59">
        <v>50</v>
      </c>
      <c r="AD16" s="65"/>
      <c r="AE16" s="59">
        <v>800</v>
      </c>
      <c r="AF16" s="59">
        <f t="shared" si="0"/>
        <v>0</v>
      </c>
      <c r="AG16" s="59">
        <v>30000</v>
      </c>
      <c r="AH16" s="59">
        <v>5000</v>
      </c>
      <c r="AI16" s="59" t="s">
        <v>3668</v>
      </c>
      <c r="AJ16" s="59" t="s">
        <v>3668</v>
      </c>
      <c r="AK16" s="59" t="s">
        <v>3668</v>
      </c>
      <c r="AL16" s="59" t="s">
        <v>3667</v>
      </c>
      <c r="AM16" s="59" t="s">
        <v>3667</v>
      </c>
      <c r="AN16" s="59" t="s">
        <v>3668</v>
      </c>
      <c r="AO16" s="59" t="s">
        <v>3661</v>
      </c>
      <c r="AP16" s="59" t="s">
        <v>3668</v>
      </c>
      <c r="AQ16" s="59" t="s">
        <v>3661</v>
      </c>
      <c r="AR16" s="59" t="s">
        <v>3776</v>
      </c>
      <c r="AS16" s="102">
        <v>13668448288</v>
      </c>
      <c r="AT16" s="102" t="s">
        <v>3718</v>
      </c>
      <c r="AU16" s="102"/>
      <c r="AV16" s="110">
        <v>50</v>
      </c>
      <c r="AW16" s="65">
        <v>800</v>
      </c>
      <c r="AX16" s="59">
        <f t="shared" si="1"/>
        <v>50</v>
      </c>
      <c r="AY16" s="89">
        <v>50</v>
      </c>
      <c r="AZ16" s="28"/>
      <c r="BA16" s="28"/>
      <c r="BB16" s="28"/>
      <c r="BC16" s="28"/>
      <c r="BD16" s="28"/>
      <c r="BE16" s="28"/>
    </row>
    <row r="17" s="6" customFormat="1" ht="79" customHeight="1" outlineLevel="2" spans="1:57">
      <c r="A17" s="65" t="s">
        <v>3647</v>
      </c>
      <c r="B17" s="65" t="s">
        <v>3647</v>
      </c>
      <c r="C17" s="60">
        <v>9</v>
      </c>
      <c r="D17" s="59" t="s">
        <v>3777</v>
      </c>
      <c r="E17" s="59" t="s">
        <v>3686</v>
      </c>
      <c r="F17" s="59" t="s">
        <v>3687</v>
      </c>
      <c r="G17" s="59" t="s">
        <v>3749</v>
      </c>
      <c r="H17" s="59" t="s">
        <v>3778</v>
      </c>
      <c r="I17" s="59" t="s">
        <v>3690</v>
      </c>
      <c r="J17" s="59" t="s">
        <v>3779</v>
      </c>
      <c r="K17" s="59" t="s">
        <v>3780</v>
      </c>
      <c r="L17" s="59" t="s">
        <v>3781</v>
      </c>
      <c r="M17" s="59" t="s">
        <v>3782</v>
      </c>
      <c r="N17" s="59" t="s">
        <v>3783</v>
      </c>
      <c r="O17" s="59" t="s">
        <v>3658</v>
      </c>
      <c r="P17" s="59" t="s">
        <v>3677</v>
      </c>
      <c r="Q17" s="59" t="s">
        <v>3784</v>
      </c>
      <c r="R17" s="59" t="s">
        <v>3785</v>
      </c>
      <c r="S17" s="59" t="s">
        <v>3786</v>
      </c>
      <c r="T17" s="59" t="s">
        <v>3787</v>
      </c>
      <c r="U17" s="59" t="s">
        <v>3664</v>
      </c>
      <c r="V17" s="59" t="s">
        <v>3788</v>
      </c>
      <c r="W17" s="59" t="s">
        <v>3666</v>
      </c>
      <c r="X17" s="59">
        <v>2023</v>
      </c>
      <c r="Y17" s="59" t="s">
        <v>3667</v>
      </c>
      <c r="Z17" s="59">
        <v>2023.03</v>
      </c>
      <c r="AA17" s="59">
        <v>2023.12</v>
      </c>
      <c r="AB17" s="59">
        <v>356</v>
      </c>
      <c r="AC17" s="59">
        <v>166</v>
      </c>
      <c r="AD17" s="65"/>
      <c r="AE17" s="59">
        <v>190</v>
      </c>
      <c r="AF17" s="59">
        <f t="shared" si="0"/>
        <v>0</v>
      </c>
      <c r="AG17" s="59">
        <v>100</v>
      </c>
      <c r="AH17" s="59">
        <v>10</v>
      </c>
      <c r="AI17" s="59" t="s">
        <v>3668</v>
      </c>
      <c r="AJ17" s="59" t="s">
        <v>3668</v>
      </c>
      <c r="AK17" s="59" t="s">
        <v>3668</v>
      </c>
      <c r="AL17" s="59" t="s">
        <v>3667</v>
      </c>
      <c r="AM17" s="59" t="s">
        <v>3668</v>
      </c>
      <c r="AN17" s="59" t="s">
        <v>3668</v>
      </c>
      <c r="AO17" s="59" t="s">
        <v>3661</v>
      </c>
      <c r="AP17" s="59" t="s">
        <v>3668</v>
      </c>
      <c r="AQ17" s="59" t="s">
        <v>3661</v>
      </c>
      <c r="AR17" s="59" t="s">
        <v>3683</v>
      </c>
      <c r="AS17" s="102">
        <v>18883235345</v>
      </c>
      <c r="AT17" s="102" t="s">
        <v>3718</v>
      </c>
      <c r="AU17" s="102"/>
      <c r="AV17" s="110">
        <v>171</v>
      </c>
      <c r="AW17" s="65">
        <v>190</v>
      </c>
      <c r="AX17" s="59">
        <f t="shared" si="1"/>
        <v>166</v>
      </c>
      <c r="AY17" s="89">
        <v>166</v>
      </c>
      <c r="AZ17" s="28"/>
      <c r="BA17" s="28"/>
      <c r="BB17" s="28"/>
      <c r="BC17" s="28"/>
      <c r="BD17" s="28"/>
      <c r="BE17" s="28"/>
    </row>
    <row r="18" s="6" customFormat="1" ht="55" customHeight="1" outlineLevel="2" spans="1:57">
      <c r="A18" s="65" t="s">
        <v>3647</v>
      </c>
      <c r="B18" s="65" t="s">
        <v>3647</v>
      </c>
      <c r="C18" s="60">
        <v>10</v>
      </c>
      <c r="D18" s="59" t="s">
        <v>3789</v>
      </c>
      <c r="E18" s="59" t="s">
        <v>3686</v>
      </c>
      <c r="F18" s="59" t="s">
        <v>3734</v>
      </c>
      <c r="G18" s="59" t="s">
        <v>3790</v>
      </c>
      <c r="H18" s="59" t="s">
        <v>3791</v>
      </c>
      <c r="I18" s="59" t="s">
        <v>3690</v>
      </c>
      <c r="J18" s="59" t="s">
        <v>3792</v>
      </c>
      <c r="K18" s="59" t="s">
        <v>3793</v>
      </c>
      <c r="L18" s="59" t="s">
        <v>3794</v>
      </c>
      <c r="M18" s="59" t="s">
        <v>3793</v>
      </c>
      <c r="N18" s="59" t="s">
        <v>3795</v>
      </c>
      <c r="O18" s="59" t="s">
        <v>3658</v>
      </c>
      <c r="P18" s="59" t="s">
        <v>3677</v>
      </c>
      <c r="Q18" s="59" t="s">
        <v>3796</v>
      </c>
      <c r="R18" s="59" t="s">
        <v>3797</v>
      </c>
      <c r="S18" s="59" t="s">
        <v>3798</v>
      </c>
      <c r="T18" s="59" t="s">
        <v>3799</v>
      </c>
      <c r="U18" s="59" t="s">
        <v>3664</v>
      </c>
      <c r="V18" s="59" t="s">
        <v>3788</v>
      </c>
      <c r="W18" s="59" t="s">
        <v>3666</v>
      </c>
      <c r="X18" s="59">
        <v>2023</v>
      </c>
      <c r="Y18" s="59" t="s">
        <v>3667</v>
      </c>
      <c r="Z18" s="59">
        <v>2023.03</v>
      </c>
      <c r="AA18" s="59">
        <v>2023.12</v>
      </c>
      <c r="AB18" s="59">
        <v>400</v>
      </c>
      <c r="AC18" s="59">
        <v>100</v>
      </c>
      <c r="AD18" s="65"/>
      <c r="AE18" s="59">
        <v>300</v>
      </c>
      <c r="AF18" s="59">
        <f t="shared" si="0"/>
        <v>0</v>
      </c>
      <c r="AG18" s="59">
        <v>600</v>
      </c>
      <c r="AH18" s="59">
        <v>100</v>
      </c>
      <c r="AI18" s="59" t="s">
        <v>3668</v>
      </c>
      <c r="AJ18" s="59" t="s">
        <v>3668</v>
      </c>
      <c r="AK18" s="59" t="s">
        <v>3668</v>
      </c>
      <c r="AL18" s="59" t="s">
        <v>3667</v>
      </c>
      <c r="AM18" s="59" t="s">
        <v>3668</v>
      </c>
      <c r="AN18" s="59" t="s">
        <v>3668</v>
      </c>
      <c r="AO18" s="59" t="s">
        <v>3661</v>
      </c>
      <c r="AP18" s="59" t="s">
        <v>3668</v>
      </c>
      <c r="AQ18" s="59" t="s">
        <v>3661</v>
      </c>
      <c r="AR18" s="59" t="s">
        <v>3683</v>
      </c>
      <c r="AS18" s="102">
        <v>18883235345</v>
      </c>
      <c r="AT18" s="102" t="s">
        <v>3718</v>
      </c>
      <c r="AU18" s="102"/>
      <c r="AV18" s="110">
        <v>100</v>
      </c>
      <c r="AW18" s="65">
        <v>300</v>
      </c>
      <c r="AX18" s="59">
        <f t="shared" si="1"/>
        <v>100</v>
      </c>
      <c r="AY18" s="89">
        <v>100</v>
      </c>
      <c r="AZ18" s="28"/>
      <c r="BA18" s="28"/>
      <c r="BB18" s="28"/>
      <c r="BC18" s="28"/>
      <c r="BD18" s="28"/>
      <c r="BE18" s="28"/>
    </row>
    <row r="19" s="6" customFormat="1" ht="99" customHeight="1" outlineLevel="2" spans="1:57">
      <c r="A19" s="65" t="s">
        <v>3647</v>
      </c>
      <c r="B19" s="65" t="s">
        <v>3647</v>
      </c>
      <c r="C19" s="60">
        <v>11</v>
      </c>
      <c r="D19" s="59" t="s">
        <v>3800</v>
      </c>
      <c r="E19" s="59" t="s">
        <v>3686</v>
      </c>
      <c r="F19" s="59" t="s">
        <v>3801</v>
      </c>
      <c r="G19" s="59" t="s">
        <v>3802</v>
      </c>
      <c r="H19" s="59" t="s">
        <v>3803</v>
      </c>
      <c r="I19" s="59" t="s">
        <v>3690</v>
      </c>
      <c r="J19" s="59" t="s">
        <v>3804</v>
      </c>
      <c r="K19" s="60" t="s">
        <v>3805</v>
      </c>
      <c r="L19" s="59" t="s">
        <v>3806</v>
      </c>
      <c r="M19" s="59" t="s">
        <v>3807</v>
      </c>
      <c r="N19" s="59" t="s">
        <v>3808</v>
      </c>
      <c r="O19" s="59" t="s">
        <v>3658</v>
      </c>
      <c r="P19" s="59" t="s">
        <v>3677</v>
      </c>
      <c r="Q19" s="59" t="s">
        <v>3809</v>
      </c>
      <c r="R19" s="59" t="s">
        <v>3772</v>
      </c>
      <c r="S19" s="59" t="s">
        <v>3810</v>
      </c>
      <c r="T19" s="59" t="s">
        <v>3698</v>
      </c>
      <c r="U19" s="59" t="s">
        <v>3664</v>
      </c>
      <c r="V19" s="59" t="s">
        <v>3699</v>
      </c>
      <c r="W19" s="59" t="s">
        <v>3811</v>
      </c>
      <c r="X19" s="59">
        <v>2023</v>
      </c>
      <c r="Y19" s="59" t="s">
        <v>3667</v>
      </c>
      <c r="Z19" s="59">
        <v>202301</v>
      </c>
      <c r="AA19" s="59">
        <v>202312</v>
      </c>
      <c r="AB19" s="59">
        <v>255</v>
      </c>
      <c r="AC19" s="59">
        <v>35</v>
      </c>
      <c r="AD19" s="65"/>
      <c r="AE19" s="59">
        <v>220</v>
      </c>
      <c r="AF19" s="59">
        <f t="shared" si="0"/>
        <v>0</v>
      </c>
      <c r="AG19" s="59">
        <v>80</v>
      </c>
      <c r="AH19" s="59">
        <v>20</v>
      </c>
      <c r="AI19" s="59" t="s">
        <v>3668</v>
      </c>
      <c r="AJ19" s="59" t="s">
        <v>3668</v>
      </c>
      <c r="AK19" s="59" t="s">
        <v>3668</v>
      </c>
      <c r="AL19" s="59" t="s">
        <v>3667</v>
      </c>
      <c r="AM19" s="59" t="s">
        <v>3667</v>
      </c>
      <c r="AN19" s="59" t="s">
        <v>3668</v>
      </c>
      <c r="AO19" s="59" t="s">
        <v>3661</v>
      </c>
      <c r="AP19" s="59" t="s">
        <v>3667</v>
      </c>
      <c r="AQ19" s="59" t="s">
        <v>3701</v>
      </c>
      <c r="AR19" s="59" t="s">
        <v>3812</v>
      </c>
      <c r="AS19" s="102">
        <v>18423278987</v>
      </c>
      <c r="AT19" s="102" t="s">
        <v>3718</v>
      </c>
      <c r="AU19" s="102"/>
      <c r="AV19" s="110">
        <v>35</v>
      </c>
      <c r="AW19" s="65">
        <v>220</v>
      </c>
      <c r="AX19" s="59">
        <f t="shared" si="1"/>
        <v>35</v>
      </c>
      <c r="AY19" s="89">
        <v>35</v>
      </c>
      <c r="AZ19" s="28"/>
      <c r="BA19" s="28"/>
      <c r="BB19" s="28"/>
      <c r="BC19" s="28"/>
      <c r="BD19" s="28"/>
      <c r="BE19" s="28"/>
    </row>
    <row r="20" s="6" customFormat="1" ht="84" customHeight="1" outlineLevel="2" spans="1:57">
      <c r="A20" s="65" t="s">
        <v>3647</v>
      </c>
      <c r="B20" s="65" t="s">
        <v>3647</v>
      </c>
      <c r="C20" s="60">
        <v>12</v>
      </c>
      <c r="D20" s="59" t="s">
        <v>3813</v>
      </c>
      <c r="E20" s="59" t="s">
        <v>3649</v>
      </c>
      <c r="F20" s="59" t="s">
        <v>3650</v>
      </c>
      <c r="G20" s="59" t="s">
        <v>3651</v>
      </c>
      <c r="H20" s="59" t="s">
        <v>3814</v>
      </c>
      <c r="I20" s="59" t="s">
        <v>3690</v>
      </c>
      <c r="J20" s="59" t="s">
        <v>3815</v>
      </c>
      <c r="K20" s="59" t="s">
        <v>3816</v>
      </c>
      <c r="L20" s="59" t="s">
        <v>3817</v>
      </c>
      <c r="M20" s="59" t="s">
        <v>3816</v>
      </c>
      <c r="N20" s="59" t="s">
        <v>3814</v>
      </c>
      <c r="O20" s="59" t="s">
        <v>3658</v>
      </c>
      <c r="P20" s="59" t="s">
        <v>3770</v>
      </c>
      <c r="Q20" s="59" t="s">
        <v>3818</v>
      </c>
      <c r="R20" s="59" t="s">
        <v>3661</v>
      </c>
      <c r="S20" s="59" t="s">
        <v>3786</v>
      </c>
      <c r="T20" s="59" t="s">
        <v>3799</v>
      </c>
      <c r="U20" s="59" t="s">
        <v>3682</v>
      </c>
      <c r="V20" s="59" t="s">
        <v>3788</v>
      </c>
      <c r="W20" s="59" t="s">
        <v>3666</v>
      </c>
      <c r="X20" s="59">
        <v>2023</v>
      </c>
      <c r="Y20" s="59" t="s">
        <v>3667</v>
      </c>
      <c r="Z20" s="59">
        <v>2023.03</v>
      </c>
      <c r="AA20" s="59">
        <v>2023.12</v>
      </c>
      <c r="AB20" s="59">
        <v>233</v>
      </c>
      <c r="AC20" s="59">
        <v>33</v>
      </c>
      <c r="AD20" s="65"/>
      <c r="AE20" s="59">
        <v>200</v>
      </c>
      <c r="AF20" s="59">
        <f t="shared" si="0"/>
        <v>0</v>
      </c>
      <c r="AG20" s="59">
        <v>80</v>
      </c>
      <c r="AH20" s="59">
        <v>10</v>
      </c>
      <c r="AI20" s="59" t="s">
        <v>3668</v>
      </c>
      <c r="AJ20" s="59" t="s">
        <v>3668</v>
      </c>
      <c r="AK20" s="59" t="s">
        <v>3668</v>
      </c>
      <c r="AL20" s="59" t="s">
        <v>3667</v>
      </c>
      <c r="AM20" s="59" t="s">
        <v>3668</v>
      </c>
      <c r="AN20" s="59" t="s">
        <v>3668</v>
      </c>
      <c r="AO20" s="59" t="s">
        <v>3661</v>
      </c>
      <c r="AP20" s="59" t="s">
        <v>3668</v>
      </c>
      <c r="AQ20" s="59" t="s">
        <v>3661</v>
      </c>
      <c r="AR20" s="59" t="s">
        <v>3683</v>
      </c>
      <c r="AS20" s="102">
        <v>18883235345</v>
      </c>
      <c r="AT20" s="102" t="s">
        <v>3718</v>
      </c>
      <c r="AU20" s="102"/>
      <c r="AV20" s="110">
        <v>41</v>
      </c>
      <c r="AW20" s="65">
        <v>200</v>
      </c>
      <c r="AX20" s="59">
        <f t="shared" si="1"/>
        <v>33</v>
      </c>
      <c r="AY20" s="89">
        <v>33</v>
      </c>
      <c r="AZ20" s="28"/>
      <c r="BA20" s="28"/>
      <c r="BB20" s="28"/>
      <c r="BC20" s="28"/>
      <c r="BD20" s="28"/>
      <c r="BE20" s="28"/>
    </row>
    <row r="21" s="6" customFormat="1" ht="54" customHeight="1" outlineLevel="2" spans="1:57">
      <c r="A21" s="65" t="s">
        <v>3647</v>
      </c>
      <c r="B21" s="65" t="s">
        <v>3647</v>
      </c>
      <c r="C21" s="60">
        <v>13</v>
      </c>
      <c r="D21" s="59" t="s">
        <v>3819</v>
      </c>
      <c r="E21" s="59" t="s">
        <v>3649</v>
      </c>
      <c r="F21" s="59" t="s">
        <v>3650</v>
      </c>
      <c r="G21" s="59" t="s">
        <v>3820</v>
      </c>
      <c r="H21" s="59" t="s">
        <v>3821</v>
      </c>
      <c r="I21" s="59" t="s">
        <v>3690</v>
      </c>
      <c r="J21" s="59" t="s">
        <v>3822</v>
      </c>
      <c r="K21" s="59" t="s">
        <v>3823</v>
      </c>
      <c r="L21" s="59" t="s">
        <v>3824</v>
      </c>
      <c r="M21" s="59" t="s">
        <v>3825</v>
      </c>
      <c r="N21" s="59" t="s">
        <v>3826</v>
      </c>
      <c r="O21" s="59" t="s">
        <v>3658</v>
      </c>
      <c r="P21" s="59" t="s">
        <v>3659</v>
      </c>
      <c r="Q21" s="59" t="s">
        <v>3827</v>
      </c>
      <c r="R21" s="59" t="s">
        <v>3828</v>
      </c>
      <c r="S21" s="59" t="s">
        <v>3829</v>
      </c>
      <c r="T21" s="59" t="s">
        <v>3830</v>
      </c>
      <c r="U21" s="59" t="s">
        <v>3745</v>
      </c>
      <c r="V21" s="59" t="s">
        <v>3831</v>
      </c>
      <c r="W21" s="59" t="s">
        <v>3831</v>
      </c>
      <c r="X21" s="59">
        <v>2023</v>
      </c>
      <c r="Y21" s="59" t="s">
        <v>3667</v>
      </c>
      <c r="Z21" s="59">
        <v>202301</v>
      </c>
      <c r="AA21" s="59">
        <v>202312</v>
      </c>
      <c r="AB21" s="59">
        <v>12.16</v>
      </c>
      <c r="AC21" s="59">
        <v>2.16</v>
      </c>
      <c r="AD21" s="65"/>
      <c r="AE21" s="59">
        <v>10</v>
      </c>
      <c r="AF21" s="59">
        <f t="shared" si="0"/>
        <v>0</v>
      </c>
      <c r="AG21" s="59">
        <v>450</v>
      </c>
      <c r="AH21" s="59">
        <v>32</v>
      </c>
      <c r="AI21" s="59" t="s">
        <v>3668</v>
      </c>
      <c r="AJ21" s="59" t="s">
        <v>3668</v>
      </c>
      <c r="AK21" s="59" t="s">
        <v>3668</v>
      </c>
      <c r="AL21" s="59" t="s">
        <v>3667</v>
      </c>
      <c r="AM21" s="59" t="s">
        <v>3668</v>
      </c>
      <c r="AN21" s="59" t="s">
        <v>3668</v>
      </c>
      <c r="AO21" s="59" t="s">
        <v>3661</v>
      </c>
      <c r="AP21" s="59" t="s">
        <v>3668</v>
      </c>
      <c r="AQ21" s="59" t="s">
        <v>3661</v>
      </c>
      <c r="AR21" s="59" t="s">
        <v>3832</v>
      </c>
      <c r="AS21" s="102">
        <v>17783952627</v>
      </c>
      <c r="AT21" s="102" t="s">
        <v>3718</v>
      </c>
      <c r="AU21" s="102"/>
      <c r="AV21" s="110">
        <v>2.16</v>
      </c>
      <c r="AW21" s="65">
        <v>10</v>
      </c>
      <c r="AX21" s="59">
        <f t="shared" si="1"/>
        <v>2.16</v>
      </c>
      <c r="AY21" s="89"/>
      <c r="AZ21" s="28"/>
      <c r="BA21" s="33">
        <v>2.16</v>
      </c>
      <c r="BB21" s="28"/>
      <c r="BC21" s="28"/>
      <c r="BD21" s="28"/>
      <c r="BE21" s="28"/>
    </row>
    <row r="22" s="6" customFormat="1" ht="68" customHeight="1" outlineLevel="2" spans="1:57">
      <c r="A22" s="65" t="s">
        <v>3647</v>
      </c>
      <c r="B22" s="65" t="s">
        <v>3647</v>
      </c>
      <c r="C22" s="60">
        <v>14</v>
      </c>
      <c r="D22" s="59" t="s">
        <v>3833</v>
      </c>
      <c r="E22" s="59" t="s">
        <v>3649</v>
      </c>
      <c r="F22" s="59" t="s">
        <v>3650</v>
      </c>
      <c r="G22" s="59" t="s">
        <v>3820</v>
      </c>
      <c r="H22" s="59" t="s">
        <v>3834</v>
      </c>
      <c r="I22" s="59" t="s">
        <v>3690</v>
      </c>
      <c r="J22" s="59" t="s">
        <v>3835</v>
      </c>
      <c r="K22" s="59" t="s">
        <v>3836</v>
      </c>
      <c r="L22" s="59" t="s">
        <v>3837</v>
      </c>
      <c r="M22" s="59" t="s">
        <v>3838</v>
      </c>
      <c r="N22" s="59" t="s">
        <v>3839</v>
      </c>
      <c r="O22" s="59" t="s">
        <v>3658</v>
      </c>
      <c r="P22" s="59" t="s">
        <v>3659</v>
      </c>
      <c r="Q22" s="59" t="s">
        <v>3827</v>
      </c>
      <c r="R22" s="59" t="s">
        <v>3828</v>
      </c>
      <c r="S22" s="59" t="s">
        <v>3840</v>
      </c>
      <c r="T22" s="59" t="s">
        <v>3713</v>
      </c>
      <c r="U22" s="59" t="s">
        <v>3745</v>
      </c>
      <c r="V22" s="59" t="s">
        <v>3831</v>
      </c>
      <c r="W22" s="59" t="s">
        <v>3841</v>
      </c>
      <c r="X22" s="59">
        <v>2023</v>
      </c>
      <c r="Y22" s="59" t="s">
        <v>3667</v>
      </c>
      <c r="Z22" s="59">
        <v>202301</v>
      </c>
      <c r="AA22" s="59">
        <v>202312</v>
      </c>
      <c r="AB22" s="59">
        <v>37.05</v>
      </c>
      <c r="AC22" s="59">
        <v>12.05</v>
      </c>
      <c r="AD22" s="65"/>
      <c r="AE22" s="59">
        <v>25</v>
      </c>
      <c r="AF22" s="59">
        <f t="shared" si="0"/>
        <v>0</v>
      </c>
      <c r="AG22" s="59">
        <v>3000</v>
      </c>
      <c r="AH22" s="59">
        <v>223</v>
      </c>
      <c r="AI22" s="59" t="s">
        <v>3668</v>
      </c>
      <c r="AJ22" s="59" t="s">
        <v>3668</v>
      </c>
      <c r="AK22" s="59" t="s">
        <v>3668</v>
      </c>
      <c r="AL22" s="59" t="s">
        <v>3667</v>
      </c>
      <c r="AM22" s="59" t="s">
        <v>3667</v>
      </c>
      <c r="AN22" s="59" t="s">
        <v>3668</v>
      </c>
      <c r="AO22" s="59" t="s">
        <v>3661</v>
      </c>
      <c r="AP22" s="59" t="s">
        <v>3668</v>
      </c>
      <c r="AQ22" s="59" t="s">
        <v>3661</v>
      </c>
      <c r="AR22" s="59" t="s">
        <v>3832</v>
      </c>
      <c r="AS22" s="102">
        <v>17783952627</v>
      </c>
      <c r="AT22" s="102" t="s">
        <v>3718</v>
      </c>
      <c r="AU22" s="102"/>
      <c r="AV22" s="110">
        <v>12.05</v>
      </c>
      <c r="AW22" s="65">
        <v>25</v>
      </c>
      <c r="AX22" s="59">
        <f t="shared" si="1"/>
        <v>12.05</v>
      </c>
      <c r="AY22" s="89"/>
      <c r="AZ22" s="28"/>
      <c r="BA22" s="33">
        <v>12.05</v>
      </c>
      <c r="BB22" s="28"/>
      <c r="BC22" s="28"/>
      <c r="BD22" s="28"/>
      <c r="BE22" s="28"/>
    </row>
    <row r="23" s="6" customFormat="1" ht="60" customHeight="1" outlineLevel="2" spans="1:57">
      <c r="A23" s="65" t="s">
        <v>3647</v>
      </c>
      <c r="B23" s="65" t="s">
        <v>3647</v>
      </c>
      <c r="C23" s="60">
        <v>15</v>
      </c>
      <c r="D23" s="59" t="s">
        <v>3842</v>
      </c>
      <c r="E23" s="59" t="s">
        <v>3649</v>
      </c>
      <c r="F23" s="59" t="s">
        <v>3650</v>
      </c>
      <c r="G23" s="59" t="s">
        <v>3820</v>
      </c>
      <c r="H23" s="59" t="s">
        <v>3843</v>
      </c>
      <c r="I23" s="59" t="s">
        <v>3690</v>
      </c>
      <c r="J23" s="59" t="s">
        <v>3844</v>
      </c>
      <c r="K23" s="59" t="s">
        <v>3845</v>
      </c>
      <c r="L23" s="59" t="s">
        <v>3846</v>
      </c>
      <c r="M23" s="59" t="s">
        <v>3847</v>
      </c>
      <c r="N23" s="59" t="s">
        <v>3848</v>
      </c>
      <c r="O23" s="59" t="s">
        <v>3658</v>
      </c>
      <c r="P23" s="59" t="s">
        <v>3849</v>
      </c>
      <c r="Q23" s="59" t="s">
        <v>3827</v>
      </c>
      <c r="R23" s="59" t="s">
        <v>3828</v>
      </c>
      <c r="S23" s="59" t="s">
        <v>3850</v>
      </c>
      <c r="T23" s="59" t="s">
        <v>3713</v>
      </c>
      <c r="U23" s="59" t="s">
        <v>3745</v>
      </c>
      <c r="V23" s="59" t="s">
        <v>3831</v>
      </c>
      <c r="W23" s="59" t="s">
        <v>3700</v>
      </c>
      <c r="X23" s="59">
        <v>2023</v>
      </c>
      <c r="Y23" s="59" t="s">
        <v>3667</v>
      </c>
      <c r="Z23" s="59">
        <v>202301</v>
      </c>
      <c r="AA23" s="59">
        <v>202312</v>
      </c>
      <c r="AB23" s="59">
        <v>36.14</v>
      </c>
      <c r="AC23" s="59">
        <v>16.14</v>
      </c>
      <c r="AD23" s="65"/>
      <c r="AE23" s="59">
        <v>20</v>
      </c>
      <c r="AF23" s="59">
        <f t="shared" si="0"/>
        <v>0</v>
      </c>
      <c r="AG23" s="59">
        <v>860</v>
      </c>
      <c r="AH23" s="59">
        <v>150</v>
      </c>
      <c r="AI23" s="59" t="s">
        <v>3668</v>
      </c>
      <c r="AJ23" s="59" t="s">
        <v>3668</v>
      </c>
      <c r="AK23" s="59" t="s">
        <v>3668</v>
      </c>
      <c r="AL23" s="59" t="s">
        <v>3667</v>
      </c>
      <c r="AM23" s="59" t="s">
        <v>3667</v>
      </c>
      <c r="AN23" s="59" t="s">
        <v>3668</v>
      </c>
      <c r="AO23" s="59" t="s">
        <v>3661</v>
      </c>
      <c r="AP23" s="59" t="s">
        <v>3668</v>
      </c>
      <c r="AQ23" s="59" t="s">
        <v>3661</v>
      </c>
      <c r="AR23" s="59" t="s">
        <v>3832</v>
      </c>
      <c r="AS23" s="102">
        <v>17783952627</v>
      </c>
      <c r="AT23" s="102" t="s">
        <v>3718</v>
      </c>
      <c r="AU23" s="102"/>
      <c r="AV23" s="110">
        <v>16.14</v>
      </c>
      <c r="AW23" s="65">
        <v>20</v>
      </c>
      <c r="AX23" s="59">
        <f t="shared" si="1"/>
        <v>16.14</v>
      </c>
      <c r="AY23" s="89"/>
      <c r="AZ23" s="28"/>
      <c r="BA23" s="33">
        <v>16.14</v>
      </c>
      <c r="BB23" s="28"/>
      <c r="BC23" s="28"/>
      <c r="BD23" s="28"/>
      <c r="BE23" s="28"/>
    </row>
    <row r="24" s="6" customFormat="1" ht="127" customHeight="1" outlineLevel="2" spans="1:57">
      <c r="A24" s="65" t="s">
        <v>3647</v>
      </c>
      <c r="B24" s="65" t="s">
        <v>3647</v>
      </c>
      <c r="C24" s="60">
        <v>16</v>
      </c>
      <c r="D24" s="59" t="s">
        <v>3851</v>
      </c>
      <c r="E24" s="59" t="s">
        <v>3649</v>
      </c>
      <c r="F24" s="59" t="s">
        <v>3650</v>
      </c>
      <c r="G24" s="59" t="s">
        <v>3820</v>
      </c>
      <c r="H24" s="60" t="s">
        <v>3852</v>
      </c>
      <c r="I24" s="59" t="s">
        <v>3690</v>
      </c>
      <c r="J24" s="59" t="s">
        <v>3853</v>
      </c>
      <c r="K24" s="60" t="s">
        <v>3854</v>
      </c>
      <c r="L24" s="59" t="s">
        <v>3855</v>
      </c>
      <c r="M24" s="59" t="s">
        <v>3854</v>
      </c>
      <c r="N24" s="59" t="s">
        <v>3856</v>
      </c>
      <c r="O24" s="59" t="s">
        <v>3658</v>
      </c>
      <c r="P24" s="59" t="s">
        <v>3849</v>
      </c>
      <c r="Q24" s="59" t="s">
        <v>3827</v>
      </c>
      <c r="R24" s="59" t="s">
        <v>3828</v>
      </c>
      <c r="S24" s="59" t="s">
        <v>3857</v>
      </c>
      <c r="T24" s="59" t="s">
        <v>3713</v>
      </c>
      <c r="U24" s="59" t="s">
        <v>3745</v>
      </c>
      <c r="V24" s="59" t="s">
        <v>3831</v>
      </c>
      <c r="W24" s="59" t="s">
        <v>3841</v>
      </c>
      <c r="X24" s="59">
        <v>2023</v>
      </c>
      <c r="Y24" s="59" t="s">
        <v>3667</v>
      </c>
      <c r="Z24" s="59">
        <v>202301</v>
      </c>
      <c r="AA24" s="59">
        <v>202312</v>
      </c>
      <c r="AB24" s="59">
        <v>327.6</v>
      </c>
      <c r="AC24" s="59">
        <v>127.6</v>
      </c>
      <c r="AD24" s="65"/>
      <c r="AE24" s="65">
        <v>200</v>
      </c>
      <c r="AF24" s="59">
        <f t="shared" si="0"/>
        <v>0</v>
      </c>
      <c r="AG24" s="59">
        <v>1200</v>
      </c>
      <c r="AH24" s="59">
        <v>145</v>
      </c>
      <c r="AI24" s="59" t="s">
        <v>3668</v>
      </c>
      <c r="AJ24" s="59" t="s">
        <v>3668</v>
      </c>
      <c r="AK24" s="59" t="s">
        <v>3668</v>
      </c>
      <c r="AL24" s="59" t="s">
        <v>3667</v>
      </c>
      <c r="AM24" s="59" t="s">
        <v>3668</v>
      </c>
      <c r="AN24" s="59" t="s">
        <v>3668</v>
      </c>
      <c r="AO24" s="59" t="s">
        <v>3661</v>
      </c>
      <c r="AP24" s="59" t="s">
        <v>3668</v>
      </c>
      <c r="AQ24" s="59" t="s">
        <v>3661</v>
      </c>
      <c r="AR24" s="59" t="s">
        <v>3832</v>
      </c>
      <c r="AS24" s="102">
        <v>17783952627</v>
      </c>
      <c r="AT24" s="102" t="s">
        <v>3718</v>
      </c>
      <c r="AU24" s="102"/>
      <c r="AV24" s="110">
        <v>127.6</v>
      </c>
      <c r="AW24" s="65">
        <v>200</v>
      </c>
      <c r="AX24" s="59">
        <f t="shared" si="1"/>
        <v>127.6</v>
      </c>
      <c r="AY24" s="89"/>
      <c r="AZ24" s="28"/>
      <c r="BA24" s="33">
        <v>127.6</v>
      </c>
      <c r="BB24" s="28"/>
      <c r="BC24" s="28"/>
      <c r="BD24" s="28"/>
      <c r="BE24" s="28"/>
    </row>
    <row r="25" s="6" customFormat="1" ht="57" customHeight="1" outlineLevel="2" spans="1:57">
      <c r="A25" s="65" t="s">
        <v>3647</v>
      </c>
      <c r="B25" s="104" t="s">
        <v>3858</v>
      </c>
      <c r="C25" s="60">
        <v>17</v>
      </c>
      <c r="D25" s="59" t="s">
        <v>3859</v>
      </c>
      <c r="E25" s="59" t="s">
        <v>3649</v>
      </c>
      <c r="F25" s="59" t="s">
        <v>3650</v>
      </c>
      <c r="G25" s="59" t="s">
        <v>3820</v>
      </c>
      <c r="H25" s="59" t="s">
        <v>3860</v>
      </c>
      <c r="I25" s="59" t="s">
        <v>3690</v>
      </c>
      <c r="J25" s="59" t="s">
        <v>3861</v>
      </c>
      <c r="K25" s="59" t="s">
        <v>3862</v>
      </c>
      <c r="L25" s="59" t="s">
        <v>3863</v>
      </c>
      <c r="M25" s="59" t="s">
        <v>3862</v>
      </c>
      <c r="N25" s="59" t="s">
        <v>3864</v>
      </c>
      <c r="O25" s="59" t="s">
        <v>3658</v>
      </c>
      <c r="P25" s="59" t="s">
        <v>3849</v>
      </c>
      <c r="Q25" s="59" t="s">
        <v>3827</v>
      </c>
      <c r="R25" s="59" t="s">
        <v>3828</v>
      </c>
      <c r="S25" s="59" t="s">
        <v>3865</v>
      </c>
      <c r="T25" s="59" t="s">
        <v>3713</v>
      </c>
      <c r="U25" s="59" t="s">
        <v>3745</v>
      </c>
      <c r="V25" s="59" t="s">
        <v>3831</v>
      </c>
      <c r="W25" s="59" t="s">
        <v>3841</v>
      </c>
      <c r="X25" s="59">
        <v>2023</v>
      </c>
      <c r="Y25" s="59" t="s">
        <v>3667</v>
      </c>
      <c r="Z25" s="59">
        <v>202301</v>
      </c>
      <c r="AA25" s="59">
        <v>202312</v>
      </c>
      <c r="AB25" s="59">
        <v>65.86</v>
      </c>
      <c r="AC25" s="59">
        <v>15.86</v>
      </c>
      <c r="AD25" s="65"/>
      <c r="AE25" s="59">
        <v>50</v>
      </c>
      <c r="AF25" s="59">
        <f t="shared" si="0"/>
        <v>0</v>
      </c>
      <c r="AG25" s="59">
        <v>1000</v>
      </c>
      <c r="AH25" s="59">
        <v>86</v>
      </c>
      <c r="AI25" s="59" t="s">
        <v>3668</v>
      </c>
      <c r="AJ25" s="59" t="s">
        <v>3668</v>
      </c>
      <c r="AK25" s="59" t="s">
        <v>3668</v>
      </c>
      <c r="AL25" s="59" t="s">
        <v>3667</v>
      </c>
      <c r="AM25" s="59" t="s">
        <v>3668</v>
      </c>
      <c r="AN25" s="59" t="s">
        <v>3668</v>
      </c>
      <c r="AO25" s="59" t="s">
        <v>3661</v>
      </c>
      <c r="AP25" s="59" t="s">
        <v>3668</v>
      </c>
      <c r="AQ25" s="59" t="s">
        <v>3661</v>
      </c>
      <c r="AR25" s="59" t="s">
        <v>3832</v>
      </c>
      <c r="AS25" s="102">
        <v>17783952627</v>
      </c>
      <c r="AT25" s="102" t="s">
        <v>3718</v>
      </c>
      <c r="AU25" s="102"/>
      <c r="AV25" s="110">
        <v>15.86</v>
      </c>
      <c r="AW25" s="65">
        <v>50</v>
      </c>
      <c r="AX25" s="59">
        <f t="shared" si="1"/>
        <v>15.86</v>
      </c>
      <c r="AY25" s="89"/>
      <c r="AZ25" s="28"/>
      <c r="BA25" s="33">
        <v>15.86</v>
      </c>
      <c r="BB25" s="28"/>
      <c r="BC25" s="28"/>
      <c r="BD25" s="28"/>
      <c r="BE25" s="28"/>
    </row>
    <row r="26" s="6" customFormat="1" ht="55" customHeight="1" outlineLevel="2" spans="1:57">
      <c r="A26" s="65" t="s">
        <v>3647</v>
      </c>
      <c r="B26" s="65" t="s">
        <v>3647</v>
      </c>
      <c r="C26" s="60">
        <v>18</v>
      </c>
      <c r="D26" s="59" t="s">
        <v>3866</v>
      </c>
      <c r="E26" s="59" t="s">
        <v>3649</v>
      </c>
      <c r="F26" s="59" t="s">
        <v>3650</v>
      </c>
      <c r="G26" s="59" t="s">
        <v>3820</v>
      </c>
      <c r="H26" s="59" t="s">
        <v>3867</v>
      </c>
      <c r="I26" s="59" t="s">
        <v>3690</v>
      </c>
      <c r="J26" s="59" t="s">
        <v>3868</v>
      </c>
      <c r="K26" s="59" t="s">
        <v>3869</v>
      </c>
      <c r="L26" s="59" t="s">
        <v>3870</v>
      </c>
      <c r="M26" s="59" t="s">
        <v>3869</v>
      </c>
      <c r="N26" s="59" t="s">
        <v>3871</v>
      </c>
      <c r="O26" s="59" t="s">
        <v>3658</v>
      </c>
      <c r="P26" s="59" t="s">
        <v>3849</v>
      </c>
      <c r="Q26" s="59" t="s">
        <v>3827</v>
      </c>
      <c r="R26" s="59" t="s">
        <v>3828</v>
      </c>
      <c r="S26" s="59" t="s">
        <v>3872</v>
      </c>
      <c r="T26" s="59" t="s">
        <v>3713</v>
      </c>
      <c r="U26" s="59" t="s">
        <v>3745</v>
      </c>
      <c r="V26" s="59" t="s">
        <v>3831</v>
      </c>
      <c r="W26" s="59" t="s">
        <v>3841</v>
      </c>
      <c r="X26" s="59">
        <v>2023</v>
      </c>
      <c r="Y26" s="59" t="s">
        <v>3667</v>
      </c>
      <c r="Z26" s="59">
        <v>202301</v>
      </c>
      <c r="AA26" s="59">
        <v>202312</v>
      </c>
      <c r="AB26" s="59">
        <v>35.7</v>
      </c>
      <c r="AC26" s="59">
        <v>15.7</v>
      </c>
      <c r="AD26" s="65"/>
      <c r="AE26" s="59">
        <v>20</v>
      </c>
      <c r="AF26" s="59">
        <f t="shared" si="0"/>
        <v>0</v>
      </c>
      <c r="AG26" s="59">
        <v>800</v>
      </c>
      <c r="AH26" s="59">
        <v>60</v>
      </c>
      <c r="AI26" s="59" t="s">
        <v>3668</v>
      </c>
      <c r="AJ26" s="59" t="s">
        <v>3668</v>
      </c>
      <c r="AK26" s="59" t="s">
        <v>3668</v>
      </c>
      <c r="AL26" s="59" t="s">
        <v>3667</v>
      </c>
      <c r="AM26" s="59" t="s">
        <v>3668</v>
      </c>
      <c r="AN26" s="59" t="s">
        <v>3668</v>
      </c>
      <c r="AO26" s="59" t="s">
        <v>3661</v>
      </c>
      <c r="AP26" s="59" t="s">
        <v>3668</v>
      </c>
      <c r="AQ26" s="59" t="s">
        <v>3661</v>
      </c>
      <c r="AR26" s="59" t="s">
        <v>3832</v>
      </c>
      <c r="AS26" s="102">
        <v>17783952627</v>
      </c>
      <c r="AT26" s="102" t="s">
        <v>3718</v>
      </c>
      <c r="AU26" s="102"/>
      <c r="AV26" s="110">
        <v>15.7</v>
      </c>
      <c r="AW26" s="65">
        <v>20</v>
      </c>
      <c r="AX26" s="59">
        <f t="shared" si="1"/>
        <v>15.7</v>
      </c>
      <c r="AY26" s="89"/>
      <c r="AZ26" s="28"/>
      <c r="BA26" s="33">
        <v>15.7</v>
      </c>
      <c r="BB26" s="28"/>
      <c r="BC26" s="28"/>
      <c r="BD26" s="28"/>
      <c r="BE26" s="28"/>
    </row>
    <row r="27" s="6" customFormat="1" ht="74" customHeight="1" outlineLevel="2" spans="1:57">
      <c r="A27" s="65" t="s">
        <v>3647</v>
      </c>
      <c r="B27" s="65" t="s">
        <v>3647</v>
      </c>
      <c r="C27" s="60">
        <v>19</v>
      </c>
      <c r="D27" s="59" t="s">
        <v>3873</v>
      </c>
      <c r="E27" s="59" t="s">
        <v>3649</v>
      </c>
      <c r="F27" s="59" t="s">
        <v>3650</v>
      </c>
      <c r="G27" s="59" t="s">
        <v>3820</v>
      </c>
      <c r="H27" s="59" t="s">
        <v>3874</v>
      </c>
      <c r="I27" s="59" t="s">
        <v>3690</v>
      </c>
      <c r="J27" s="59" t="s">
        <v>3875</v>
      </c>
      <c r="K27" s="59" t="s">
        <v>3876</v>
      </c>
      <c r="L27" s="59" t="s">
        <v>3877</v>
      </c>
      <c r="M27" s="59" t="s">
        <v>3876</v>
      </c>
      <c r="N27" s="59" t="s">
        <v>3878</v>
      </c>
      <c r="O27" s="59" t="s">
        <v>3658</v>
      </c>
      <c r="P27" s="59" t="s">
        <v>3849</v>
      </c>
      <c r="Q27" s="59" t="s">
        <v>3827</v>
      </c>
      <c r="R27" s="59" t="s">
        <v>3828</v>
      </c>
      <c r="S27" s="59" t="s">
        <v>3879</v>
      </c>
      <c r="T27" s="59" t="s">
        <v>3713</v>
      </c>
      <c r="U27" s="59" t="s">
        <v>3745</v>
      </c>
      <c r="V27" s="59" t="s">
        <v>3831</v>
      </c>
      <c r="W27" s="59" t="s">
        <v>3841</v>
      </c>
      <c r="X27" s="59">
        <v>2023</v>
      </c>
      <c r="Y27" s="59" t="s">
        <v>3667</v>
      </c>
      <c r="Z27" s="59">
        <v>202301</v>
      </c>
      <c r="AA27" s="59">
        <v>202312</v>
      </c>
      <c r="AB27" s="59">
        <v>51.95</v>
      </c>
      <c r="AC27" s="59">
        <v>9.88</v>
      </c>
      <c r="AD27" s="65"/>
      <c r="AE27" s="59">
        <v>42.07</v>
      </c>
      <c r="AF27" s="59">
        <f t="shared" si="0"/>
        <v>0</v>
      </c>
      <c r="AG27" s="59">
        <v>500</v>
      </c>
      <c r="AH27" s="59">
        <v>48</v>
      </c>
      <c r="AI27" s="59" t="s">
        <v>3668</v>
      </c>
      <c r="AJ27" s="59" t="s">
        <v>3668</v>
      </c>
      <c r="AK27" s="59" t="s">
        <v>3668</v>
      </c>
      <c r="AL27" s="59" t="s">
        <v>3667</v>
      </c>
      <c r="AM27" s="59" t="s">
        <v>3667</v>
      </c>
      <c r="AN27" s="59" t="s">
        <v>3668</v>
      </c>
      <c r="AO27" s="59" t="s">
        <v>3661</v>
      </c>
      <c r="AP27" s="59" t="s">
        <v>3668</v>
      </c>
      <c r="AQ27" s="59" t="s">
        <v>3661</v>
      </c>
      <c r="AR27" s="59" t="s">
        <v>3832</v>
      </c>
      <c r="AS27" s="102">
        <v>17783952627</v>
      </c>
      <c r="AT27" s="102" t="s">
        <v>3718</v>
      </c>
      <c r="AU27" s="102"/>
      <c r="AV27" s="110">
        <v>9.88</v>
      </c>
      <c r="AW27" s="65">
        <v>42.07</v>
      </c>
      <c r="AX27" s="59">
        <f t="shared" si="1"/>
        <v>9.88</v>
      </c>
      <c r="AY27" s="89"/>
      <c r="AZ27" s="28"/>
      <c r="BA27" s="33">
        <v>9.88</v>
      </c>
      <c r="BB27" s="28"/>
      <c r="BC27" s="28"/>
      <c r="BD27" s="28"/>
      <c r="BE27" s="28"/>
    </row>
    <row r="28" s="6" customFormat="1" ht="72" customHeight="1" outlineLevel="2" spans="1:57">
      <c r="A28" s="65" t="s">
        <v>3647</v>
      </c>
      <c r="B28" s="65" t="s">
        <v>3647</v>
      </c>
      <c r="C28" s="60">
        <v>20</v>
      </c>
      <c r="D28" s="59" t="s">
        <v>3880</v>
      </c>
      <c r="E28" s="59" t="s">
        <v>3649</v>
      </c>
      <c r="F28" s="59" t="s">
        <v>3650</v>
      </c>
      <c r="G28" s="59" t="s">
        <v>3820</v>
      </c>
      <c r="H28" s="59" t="s">
        <v>3881</v>
      </c>
      <c r="I28" s="59" t="s">
        <v>3690</v>
      </c>
      <c r="J28" s="59" t="s">
        <v>3882</v>
      </c>
      <c r="K28" s="59" t="s">
        <v>3883</v>
      </c>
      <c r="L28" s="59" t="s">
        <v>3884</v>
      </c>
      <c r="M28" s="59" t="s">
        <v>3883</v>
      </c>
      <c r="N28" s="59" t="s">
        <v>3885</v>
      </c>
      <c r="O28" s="59" t="s">
        <v>3658</v>
      </c>
      <c r="P28" s="59" t="s">
        <v>3849</v>
      </c>
      <c r="Q28" s="59" t="s">
        <v>3827</v>
      </c>
      <c r="R28" s="59" t="s">
        <v>3828</v>
      </c>
      <c r="S28" s="59" t="s">
        <v>3886</v>
      </c>
      <c r="T28" s="59" t="s">
        <v>3713</v>
      </c>
      <c r="U28" s="59" t="s">
        <v>3745</v>
      </c>
      <c r="V28" s="59" t="s">
        <v>3831</v>
      </c>
      <c r="W28" s="59" t="s">
        <v>3841</v>
      </c>
      <c r="X28" s="59">
        <v>2023</v>
      </c>
      <c r="Y28" s="59" t="s">
        <v>3667</v>
      </c>
      <c r="Z28" s="59">
        <v>202301</v>
      </c>
      <c r="AA28" s="59">
        <v>202312</v>
      </c>
      <c r="AB28" s="59">
        <v>48.1</v>
      </c>
      <c r="AC28" s="59">
        <v>23.1</v>
      </c>
      <c r="AD28" s="65"/>
      <c r="AE28" s="65">
        <v>25</v>
      </c>
      <c r="AF28" s="59">
        <f t="shared" si="0"/>
        <v>0</v>
      </c>
      <c r="AG28" s="59">
        <v>750</v>
      </c>
      <c r="AH28" s="59">
        <v>66</v>
      </c>
      <c r="AI28" s="59" t="s">
        <v>3668</v>
      </c>
      <c r="AJ28" s="59" t="s">
        <v>3668</v>
      </c>
      <c r="AK28" s="59" t="s">
        <v>3668</v>
      </c>
      <c r="AL28" s="59" t="s">
        <v>3667</v>
      </c>
      <c r="AM28" s="59" t="s">
        <v>3667</v>
      </c>
      <c r="AN28" s="59" t="s">
        <v>3668</v>
      </c>
      <c r="AO28" s="59" t="s">
        <v>3661</v>
      </c>
      <c r="AP28" s="59" t="s">
        <v>3668</v>
      </c>
      <c r="AQ28" s="59" t="s">
        <v>3661</v>
      </c>
      <c r="AR28" s="59" t="s">
        <v>3832</v>
      </c>
      <c r="AS28" s="102">
        <v>17783952627</v>
      </c>
      <c r="AT28" s="102" t="s">
        <v>3718</v>
      </c>
      <c r="AU28" s="102"/>
      <c r="AV28" s="110">
        <v>23.1</v>
      </c>
      <c r="AW28" s="65">
        <v>25</v>
      </c>
      <c r="AX28" s="59">
        <f t="shared" si="1"/>
        <v>23.1</v>
      </c>
      <c r="AY28" s="89"/>
      <c r="AZ28" s="28"/>
      <c r="BA28" s="33">
        <v>23.1</v>
      </c>
      <c r="BB28" s="28"/>
      <c r="BC28" s="28"/>
      <c r="BD28" s="28"/>
      <c r="BE28" s="28"/>
    </row>
    <row r="29" s="6" customFormat="1" ht="158" customHeight="1" outlineLevel="2" spans="1:57">
      <c r="A29" s="65" t="s">
        <v>3647</v>
      </c>
      <c r="B29" s="65" t="s">
        <v>3647</v>
      </c>
      <c r="C29" s="60">
        <v>21</v>
      </c>
      <c r="D29" s="59" t="s">
        <v>3887</v>
      </c>
      <c r="E29" s="59" t="s">
        <v>3649</v>
      </c>
      <c r="F29" s="59" t="s">
        <v>3650</v>
      </c>
      <c r="G29" s="59" t="s">
        <v>3820</v>
      </c>
      <c r="H29" s="59" t="s">
        <v>3888</v>
      </c>
      <c r="I29" s="59" t="s">
        <v>3690</v>
      </c>
      <c r="J29" s="59" t="s">
        <v>3889</v>
      </c>
      <c r="K29" s="59" t="s">
        <v>3890</v>
      </c>
      <c r="L29" s="59" t="s">
        <v>3891</v>
      </c>
      <c r="M29" s="59" t="s">
        <v>3892</v>
      </c>
      <c r="N29" s="59" t="s">
        <v>3893</v>
      </c>
      <c r="O29" s="59" t="s">
        <v>3658</v>
      </c>
      <c r="P29" s="59" t="s">
        <v>3849</v>
      </c>
      <c r="Q29" s="59" t="s">
        <v>3827</v>
      </c>
      <c r="R29" s="59" t="s">
        <v>3828</v>
      </c>
      <c r="S29" s="59" t="s">
        <v>3894</v>
      </c>
      <c r="T29" s="59" t="s">
        <v>3713</v>
      </c>
      <c r="U29" s="59" t="s">
        <v>3745</v>
      </c>
      <c r="V29" s="59" t="s">
        <v>3831</v>
      </c>
      <c r="W29" s="59" t="s">
        <v>3841</v>
      </c>
      <c r="X29" s="59">
        <v>2023</v>
      </c>
      <c r="Y29" s="59" t="s">
        <v>3667</v>
      </c>
      <c r="Z29" s="59">
        <v>202301</v>
      </c>
      <c r="AA29" s="59">
        <v>202312</v>
      </c>
      <c r="AB29" s="59">
        <v>127.84</v>
      </c>
      <c r="AC29" s="59">
        <v>47.84</v>
      </c>
      <c r="AD29" s="65"/>
      <c r="AE29" s="65">
        <v>80</v>
      </c>
      <c r="AF29" s="59">
        <f t="shared" si="0"/>
        <v>0</v>
      </c>
      <c r="AG29" s="59">
        <v>610</v>
      </c>
      <c r="AH29" s="59">
        <v>59</v>
      </c>
      <c r="AI29" s="59" t="s">
        <v>3668</v>
      </c>
      <c r="AJ29" s="59" t="s">
        <v>3668</v>
      </c>
      <c r="AK29" s="59" t="s">
        <v>3668</v>
      </c>
      <c r="AL29" s="59" t="s">
        <v>3667</v>
      </c>
      <c r="AM29" s="59" t="s">
        <v>3668</v>
      </c>
      <c r="AN29" s="59" t="s">
        <v>3668</v>
      </c>
      <c r="AO29" s="59" t="s">
        <v>3661</v>
      </c>
      <c r="AP29" s="59" t="s">
        <v>3668</v>
      </c>
      <c r="AQ29" s="59" t="s">
        <v>3661</v>
      </c>
      <c r="AR29" s="59" t="s">
        <v>3832</v>
      </c>
      <c r="AS29" s="102">
        <v>17783952627</v>
      </c>
      <c r="AT29" s="102" t="s">
        <v>3718</v>
      </c>
      <c r="AU29" s="102"/>
      <c r="AV29" s="110">
        <v>47.84</v>
      </c>
      <c r="AW29" s="65">
        <v>80</v>
      </c>
      <c r="AX29" s="59">
        <f t="shared" si="1"/>
        <v>47.84</v>
      </c>
      <c r="AY29" s="89"/>
      <c r="AZ29" s="28"/>
      <c r="BA29" s="33">
        <v>47.84</v>
      </c>
      <c r="BB29" s="28"/>
      <c r="BC29" s="28"/>
      <c r="BD29" s="28"/>
      <c r="BE29" s="28"/>
    </row>
    <row r="30" s="6" customFormat="1" ht="59" customHeight="1" outlineLevel="2" spans="1:57">
      <c r="A30" s="65" t="s">
        <v>3647</v>
      </c>
      <c r="B30" s="65" t="s">
        <v>3647</v>
      </c>
      <c r="C30" s="60">
        <v>22</v>
      </c>
      <c r="D30" s="59" t="s">
        <v>3895</v>
      </c>
      <c r="E30" s="59" t="s">
        <v>3649</v>
      </c>
      <c r="F30" s="59" t="s">
        <v>3650</v>
      </c>
      <c r="G30" s="59" t="s">
        <v>3820</v>
      </c>
      <c r="H30" s="59" t="s">
        <v>3896</v>
      </c>
      <c r="I30" s="59" t="s">
        <v>3690</v>
      </c>
      <c r="J30" s="59" t="s">
        <v>3897</v>
      </c>
      <c r="K30" s="59" t="s">
        <v>3898</v>
      </c>
      <c r="L30" s="59" t="s">
        <v>3899</v>
      </c>
      <c r="M30" s="59" t="s">
        <v>3898</v>
      </c>
      <c r="N30" s="59" t="s">
        <v>3896</v>
      </c>
      <c r="O30" s="59" t="s">
        <v>3658</v>
      </c>
      <c r="P30" s="59" t="s">
        <v>3659</v>
      </c>
      <c r="Q30" s="59" t="s">
        <v>3827</v>
      </c>
      <c r="R30" s="59" t="s">
        <v>3828</v>
      </c>
      <c r="S30" s="59" t="s">
        <v>3900</v>
      </c>
      <c r="T30" s="59" t="s">
        <v>3713</v>
      </c>
      <c r="U30" s="59" t="s">
        <v>3745</v>
      </c>
      <c r="V30" s="59" t="s">
        <v>3831</v>
      </c>
      <c r="W30" s="59" t="s">
        <v>3841</v>
      </c>
      <c r="X30" s="59">
        <v>2023</v>
      </c>
      <c r="Y30" s="59" t="s">
        <v>3667</v>
      </c>
      <c r="Z30" s="59">
        <v>202301</v>
      </c>
      <c r="AA30" s="59">
        <v>202312</v>
      </c>
      <c r="AB30" s="59">
        <v>13.75</v>
      </c>
      <c r="AC30" s="59">
        <v>3.75</v>
      </c>
      <c r="AD30" s="65"/>
      <c r="AE30" s="59">
        <v>10</v>
      </c>
      <c r="AF30" s="59">
        <f t="shared" si="0"/>
        <v>0</v>
      </c>
      <c r="AG30" s="59">
        <v>455</v>
      </c>
      <c r="AH30" s="59">
        <v>76</v>
      </c>
      <c r="AI30" s="59" t="s">
        <v>3668</v>
      </c>
      <c r="AJ30" s="59" t="s">
        <v>3668</v>
      </c>
      <c r="AK30" s="59" t="s">
        <v>3668</v>
      </c>
      <c r="AL30" s="59" t="s">
        <v>3667</v>
      </c>
      <c r="AM30" s="59" t="s">
        <v>3668</v>
      </c>
      <c r="AN30" s="59" t="s">
        <v>3668</v>
      </c>
      <c r="AO30" s="59" t="s">
        <v>3661</v>
      </c>
      <c r="AP30" s="59" t="s">
        <v>3668</v>
      </c>
      <c r="AQ30" s="59" t="s">
        <v>3661</v>
      </c>
      <c r="AR30" s="59" t="s">
        <v>3832</v>
      </c>
      <c r="AS30" s="102">
        <v>17783952627</v>
      </c>
      <c r="AT30" s="102" t="s">
        <v>3718</v>
      </c>
      <c r="AU30" s="102"/>
      <c r="AV30" s="110">
        <v>3.75</v>
      </c>
      <c r="AW30" s="65">
        <v>10</v>
      </c>
      <c r="AX30" s="59">
        <f t="shared" si="1"/>
        <v>3.75</v>
      </c>
      <c r="AY30" s="89"/>
      <c r="AZ30" s="28"/>
      <c r="BA30" s="62">
        <v>3.75</v>
      </c>
      <c r="BB30" s="28"/>
      <c r="BC30" s="28"/>
      <c r="BD30" s="28"/>
      <c r="BE30" s="28"/>
    </row>
    <row r="31" s="6" customFormat="1" ht="57" customHeight="1" outlineLevel="2" spans="1:57">
      <c r="A31" s="65" t="s">
        <v>3647</v>
      </c>
      <c r="B31" s="65" t="s">
        <v>3647</v>
      </c>
      <c r="C31" s="60">
        <v>23</v>
      </c>
      <c r="D31" s="59" t="s">
        <v>3901</v>
      </c>
      <c r="E31" s="59" t="s">
        <v>3649</v>
      </c>
      <c r="F31" s="59" t="s">
        <v>3650</v>
      </c>
      <c r="G31" s="59" t="s">
        <v>3820</v>
      </c>
      <c r="H31" s="59" t="s">
        <v>3902</v>
      </c>
      <c r="I31" s="59" t="s">
        <v>3672</v>
      </c>
      <c r="J31" s="59" t="s">
        <v>3903</v>
      </c>
      <c r="K31" s="59" t="s">
        <v>3904</v>
      </c>
      <c r="L31" s="59" t="s">
        <v>3905</v>
      </c>
      <c r="M31" s="59" t="s">
        <v>3904</v>
      </c>
      <c r="N31" s="59" t="s">
        <v>3902</v>
      </c>
      <c r="O31" s="59" t="s">
        <v>3658</v>
      </c>
      <c r="P31" s="59" t="s">
        <v>3659</v>
      </c>
      <c r="Q31" s="59" t="s">
        <v>3827</v>
      </c>
      <c r="R31" s="59" t="s">
        <v>3828</v>
      </c>
      <c r="S31" s="59" t="s">
        <v>3906</v>
      </c>
      <c r="T31" s="59" t="s">
        <v>3713</v>
      </c>
      <c r="U31" s="59" t="s">
        <v>3745</v>
      </c>
      <c r="V31" s="59" t="s">
        <v>3831</v>
      </c>
      <c r="W31" s="59" t="s">
        <v>3841</v>
      </c>
      <c r="X31" s="59">
        <v>2023</v>
      </c>
      <c r="Y31" s="59" t="s">
        <v>3667</v>
      </c>
      <c r="Z31" s="59">
        <v>202301</v>
      </c>
      <c r="AA31" s="59">
        <v>202312</v>
      </c>
      <c r="AB31" s="59">
        <v>28.95</v>
      </c>
      <c r="AC31" s="59">
        <v>8.95</v>
      </c>
      <c r="AD31" s="65"/>
      <c r="AE31" s="59">
        <v>20</v>
      </c>
      <c r="AF31" s="59">
        <f t="shared" si="0"/>
        <v>0</v>
      </c>
      <c r="AG31" s="59">
        <v>2600</v>
      </c>
      <c r="AH31" s="59">
        <v>433</v>
      </c>
      <c r="AI31" s="59" t="s">
        <v>3668</v>
      </c>
      <c r="AJ31" s="59" t="s">
        <v>3668</v>
      </c>
      <c r="AK31" s="59" t="s">
        <v>3668</v>
      </c>
      <c r="AL31" s="59" t="s">
        <v>3667</v>
      </c>
      <c r="AM31" s="59" t="s">
        <v>3668</v>
      </c>
      <c r="AN31" s="59" t="s">
        <v>3668</v>
      </c>
      <c r="AO31" s="59" t="s">
        <v>3661</v>
      </c>
      <c r="AP31" s="59" t="s">
        <v>3668</v>
      </c>
      <c r="AQ31" s="59" t="s">
        <v>3661</v>
      </c>
      <c r="AR31" s="59" t="s">
        <v>3832</v>
      </c>
      <c r="AS31" s="102">
        <v>17783952627</v>
      </c>
      <c r="AT31" s="102" t="s">
        <v>3718</v>
      </c>
      <c r="AU31" s="102"/>
      <c r="AV31" s="110">
        <v>8.95</v>
      </c>
      <c r="AW31" s="65">
        <v>20</v>
      </c>
      <c r="AX31" s="59">
        <f t="shared" si="1"/>
        <v>8.95</v>
      </c>
      <c r="AY31" s="89"/>
      <c r="AZ31" s="28"/>
      <c r="BA31" s="62">
        <v>8.95</v>
      </c>
      <c r="BB31" s="28"/>
      <c r="BC31" s="28"/>
      <c r="BD31" s="28"/>
      <c r="BE31" s="28"/>
    </row>
    <row r="32" s="6" customFormat="1" ht="54" customHeight="1" outlineLevel="2" spans="1:57">
      <c r="A32" s="65" t="s">
        <v>3647</v>
      </c>
      <c r="B32" s="65" t="s">
        <v>3647</v>
      </c>
      <c r="C32" s="60">
        <v>24</v>
      </c>
      <c r="D32" s="59" t="s">
        <v>3907</v>
      </c>
      <c r="E32" s="59" t="s">
        <v>3649</v>
      </c>
      <c r="F32" s="59" t="s">
        <v>3650</v>
      </c>
      <c r="G32" s="59" t="s">
        <v>3820</v>
      </c>
      <c r="H32" s="65" t="s">
        <v>3908</v>
      </c>
      <c r="I32" s="59" t="s">
        <v>3690</v>
      </c>
      <c r="J32" s="59" t="s">
        <v>3909</v>
      </c>
      <c r="K32" s="65" t="s">
        <v>3910</v>
      </c>
      <c r="L32" s="59" t="s">
        <v>3911</v>
      </c>
      <c r="M32" s="65" t="s">
        <v>3912</v>
      </c>
      <c r="N32" s="59" t="s">
        <v>3913</v>
      </c>
      <c r="O32" s="59" t="s">
        <v>3658</v>
      </c>
      <c r="P32" s="59" t="s">
        <v>3659</v>
      </c>
      <c r="Q32" s="59" t="s">
        <v>3827</v>
      </c>
      <c r="R32" s="59" t="s">
        <v>3828</v>
      </c>
      <c r="S32" s="59" t="s">
        <v>3914</v>
      </c>
      <c r="T32" s="59" t="s">
        <v>3713</v>
      </c>
      <c r="U32" s="59" t="s">
        <v>3745</v>
      </c>
      <c r="V32" s="59" t="s">
        <v>3831</v>
      </c>
      <c r="W32" s="59" t="s">
        <v>3841</v>
      </c>
      <c r="X32" s="59">
        <v>2023</v>
      </c>
      <c r="Y32" s="59" t="s">
        <v>3667</v>
      </c>
      <c r="Z32" s="59">
        <v>202301</v>
      </c>
      <c r="AA32" s="59">
        <v>202312</v>
      </c>
      <c r="AB32" s="59">
        <v>226.02</v>
      </c>
      <c r="AC32" s="59">
        <v>26.02</v>
      </c>
      <c r="AD32" s="65"/>
      <c r="AE32" s="59">
        <v>200</v>
      </c>
      <c r="AF32" s="59">
        <f t="shared" si="0"/>
        <v>0</v>
      </c>
      <c r="AG32" s="59">
        <v>8980</v>
      </c>
      <c r="AH32" s="59">
        <v>1497</v>
      </c>
      <c r="AI32" s="59" t="s">
        <v>3668</v>
      </c>
      <c r="AJ32" s="59" t="s">
        <v>3668</v>
      </c>
      <c r="AK32" s="59" t="s">
        <v>3668</v>
      </c>
      <c r="AL32" s="59" t="s">
        <v>3667</v>
      </c>
      <c r="AM32" s="59" t="s">
        <v>3668</v>
      </c>
      <c r="AN32" s="59" t="s">
        <v>3668</v>
      </c>
      <c r="AO32" s="59" t="s">
        <v>3661</v>
      </c>
      <c r="AP32" s="59" t="s">
        <v>3668</v>
      </c>
      <c r="AQ32" s="59" t="s">
        <v>3661</v>
      </c>
      <c r="AR32" s="59" t="s">
        <v>3832</v>
      </c>
      <c r="AS32" s="102">
        <v>17783952627</v>
      </c>
      <c r="AT32" s="102" t="s">
        <v>3718</v>
      </c>
      <c r="AU32" s="102"/>
      <c r="AV32" s="110">
        <v>26.02</v>
      </c>
      <c r="AW32" s="65">
        <v>200</v>
      </c>
      <c r="AX32" s="59">
        <f t="shared" si="1"/>
        <v>26.02</v>
      </c>
      <c r="AY32" s="89"/>
      <c r="AZ32" s="28"/>
      <c r="BA32" s="62">
        <v>26.02</v>
      </c>
      <c r="BB32" s="28"/>
      <c r="BC32" s="28"/>
      <c r="BD32" s="28"/>
      <c r="BE32" s="28"/>
    </row>
    <row r="33" s="6" customFormat="1" ht="59" customHeight="1" outlineLevel="2" spans="1:57">
      <c r="A33" s="65" t="s">
        <v>3647</v>
      </c>
      <c r="B33" s="65" t="s">
        <v>3647</v>
      </c>
      <c r="C33" s="60">
        <v>25</v>
      </c>
      <c r="D33" s="59" t="s">
        <v>3915</v>
      </c>
      <c r="E33" s="59" t="s">
        <v>3649</v>
      </c>
      <c r="F33" s="59" t="s">
        <v>3650</v>
      </c>
      <c r="G33" s="59" t="s">
        <v>3820</v>
      </c>
      <c r="H33" s="59" t="s">
        <v>3916</v>
      </c>
      <c r="I33" s="59" t="s">
        <v>3690</v>
      </c>
      <c r="J33" s="59" t="s">
        <v>3917</v>
      </c>
      <c r="K33" s="59" t="s">
        <v>3918</v>
      </c>
      <c r="L33" s="59" t="s">
        <v>3919</v>
      </c>
      <c r="M33" s="59" t="s">
        <v>3918</v>
      </c>
      <c r="N33" s="59" t="s">
        <v>3920</v>
      </c>
      <c r="O33" s="59" t="s">
        <v>3658</v>
      </c>
      <c r="P33" s="59" t="s">
        <v>3659</v>
      </c>
      <c r="Q33" s="59" t="s">
        <v>3827</v>
      </c>
      <c r="R33" s="59" t="s">
        <v>3828</v>
      </c>
      <c r="S33" s="59" t="s">
        <v>3921</v>
      </c>
      <c r="T33" s="59" t="s">
        <v>3713</v>
      </c>
      <c r="U33" s="59" t="s">
        <v>3745</v>
      </c>
      <c r="V33" s="59" t="s">
        <v>3831</v>
      </c>
      <c r="W33" s="59" t="s">
        <v>3841</v>
      </c>
      <c r="X33" s="59">
        <v>2023</v>
      </c>
      <c r="Y33" s="59" t="s">
        <v>3667</v>
      </c>
      <c r="Z33" s="59">
        <v>202301</v>
      </c>
      <c r="AA33" s="59">
        <v>202312</v>
      </c>
      <c r="AB33" s="59">
        <v>37.55</v>
      </c>
      <c r="AC33" s="59">
        <v>7.55</v>
      </c>
      <c r="AD33" s="65"/>
      <c r="AE33" s="59">
        <v>30</v>
      </c>
      <c r="AF33" s="59">
        <f t="shared" si="0"/>
        <v>0</v>
      </c>
      <c r="AG33" s="59">
        <v>510</v>
      </c>
      <c r="AH33" s="59">
        <v>85</v>
      </c>
      <c r="AI33" s="59" t="s">
        <v>3668</v>
      </c>
      <c r="AJ33" s="59" t="s">
        <v>3668</v>
      </c>
      <c r="AK33" s="59" t="s">
        <v>3668</v>
      </c>
      <c r="AL33" s="59" t="s">
        <v>3667</v>
      </c>
      <c r="AM33" s="59" t="s">
        <v>3668</v>
      </c>
      <c r="AN33" s="59" t="s">
        <v>3668</v>
      </c>
      <c r="AO33" s="59" t="s">
        <v>3661</v>
      </c>
      <c r="AP33" s="59" t="s">
        <v>3668</v>
      </c>
      <c r="AQ33" s="59" t="s">
        <v>3661</v>
      </c>
      <c r="AR33" s="59" t="s">
        <v>3832</v>
      </c>
      <c r="AS33" s="102">
        <v>17783952627</v>
      </c>
      <c r="AT33" s="102" t="s">
        <v>3718</v>
      </c>
      <c r="AU33" s="102"/>
      <c r="AV33" s="110">
        <v>7.55</v>
      </c>
      <c r="AW33" s="65">
        <v>30</v>
      </c>
      <c r="AX33" s="59">
        <f t="shared" si="1"/>
        <v>7.55</v>
      </c>
      <c r="AY33" s="89"/>
      <c r="AZ33" s="28"/>
      <c r="BA33" s="62">
        <v>7.55</v>
      </c>
      <c r="BB33" s="28"/>
      <c r="BC33" s="28"/>
      <c r="BD33" s="28"/>
      <c r="BE33" s="28"/>
    </row>
    <row r="34" s="6" customFormat="1" ht="59" customHeight="1" outlineLevel="2" spans="1:57">
      <c r="A34" s="65" t="s">
        <v>3647</v>
      </c>
      <c r="B34" s="104" t="s">
        <v>3858</v>
      </c>
      <c r="C34" s="60">
        <v>26</v>
      </c>
      <c r="D34" s="59" t="s">
        <v>3922</v>
      </c>
      <c r="E34" s="59" t="s">
        <v>3649</v>
      </c>
      <c r="F34" s="59" t="s">
        <v>3650</v>
      </c>
      <c r="G34" s="59" t="s">
        <v>3820</v>
      </c>
      <c r="H34" s="59" t="s">
        <v>3923</v>
      </c>
      <c r="I34" s="59" t="s">
        <v>3690</v>
      </c>
      <c r="J34" s="59" t="s">
        <v>3673</v>
      </c>
      <c r="K34" s="59" t="s">
        <v>3924</v>
      </c>
      <c r="L34" s="59" t="s">
        <v>3925</v>
      </c>
      <c r="M34" s="59" t="s">
        <v>3924</v>
      </c>
      <c r="N34" s="59" t="s">
        <v>3923</v>
      </c>
      <c r="O34" s="59" t="s">
        <v>3658</v>
      </c>
      <c r="P34" s="59" t="s">
        <v>3659</v>
      </c>
      <c r="Q34" s="59" t="s">
        <v>3827</v>
      </c>
      <c r="R34" s="59" t="s">
        <v>3828</v>
      </c>
      <c r="S34" s="59" t="s">
        <v>3759</v>
      </c>
      <c r="T34" s="59" t="s">
        <v>3713</v>
      </c>
      <c r="U34" s="59" t="s">
        <v>3745</v>
      </c>
      <c r="V34" s="59" t="s">
        <v>3831</v>
      </c>
      <c r="W34" s="59" t="s">
        <v>3841</v>
      </c>
      <c r="X34" s="59">
        <v>2023</v>
      </c>
      <c r="Y34" s="59" t="s">
        <v>3667</v>
      </c>
      <c r="Z34" s="59">
        <v>202301</v>
      </c>
      <c r="AA34" s="59">
        <v>202312</v>
      </c>
      <c r="AB34" s="59">
        <v>73.5</v>
      </c>
      <c r="AC34" s="59">
        <v>13.5</v>
      </c>
      <c r="AD34" s="65"/>
      <c r="AE34" s="59">
        <v>60</v>
      </c>
      <c r="AF34" s="59">
        <f t="shared" si="0"/>
        <v>0</v>
      </c>
      <c r="AG34" s="59">
        <v>600</v>
      </c>
      <c r="AH34" s="59">
        <v>100</v>
      </c>
      <c r="AI34" s="59" t="s">
        <v>3668</v>
      </c>
      <c r="AJ34" s="59" t="s">
        <v>3668</v>
      </c>
      <c r="AK34" s="59" t="s">
        <v>3668</v>
      </c>
      <c r="AL34" s="59" t="s">
        <v>3667</v>
      </c>
      <c r="AM34" s="59" t="s">
        <v>3668</v>
      </c>
      <c r="AN34" s="59" t="s">
        <v>3668</v>
      </c>
      <c r="AO34" s="59" t="s">
        <v>3661</v>
      </c>
      <c r="AP34" s="59" t="s">
        <v>3668</v>
      </c>
      <c r="AQ34" s="59" t="s">
        <v>3661</v>
      </c>
      <c r="AR34" s="59" t="s">
        <v>3832</v>
      </c>
      <c r="AS34" s="102">
        <v>17783952627</v>
      </c>
      <c r="AT34" s="102" t="s">
        <v>3718</v>
      </c>
      <c r="AU34" s="102"/>
      <c r="AV34" s="110">
        <v>13.5</v>
      </c>
      <c r="AW34" s="65">
        <v>60</v>
      </c>
      <c r="AX34" s="59">
        <f t="shared" si="1"/>
        <v>13.5</v>
      </c>
      <c r="AY34" s="89"/>
      <c r="AZ34" s="28"/>
      <c r="BA34" s="62">
        <v>13.5</v>
      </c>
      <c r="BB34" s="28"/>
      <c r="BC34" s="28"/>
      <c r="BD34" s="28"/>
      <c r="BE34" s="28"/>
    </row>
    <row r="35" s="6" customFormat="1" ht="71" customHeight="1" outlineLevel="2" spans="1:57">
      <c r="A35" s="65" t="s">
        <v>3647</v>
      </c>
      <c r="B35" s="65" t="s">
        <v>3647</v>
      </c>
      <c r="C35" s="60">
        <v>27</v>
      </c>
      <c r="D35" s="59" t="s">
        <v>3926</v>
      </c>
      <c r="E35" s="59" t="s">
        <v>3649</v>
      </c>
      <c r="F35" s="59" t="s">
        <v>3650</v>
      </c>
      <c r="G35" s="59" t="s">
        <v>3820</v>
      </c>
      <c r="H35" s="59" t="s">
        <v>3927</v>
      </c>
      <c r="I35" s="59" t="s">
        <v>3690</v>
      </c>
      <c r="J35" s="59" t="s">
        <v>3928</v>
      </c>
      <c r="K35" s="59" t="s">
        <v>3929</v>
      </c>
      <c r="L35" s="59" t="s">
        <v>3930</v>
      </c>
      <c r="M35" s="59" t="s">
        <v>3929</v>
      </c>
      <c r="N35" s="59" t="s">
        <v>3927</v>
      </c>
      <c r="O35" s="59" t="s">
        <v>3658</v>
      </c>
      <c r="P35" s="59" t="s">
        <v>3659</v>
      </c>
      <c r="Q35" s="59" t="s">
        <v>3827</v>
      </c>
      <c r="R35" s="59" t="s">
        <v>3828</v>
      </c>
      <c r="S35" s="59" t="s">
        <v>3712</v>
      </c>
      <c r="T35" s="59" t="s">
        <v>3713</v>
      </c>
      <c r="U35" s="59" t="s">
        <v>3745</v>
      </c>
      <c r="V35" s="59" t="s">
        <v>3831</v>
      </c>
      <c r="W35" s="59" t="s">
        <v>3841</v>
      </c>
      <c r="X35" s="59">
        <v>2023</v>
      </c>
      <c r="Y35" s="59" t="s">
        <v>3667</v>
      </c>
      <c r="Z35" s="59">
        <v>202301</v>
      </c>
      <c r="AA35" s="59">
        <v>202312</v>
      </c>
      <c r="AB35" s="59">
        <v>300</v>
      </c>
      <c r="AC35" s="59">
        <v>300</v>
      </c>
      <c r="AD35" s="65"/>
      <c r="AE35" s="65">
        <v>0</v>
      </c>
      <c r="AF35" s="59">
        <f t="shared" si="0"/>
        <v>0</v>
      </c>
      <c r="AG35" s="59">
        <v>2100</v>
      </c>
      <c r="AH35" s="59">
        <v>350</v>
      </c>
      <c r="AI35" s="59" t="s">
        <v>3668</v>
      </c>
      <c r="AJ35" s="59" t="s">
        <v>3668</v>
      </c>
      <c r="AK35" s="59" t="s">
        <v>3668</v>
      </c>
      <c r="AL35" s="59" t="s">
        <v>3667</v>
      </c>
      <c r="AM35" s="59" t="s">
        <v>3668</v>
      </c>
      <c r="AN35" s="59" t="s">
        <v>3668</v>
      </c>
      <c r="AO35" s="59" t="s">
        <v>3661</v>
      </c>
      <c r="AP35" s="59" t="s">
        <v>3668</v>
      </c>
      <c r="AQ35" s="59" t="s">
        <v>3661</v>
      </c>
      <c r="AR35" s="59" t="s">
        <v>3832</v>
      </c>
      <c r="AS35" s="102">
        <v>17783952627</v>
      </c>
      <c r="AT35" s="102" t="s">
        <v>3684</v>
      </c>
      <c r="AU35" s="102"/>
      <c r="AV35" s="110">
        <v>300</v>
      </c>
      <c r="AW35" s="65">
        <v>0</v>
      </c>
      <c r="AX35" s="59">
        <f t="shared" si="1"/>
        <v>300</v>
      </c>
      <c r="AY35" s="89"/>
      <c r="AZ35" s="28"/>
      <c r="BA35" s="62">
        <v>300</v>
      </c>
      <c r="BB35" s="28"/>
      <c r="BC35" s="28"/>
      <c r="BD35" s="28"/>
      <c r="BE35" s="28"/>
    </row>
    <row r="36" s="6" customFormat="1" ht="58" customHeight="1" outlineLevel="2" spans="1:57">
      <c r="A36" s="65" t="s">
        <v>3647</v>
      </c>
      <c r="B36" s="65" t="s">
        <v>3647</v>
      </c>
      <c r="C36" s="60">
        <v>28</v>
      </c>
      <c r="D36" s="59" t="s">
        <v>3931</v>
      </c>
      <c r="E36" s="59" t="s">
        <v>3649</v>
      </c>
      <c r="F36" s="59" t="s">
        <v>3650</v>
      </c>
      <c r="G36" s="59" t="s">
        <v>3820</v>
      </c>
      <c r="H36" s="59" t="s">
        <v>3932</v>
      </c>
      <c r="I36" s="59" t="s">
        <v>3690</v>
      </c>
      <c r="J36" s="59" t="s">
        <v>3933</v>
      </c>
      <c r="K36" s="59" t="s">
        <v>3934</v>
      </c>
      <c r="L36" s="59" t="s">
        <v>3935</v>
      </c>
      <c r="M36" s="59" t="s">
        <v>3934</v>
      </c>
      <c r="N36" s="59" t="s">
        <v>3932</v>
      </c>
      <c r="O36" s="59" t="s">
        <v>3658</v>
      </c>
      <c r="P36" s="59" t="s">
        <v>3659</v>
      </c>
      <c r="Q36" s="59" t="s">
        <v>3827</v>
      </c>
      <c r="R36" s="59" t="s">
        <v>3828</v>
      </c>
      <c r="S36" s="59" t="s">
        <v>3936</v>
      </c>
      <c r="T36" s="59" t="s">
        <v>3713</v>
      </c>
      <c r="U36" s="59" t="s">
        <v>3745</v>
      </c>
      <c r="V36" s="59" t="s">
        <v>3831</v>
      </c>
      <c r="W36" s="59" t="s">
        <v>3841</v>
      </c>
      <c r="X36" s="59">
        <v>2023</v>
      </c>
      <c r="Y36" s="59" t="s">
        <v>3667</v>
      </c>
      <c r="Z36" s="59">
        <v>202301</v>
      </c>
      <c r="AA36" s="59">
        <v>202312</v>
      </c>
      <c r="AB36" s="59">
        <v>23.05</v>
      </c>
      <c r="AC36" s="59">
        <v>23.05</v>
      </c>
      <c r="AD36" s="65"/>
      <c r="AE36" s="65">
        <v>0</v>
      </c>
      <c r="AF36" s="59">
        <f t="shared" si="0"/>
        <v>0</v>
      </c>
      <c r="AG36" s="59">
        <v>350</v>
      </c>
      <c r="AH36" s="59">
        <v>58</v>
      </c>
      <c r="AI36" s="59" t="s">
        <v>3668</v>
      </c>
      <c r="AJ36" s="59" t="s">
        <v>3668</v>
      </c>
      <c r="AK36" s="59" t="s">
        <v>3668</v>
      </c>
      <c r="AL36" s="59" t="s">
        <v>3667</v>
      </c>
      <c r="AM36" s="59" t="s">
        <v>3668</v>
      </c>
      <c r="AN36" s="59" t="s">
        <v>3668</v>
      </c>
      <c r="AO36" s="59" t="s">
        <v>3661</v>
      </c>
      <c r="AP36" s="59" t="s">
        <v>3668</v>
      </c>
      <c r="AQ36" s="59" t="s">
        <v>3661</v>
      </c>
      <c r="AR36" s="59" t="s">
        <v>3832</v>
      </c>
      <c r="AS36" s="102">
        <v>17783952627</v>
      </c>
      <c r="AT36" s="102" t="s">
        <v>3684</v>
      </c>
      <c r="AU36" s="102"/>
      <c r="AV36" s="110">
        <v>23.05</v>
      </c>
      <c r="AW36" s="65">
        <v>0</v>
      </c>
      <c r="AX36" s="59">
        <f t="shared" si="1"/>
        <v>23.05</v>
      </c>
      <c r="AY36" s="89"/>
      <c r="AZ36" s="28"/>
      <c r="BA36" s="62">
        <v>23.05</v>
      </c>
      <c r="BB36" s="28"/>
      <c r="BC36" s="28"/>
      <c r="BD36" s="28"/>
      <c r="BE36" s="28"/>
    </row>
    <row r="37" s="6" customFormat="1" ht="52" customHeight="1" outlineLevel="2" spans="1:57">
      <c r="A37" s="65" t="s">
        <v>3647</v>
      </c>
      <c r="B37" s="65" t="s">
        <v>3647</v>
      </c>
      <c r="C37" s="60">
        <v>29</v>
      </c>
      <c r="D37" s="59" t="s">
        <v>3937</v>
      </c>
      <c r="E37" s="59" t="s">
        <v>3649</v>
      </c>
      <c r="F37" s="59" t="s">
        <v>3650</v>
      </c>
      <c r="G37" s="59" t="s">
        <v>3820</v>
      </c>
      <c r="H37" s="59" t="s">
        <v>3938</v>
      </c>
      <c r="I37" s="59" t="s">
        <v>3672</v>
      </c>
      <c r="J37" s="59" t="s">
        <v>3939</v>
      </c>
      <c r="K37" s="59" t="s">
        <v>3940</v>
      </c>
      <c r="L37" s="59" t="s">
        <v>3941</v>
      </c>
      <c r="M37" s="59" t="s">
        <v>3940</v>
      </c>
      <c r="N37" s="59" t="s">
        <v>3942</v>
      </c>
      <c r="O37" s="59" t="s">
        <v>3658</v>
      </c>
      <c r="P37" s="59" t="s">
        <v>3659</v>
      </c>
      <c r="Q37" s="59" t="s">
        <v>3827</v>
      </c>
      <c r="R37" s="59" t="s">
        <v>3828</v>
      </c>
      <c r="S37" s="59" t="s">
        <v>3943</v>
      </c>
      <c r="T37" s="59" t="s">
        <v>3713</v>
      </c>
      <c r="U37" s="59" t="s">
        <v>3745</v>
      </c>
      <c r="V37" s="59" t="s">
        <v>3831</v>
      </c>
      <c r="W37" s="59" t="s">
        <v>3841</v>
      </c>
      <c r="X37" s="59">
        <v>2023</v>
      </c>
      <c r="Y37" s="59" t="s">
        <v>3667</v>
      </c>
      <c r="Z37" s="59">
        <v>202301</v>
      </c>
      <c r="AA37" s="59">
        <v>202312</v>
      </c>
      <c r="AB37" s="59">
        <v>352</v>
      </c>
      <c r="AC37" s="59">
        <v>352</v>
      </c>
      <c r="AD37" s="65"/>
      <c r="AE37" s="65">
        <v>0</v>
      </c>
      <c r="AF37" s="59">
        <f t="shared" si="0"/>
        <v>0</v>
      </c>
      <c r="AG37" s="59">
        <v>205000</v>
      </c>
      <c r="AH37" s="59">
        <v>34167</v>
      </c>
      <c r="AI37" s="59" t="s">
        <v>3668</v>
      </c>
      <c r="AJ37" s="59" t="s">
        <v>3668</v>
      </c>
      <c r="AK37" s="59" t="s">
        <v>3668</v>
      </c>
      <c r="AL37" s="59" t="s">
        <v>3667</v>
      </c>
      <c r="AM37" s="59" t="s">
        <v>3668</v>
      </c>
      <c r="AN37" s="59" t="s">
        <v>3668</v>
      </c>
      <c r="AO37" s="59" t="s">
        <v>3661</v>
      </c>
      <c r="AP37" s="59" t="s">
        <v>3668</v>
      </c>
      <c r="AQ37" s="59" t="s">
        <v>3661</v>
      </c>
      <c r="AR37" s="59" t="s">
        <v>3832</v>
      </c>
      <c r="AS37" s="102">
        <v>17783952627</v>
      </c>
      <c r="AT37" s="102" t="s">
        <v>3684</v>
      </c>
      <c r="AU37" s="102"/>
      <c r="AV37" s="110">
        <v>352</v>
      </c>
      <c r="AW37" s="65">
        <v>0</v>
      </c>
      <c r="AX37" s="59">
        <f t="shared" si="1"/>
        <v>234.85</v>
      </c>
      <c r="AY37" s="89"/>
      <c r="AZ37" s="28"/>
      <c r="BA37" s="28">
        <f>888-653.15</f>
        <v>234.85</v>
      </c>
      <c r="BB37" s="28"/>
      <c r="BC37" s="28"/>
      <c r="BD37" s="28"/>
      <c r="BE37" s="28"/>
    </row>
    <row r="38" s="6" customFormat="1" ht="63" customHeight="1" outlineLevel="2" spans="1:57">
      <c r="A38" s="65" t="s">
        <v>3647</v>
      </c>
      <c r="B38" s="65" t="s">
        <v>3647</v>
      </c>
      <c r="C38" s="60">
        <v>30</v>
      </c>
      <c r="D38" s="59" t="s">
        <v>3944</v>
      </c>
      <c r="E38" s="59" t="s">
        <v>3649</v>
      </c>
      <c r="F38" s="59" t="s">
        <v>3650</v>
      </c>
      <c r="G38" s="59" t="s">
        <v>3820</v>
      </c>
      <c r="H38" s="59" t="s">
        <v>3945</v>
      </c>
      <c r="I38" s="59" t="s">
        <v>3690</v>
      </c>
      <c r="J38" s="59" t="s">
        <v>3928</v>
      </c>
      <c r="K38" s="59" t="s">
        <v>3946</v>
      </c>
      <c r="L38" s="59" t="s">
        <v>3947</v>
      </c>
      <c r="M38" s="59" t="s">
        <v>3946</v>
      </c>
      <c r="N38" s="59" t="s">
        <v>3945</v>
      </c>
      <c r="O38" s="59" t="s">
        <v>3658</v>
      </c>
      <c r="P38" s="59" t="s">
        <v>3659</v>
      </c>
      <c r="Q38" s="59" t="s">
        <v>3827</v>
      </c>
      <c r="R38" s="59" t="s">
        <v>3828</v>
      </c>
      <c r="S38" s="59" t="s">
        <v>3948</v>
      </c>
      <c r="T38" s="59" t="s">
        <v>3713</v>
      </c>
      <c r="U38" s="59" t="s">
        <v>3745</v>
      </c>
      <c r="V38" s="59" t="s">
        <v>3831</v>
      </c>
      <c r="W38" s="59" t="s">
        <v>3841</v>
      </c>
      <c r="X38" s="59">
        <v>2023</v>
      </c>
      <c r="Y38" s="59" t="s">
        <v>3667</v>
      </c>
      <c r="Z38" s="59">
        <v>202301</v>
      </c>
      <c r="AA38" s="59">
        <v>202312</v>
      </c>
      <c r="AB38" s="59">
        <v>90</v>
      </c>
      <c r="AC38" s="59">
        <v>90</v>
      </c>
      <c r="AD38" s="65"/>
      <c r="AE38" s="65">
        <v>0</v>
      </c>
      <c r="AF38" s="59">
        <f t="shared" si="0"/>
        <v>0</v>
      </c>
      <c r="AG38" s="59">
        <v>13520</v>
      </c>
      <c r="AH38" s="59">
        <v>2240</v>
      </c>
      <c r="AI38" s="59" t="s">
        <v>3668</v>
      </c>
      <c r="AJ38" s="59" t="s">
        <v>3668</v>
      </c>
      <c r="AK38" s="59" t="s">
        <v>3668</v>
      </c>
      <c r="AL38" s="59" t="s">
        <v>3667</v>
      </c>
      <c r="AM38" s="59" t="s">
        <v>3668</v>
      </c>
      <c r="AN38" s="59" t="s">
        <v>3668</v>
      </c>
      <c r="AO38" s="59" t="s">
        <v>3661</v>
      </c>
      <c r="AP38" s="59" t="s">
        <v>3668</v>
      </c>
      <c r="AQ38" s="59" t="s">
        <v>3661</v>
      </c>
      <c r="AR38" s="59" t="s">
        <v>3832</v>
      </c>
      <c r="AS38" s="102">
        <v>17783952627</v>
      </c>
      <c r="AT38" s="102" t="s">
        <v>3684</v>
      </c>
      <c r="AU38" s="102"/>
      <c r="AV38" s="110">
        <v>90</v>
      </c>
      <c r="AW38" s="65">
        <v>0</v>
      </c>
      <c r="AX38" s="59">
        <f t="shared" si="1"/>
        <v>0</v>
      </c>
      <c r="AY38" s="89"/>
      <c r="AZ38" s="28"/>
      <c r="BA38" s="28"/>
      <c r="BB38" s="28"/>
      <c r="BC38" s="28"/>
      <c r="BD38" s="28"/>
      <c r="BE38" s="28"/>
    </row>
    <row r="39" s="6" customFormat="1" ht="81" customHeight="1" outlineLevel="2" spans="1:57">
      <c r="A39" s="65" t="s">
        <v>3647</v>
      </c>
      <c r="B39" s="65" t="s">
        <v>3647</v>
      </c>
      <c r="C39" s="60">
        <v>31</v>
      </c>
      <c r="D39" s="59" t="s">
        <v>3949</v>
      </c>
      <c r="E39" s="59" t="s">
        <v>3649</v>
      </c>
      <c r="F39" s="59" t="s">
        <v>3650</v>
      </c>
      <c r="G39" s="59" t="s">
        <v>3820</v>
      </c>
      <c r="H39" s="59" t="s">
        <v>3950</v>
      </c>
      <c r="I39" s="59" t="s">
        <v>3690</v>
      </c>
      <c r="J39" s="59" t="s">
        <v>3951</v>
      </c>
      <c r="K39" s="59" t="s">
        <v>3952</v>
      </c>
      <c r="L39" s="59" t="s">
        <v>3953</v>
      </c>
      <c r="M39" s="59" t="s">
        <v>3952</v>
      </c>
      <c r="N39" s="59" t="s">
        <v>3950</v>
      </c>
      <c r="O39" s="59" t="s">
        <v>3658</v>
      </c>
      <c r="P39" s="59" t="s">
        <v>3659</v>
      </c>
      <c r="Q39" s="59" t="s">
        <v>3827</v>
      </c>
      <c r="R39" s="59" t="s">
        <v>3828</v>
      </c>
      <c r="S39" s="59" t="s">
        <v>3954</v>
      </c>
      <c r="T39" s="59" t="s">
        <v>3713</v>
      </c>
      <c r="U39" s="59" t="s">
        <v>3745</v>
      </c>
      <c r="V39" s="59" t="s">
        <v>3831</v>
      </c>
      <c r="W39" s="59" t="s">
        <v>3841</v>
      </c>
      <c r="X39" s="59">
        <v>2023</v>
      </c>
      <c r="Y39" s="59" t="s">
        <v>3667</v>
      </c>
      <c r="Z39" s="59">
        <v>202301</v>
      </c>
      <c r="AA39" s="59">
        <v>202312</v>
      </c>
      <c r="AB39" s="59">
        <v>53.66</v>
      </c>
      <c r="AC39" s="59">
        <v>31.66</v>
      </c>
      <c r="AD39" s="65"/>
      <c r="AE39" s="59">
        <v>22</v>
      </c>
      <c r="AF39" s="59">
        <f t="shared" si="0"/>
        <v>0</v>
      </c>
      <c r="AG39" s="59">
        <v>5135</v>
      </c>
      <c r="AH39" s="59">
        <v>856</v>
      </c>
      <c r="AI39" s="59" t="s">
        <v>3668</v>
      </c>
      <c r="AJ39" s="59" t="s">
        <v>3668</v>
      </c>
      <c r="AK39" s="59" t="s">
        <v>3668</v>
      </c>
      <c r="AL39" s="59" t="s">
        <v>3667</v>
      </c>
      <c r="AM39" s="59" t="s">
        <v>3668</v>
      </c>
      <c r="AN39" s="59" t="s">
        <v>3668</v>
      </c>
      <c r="AO39" s="59" t="s">
        <v>3661</v>
      </c>
      <c r="AP39" s="59" t="s">
        <v>3668</v>
      </c>
      <c r="AQ39" s="59" t="s">
        <v>3661</v>
      </c>
      <c r="AR39" s="59" t="s">
        <v>3832</v>
      </c>
      <c r="AS39" s="102">
        <v>17783952627</v>
      </c>
      <c r="AT39" s="102" t="s">
        <v>3718</v>
      </c>
      <c r="AU39" s="102"/>
      <c r="AV39" s="110">
        <v>31.66</v>
      </c>
      <c r="AW39" s="65">
        <v>22</v>
      </c>
      <c r="AX39" s="59">
        <f t="shared" si="1"/>
        <v>0</v>
      </c>
      <c r="AY39" s="89"/>
      <c r="AZ39" s="28"/>
      <c r="BA39" s="28"/>
      <c r="BB39" s="28"/>
      <c r="BC39" s="28"/>
      <c r="BD39" s="28"/>
      <c r="BE39" s="28"/>
    </row>
    <row r="40" s="6" customFormat="1" ht="60" customHeight="1" outlineLevel="2" spans="1:57">
      <c r="A40" s="65" t="s">
        <v>3647</v>
      </c>
      <c r="B40" s="65" t="s">
        <v>3647</v>
      </c>
      <c r="C40" s="60">
        <v>32</v>
      </c>
      <c r="D40" s="59" t="s">
        <v>3955</v>
      </c>
      <c r="E40" s="59" t="s">
        <v>3649</v>
      </c>
      <c r="F40" s="59" t="s">
        <v>3650</v>
      </c>
      <c r="G40" s="59" t="s">
        <v>3820</v>
      </c>
      <c r="H40" s="59" t="s">
        <v>3956</v>
      </c>
      <c r="I40" s="59" t="s">
        <v>3690</v>
      </c>
      <c r="J40" s="59" t="s">
        <v>3957</v>
      </c>
      <c r="K40" s="59" t="s">
        <v>3958</v>
      </c>
      <c r="L40" s="59" t="s">
        <v>3959</v>
      </c>
      <c r="M40" s="59" t="s">
        <v>3958</v>
      </c>
      <c r="N40" s="59" t="s">
        <v>3956</v>
      </c>
      <c r="O40" s="59" t="s">
        <v>3658</v>
      </c>
      <c r="P40" s="59" t="s">
        <v>3659</v>
      </c>
      <c r="Q40" s="59" t="s">
        <v>3827</v>
      </c>
      <c r="R40" s="59" t="s">
        <v>3828</v>
      </c>
      <c r="S40" s="59" t="s">
        <v>3960</v>
      </c>
      <c r="T40" s="59" t="s">
        <v>3713</v>
      </c>
      <c r="U40" s="59" t="s">
        <v>3745</v>
      </c>
      <c r="V40" s="59" t="s">
        <v>3831</v>
      </c>
      <c r="W40" s="59" t="s">
        <v>3841</v>
      </c>
      <c r="X40" s="59">
        <v>2023</v>
      </c>
      <c r="Y40" s="59" t="s">
        <v>3667</v>
      </c>
      <c r="Z40" s="59">
        <v>202301</v>
      </c>
      <c r="AA40" s="59">
        <v>202312</v>
      </c>
      <c r="AB40" s="59">
        <v>80</v>
      </c>
      <c r="AC40" s="59">
        <v>80</v>
      </c>
      <c r="AD40" s="65"/>
      <c r="AE40" s="65">
        <v>0</v>
      </c>
      <c r="AF40" s="59">
        <f t="shared" si="0"/>
        <v>0</v>
      </c>
      <c r="AG40" s="59">
        <v>420</v>
      </c>
      <c r="AH40" s="59">
        <v>70</v>
      </c>
      <c r="AI40" s="59" t="s">
        <v>3668</v>
      </c>
      <c r="AJ40" s="59" t="s">
        <v>3668</v>
      </c>
      <c r="AK40" s="59" t="s">
        <v>3668</v>
      </c>
      <c r="AL40" s="59" t="s">
        <v>3667</v>
      </c>
      <c r="AM40" s="59" t="s">
        <v>3668</v>
      </c>
      <c r="AN40" s="59" t="s">
        <v>3668</v>
      </c>
      <c r="AO40" s="59" t="s">
        <v>3661</v>
      </c>
      <c r="AP40" s="59" t="s">
        <v>3668</v>
      </c>
      <c r="AQ40" s="59" t="s">
        <v>3661</v>
      </c>
      <c r="AR40" s="59" t="s">
        <v>3832</v>
      </c>
      <c r="AS40" s="102">
        <v>17783952627</v>
      </c>
      <c r="AT40" s="102" t="s">
        <v>3684</v>
      </c>
      <c r="AU40" s="102"/>
      <c r="AV40" s="110">
        <v>80</v>
      </c>
      <c r="AW40" s="65">
        <v>0</v>
      </c>
      <c r="AX40" s="59">
        <f t="shared" si="1"/>
        <v>0</v>
      </c>
      <c r="AY40" s="89"/>
      <c r="AZ40" s="28"/>
      <c r="BA40" s="28"/>
      <c r="BB40" s="28"/>
      <c r="BC40" s="28"/>
      <c r="BD40" s="28"/>
      <c r="BE40" s="28"/>
    </row>
    <row r="41" s="6" customFormat="1" ht="60" customHeight="1" outlineLevel="2" spans="1:57">
      <c r="A41" s="65" t="s">
        <v>3647</v>
      </c>
      <c r="B41" s="65" t="s">
        <v>3647</v>
      </c>
      <c r="C41" s="60">
        <v>33</v>
      </c>
      <c r="D41" s="59" t="s">
        <v>3961</v>
      </c>
      <c r="E41" s="59" t="s">
        <v>3649</v>
      </c>
      <c r="F41" s="59" t="s">
        <v>3650</v>
      </c>
      <c r="G41" s="59" t="s">
        <v>3820</v>
      </c>
      <c r="H41" s="59" t="s">
        <v>3962</v>
      </c>
      <c r="I41" s="59" t="s">
        <v>3690</v>
      </c>
      <c r="J41" s="59" t="s">
        <v>3933</v>
      </c>
      <c r="K41" s="59" t="s">
        <v>3963</v>
      </c>
      <c r="L41" s="59" t="s">
        <v>3964</v>
      </c>
      <c r="M41" s="59" t="s">
        <v>3963</v>
      </c>
      <c r="N41" s="59" t="s">
        <v>3962</v>
      </c>
      <c r="O41" s="59" t="s">
        <v>3658</v>
      </c>
      <c r="P41" s="59" t="s">
        <v>3659</v>
      </c>
      <c r="Q41" s="59" t="s">
        <v>3827</v>
      </c>
      <c r="R41" s="59" t="s">
        <v>3828</v>
      </c>
      <c r="S41" s="59" t="s">
        <v>3965</v>
      </c>
      <c r="T41" s="59" t="s">
        <v>3713</v>
      </c>
      <c r="U41" s="59" t="s">
        <v>3745</v>
      </c>
      <c r="V41" s="59" t="s">
        <v>3831</v>
      </c>
      <c r="W41" s="59" t="s">
        <v>3841</v>
      </c>
      <c r="X41" s="59">
        <v>2023</v>
      </c>
      <c r="Y41" s="59" t="s">
        <v>3667</v>
      </c>
      <c r="Z41" s="59">
        <v>202301</v>
      </c>
      <c r="AA41" s="59">
        <v>202312</v>
      </c>
      <c r="AB41" s="59">
        <v>27</v>
      </c>
      <c r="AC41" s="59">
        <v>27</v>
      </c>
      <c r="AD41" s="65"/>
      <c r="AE41" s="65">
        <v>0</v>
      </c>
      <c r="AF41" s="59">
        <f t="shared" si="0"/>
        <v>0</v>
      </c>
      <c r="AG41" s="59">
        <v>230</v>
      </c>
      <c r="AH41" s="59">
        <v>38</v>
      </c>
      <c r="AI41" s="59" t="s">
        <v>3668</v>
      </c>
      <c r="AJ41" s="59" t="s">
        <v>3668</v>
      </c>
      <c r="AK41" s="59" t="s">
        <v>3668</v>
      </c>
      <c r="AL41" s="59" t="s">
        <v>3667</v>
      </c>
      <c r="AM41" s="59" t="s">
        <v>3668</v>
      </c>
      <c r="AN41" s="59" t="s">
        <v>3668</v>
      </c>
      <c r="AO41" s="59" t="s">
        <v>3661</v>
      </c>
      <c r="AP41" s="59" t="s">
        <v>3668</v>
      </c>
      <c r="AQ41" s="59" t="s">
        <v>3661</v>
      </c>
      <c r="AR41" s="59" t="s">
        <v>3832</v>
      </c>
      <c r="AS41" s="102">
        <v>17783952627</v>
      </c>
      <c r="AT41" s="102" t="s">
        <v>3684</v>
      </c>
      <c r="AU41" s="102"/>
      <c r="AV41" s="110">
        <v>27</v>
      </c>
      <c r="AW41" s="65">
        <v>0</v>
      </c>
      <c r="AX41" s="59">
        <f t="shared" si="1"/>
        <v>0</v>
      </c>
      <c r="AY41" s="89"/>
      <c r="AZ41" s="28"/>
      <c r="BA41" s="28"/>
      <c r="BB41" s="28"/>
      <c r="BC41" s="28"/>
      <c r="BD41" s="28"/>
      <c r="BE41" s="28"/>
    </row>
    <row r="42" s="6" customFormat="1" ht="52" customHeight="1" outlineLevel="2" spans="1:57">
      <c r="A42" s="65" t="s">
        <v>3647</v>
      </c>
      <c r="B42" s="105" t="s">
        <v>3966</v>
      </c>
      <c r="C42" s="60">
        <v>34</v>
      </c>
      <c r="D42" s="59" t="s">
        <v>3967</v>
      </c>
      <c r="E42" s="59" t="s">
        <v>3649</v>
      </c>
      <c r="F42" s="59" t="s">
        <v>3650</v>
      </c>
      <c r="G42" s="59" t="s">
        <v>3820</v>
      </c>
      <c r="H42" s="59" t="s">
        <v>3968</v>
      </c>
      <c r="I42" s="59" t="s">
        <v>3690</v>
      </c>
      <c r="J42" s="59" t="s">
        <v>3969</v>
      </c>
      <c r="K42" s="59" t="s">
        <v>3970</v>
      </c>
      <c r="L42" s="59" t="s">
        <v>3971</v>
      </c>
      <c r="M42" s="59" t="s">
        <v>3970</v>
      </c>
      <c r="N42" s="59" t="s">
        <v>3972</v>
      </c>
      <c r="O42" s="59" t="s">
        <v>3658</v>
      </c>
      <c r="P42" s="59" t="s">
        <v>3659</v>
      </c>
      <c r="Q42" s="59" t="s">
        <v>3827</v>
      </c>
      <c r="R42" s="59" t="s">
        <v>3828</v>
      </c>
      <c r="S42" s="59" t="s">
        <v>3973</v>
      </c>
      <c r="T42" s="59" t="s">
        <v>3713</v>
      </c>
      <c r="U42" s="59" t="s">
        <v>3745</v>
      </c>
      <c r="V42" s="59" t="s">
        <v>3831</v>
      </c>
      <c r="W42" s="59" t="s">
        <v>3841</v>
      </c>
      <c r="X42" s="59">
        <v>2023</v>
      </c>
      <c r="Y42" s="59" t="s">
        <v>3667</v>
      </c>
      <c r="Z42" s="59">
        <v>202301</v>
      </c>
      <c r="AA42" s="59">
        <v>202312</v>
      </c>
      <c r="AB42" s="59">
        <v>65</v>
      </c>
      <c r="AC42" s="59">
        <v>65</v>
      </c>
      <c r="AD42" s="65"/>
      <c r="AE42" s="65">
        <v>0</v>
      </c>
      <c r="AF42" s="59">
        <f t="shared" si="0"/>
        <v>0</v>
      </c>
      <c r="AG42" s="59">
        <v>450</v>
      </c>
      <c r="AH42" s="59">
        <v>75</v>
      </c>
      <c r="AI42" s="59" t="s">
        <v>3668</v>
      </c>
      <c r="AJ42" s="59" t="s">
        <v>3668</v>
      </c>
      <c r="AK42" s="59" t="s">
        <v>3668</v>
      </c>
      <c r="AL42" s="59" t="s">
        <v>3667</v>
      </c>
      <c r="AM42" s="59" t="s">
        <v>3668</v>
      </c>
      <c r="AN42" s="59" t="s">
        <v>3668</v>
      </c>
      <c r="AO42" s="59" t="s">
        <v>3661</v>
      </c>
      <c r="AP42" s="59" t="s">
        <v>3668</v>
      </c>
      <c r="AQ42" s="59" t="s">
        <v>3661</v>
      </c>
      <c r="AR42" s="59" t="s">
        <v>3832</v>
      </c>
      <c r="AS42" s="102">
        <v>17783952627</v>
      </c>
      <c r="AT42" s="102" t="s">
        <v>3684</v>
      </c>
      <c r="AU42" s="102"/>
      <c r="AV42" s="110">
        <v>65</v>
      </c>
      <c r="AW42" s="65">
        <v>0</v>
      </c>
      <c r="AX42" s="59">
        <f t="shared" si="1"/>
        <v>0</v>
      </c>
      <c r="AY42" s="89"/>
      <c r="AZ42" s="28"/>
      <c r="BA42" s="28"/>
      <c r="BB42" s="28"/>
      <c r="BC42" s="28"/>
      <c r="BD42" s="28"/>
      <c r="BE42" s="28"/>
    </row>
    <row r="43" s="6" customFormat="1" ht="53" customHeight="1" outlineLevel="2" spans="1:57">
      <c r="A43" s="65" t="s">
        <v>3647</v>
      </c>
      <c r="B43" s="104" t="s">
        <v>3858</v>
      </c>
      <c r="C43" s="60">
        <v>35</v>
      </c>
      <c r="D43" s="59" t="s">
        <v>3974</v>
      </c>
      <c r="E43" s="59" t="s">
        <v>3649</v>
      </c>
      <c r="F43" s="59" t="s">
        <v>3650</v>
      </c>
      <c r="G43" s="59" t="s">
        <v>3820</v>
      </c>
      <c r="H43" s="59" t="s">
        <v>3975</v>
      </c>
      <c r="I43" s="59" t="s">
        <v>3690</v>
      </c>
      <c r="J43" s="59" t="s">
        <v>3976</v>
      </c>
      <c r="K43" s="59" t="s">
        <v>3977</v>
      </c>
      <c r="L43" s="59" t="s">
        <v>3978</v>
      </c>
      <c r="M43" s="59" t="s">
        <v>3977</v>
      </c>
      <c r="N43" s="59" t="s">
        <v>3975</v>
      </c>
      <c r="O43" s="59" t="s">
        <v>3658</v>
      </c>
      <c r="P43" s="59" t="s">
        <v>3659</v>
      </c>
      <c r="Q43" s="59" t="s">
        <v>3827</v>
      </c>
      <c r="R43" s="59" t="s">
        <v>3828</v>
      </c>
      <c r="S43" s="59" t="s">
        <v>3979</v>
      </c>
      <c r="T43" s="59" t="s">
        <v>3713</v>
      </c>
      <c r="U43" s="59" t="s">
        <v>3745</v>
      </c>
      <c r="V43" s="59" t="s">
        <v>3831</v>
      </c>
      <c r="W43" s="59" t="s">
        <v>3841</v>
      </c>
      <c r="X43" s="59">
        <v>2023</v>
      </c>
      <c r="Y43" s="59" t="s">
        <v>3667</v>
      </c>
      <c r="Z43" s="59">
        <v>202301</v>
      </c>
      <c r="AA43" s="59">
        <v>202312</v>
      </c>
      <c r="AB43" s="59">
        <v>35</v>
      </c>
      <c r="AC43" s="59">
        <v>35</v>
      </c>
      <c r="AD43" s="65"/>
      <c r="AE43" s="65">
        <v>0</v>
      </c>
      <c r="AF43" s="59">
        <f t="shared" si="0"/>
        <v>0</v>
      </c>
      <c r="AG43" s="59">
        <v>365</v>
      </c>
      <c r="AH43" s="59">
        <v>61</v>
      </c>
      <c r="AI43" s="59" t="s">
        <v>3668</v>
      </c>
      <c r="AJ43" s="59" t="s">
        <v>3668</v>
      </c>
      <c r="AK43" s="59" t="s">
        <v>3668</v>
      </c>
      <c r="AL43" s="59" t="s">
        <v>3667</v>
      </c>
      <c r="AM43" s="59" t="s">
        <v>3668</v>
      </c>
      <c r="AN43" s="59" t="s">
        <v>3668</v>
      </c>
      <c r="AO43" s="59" t="s">
        <v>3661</v>
      </c>
      <c r="AP43" s="59" t="s">
        <v>3668</v>
      </c>
      <c r="AQ43" s="59" t="s">
        <v>3661</v>
      </c>
      <c r="AR43" s="59" t="s">
        <v>3832</v>
      </c>
      <c r="AS43" s="102">
        <v>17783952627</v>
      </c>
      <c r="AT43" s="102" t="s">
        <v>3684</v>
      </c>
      <c r="AU43" s="102"/>
      <c r="AV43" s="110">
        <v>35</v>
      </c>
      <c r="AW43" s="65">
        <v>0</v>
      </c>
      <c r="AX43" s="59">
        <f t="shared" si="1"/>
        <v>0</v>
      </c>
      <c r="AY43" s="89"/>
      <c r="AZ43" s="28"/>
      <c r="BA43" s="28"/>
      <c r="BB43" s="28"/>
      <c r="BC43" s="28"/>
      <c r="BD43" s="28"/>
      <c r="BE43" s="28"/>
    </row>
    <row r="44" s="6" customFormat="1" ht="53" customHeight="1" outlineLevel="2" spans="1:57">
      <c r="A44" s="65" t="s">
        <v>3647</v>
      </c>
      <c r="B44" s="105" t="s">
        <v>3966</v>
      </c>
      <c r="C44" s="60">
        <v>36</v>
      </c>
      <c r="D44" s="59" t="s">
        <v>3980</v>
      </c>
      <c r="E44" s="59" t="s">
        <v>3649</v>
      </c>
      <c r="F44" s="59" t="s">
        <v>3650</v>
      </c>
      <c r="G44" s="59" t="s">
        <v>3820</v>
      </c>
      <c r="H44" s="59" t="s">
        <v>3981</v>
      </c>
      <c r="I44" s="59" t="s">
        <v>3690</v>
      </c>
      <c r="J44" s="59" t="s">
        <v>3982</v>
      </c>
      <c r="K44" s="59" t="s">
        <v>3983</v>
      </c>
      <c r="L44" s="59" t="s">
        <v>3984</v>
      </c>
      <c r="M44" s="59" t="s">
        <v>3983</v>
      </c>
      <c r="N44" s="59" t="s">
        <v>3981</v>
      </c>
      <c r="O44" s="59" t="s">
        <v>3658</v>
      </c>
      <c r="P44" s="59" t="s">
        <v>3659</v>
      </c>
      <c r="Q44" s="59" t="s">
        <v>3827</v>
      </c>
      <c r="R44" s="59" t="s">
        <v>3828</v>
      </c>
      <c r="S44" s="59" t="s">
        <v>3985</v>
      </c>
      <c r="T44" s="59" t="s">
        <v>3713</v>
      </c>
      <c r="U44" s="59" t="s">
        <v>3745</v>
      </c>
      <c r="V44" s="59" t="s">
        <v>3831</v>
      </c>
      <c r="W44" s="59" t="s">
        <v>3841</v>
      </c>
      <c r="X44" s="59">
        <v>2023</v>
      </c>
      <c r="Y44" s="59" t="s">
        <v>3667</v>
      </c>
      <c r="Z44" s="59">
        <v>202301</v>
      </c>
      <c r="AA44" s="59">
        <v>202312</v>
      </c>
      <c r="AB44" s="59">
        <v>35</v>
      </c>
      <c r="AC44" s="59">
        <v>35</v>
      </c>
      <c r="AD44" s="65"/>
      <c r="AE44" s="65">
        <v>0</v>
      </c>
      <c r="AF44" s="59">
        <f t="shared" si="0"/>
        <v>0</v>
      </c>
      <c r="AG44" s="59">
        <v>246</v>
      </c>
      <c r="AH44" s="59">
        <v>44</v>
      </c>
      <c r="AI44" s="59" t="s">
        <v>3668</v>
      </c>
      <c r="AJ44" s="59" t="s">
        <v>3668</v>
      </c>
      <c r="AK44" s="59" t="s">
        <v>3668</v>
      </c>
      <c r="AL44" s="59" t="s">
        <v>3667</v>
      </c>
      <c r="AM44" s="59" t="s">
        <v>3668</v>
      </c>
      <c r="AN44" s="59" t="s">
        <v>3668</v>
      </c>
      <c r="AO44" s="59" t="s">
        <v>3661</v>
      </c>
      <c r="AP44" s="59" t="s">
        <v>3668</v>
      </c>
      <c r="AQ44" s="59" t="s">
        <v>3661</v>
      </c>
      <c r="AR44" s="59" t="s">
        <v>3832</v>
      </c>
      <c r="AS44" s="102">
        <v>17783952627</v>
      </c>
      <c r="AT44" s="102" t="s">
        <v>3684</v>
      </c>
      <c r="AU44" s="102"/>
      <c r="AV44" s="110">
        <v>35</v>
      </c>
      <c r="AW44" s="65">
        <v>0</v>
      </c>
      <c r="AX44" s="59">
        <f t="shared" si="1"/>
        <v>0</v>
      </c>
      <c r="AY44" s="89"/>
      <c r="AZ44" s="28"/>
      <c r="BA44" s="28"/>
      <c r="BB44" s="28"/>
      <c r="BC44" s="28"/>
      <c r="BD44" s="28"/>
      <c r="BE44" s="28"/>
    </row>
    <row r="45" s="6" customFormat="1" ht="53" customHeight="1" outlineLevel="2" spans="1:57">
      <c r="A45" s="65" t="s">
        <v>3647</v>
      </c>
      <c r="B45" s="105" t="s">
        <v>3966</v>
      </c>
      <c r="C45" s="60">
        <v>37</v>
      </c>
      <c r="D45" s="59" t="s">
        <v>3986</v>
      </c>
      <c r="E45" s="59" t="s">
        <v>3649</v>
      </c>
      <c r="F45" s="59" t="s">
        <v>3650</v>
      </c>
      <c r="G45" s="59" t="s">
        <v>3820</v>
      </c>
      <c r="H45" s="59" t="s">
        <v>3987</v>
      </c>
      <c r="I45" s="59" t="s">
        <v>3690</v>
      </c>
      <c r="J45" s="59" t="s">
        <v>3988</v>
      </c>
      <c r="K45" s="59" t="s">
        <v>3989</v>
      </c>
      <c r="L45" s="59" t="s">
        <v>3990</v>
      </c>
      <c r="M45" s="59" t="s">
        <v>3989</v>
      </c>
      <c r="N45" s="59" t="s">
        <v>3987</v>
      </c>
      <c r="O45" s="59" t="s">
        <v>3658</v>
      </c>
      <c r="P45" s="59" t="s">
        <v>3659</v>
      </c>
      <c r="Q45" s="59" t="s">
        <v>3827</v>
      </c>
      <c r="R45" s="59" t="s">
        <v>3828</v>
      </c>
      <c r="S45" s="59" t="s">
        <v>3991</v>
      </c>
      <c r="T45" s="59" t="s">
        <v>3713</v>
      </c>
      <c r="U45" s="59" t="s">
        <v>3745</v>
      </c>
      <c r="V45" s="59" t="s">
        <v>3831</v>
      </c>
      <c r="W45" s="59" t="s">
        <v>3841</v>
      </c>
      <c r="X45" s="59">
        <v>2023</v>
      </c>
      <c r="Y45" s="59" t="s">
        <v>3667</v>
      </c>
      <c r="Z45" s="59">
        <v>202301</v>
      </c>
      <c r="AA45" s="59">
        <v>202312</v>
      </c>
      <c r="AB45" s="59">
        <v>25</v>
      </c>
      <c r="AC45" s="59">
        <v>25</v>
      </c>
      <c r="AD45" s="65"/>
      <c r="AE45" s="65">
        <v>0</v>
      </c>
      <c r="AF45" s="59">
        <f t="shared" si="0"/>
        <v>0</v>
      </c>
      <c r="AG45" s="59">
        <v>220</v>
      </c>
      <c r="AH45" s="59">
        <v>37</v>
      </c>
      <c r="AI45" s="59" t="s">
        <v>3668</v>
      </c>
      <c r="AJ45" s="59" t="s">
        <v>3668</v>
      </c>
      <c r="AK45" s="59" t="s">
        <v>3668</v>
      </c>
      <c r="AL45" s="59" t="s">
        <v>3667</v>
      </c>
      <c r="AM45" s="59" t="s">
        <v>3668</v>
      </c>
      <c r="AN45" s="59" t="s">
        <v>3668</v>
      </c>
      <c r="AO45" s="59" t="s">
        <v>3661</v>
      </c>
      <c r="AP45" s="59" t="s">
        <v>3668</v>
      </c>
      <c r="AQ45" s="59" t="s">
        <v>3661</v>
      </c>
      <c r="AR45" s="59" t="s">
        <v>3832</v>
      </c>
      <c r="AS45" s="102">
        <v>17783952627</v>
      </c>
      <c r="AT45" s="102" t="s">
        <v>3684</v>
      </c>
      <c r="AU45" s="102"/>
      <c r="AV45" s="110">
        <v>25</v>
      </c>
      <c r="AW45" s="65">
        <v>0</v>
      </c>
      <c r="AX45" s="59">
        <f t="shared" si="1"/>
        <v>0</v>
      </c>
      <c r="AY45" s="89"/>
      <c r="AZ45" s="28"/>
      <c r="BA45" s="28"/>
      <c r="BB45" s="28"/>
      <c r="BC45" s="28"/>
      <c r="BD45" s="28"/>
      <c r="BE45" s="28"/>
    </row>
    <row r="46" s="6" customFormat="1" ht="83" customHeight="1" outlineLevel="2" spans="1:57">
      <c r="A46" s="65" t="s">
        <v>3647</v>
      </c>
      <c r="B46" s="65" t="s">
        <v>3647</v>
      </c>
      <c r="C46" s="60">
        <v>38</v>
      </c>
      <c r="D46" s="59" t="s">
        <v>3992</v>
      </c>
      <c r="E46" s="59" t="s">
        <v>3649</v>
      </c>
      <c r="F46" s="59" t="s">
        <v>3650</v>
      </c>
      <c r="G46" s="59" t="s">
        <v>3820</v>
      </c>
      <c r="H46" s="59" t="s">
        <v>3993</v>
      </c>
      <c r="I46" s="59" t="s">
        <v>3690</v>
      </c>
      <c r="J46" s="59" t="s">
        <v>3994</v>
      </c>
      <c r="K46" s="59" t="s">
        <v>3995</v>
      </c>
      <c r="L46" s="59" t="s">
        <v>3996</v>
      </c>
      <c r="M46" s="59" t="s">
        <v>3995</v>
      </c>
      <c r="N46" s="59" t="s">
        <v>3993</v>
      </c>
      <c r="O46" s="59" t="s">
        <v>3658</v>
      </c>
      <c r="P46" s="59" t="s">
        <v>3659</v>
      </c>
      <c r="Q46" s="59" t="s">
        <v>3827</v>
      </c>
      <c r="R46" s="59" t="s">
        <v>3828</v>
      </c>
      <c r="S46" s="59" t="s">
        <v>3997</v>
      </c>
      <c r="T46" s="59" t="s">
        <v>3713</v>
      </c>
      <c r="U46" s="59" t="s">
        <v>3745</v>
      </c>
      <c r="V46" s="59" t="s">
        <v>3831</v>
      </c>
      <c r="W46" s="59" t="s">
        <v>3841</v>
      </c>
      <c r="X46" s="59">
        <v>2023</v>
      </c>
      <c r="Y46" s="59" t="s">
        <v>3667</v>
      </c>
      <c r="Z46" s="59">
        <v>202301</v>
      </c>
      <c r="AA46" s="59">
        <v>202312</v>
      </c>
      <c r="AB46" s="59">
        <v>95</v>
      </c>
      <c r="AC46" s="59">
        <v>95</v>
      </c>
      <c r="AD46" s="65"/>
      <c r="AE46" s="65">
        <v>0</v>
      </c>
      <c r="AF46" s="59">
        <f t="shared" si="0"/>
        <v>0</v>
      </c>
      <c r="AG46" s="59">
        <v>566</v>
      </c>
      <c r="AH46" s="59">
        <v>94</v>
      </c>
      <c r="AI46" s="59" t="s">
        <v>3668</v>
      </c>
      <c r="AJ46" s="59" t="s">
        <v>3668</v>
      </c>
      <c r="AK46" s="59" t="s">
        <v>3668</v>
      </c>
      <c r="AL46" s="59" t="s">
        <v>3667</v>
      </c>
      <c r="AM46" s="59" t="s">
        <v>3668</v>
      </c>
      <c r="AN46" s="59" t="s">
        <v>3668</v>
      </c>
      <c r="AO46" s="59" t="s">
        <v>3661</v>
      </c>
      <c r="AP46" s="59" t="s">
        <v>3668</v>
      </c>
      <c r="AQ46" s="59" t="s">
        <v>3661</v>
      </c>
      <c r="AR46" s="59" t="s">
        <v>3832</v>
      </c>
      <c r="AS46" s="102">
        <v>17783952627</v>
      </c>
      <c r="AT46" s="102" t="s">
        <v>3684</v>
      </c>
      <c r="AU46" s="102"/>
      <c r="AV46" s="110">
        <v>95</v>
      </c>
      <c r="AW46" s="65">
        <v>0</v>
      </c>
      <c r="AX46" s="59">
        <f t="shared" si="1"/>
        <v>0</v>
      </c>
      <c r="AY46" s="89"/>
      <c r="AZ46" s="28"/>
      <c r="BA46" s="28"/>
      <c r="BB46" s="28"/>
      <c r="BC46" s="28"/>
      <c r="BD46" s="28"/>
      <c r="BE46" s="28"/>
    </row>
    <row r="47" s="6" customFormat="1" ht="52" customHeight="1" outlineLevel="2" spans="1:57">
      <c r="A47" s="65" t="s">
        <v>3647</v>
      </c>
      <c r="B47" s="65" t="s">
        <v>3647</v>
      </c>
      <c r="C47" s="60">
        <v>39</v>
      </c>
      <c r="D47" s="59" t="s">
        <v>3998</v>
      </c>
      <c r="E47" s="59" t="s">
        <v>3649</v>
      </c>
      <c r="F47" s="59" t="s">
        <v>3650</v>
      </c>
      <c r="G47" s="59" t="s">
        <v>3820</v>
      </c>
      <c r="H47" s="59" t="s">
        <v>3999</v>
      </c>
      <c r="I47" s="59" t="s">
        <v>3690</v>
      </c>
      <c r="J47" s="59" t="s">
        <v>4000</v>
      </c>
      <c r="K47" s="59" t="s">
        <v>4001</v>
      </c>
      <c r="L47" s="59" t="s">
        <v>4002</v>
      </c>
      <c r="M47" s="59" t="s">
        <v>4001</v>
      </c>
      <c r="N47" s="59" t="s">
        <v>3999</v>
      </c>
      <c r="O47" s="59" t="s">
        <v>3658</v>
      </c>
      <c r="P47" s="59" t="s">
        <v>3659</v>
      </c>
      <c r="Q47" s="59" t="s">
        <v>3827</v>
      </c>
      <c r="R47" s="59" t="s">
        <v>3828</v>
      </c>
      <c r="S47" s="59" t="s">
        <v>3728</v>
      </c>
      <c r="T47" s="59" t="s">
        <v>3713</v>
      </c>
      <c r="U47" s="59" t="s">
        <v>3745</v>
      </c>
      <c r="V47" s="59" t="s">
        <v>3831</v>
      </c>
      <c r="W47" s="59" t="s">
        <v>3841</v>
      </c>
      <c r="X47" s="59">
        <v>2023</v>
      </c>
      <c r="Y47" s="59" t="s">
        <v>3667</v>
      </c>
      <c r="Z47" s="59">
        <v>202301</v>
      </c>
      <c r="AA47" s="59">
        <v>202312</v>
      </c>
      <c r="AB47" s="59">
        <v>200</v>
      </c>
      <c r="AC47" s="59">
        <v>200</v>
      </c>
      <c r="AD47" s="65"/>
      <c r="AE47" s="65">
        <v>0</v>
      </c>
      <c r="AF47" s="59">
        <f t="shared" si="0"/>
        <v>0</v>
      </c>
      <c r="AG47" s="59">
        <v>388</v>
      </c>
      <c r="AH47" s="59">
        <v>65</v>
      </c>
      <c r="AI47" s="59" t="s">
        <v>3668</v>
      </c>
      <c r="AJ47" s="59" t="s">
        <v>3668</v>
      </c>
      <c r="AK47" s="59" t="s">
        <v>3668</v>
      </c>
      <c r="AL47" s="59" t="s">
        <v>3667</v>
      </c>
      <c r="AM47" s="59" t="s">
        <v>3668</v>
      </c>
      <c r="AN47" s="59" t="s">
        <v>3668</v>
      </c>
      <c r="AO47" s="59" t="s">
        <v>3661</v>
      </c>
      <c r="AP47" s="59" t="s">
        <v>3668</v>
      </c>
      <c r="AQ47" s="59" t="s">
        <v>3661</v>
      </c>
      <c r="AR47" s="59" t="s">
        <v>3832</v>
      </c>
      <c r="AS47" s="102">
        <v>17783952627</v>
      </c>
      <c r="AT47" s="102" t="s">
        <v>3684</v>
      </c>
      <c r="AU47" s="102"/>
      <c r="AV47" s="110">
        <v>200</v>
      </c>
      <c r="AW47" s="65">
        <v>0</v>
      </c>
      <c r="AX47" s="59">
        <f t="shared" si="1"/>
        <v>0</v>
      </c>
      <c r="AY47" s="89"/>
      <c r="AZ47" s="28"/>
      <c r="BA47" s="28"/>
      <c r="BB47" s="28"/>
      <c r="BC47" s="28"/>
      <c r="BD47" s="28"/>
      <c r="BE47" s="28"/>
    </row>
    <row r="48" s="6" customFormat="1" ht="51" customHeight="1" outlineLevel="2" spans="1:57">
      <c r="A48" s="65" t="s">
        <v>3647</v>
      </c>
      <c r="B48" s="65" t="s">
        <v>3647</v>
      </c>
      <c r="C48" s="60">
        <v>40</v>
      </c>
      <c r="D48" s="59" t="s">
        <v>4003</v>
      </c>
      <c r="E48" s="59" t="s">
        <v>3649</v>
      </c>
      <c r="F48" s="59" t="s">
        <v>3650</v>
      </c>
      <c r="G48" s="59" t="s">
        <v>3820</v>
      </c>
      <c r="H48" s="59" t="s">
        <v>4004</v>
      </c>
      <c r="I48" s="59" t="s">
        <v>3690</v>
      </c>
      <c r="J48" s="59" t="s">
        <v>3737</v>
      </c>
      <c r="K48" s="59" t="s">
        <v>4005</v>
      </c>
      <c r="L48" s="59" t="s">
        <v>4006</v>
      </c>
      <c r="M48" s="59" t="s">
        <v>4005</v>
      </c>
      <c r="N48" s="59" t="s">
        <v>4004</v>
      </c>
      <c r="O48" s="59" t="s">
        <v>3658</v>
      </c>
      <c r="P48" s="59" t="s">
        <v>3659</v>
      </c>
      <c r="Q48" s="59" t="s">
        <v>3827</v>
      </c>
      <c r="R48" s="59" t="s">
        <v>3828</v>
      </c>
      <c r="S48" s="59" t="s">
        <v>4007</v>
      </c>
      <c r="T48" s="59" t="s">
        <v>3713</v>
      </c>
      <c r="U48" s="59" t="s">
        <v>3745</v>
      </c>
      <c r="V48" s="59" t="s">
        <v>3831</v>
      </c>
      <c r="W48" s="59" t="s">
        <v>3841</v>
      </c>
      <c r="X48" s="59">
        <v>2023</v>
      </c>
      <c r="Y48" s="59" t="s">
        <v>3667</v>
      </c>
      <c r="Z48" s="59">
        <v>202301</v>
      </c>
      <c r="AA48" s="59">
        <v>202312</v>
      </c>
      <c r="AB48" s="59">
        <v>25</v>
      </c>
      <c r="AC48" s="59">
        <v>25</v>
      </c>
      <c r="AD48" s="65"/>
      <c r="AE48" s="65">
        <v>0</v>
      </c>
      <c r="AF48" s="59">
        <f t="shared" si="0"/>
        <v>0</v>
      </c>
      <c r="AG48" s="59">
        <v>274</v>
      </c>
      <c r="AH48" s="59">
        <v>46</v>
      </c>
      <c r="AI48" s="59" t="s">
        <v>3668</v>
      </c>
      <c r="AJ48" s="59" t="s">
        <v>3668</v>
      </c>
      <c r="AK48" s="59" t="s">
        <v>3668</v>
      </c>
      <c r="AL48" s="59" t="s">
        <v>3667</v>
      </c>
      <c r="AM48" s="59" t="s">
        <v>3668</v>
      </c>
      <c r="AN48" s="59" t="s">
        <v>3668</v>
      </c>
      <c r="AO48" s="59" t="s">
        <v>3661</v>
      </c>
      <c r="AP48" s="59" t="s">
        <v>3668</v>
      </c>
      <c r="AQ48" s="59" t="s">
        <v>3661</v>
      </c>
      <c r="AR48" s="59" t="s">
        <v>3832</v>
      </c>
      <c r="AS48" s="102">
        <v>17783952627</v>
      </c>
      <c r="AT48" s="102" t="s">
        <v>3684</v>
      </c>
      <c r="AU48" s="102"/>
      <c r="AV48" s="110">
        <v>25</v>
      </c>
      <c r="AW48" s="65">
        <v>0</v>
      </c>
      <c r="AX48" s="59">
        <f t="shared" si="1"/>
        <v>0</v>
      </c>
      <c r="AY48" s="89"/>
      <c r="AZ48" s="28"/>
      <c r="BA48" s="28"/>
      <c r="BB48" s="28"/>
      <c r="BC48" s="28"/>
      <c r="BD48" s="28"/>
      <c r="BE48" s="28"/>
    </row>
    <row r="49" s="6" customFormat="1" ht="51" customHeight="1" outlineLevel="2" spans="1:57">
      <c r="A49" s="65" t="s">
        <v>3647</v>
      </c>
      <c r="B49" s="65" t="s">
        <v>3647</v>
      </c>
      <c r="C49" s="60">
        <v>41</v>
      </c>
      <c r="D49" s="59" t="s">
        <v>4008</v>
      </c>
      <c r="E49" s="63" t="s">
        <v>3649</v>
      </c>
      <c r="F49" s="65" t="s">
        <v>4009</v>
      </c>
      <c r="G49" s="65" t="s">
        <v>3651</v>
      </c>
      <c r="H49" s="63" t="s">
        <v>4010</v>
      </c>
      <c r="I49" s="65" t="s">
        <v>3690</v>
      </c>
      <c r="J49" s="63" t="s">
        <v>4011</v>
      </c>
      <c r="K49" s="63" t="s">
        <v>4012</v>
      </c>
      <c r="L49" s="65" t="s">
        <v>4013</v>
      </c>
      <c r="M49" s="65" t="s">
        <v>4014</v>
      </c>
      <c r="N49" s="65" t="s">
        <v>4015</v>
      </c>
      <c r="O49" s="65" t="s">
        <v>4016</v>
      </c>
      <c r="P49" s="65" t="s">
        <v>3677</v>
      </c>
      <c r="Q49" s="63" t="s">
        <v>4017</v>
      </c>
      <c r="R49" s="65" t="s">
        <v>3661</v>
      </c>
      <c r="S49" s="65" t="s">
        <v>4018</v>
      </c>
      <c r="T49" s="59" t="s">
        <v>4019</v>
      </c>
      <c r="U49" s="65" t="s">
        <v>3745</v>
      </c>
      <c r="V49" s="63" t="s">
        <v>3788</v>
      </c>
      <c r="W49" s="63" t="s">
        <v>4020</v>
      </c>
      <c r="X49" s="65">
        <v>2023</v>
      </c>
      <c r="Y49" s="65" t="s">
        <v>3667</v>
      </c>
      <c r="Z49" s="59">
        <v>2023.9</v>
      </c>
      <c r="AA49" s="59">
        <v>2023.12</v>
      </c>
      <c r="AB49" s="63">
        <v>300</v>
      </c>
      <c r="AC49" s="59">
        <v>270</v>
      </c>
      <c r="AD49" s="65"/>
      <c r="AE49" s="63">
        <v>30</v>
      </c>
      <c r="AF49" s="59">
        <f t="shared" si="0"/>
        <v>0</v>
      </c>
      <c r="AG49" s="65">
        <v>120</v>
      </c>
      <c r="AH49" s="65">
        <v>58</v>
      </c>
      <c r="AI49" s="65" t="s">
        <v>3668</v>
      </c>
      <c r="AJ49" s="65" t="s">
        <v>3668</v>
      </c>
      <c r="AK49" s="65" t="s">
        <v>3668</v>
      </c>
      <c r="AL49" s="65" t="s">
        <v>3667</v>
      </c>
      <c r="AM49" s="65" t="s">
        <v>3667</v>
      </c>
      <c r="AN49" s="65" t="s">
        <v>3668</v>
      </c>
      <c r="AO49" s="65" t="s">
        <v>3668</v>
      </c>
      <c r="AP49" s="65" t="s">
        <v>3668</v>
      </c>
      <c r="AQ49" s="65" t="s">
        <v>3668</v>
      </c>
      <c r="AR49" s="65" t="s">
        <v>4021</v>
      </c>
      <c r="AS49" s="65">
        <v>18716773922</v>
      </c>
      <c r="AT49" s="65" t="s">
        <v>3718</v>
      </c>
      <c r="AU49" s="65"/>
      <c r="AV49" s="110">
        <v>270</v>
      </c>
      <c r="AW49" s="65">
        <v>30</v>
      </c>
      <c r="AX49" s="59">
        <f t="shared" si="1"/>
        <v>270</v>
      </c>
      <c r="AY49" s="89">
        <v>270</v>
      </c>
      <c r="AZ49" s="28"/>
      <c r="BA49" s="28"/>
      <c r="BB49" s="28"/>
      <c r="BC49" s="28"/>
      <c r="BD49" s="28"/>
      <c r="BE49" s="28"/>
    </row>
    <row r="50" s="6" customFormat="1" ht="67" customHeight="1" outlineLevel="2" spans="1:57">
      <c r="A50" s="65" t="s">
        <v>3647</v>
      </c>
      <c r="B50" s="65" t="s">
        <v>3647</v>
      </c>
      <c r="C50" s="60">
        <v>42</v>
      </c>
      <c r="D50" s="59" t="s">
        <v>4022</v>
      </c>
      <c r="E50" s="60" t="s">
        <v>3649</v>
      </c>
      <c r="F50" s="59" t="s">
        <v>4009</v>
      </c>
      <c r="G50" s="59" t="s">
        <v>4023</v>
      </c>
      <c r="H50" s="60" t="s">
        <v>4024</v>
      </c>
      <c r="I50" s="59" t="s">
        <v>3690</v>
      </c>
      <c r="J50" s="60" t="s">
        <v>4025</v>
      </c>
      <c r="K50" s="60" t="s">
        <v>4026</v>
      </c>
      <c r="L50" s="59" t="s">
        <v>4027</v>
      </c>
      <c r="M50" s="59" t="s">
        <v>4028</v>
      </c>
      <c r="N50" s="59" t="s">
        <v>4029</v>
      </c>
      <c r="O50" s="59" t="s">
        <v>3658</v>
      </c>
      <c r="P50" s="59" t="s">
        <v>3849</v>
      </c>
      <c r="Q50" s="59" t="s">
        <v>4030</v>
      </c>
      <c r="R50" s="59" t="s">
        <v>4031</v>
      </c>
      <c r="S50" s="59" t="s">
        <v>4032</v>
      </c>
      <c r="T50" s="59" t="s">
        <v>4033</v>
      </c>
      <c r="U50" s="59" t="s">
        <v>4034</v>
      </c>
      <c r="V50" s="60" t="s">
        <v>3788</v>
      </c>
      <c r="W50" s="60" t="s">
        <v>4035</v>
      </c>
      <c r="X50" s="59">
        <v>2023</v>
      </c>
      <c r="Y50" s="59" t="s">
        <v>3667</v>
      </c>
      <c r="Z50" s="59">
        <v>2023.9</v>
      </c>
      <c r="AA50" s="59">
        <v>2023.11</v>
      </c>
      <c r="AB50" s="60">
        <v>140</v>
      </c>
      <c r="AC50" s="59">
        <v>90</v>
      </c>
      <c r="AD50" s="65"/>
      <c r="AE50" s="60">
        <v>50</v>
      </c>
      <c r="AF50" s="59">
        <f t="shared" si="0"/>
        <v>0</v>
      </c>
      <c r="AG50" s="59">
        <v>3000</v>
      </c>
      <c r="AH50" s="59">
        <v>200</v>
      </c>
      <c r="AI50" s="59" t="s">
        <v>3668</v>
      </c>
      <c r="AJ50" s="59" t="s">
        <v>3668</v>
      </c>
      <c r="AK50" s="59" t="s">
        <v>3668</v>
      </c>
      <c r="AL50" s="59" t="s">
        <v>3667</v>
      </c>
      <c r="AM50" s="59" t="s">
        <v>3668</v>
      </c>
      <c r="AN50" s="59" t="s">
        <v>3668</v>
      </c>
      <c r="AO50" s="59" t="s">
        <v>3661</v>
      </c>
      <c r="AP50" s="59" t="s">
        <v>3668</v>
      </c>
      <c r="AQ50" s="59" t="s">
        <v>3661</v>
      </c>
      <c r="AR50" s="59" t="s">
        <v>4036</v>
      </c>
      <c r="AS50" s="59">
        <v>13527346598</v>
      </c>
      <c r="AT50" s="65" t="s">
        <v>3718</v>
      </c>
      <c r="AU50" s="65"/>
      <c r="AV50" s="110">
        <v>90</v>
      </c>
      <c r="AW50" s="65">
        <v>50</v>
      </c>
      <c r="AX50" s="59">
        <f t="shared" si="1"/>
        <v>90</v>
      </c>
      <c r="AY50" s="89">
        <v>90</v>
      </c>
      <c r="AZ50" s="28"/>
      <c r="BA50" s="28"/>
      <c r="BB50" s="28"/>
      <c r="BC50" s="28"/>
      <c r="BD50" s="28"/>
      <c r="BE50" s="28"/>
    </row>
    <row r="51" s="6" customFormat="1" ht="112" customHeight="1" outlineLevel="2" spans="1:57">
      <c r="A51" s="65" t="s">
        <v>3647</v>
      </c>
      <c r="B51" s="65" t="s">
        <v>3647</v>
      </c>
      <c r="C51" s="60">
        <v>43</v>
      </c>
      <c r="D51" s="59" t="s">
        <v>4037</v>
      </c>
      <c r="E51" s="60" t="s">
        <v>3649</v>
      </c>
      <c r="F51" s="59" t="s">
        <v>4009</v>
      </c>
      <c r="G51" s="59" t="s">
        <v>4023</v>
      </c>
      <c r="H51" s="60" t="s">
        <v>4038</v>
      </c>
      <c r="I51" s="59" t="s">
        <v>3672</v>
      </c>
      <c r="J51" s="60" t="s">
        <v>4039</v>
      </c>
      <c r="K51" s="60" t="s">
        <v>4040</v>
      </c>
      <c r="L51" s="59" t="s">
        <v>4041</v>
      </c>
      <c r="M51" s="59" t="s">
        <v>4040</v>
      </c>
      <c r="N51" s="59" t="s">
        <v>4038</v>
      </c>
      <c r="O51" s="59" t="s">
        <v>3658</v>
      </c>
      <c r="P51" s="59" t="s">
        <v>3659</v>
      </c>
      <c r="Q51" s="59" t="s">
        <v>4042</v>
      </c>
      <c r="R51" s="59" t="s">
        <v>3661</v>
      </c>
      <c r="S51" s="59" t="s">
        <v>4043</v>
      </c>
      <c r="T51" s="59" t="s">
        <v>3760</v>
      </c>
      <c r="U51" s="59" t="s">
        <v>3664</v>
      </c>
      <c r="V51" s="60" t="s">
        <v>3788</v>
      </c>
      <c r="W51" s="60" t="s">
        <v>4044</v>
      </c>
      <c r="X51" s="59">
        <v>2023</v>
      </c>
      <c r="Y51" s="59" t="s">
        <v>3667</v>
      </c>
      <c r="Z51" s="59">
        <v>2023.9</v>
      </c>
      <c r="AA51" s="59">
        <v>202310</v>
      </c>
      <c r="AB51" s="60">
        <v>60</v>
      </c>
      <c r="AC51" s="59">
        <v>50</v>
      </c>
      <c r="AD51" s="65"/>
      <c r="AE51" s="60">
        <v>10</v>
      </c>
      <c r="AF51" s="59">
        <f t="shared" si="0"/>
        <v>0</v>
      </c>
      <c r="AG51" s="59">
        <v>80</v>
      </c>
      <c r="AH51" s="59">
        <v>21</v>
      </c>
      <c r="AI51" s="59" t="s">
        <v>3668</v>
      </c>
      <c r="AJ51" s="59" t="s">
        <v>3668</v>
      </c>
      <c r="AK51" s="59" t="s">
        <v>3668</v>
      </c>
      <c r="AL51" s="59" t="s">
        <v>3667</v>
      </c>
      <c r="AM51" s="59" t="s">
        <v>3667</v>
      </c>
      <c r="AN51" s="59" t="s">
        <v>3668</v>
      </c>
      <c r="AO51" s="59" t="s">
        <v>3661</v>
      </c>
      <c r="AP51" s="59" t="s">
        <v>3668</v>
      </c>
      <c r="AQ51" s="59"/>
      <c r="AR51" s="59" t="s">
        <v>4045</v>
      </c>
      <c r="AS51" s="59">
        <v>19908360008</v>
      </c>
      <c r="AT51" s="65" t="s">
        <v>3718</v>
      </c>
      <c r="AU51" s="65"/>
      <c r="AV51" s="110">
        <v>50</v>
      </c>
      <c r="AW51" s="65">
        <v>50</v>
      </c>
      <c r="AX51" s="59">
        <f t="shared" si="1"/>
        <v>10</v>
      </c>
      <c r="AY51" s="89">
        <v>10</v>
      </c>
      <c r="AZ51" s="28"/>
      <c r="BA51" s="28"/>
      <c r="BB51" s="28"/>
      <c r="BC51" s="28"/>
      <c r="BD51" s="28"/>
      <c r="BE51" s="28"/>
    </row>
    <row r="52" s="6" customFormat="1" ht="96" customHeight="1" outlineLevel="2" spans="1:57">
      <c r="A52" s="65" t="s">
        <v>3647</v>
      </c>
      <c r="B52" s="65" t="s">
        <v>3647</v>
      </c>
      <c r="C52" s="60">
        <v>44</v>
      </c>
      <c r="D52" s="59" t="s">
        <v>4046</v>
      </c>
      <c r="E52" s="60" t="s">
        <v>3649</v>
      </c>
      <c r="F52" s="59" t="s">
        <v>4009</v>
      </c>
      <c r="G52" s="59" t="s">
        <v>4023</v>
      </c>
      <c r="H52" s="106" t="s">
        <v>4047</v>
      </c>
      <c r="I52" s="59" t="s">
        <v>3672</v>
      </c>
      <c r="J52" s="59" t="s">
        <v>4048</v>
      </c>
      <c r="K52" s="60" t="s">
        <v>4049</v>
      </c>
      <c r="L52" s="59" t="s">
        <v>4050</v>
      </c>
      <c r="M52" s="59" t="s">
        <v>4051</v>
      </c>
      <c r="N52" s="59" t="s">
        <v>4052</v>
      </c>
      <c r="O52" s="59" t="s">
        <v>3658</v>
      </c>
      <c r="P52" s="59" t="s">
        <v>3770</v>
      </c>
      <c r="Q52" s="59" t="s">
        <v>4053</v>
      </c>
      <c r="R52" s="59" t="s">
        <v>3661</v>
      </c>
      <c r="S52" s="59" t="s">
        <v>4054</v>
      </c>
      <c r="T52" s="59" t="s">
        <v>4055</v>
      </c>
      <c r="U52" s="59" t="s">
        <v>3745</v>
      </c>
      <c r="V52" s="60" t="s">
        <v>3788</v>
      </c>
      <c r="W52" s="60" t="s">
        <v>3716</v>
      </c>
      <c r="X52" s="59">
        <v>2023</v>
      </c>
      <c r="Y52" s="59" t="s">
        <v>3667</v>
      </c>
      <c r="Z52" s="59">
        <v>2023.9</v>
      </c>
      <c r="AA52" s="59">
        <v>2023.12</v>
      </c>
      <c r="AB52" s="60">
        <v>99.358</v>
      </c>
      <c r="AC52" s="59">
        <v>43</v>
      </c>
      <c r="AD52" s="65"/>
      <c r="AE52" s="60">
        <v>56.358</v>
      </c>
      <c r="AF52" s="59">
        <f t="shared" si="0"/>
        <v>0</v>
      </c>
      <c r="AG52" s="59">
        <v>1224</v>
      </c>
      <c r="AH52" s="59">
        <v>425</v>
      </c>
      <c r="AI52" s="59" t="s">
        <v>3668</v>
      </c>
      <c r="AJ52" s="59" t="s">
        <v>3668</v>
      </c>
      <c r="AK52" s="59" t="s">
        <v>3668</v>
      </c>
      <c r="AL52" s="59" t="s">
        <v>3667</v>
      </c>
      <c r="AM52" s="59" t="s">
        <v>3667</v>
      </c>
      <c r="AN52" s="59" t="s">
        <v>3668</v>
      </c>
      <c r="AO52" s="59" t="s">
        <v>3661</v>
      </c>
      <c r="AP52" s="59" t="s">
        <v>3668</v>
      </c>
      <c r="AQ52" s="59"/>
      <c r="AR52" s="59" t="s">
        <v>4056</v>
      </c>
      <c r="AS52" s="102" t="s">
        <v>480</v>
      </c>
      <c r="AT52" s="65" t="s">
        <v>3718</v>
      </c>
      <c r="AU52" s="65"/>
      <c r="AV52" s="110">
        <v>43.642</v>
      </c>
      <c r="AW52" s="65">
        <v>56.358</v>
      </c>
      <c r="AX52" s="59">
        <f t="shared" si="1"/>
        <v>43</v>
      </c>
      <c r="AY52" s="89">
        <v>43</v>
      </c>
      <c r="AZ52" s="28"/>
      <c r="BA52" s="28"/>
      <c r="BB52" s="28"/>
      <c r="BC52" s="28"/>
      <c r="BD52" s="28"/>
      <c r="BE52" s="28"/>
    </row>
    <row r="53" s="6" customFormat="1" ht="58" customHeight="1" outlineLevel="2" spans="1:57">
      <c r="A53" s="65" t="s">
        <v>3647</v>
      </c>
      <c r="B53" s="65" t="s">
        <v>3647</v>
      </c>
      <c r="C53" s="60">
        <v>45</v>
      </c>
      <c r="D53" s="59" t="s">
        <v>4057</v>
      </c>
      <c r="E53" s="63" t="s">
        <v>3649</v>
      </c>
      <c r="F53" s="65" t="s">
        <v>3650</v>
      </c>
      <c r="G53" s="65" t="s">
        <v>3720</v>
      </c>
      <c r="H53" s="63" t="s">
        <v>4058</v>
      </c>
      <c r="I53" s="65" t="s">
        <v>3672</v>
      </c>
      <c r="J53" s="63" t="s">
        <v>4059</v>
      </c>
      <c r="K53" s="63" t="s">
        <v>4060</v>
      </c>
      <c r="L53" s="65" t="s">
        <v>4061</v>
      </c>
      <c r="M53" s="63" t="s">
        <v>4060</v>
      </c>
      <c r="N53" s="65" t="s">
        <v>4062</v>
      </c>
      <c r="O53" s="65" t="s">
        <v>3658</v>
      </c>
      <c r="P53" s="65" t="s">
        <v>3677</v>
      </c>
      <c r="Q53" s="65" t="s">
        <v>4063</v>
      </c>
      <c r="R53" s="65" t="s">
        <v>3661</v>
      </c>
      <c r="S53" s="65" t="s">
        <v>4064</v>
      </c>
      <c r="T53" s="65" t="s">
        <v>4065</v>
      </c>
      <c r="U53" s="65" t="s">
        <v>3745</v>
      </c>
      <c r="V53" s="63" t="s">
        <v>3788</v>
      </c>
      <c r="W53" s="63" t="s">
        <v>3811</v>
      </c>
      <c r="X53" s="65">
        <v>2023</v>
      </c>
      <c r="Y53" s="65" t="s">
        <v>3667</v>
      </c>
      <c r="Z53" s="59">
        <v>2023.9</v>
      </c>
      <c r="AA53" s="65">
        <v>2023.12</v>
      </c>
      <c r="AB53" s="63">
        <v>60</v>
      </c>
      <c r="AC53" s="59">
        <v>30</v>
      </c>
      <c r="AD53" s="65"/>
      <c r="AE53" s="63">
        <v>30</v>
      </c>
      <c r="AF53" s="59">
        <f t="shared" si="0"/>
        <v>0</v>
      </c>
      <c r="AG53" s="65">
        <v>100</v>
      </c>
      <c r="AH53" s="65">
        <v>15</v>
      </c>
      <c r="AI53" s="65" t="s">
        <v>3668</v>
      </c>
      <c r="AJ53" s="65" t="s">
        <v>3668</v>
      </c>
      <c r="AK53" s="65" t="s">
        <v>3668</v>
      </c>
      <c r="AL53" s="65" t="s">
        <v>3667</v>
      </c>
      <c r="AM53" s="65" t="s">
        <v>3667</v>
      </c>
      <c r="AN53" s="65" t="s">
        <v>3668</v>
      </c>
      <c r="AO53" s="65" t="s">
        <v>3661</v>
      </c>
      <c r="AP53" s="65" t="s">
        <v>3668</v>
      </c>
      <c r="AQ53" s="65" t="s">
        <v>3661</v>
      </c>
      <c r="AR53" s="65" t="s">
        <v>4066</v>
      </c>
      <c r="AS53" s="65">
        <v>13896107725</v>
      </c>
      <c r="AT53" s="65" t="s">
        <v>3718</v>
      </c>
      <c r="AU53" s="65"/>
      <c r="AV53" s="110">
        <v>30</v>
      </c>
      <c r="AW53" s="65">
        <v>30</v>
      </c>
      <c r="AX53" s="59">
        <f t="shared" si="1"/>
        <v>30</v>
      </c>
      <c r="AY53" s="89">
        <v>30</v>
      </c>
      <c r="AZ53" s="28"/>
      <c r="BA53" s="28"/>
      <c r="BB53" s="28"/>
      <c r="BC53" s="28"/>
      <c r="BD53" s="28"/>
      <c r="BE53" s="28"/>
    </row>
    <row r="54" s="6" customFormat="1" ht="59" customHeight="1" outlineLevel="2" spans="1:57">
      <c r="A54" s="65" t="s">
        <v>3647</v>
      </c>
      <c r="B54" s="65" t="s">
        <v>3647</v>
      </c>
      <c r="C54" s="60">
        <v>46</v>
      </c>
      <c r="D54" s="59" t="s">
        <v>4067</v>
      </c>
      <c r="E54" s="63" t="s">
        <v>3649</v>
      </c>
      <c r="F54" s="65" t="s">
        <v>4009</v>
      </c>
      <c r="G54" s="65" t="s">
        <v>4023</v>
      </c>
      <c r="H54" s="63" t="s">
        <v>4068</v>
      </c>
      <c r="I54" s="65" t="s">
        <v>3672</v>
      </c>
      <c r="J54" s="63" t="s">
        <v>4069</v>
      </c>
      <c r="K54" s="63" t="s">
        <v>4070</v>
      </c>
      <c r="L54" s="65" t="s">
        <v>4071</v>
      </c>
      <c r="M54" s="65" t="s">
        <v>4070</v>
      </c>
      <c r="N54" s="65" t="s">
        <v>4072</v>
      </c>
      <c r="O54" s="65" t="s">
        <v>3658</v>
      </c>
      <c r="P54" s="65" t="s">
        <v>3770</v>
      </c>
      <c r="Q54" s="65" t="s">
        <v>4073</v>
      </c>
      <c r="R54" s="65" t="s">
        <v>3661</v>
      </c>
      <c r="S54" s="65" t="s">
        <v>4074</v>
      </c>
      <c r="T54" s="65" t="s">
        <v>4075</v>
      </c>
      <c r="U54" s="65" t="s">
        <v>3664</v>
      </c>
      <c r="V54" s="63" t="s">
        <v>3788</v>
      </c>
      <c r="W54" s="63" t="s">
        <v>3666</v>
      </c>
      <c r="X54" s="65">
        <v>2023</v>
      </c>
      <c r="Y54" s="65" t="s">
        <v>4076</v>
      </c>
      <c r="Z54" s="59">
        <v>2023.9</v>
      </c>
      <c r="AA54" s="65">
        <v>2023.12</v>
      </c>
      <c r="AB54" s="63">
        <v>100</v>
      </c>
      <c r="AC54" s="59">
        <v>100</v>
      </c>
      <c r="AD54" s="65"/>
      <c r="AE54" s="63">
        <v>0</v>
      </c>
      <c r="AF54" s="59">
        <f t="shared" si="0"/>
        <v>0</v>
      </c>
      <c r="AG54" s="65">
        <v>120</v>
      </c>
      <c r="AH54" s="65">
        <v>23</v>
      </c>
      <c r="AI54" s="65" t="s">
        <v>3668</v>
      </c>
      <c r="AJ54" s="65" t="s">
        <v>3668</v>
      </c>
      <c r="AK54" s="65" t="s">
        <v>3668</v>
      </c>
      <c r="AL54" s="65" t="s">
        <v>3667</v>
      </c>
      <c r="AM54" s="65" t="s">
        <v>3668</v>
      </c>
      <c r="AN54" s="65" t="s">
        <v>3668</v>
      </c>
      <c r="AO54" s="65" t="s">
        <v>3661</v>
      </c>
      <c r="AP54" s="65" t="s">
        <v>3668</v>
      </c>
      <c r="AQ54" s="65" t="s">
        <v>3661</v>
      </c>
      <c r="AR54" s="65" t="s">
        <v>3683</v>
      </c>
      <c r="AS54" s="65">
        <v>18883235345</v>
      </c>
      <c r="AT54" s="63" t="s">
        <v>3684</v>
      </c>
      <c r="AU54" s="63"/>
      <c r="AV54" s="110">
        <v>100</v>
      </c>
      <c r="AW54" s="65">
        <v>0</v>
      </c>
      <c r="AX54" s="59">
        <f t="shared" si="1"/>
        <v>0</v>
      </c>
      <c r="AY54" s="89"/>
      <c r="AZ54" s="28"/>
      <c r="BA54" s="28"/>
      <c r="BB54" s="28"/>
      <c r="BC54" s="28"/>
      <c r="BD54" s="28"/>
      <c r="BE54" s="28"/>
    </row>
    <row r="55" s="6" customFormat="1" ht="55" customHeight="1" outlineLevel="2" spans="1:57">
      <c r="A55" s="65" t="s">
        <v>3647</v>
      </c>
      <c r="B55" s="105" t="s">
        <v>3966</v>
      </c>
      <c r="C55" s="60">
        <v>47</v>
      </c>
      <c r="D55" s="59" t="s">
        <v>4077</v>
      </c>
      <c r="E55" s="63" t="s">
        <v>3649</v>
      </c>
      <c r="F55" s="65" t="s">
        <v>3650</v>
      </c>
      <c r="G55" s="65" t="s">
        <v>3651</v>
      </c>
      <c r="H55" s="65" t="s">
        <v>4078</v>
      </c>
      <c r="I55" s="65" t="s">
        <v>3690</v>
      </c>
      <c r="J55" s="65" t="s">
        <v>4079</v>
      </c>
      <c r="K55" s="60" t="s">
        <v>4080</v>
      </c>
      <c r="L55" s="65" t="s">
        <v>4081</v>
      </c>
      <c r="M55" s="59" t="s">
        <v>4082</v>
      </c>
      <c r="N55" s="59" t="s">
        <v>4083</v>
      </c>
      <c r="O55" s="59" t="s">
        <v>3658</v>
      </c>
      <c r="P55" s="59" t="s">
        <v>3677</v>
      </c>
      <c r="Q55" s="59" t="s">
        <v>4084</v>
      </c>
      <c r="R55" s="63" t="s">
        <v>4085</v>
      </c>
      <c r="S55" s="63" t="s">
        <v>4086</v>
      </c>
      <c r="T55" s="59" t="s">
        <v>4019</v>
      </c>
      <c r="U55" s="59" t="s">
        <v>3664</v>
      </c>
      <c r="V55" s="65" t="s">
        <v>3788</v>
      </c>
      <c r="W55" s="65" t="s">
        <v>4087</v>
      </c>
      <c r="X55" s="65">
        <v>2023</v>
      </c>
      <c r="Y55" s="65" t="s">
        <v>3667</v>
      </c>
      <c r="Z55" s="59">
        <v>2023.9</v>
      </c>
      <c r="AA55" s="65">
        <v>2023.12</v>
      </c>
      <c r="AB55" s="65">
        <v>50</v>
      </c>
      <c r="AC55" s="59">
        <v>40</v>
      </c>
      <c r="AD55" s="65"/>
      <c r="AE55" s="65">
        <v>10</v>
      </c>
      <c r="AF55" s="59">
        <f t="shared" si="0"/>
        <v>0</v>
      </c>
      <c r="AG55" s="63">
        <v>867</v>
      </c>
      <c r="AH55" s="65">
        <v>185</v>
      </c>
      <c r="AI55" s="65" t="s">
        <v>3668</v>
      </c>
      <c r="AJ55" s="65" t="s">
        <v>3668</v>
      </c>
      <c r="AK55" s="65" t="s">
        <v>3668</v>
      </c>
      <c r="AL55" s="65" t="s">
        <v>3668</v>
      </c>
      <c r="AM55" s="65" t="s">
        <v>3667</v>
      </c>
      <c r="AN55" s="65" t="s">
        <v>3668</v>
      </c>
      <c r="AO55" s="65" t="s">
        <v>3668</v>
      </c>
      <c r="AP55" s="65" t="s">
        <v>3668</v>
      </c>
      <c r="AQ55" s="65" t="s">
        <v>3668</v>
      </c>
      <c r="AR55" s="65" t="s">
        <v>4088</v>
      </c>
      <c r="AS55" s="65">
        <v>13618356711</v>
      </c>
      <c r="AT55" s="63" t="s">
        <v>3718</v>
      </c>
      <c r="AU55" s="63"/>
      <c r="AV55" s="110">
        <v>40</v>
      </c>
      <c r="AW55" s="65">
        <v>10</v>
      </c>
      <c r="AX55" s="59">
        <f t="shared" si="1"/>
        <v>40</v>
      </c>
      <c r="AY55" s="89">
        <v>40</v>
      </c>
      <c r="AZ55" s="28"/>
      <c r="BA55" s="28"/>
      <c r="BB55" s="28"/>
      <c r="BC55" s="28"/>
      <c r="BD55" s="28"/>
      <c r="BE55" s="28"/>
    </row>
    <row r="56" s="6" customFormat="1" ht="97" customHeight="1" outlineLevel="2" spans="1:57">
      <c r="A56" s="65" t="s">
        <v>3647</v>
      </c>
      <c r="B56" s="65" t="s">
        <v>3647</v>
      </c>
      <c r="C56" s="60">
        <v>48</v>
      </c>
      <c r="D56" s="59" t="s">
        <v>4089</v>
      </c>
      <c r="E56" s="63" t="s">
        <v>3649</v>
      </c>
      <c r="F56" s="65" t="s">
        <v>3650</v>
      </c>
      <c r="G56" s="65" t="s">
        <v>3651</v>
      </c>
      <c r="H56" s="65" t="s">
        <v>4090</v>
      </c>
      <c r="I56" s="65" t="s">
        <v>3690</v>
      </c>
      <c r="J56" s="65" t="s">
        <v>4091</v>
      </c>
      <c r="K56" s="65" t="s">
        <v>4092</v>
      </c>
      <c r="L56" s="63" t="s">
        <v>4093</v>
      </c>
      <c r="M56" s="59" t="s">
        <v>4094</v>
      </c>
      <c r="N56" s="63" t="s">
        <v>4095</v>
      </c>
      <c r="O56" s="63" t="s">
        <v>3658</v>
      </c>
      <c r="P56" s="59" t="s">
        <v>3770</v>
      </c>
      <c r="Q56" s="63" t="s">
        <v>4096</v>
      </c>
      <c r="R56" s="63" t="s">
        <v>4097</v>
      </c>
      <c r="S56" s="63" t="s">
        <v>4098</v>
      </c>
      <c r="T56" s="59" t="s">
        <v>3681</v>
      </c>
      <c r="U56" s="63" t="s">
        <v>3774</v>
      </c>
      <c r="V56" s="63" t="s">
        <v>3788</v>
      </c>
      <c r="W56" s="63" t="s">
        <v>4099</v>
      </c>
      <c r="X56" s="65">
        <v>2023</v>
      </c>
      <c r="Y56" s="65" t="s">
        <v>3667</v>
      </c>
      <c r="Z56" s="59">
        <v>2023.9</v>
      </c>
      <c r="AA56" s="65">
        <v>2023.12</v>
      </c>
      <c r="AB56" s="65">
        <v>79.95</v>
      </c>
      <c r="AC56" s="59">
        <v>39.95</v>
      </c>
      <c r="AD56" s="65"/>
      <c r="AE56" s="63">
        <v>40</v>
      </c>
      <c r="AF56" s="59">
        <f t="shared" si="0"/>
        <v>0</v>
      </c>
      <c r="AG56" s="63">
        <v>3000</v>
      </c>
      <c r="AH56" s="63">
        <v>852</v>
      </c>
      <c r="AI56" s="63" t="s">
        <v>3668</v>
      </c>
      <c r="AJ56" s="63" t="s">
        <v>3668</v>
      </c>
      <c r="AK56" s="63" t="s">
        <v>3668</v>
      </c>
      <c r="AL56" s="63" t="s">
        <v>3667</v>
      </c>
      <c r="AM56" s="63" t="s">
        <v>3668</v>
      </c>
      <c r="AN56" s="63" t="s">
        <v>3668</v>
      </c>
      <c r="AO56" s="63"/>
      <c r="AP56" s="63" t="s">
        <v>3667</v>
      </c>
      <c r="AQ56" s="63"/>
      <c r="AR56" s="63" t="s">
        <v>4100</v>
      </c>
      <c r="AS56" s="63">
        <v>13883692604</v>
      </c>
      <c r="AT56" s="63" t="s">
        <v>3718</v>
      </c>
      <c r="AU56" s="63"/>
      <c r="AV56" s="110">
        <v>40</v>
      </c>
      <c r="AW56" s="65">
        <v>40</v>
      </c>
      <c r="AX56" s="59">
        <f t="shared" si="1"/>
        <v>39.95</v>
      </c>
      <c r="AY56" s="89">
        <v>39.95</v>
      </c>
      <c r="AZ56" s="28"/>
      <c r="BA56" s="28"/>
      <c r="BB56" s="28"/>
      <c r="BC56" s="28"/>
      <c r="BD56" s="28"/>
      <c r="BE56" s="28"/>
    </row>
    <row r="57" s="6" customFormat="1" ht="57" customHeight="1" outlineLevel="2" spans="1:57">
      <c r="A57" s="65" t="s">
        <v>3647</v>
      </c>
      <c r="B57" s="65" t="s">
        <v>3647</v>
      </c>
      <c r="C57" s="60">
        <v>49</v>
      </c>
      <c r="D57" s="59" t="s">
        <v>4101</v>
      </c>
      <c r="E57" s="63" t="s">
        <v>3649</v>
      </c>
      <c r="F57" s="65" t="s">
        <v>3650</v>
      </c>
      <c r="G57" s="65" t="s">
        <v>3651</v>
      </c>
      <c r="H57" s="63" t="s">
        <v>4102</v>
      </c>
      <c r="I57" s="63" t="s">
        <v>3672</v>
      </c>
      <c r="J57" s="63" t="s">
        <v>4103</v>
      </c>
      <c r="K57" s="59" t="s">
        <v>4104</v>
      </c>
      <c r="L57" s="65" t="s">
        <v>4105</v>
      </c>
      <c r="M57" s="59" t="s">
        <v>4106</v>
      </c>
      <c r="N57" s="63" t="s">
        <v>4107</v>
      </c>
      <c r="O57" s="63" t="s">
        <v>3658</v>
      </c>
      <c r="P57" s="59" t="s">
        <v>3770</v>
      </c>
      <c r="Q57" s="63" t="s">
        <v>4108</v>
      </c>
      <c r="R57" s="63"/>
      <c r="S57" s="63" t="s">
        <v>4109</v>
      </c>
      <c r="T57" s="60" t="s">
        <v>4055</v>
      </c>
      <c r="U57" s="63" t="s">
        <v>3774</v>
      </c>
      <c r="V57" s="63" t="s">
        <v>3788</v>
      </c>
      <c r="W57" s="63" t="s">
        <v>4110</v>
      </c>
      <c r="X57" s="63">
        <v>2023</v>
      </c>
      <c r="Y57" s="63" t="s">
        <v>3667</v>
      </c>
      <c r="Z57" s="59">
        <v>2023.9</v>
      </c>
      <c r="AA57" s="71">
        <v>45261</v>
      </c>
      <c r="AB57" s="63">
        <v>80</v>
      </c>
      <c r="AC57" s="59">
        <v>35</v>
      </c>
      <c r="AD57" s="65"/>
      <c r="AE57" s="63">
        <v>45</v>
      </c>
      <c r="AF57" s="59">
        <f t="shared" si="0"/>
        <v>0</v>
      </c>
      <c r="AG57" s="63">
        <v>300</v>
      </c>
      <c r="AH57" s="63">
        <v>50</v>
      </c>
      <c r="AI57" s="63" t="s">
        <v>3668</v>
      </c>
      <c r="AJ57" s="63" t="s">
        <v>3668</v>
      </c>
      <c r="AK57" s="63" t="s">
        <v>3668</v>
      </c>
      <c r="AL57" s="63" t="s">
        <v>3667</v>
      </c>
      <c r="AM57" s="63" t="s">
        <v>3668</v>
      </c>
      <c r="AN57" s="63" t="s">
        <v>3668</v>
      </c>
      <c r="AO57" s="63" t="s">
        <v>3668</v>
      </c>
      <c r="AP57" s="63" t="s">
        <v>3668</v>
      </c>
      <c r="AQ57" s="63"/>
      <c r="AR57" s="63" t="s">
        <v>4111</v>
      </c>
      <c r="AS57" s="63">
        <v>15823045160</v>
      </c>
      <c r="AT57" s="63" t="s">
        <v>3718</v>
      </c>
      <c r="AU57" s="63"/>
      <c r="AV57" s="110">
        <v>35</v>
      </c>
      <c r="AW57" s="65">
        <v>45</v>
      </c>
      <c r="AX57" s="59">
        <f t="shared" si="1"/>
        <v>35</v>
      </c>
      <c r="AY57" s="89">
        <v>35</v>
      </c>
      <c r="AZ57" s="28"/>
      <c r="BA57" s="28"/>
      <c r="BB57" s="28"/>
      <c r="BC57" s="28"/>
      <c r="BD57" s="28"/>
      <c r="BE57" s="28"/>
    </row>
    <row r="58" s="6" customFormat="1" ht="57" customHeight="1" outlineLevel="2" spans="1:57">
      <c r="A58" s="65" t="s">
        <v>3647</v>
      </c>
      <c r="B58" s="65" t="s">
        <v>3647</v>
      </c>
      <c r="C58" s="60">
        <v>50</v>
      </c>
      <c r="D58" s="59" t="s">
        <v>4112</v>
      </c>
      <c r="E58" s="63" t="s">
        <v>3649</v>
      </c>
      <c r="F58" s="63" t="s">
        <v>4009</v>
      </c>
      <c r="G58" s="63" t="s">
        <v>4023</v>
      </c>
      <c r="H58" s="60" t="s">
        <v>4113</v>
      </c>
      <c r="I58" s="63" t="s">
        <v>3690</v>
      </c>
      <c r="J58" s="63" t="s">
        <v>4114</v>
      </c>
      <c r="K58" s="59" t="s">
        <v>4115</v>
      </c>
      <c r="L58" s="63" t="s">
        <v>4116</v>
      </c>
      <c r="M58" s="63" t="s">
        <v>4115</v>
      </c>
      <c r="N58" s="63" t="s">
        <v>4117</v>
      </c>
      <c r="O58" s="63" t="s">
        <v>3658</v>
      </c>
      <c r="P58" s="59" t="s">
        <v>3770</v>
      </c>
      <c r="Q58" s="63" t="s">
        <v>4118</v>
      </c>
      <c r="R58" s="63"/>
      <c r="S58" s="63" t="s">
        <v>4119</v>
      </c>
      <c r="T58" s="59" t="s">
        <v>3681</v>
      </c>
      <c r="U58" s="63" t="s">
        <v>3774</v>
      </c>
      <c r="V58" s="63" t="s">
        <v>3788</v>
      </c>
      <c r="W58" s="63" t="s">
        <v>3700</v>
      </c>
      <c r="X58" s="63">
        <v>2023</v>
      </c>
      <c r="Y58" s="63" t="s">
        <v>3667</v>
      </c>
      <c r="Z58" s="59">
        <v>2023.9</v>
      </c>
      <c r="AA58" s="63">
        <v>2023.12</v>
      </c>
      <c r="AB58" s="63">
        <v>80</v>
      </c>
      <c r="AC58" s="59">
        <v>40</v>
      </c>
      <c r="AD58" s="65"/>
      <c r="AE58" s="63">
        <v>40</v>
      </c>
      <c r="AF58" s="59">
        <f t="shared" si="0"/>
        <v>0</v>
      </c>
      <c r="AG58" s="63">
        <v>450</v>
      </c>
      <c r="AH58" s="63">
        <v>80</v>
      </c>
      <c r="AI58" s="63" t="s">
        <v>3668</v>
      </c>
      <c r="AJ58" s="63" t="s">
        <v>3668</v>
      </c>
      <c r="AK58" s="63" t="s">
        <v>3668</v>
      </c>
      <c r="AL58" s="63" t="s">
        <v>3667</v>
      </c>
      <c r="AM58" s="63" t="s">
        <v>3668</v>
      </c>
      <c r="AN58" s="63" t="s">
        <v>3668</v>
      </c>
      <c r="AO58" s="63"/>
      <c r="AP58" s="63" t="s">
        <v>3668</v>
      </c>
      <c r="AQ58" s="63"/>
      <c r="AR58" s="63" t="s">
        <v>4120</v>
      </c>
      <c r="AS58" s="63">
        <v>13668448223</v>
      </c>
      <c r="AT58" s="63" t="s">
        <v>3718</v>
      </c>
      <c r="AU58" s="63"/>
      <c r="AV58" s="110">
        <v>40</v>
      </c>
      <c r="AW58" s="65">
        <v>40</v>
      </c>
      <c r="AX58" s="59">
        <f t="shared" si="1"/>
        <v>40</v>
      </c>
      <c r="AY58" s="89">
        <v>40</v>
      </c>
      <c r="AZ58" s="28"/>
      <c r="BA58" s="28"/>
      <c r="BB58" s="28"/>
      <c r="BC58" s="28"/>
      <c r="BD58" s="28"/>
      <c r="BE58" s="28"/>
    </row>
    <row r="59" s="6" customFormat="1" ht="57" customHeight="1" outlineLevel="2" spans="1:57">
      <c r="A59" s="65" t="s">
        <v>3647</v>
      </c>
      <c r="B59" s="65" t="s">
        <v>3647</v>
      </c>
      <c r="C59" s="60">
        <v>51</v>
      </c>
      <c r="D59" s="59" t="s">
        <v>4121</v>
      </c>
      <c r="E59" s="63" t="s">
        <v>3649</v>
      </c>
      <c r="F59" s="63" t="s">
        <v>4009</v>
      </c>
      <c r="G59" s="63" t="s">
        <v>4023</v>
      </c>
      <c r="H59" s="60" t="s">
        <v>4122</v>
      </c>
      <c r="I59" s="63" t="s">
        <v>3690</v>
      </c>
      <c r="J59" s="63" t="s">
        <v>4123</v>
      </c>
      <c r="K59" s="60" t="s">
        <v>4124</v>
      </c>
      <c r="L59" s="63" t="s">
        <v>4125</v>
      </c>
      <c r="M59" s="63" t="s">
        <v>4124</v>
      </c>
      <c r="N59" s="63" t="s">
        <v>4126</v>
      </c>
      <c r="O59" s="63" t="s">
        <v>3658</v>
      </c>
      <c r="P59" s="59" t="s">
        <v>3770</v>
      </c>
      <c r="Q59" s="63" t="s">
        <v>4127</v>
      </c>
      <c r="R59" s="63"/>
      <c r="S59" s="63" t="s">
        <v>4128</v>
      </c>
      <c r="T59" s="59" t="s">
        <v>4129</v>
      </c>
      <c r="U59" s="63" t="s">
        <v>3774</v>
      </c>
      <c r="V59" s="63" t="s">
        <v>3788</v>
      </c>
      <c r="W59" s="63" t="s">
        <v>4130</v>
      </c>
      <c r="X59" s="63">
        <v>2023</v>
      </c>
      <c r="Y59" s="63" t="s">
        <v>3667</v>
      </c>
      <c r="Z59" s="59">
        <v>2023.9</v>
      </c>
      <c r="AA59" s="71">
        <v>45261</v>
      </c>
      <c r="AB59" s="65">
        <v>80</v>
      </c>
      <c r="AC59" s="59">
        <v>40</v>
      </c>
      <c r="AD59" s="65"/>
      <c r="AE59" s="63">
        <v>40</v>
      </c>
      <c r="AF59" s="59">
        <f t="shared" si="0"/>
        <v>0</v>
      </c>
      <c r="AG59" s="63">
        <v>60</v>
      </c>
      <c r="AH59" s="63">
        <v>60</v>
      </c>
      <c r="AI59" s="63" t="s">
        <v>3668</v>
      </c>
      <c r="AJ59" s="63" t="s">
        <v>3668</v>
      </c>
      <c r="AK59" s="63" t="s">
        <v>3668</v>
      </c>
      <c r="AL59" s="63" t="s">
        <v>3667</v>
      </c>
      <c r="AM59" s="63" t="s">
        <v>3668</v>
      </c>
      <c r="AN59" s="63" t="s">
        <v>3668</v>
      </c>
      <c r="AO59" s="63"/>
      <c r="AP59" s="63" t="s">
        <v>3668</v>
      </c>
      <c r="AQ59" s="63"/>
      <c r="AR59" s="63" t="s">
        <v>4131</v>
      </c>
      <c r="AS59" s="63">
        <v>15223720118</v>
      </c>
      <c r="AT59" s="63" t="s">
        <v>3718</v>
      </c>
      <c r="AU59" s="63"/>
      <c r="AV59" s="110">
        <v>40</v>
      </c>
      <c r="AW59" s="65">
        <v>40</v>
      </c>
      <c r="AX59" s="59">
        <f t="shared" si="1"/>
        <v>40</v>
      </c>
      <c r="AY59" s="89">
        <v>40</v>
      </c>
      <c r="AZ59" s="28"/>
      <c r="BA59" s="28"/>
      <c r="BB59" s="28"/>
      <c r="BC59" s="28"/>
      <c r="BD59" s="28"/>
      <c r="BE59" s="28"/>
    </row>
    <row r="60" s="6" customFormat="1" ht="57" customHeight="1" outlineLevel="1" spans="1:57">
      <c r="A60" s="103" t="s">
        <v>4132</v>
      </c>
      <c r="B60" s="65"/>
      <c r="C60" s="60"/>
      <c r="D60" s="59"/>
      <c r="E60" s="59"/>
      <c r="F60" s="59"/>
      <c r="G60" s="59"/>
      <c r="H60" s="59"/>
      <c r="I60" s="59"/>
      <c r="J60" s="59"/>
      <c r="K60" s="59"/>
      <c r="L60" s="59"/>
      <c r="M60" s="59"/>
      <c r="N60" s="59"/>
      <c r="O60" s="59"/>
      <c r="P60" s="59"/>
      <c r="Q60" s="59"/>
      <c r="R60" s="59"/>
      <c r="S60" s="59"/>
      <c r="T60" s="59"/>
      <c r="U60" s="59"/>
      <c r="V60" s="59"/>
      <c r="W60" s="59"/>
      <c r="X60" s="59"/>
      <c r="Y60" s="59"/>
      <c r="Z60" s="59"/>
      <c r="AA60" s="59"/>
      <c r="AB60" s="59">
        <f>SUBTOTAL(9,AB61:AB246)</f>
        <v>14987.96</v>
      </c>
      <c r="AC60" s="59">
        <f>SUBTOTAL(9,AC61:AC246)</f>
        <v>13375.96</v>
      </c>
      <c r="AD60" s="59">
        <f>SUBTOTAL(9,AD61:AD246)</f>
        <v>1612</v>
      </c>
      <c r="AE60" s="59">
        <f>SUBTOTAL(9,AE61:AE246)</f>
        <v>0</v>
      </c>
      <c r="AF60" s="59"/>
      <c r="AG60" s="59"/>
      <c r="AH60" s="59"/>
      <c r="AI60" s="59"/>
      <c r="AJ60" s="59"/>
      <c r="AK60" s="59"/>
      <c r="AL60" s="59"/>
      <c r="AM60" s="59"/>
      <c r="AN60" s="59"/>
      <c r="AO60" s="59"/>
      <c r="AP60" s="59"/>
      <c r="AQ60" s="59"/>
      <c r="AR60" s="59"/>
      <c r="AS60" s="59"/>
      <c r="AT60" s="65"/>
      <c r="AU60" s="65"/>
      <c r="AV60" s="65"/>
      <c r="AW60" s="65"/>
      <c r="AX60" s="59">
        <f>SUBTOTAL(9,AX61:AX246)</f>
        <v>4729.3</v>
      </c>
      <c r="AY60" s="89"/>
      <c r="AZ60" s="28"/>
      <c r="BA60" s="28"/>
      <c r="BB60" s="28"/>
      <c r="BC60" s="28"/>
      <c r="BD60" s="28"/>
      <c r="BE60" s="28"/>
    </row>
    <row r="61" s="6" customFormat="1" ht="110" customHeight="1" outlineLevel="2" spans="1:57">
      <c r="A61" s="65" t="s">
        <v>4133</v>
      </c>
      <c r="B61" s="65" t="s">
        <v>4133</v>
      </c>
      <c r="C61" s="60">
        <v>52</v>
      </c>
      <c r="D61" s="59" t="s">
        <v>4134</v>
      </c>
      <c r="E61" s="59" t="s">
        <v>4135</v>
      </c>
      <c r="F61" s="59" t="s">
        <v>4136</v>
      </c>
      <c r="G61" s="59" t="s">
        <v>4136</v>
      </c>
      <c r="H61" s="59" t="s">
        <v>4137</v>
      </c>
      <c r="I61" s="59" t="s">
        <v>3690</v>
      </c>
      <c r="J61" s="59" t="s">
        <v>4138</v>
      </c>
      <c r="K61" s="59" t="s">
        <v>4139</v>
      </c>
      <c r="L61" s="59" t="s">
        <v>4140</v>
      </c>
      <c r="M61" s="59" t="s">
        <v>4139</v>
      </c>
      <c r="N61" s="59" t="s">
        <v>4141</v>
      </c>
      <c r="O61" s="59" t="s">
        <v>4142</v>
      </c>
      <c r="P61" s="59" t="s">
        <v>3756</v>
      </c>
      <c r="Q61" s="59" t="s">
        <v>4143</v>
      </c>
      <c r="R61" s="59" t="s">
        <v>4144</v>
      </c>
      <c r="S61" s="59" t="s">
        <v>4145</v>
      </c>
      <c r="T61" s="59" t="s">
        <v>4146</v>
      </c>
      <c r="U61" s="59" t="s">
        <v>4147</v>
      </c>
      <c r="V61" s="59" t="s">
        <v>4148</v>
      </c>
      <c r="W61" s="59" t="s">
        <v>4149</v>
      </c>
      <c r="X61" s="59">
        <v>2024</v>
      </c>
      <c r="Y61" s="59" t="s">
        <v>3667</v>
      </c>
      <c r="Z61" s="59">
        <v>202401</v>
      </c>
      <c r="AA61" s="59">
        <v>202412</v>
      </c>
      <c r="AB61" s="59">
        <v>20.4</v>
      </c>
      <c r="AC61" s="59">
        <v>20.4</v>
      </c>
      <c r="AD61" s="59"/>
      <c r="AE61" s="59"/>
      <c r="AF61" s="59">
        <f t="shared" ref="AF61:AF73" si="2">AB61-AC61-AD61-AE61</f>
        <v>0</v>
      </c>
      <c r="AG61" s="59">
        <v>54</v>
      </c>
      <c r="AH61" s="59">
        <v>54</v>
      </c>
      <c r="AI61" s="59" t="s">
        <v>3668</v>
      </c>
      <c r="AJ61" s="59" t="s">
        <v>3668</v>
      </c>
      <c r="AK61" s="59" t="s">
        <v>3668</v>
      </c>
      <c r="AL61" s="59" t="s">
        <v>3667</v>
      </c>
      <c r="AM61" s="59" t="s">
        <v>3667</v>
      </c>
      <c r="AN61" s="59" t="s">
        <v>3668</v>
      </c>
      <c r="AO61" s="59" t="s">
        <v>3668</v>
      </c>
      <c r="AP61" s="59" t="s">
        <v>3668</v>
      </c>
      <c r="AQ61" s="59" t="s">
        <v>3668</v>
      </c>
      <c r="AR61" s="59" t="s">
        <v>4150</v>
      </c>
      <c r="AS61" s="59">
        <v>18375892691</v>
      </c>
      <c r="AT61" s="65"/>
      <c r="AU61" s="65"/>
      <c r="AV61" s="65"/>
      <c r="AW61" s="65"/>
      <c r="AX61" s="59">
        <f t="shared" ref="AX61:AX73" si="3">AY61+AZ61+BA61+BB61+BC61+BD61+BE61</f>
        <v>4.2</v>
      </c>
      <c r="AY61" s="89">
        <f>14*6*0.05</f>
        <v>4.2</v>
      </c>
      <c r="AZ61" s="28"/>
      <c r="BA61" s="28"/>
      <c r="BB61" s="28"/>
      <c r="BC61" s="28"/>
      <c r="BD61" s="28"/>
      <c r="BE61" s="28"/>
    </row>
    <row r="62" s="6" customFormat="1" ht="91" customHeight="1" outlineLevel="2" spans="1:57">
      <c r="A62" s="65" t="s">
        <v>4133</v>
      </c>
      <c r="B62" s="65" t="s">
        <v>4133</v>
      </c>
      <c r="C62" s="60">
        <v>53</v>
      </c>
      <c r="D62" s="59" t="s">
        <v>4151</v>
      </c>
      <c r="E62" s="59" t="s">
        <v>4135</v>
      </c>
      <c r="F62" s="59" t="s">
        <v>4136</v>
      </c>
      <c r="G62" s="59" t="s">
        <v>4136</v>
      </c>
      <c r="H62" s="59" t="s">
        <v>4152</v>
      </c>
      <c r="I62" s="59" t="s">
        <v>3690</v>
      </c>
      <c r="J62" s="59" t="s">
        <v>4153</v>
      </c>
      <c r="K62" s="59" t="s">
        <v>4154</v>
      </c>
      <c r="L62" s="59" t="s">
        <v>4155</v>
      </c>
      <c r="M62" s="59" t="s">
        <v>4154</v>
      </c>
      <c r="N62" s="59" t="s">
        <v>4156</v>
      </c>
      <c r="O62" s="59" t="s">
        <v>4142</v>
      </c>
      <c r="P62" s="59" t="s">
        <v>3756</v>
      </c>
      <c r="Q62" s="59" t="s">
        <v>4143</v>
      </c>
      <c r="R62" s="59" t="s">
        <v>4144</v>
      </c>
      <c r="S62" s="59" t="s">
        <v>4157</v>
      </c>
      <c r="T62" s="59" t="s">
        <v>4146</v>
      </c>
      <c r="U62" s="59" t="s">
        <v>4147</v>
      </c>
      <c r="V62" s="59" t="s">
        <v>4148</v>
      </c>
      <c r="W62" s="59" t="s">
        <v>4158</v>
      </c>
      <c r="X62" s="59">
        <v>2024</v>
      </c>
      <c r="Y62" s="59" t="s">
        <v>3667</v>
      </c>
      <c r="Z62" s="59">
        <v>202401</v>
      </c>
      <c r="AA62" s="59">
        <v>202412</v>
      </c>
      <c r="AB62" s="59">
        <v>6</v>
      </c>
      <c r="AC62" s="59">
        <v>6</v>
      </c>
      <c r="AD62" s="59"/>
      <c r="AE62" s="59"/>
      <c r="AF62" s="59">
        <f t="shared" si="2"/>
        <v>0</v>
      </c>
      <c r="AG62" s="59">
        <v>10</v>
      </c>
      <c r="AH62" s="59">
        <v>10</v>
      </c>
      <c r="AI62" s="59" t="s">
        <v>3668</v>
      </c>
      <c r="AJ62" s="59" t="s">
        <v>3668</v>
      </c>
      <c r="AK62" s="59" t="s">
        <v>3668</v>
      </c>
      <c r="AL62" s="59" t="s">
        <v>3667</v>
      </c>
      <c r="AM62" s="59" t="s">
        <v>3667</v>
      </c>
      <c r="AN62" s="59" t="s">
        <v>3668</v>
      </c>
      <c r="AO62" s="59" t="s">
        <v>3668</v>
      </c>
      <c r="AP62" s="59" t="s">
        <v>3668</v>
      </c>
      <c r="AQ62" s="59" t="s">
        <v>3668</v>
      </c>
      <c r="AR62" s="59" t="s">
        <v>4150</v>
      </c>
      <c r="AS62" s="59">
        <v>18375892691</v>
      </c>
      <c r="AT62" s="65"/>
      <c r="AU62" s="65"/>
      <c r="AV62" s="65"/>
      <c r="AW62" s="65"/>
      <c r="AX62" s="59">
        <f t="shared" si="3"/>
        <v>3</v>
      </c>
      <c r="AY62" s="89">
        <f>10*0.05*6</f>
        <v>3</v>
      </c>
      <c r="AZ62" s="28"/>
      <c r="BA62" s="28"/>
      <c r="BB62" s="28"/>
      <c r="BC62" s="28"/>
      <c r="BD62" s="28"/>
      <c r="BE62" s="28"/>
    </row>
    <row r="63" s="6" customFormat="1" ht="121" customHeight="1" outlineLevel="2" spans="1:57">
      <c r="A63" s="65" t="s">
        <v>4133</v>
      </c>
      <c r="B63" s="65" t="s">
        <v>4133</v>
      </c>
      <c r="C63" s="60">
        <v>54</v>
      </c>
      <c r="D63" s="59" t="s">
        <v>4159</v>
      </c>
      <c r="E63" s="59" t="s">
        <v>4135</v>
      </c>
      <c r="F63" s="59" t="s">
        <v>4136</v>
      </c>
      <c r="G63" s="59" t="s">
        <v>4136</v>
      </c>
      <c r="H63" s="59" t="s">
        <v>4160</v>
      </c>
      <c r="I63" s="59" t="s">
        <v>3690</v>
      </c>
      <c r="J63" s="59" t="s">
        <v>4161</v>
      </c>
      <c r="K63" s="59" t="s">
        <v>4162</v>
      </c>
      <c r="L63" s="59" t="s">
        <v>4163</v>
      </c>
      <c r="M63" s="59" t="s">
        <v>4162</v>
      </c>
      <c r="N63" s="59" t="s">
        <v>4164</v>
      </c>
      <c r="O63" s="59" t="s">
        <v>4142</v>
      </c>
      <c r="P63" s="59" t="s">
        <v>3756</v>
      </c>
      <c r="Q63" s="59" t="s">
        <v>4143</v>
      </c>
      <c r="R63" s="59" t="s">
        <v>4144</v>
      </c>
      <c r="S63" s="59" t="s">
        <v>4165</v>
      </c>
      <c r="T63" s="59" t="s">
        <v>4146</v>
      </c>
      <c r="U63" s="59" t="s">
        <v>4147</v>
      </c>
      <c r="V63" s="59" t="s">
        <v>4148</v>
      </c>
      <c r="W63" s="59" t="s">
        <v>4166</v>
      </c>
      <c r="X63" s="59">
        <v>2024</v>
      </c>
      <c r="Y63" s="59" t="s">
        <v>3667</v>
      </c>
      <c r="Z63" s="59">
        <v>202401</v>
      </c>
      <c r="AA63" s="59">
        <v>202412</v>
      </c>
      <c r="AB63" s="59">
        <v>114.3</v>
      </c>
      <c r="AC63" s="59">
        <v>114.3</v>
      </c>
      <c r="AD63" s="59"/>
      <c r="AE63" s="59"/>
      <c r="AF63" s="59">
        <f t="shared" si="2"/>
        <v>0</v>
      </c>
      <c r="AG63" s="59">
        <v>231</v>
      </c>
      <c r="AH63" s="59">
        <v>231</v>
      </c>
      <c r="AI63" s="59" t="s">
        <v>3668</v>
      </c>
      <c r="AJ63" s="59" t="s">
        <v>3668</v>
      </c>
      <c r="AK63" s="59" t="s">
        <v>3668</v>
      </c>
      <c r="AL63" s="59" t="s">
        <v>3667</v>
      </c>
      <c r="AM63" s="59" t="s">
        <v>3667</v>
      </c>
      <c r="AN63" s="59" t="s">
        <v>3668</v>
      </c>
      <c r="AO63" s="59" t="s">
        <v>3668</v>
      </c>
      <c r="AP63" s="59" t="s">
        <v>3668</v>
      </c>
      <c r="AQ63" s="59" t="s">
        <v>3668</v>
      </c>
      <c r="AR63" s="59" t="s">
        <v>4150</v>
      </c>
      <c r="AS63" s="59">
        <v>18375892691</v>
      </c>
      <c r="AT63" s="65"/>
      <c r="AU63" s="65"/>
      <c r="AV63" s="65"/>
      <c r="AW63" s="65"/>
      <c r="AX63" s="59">
        <f t="shared" si="3"/>
        <v>45</v>
      </c>
      <c r="AY63" s="89">
        <f>150*0.05*6</f>
        <v>45</v>
      </c>
      <c r="AZ63" s="28"/>
      <c r="BA63" s="28"/>
      <c r="BB63" s="28"/>
      <c r="BC63" s="28"/>
      <c r="BD63" s="28"/>
      <c r="BE63" s="28"/>
    </row>
    <row r="64" s="6" customFormat="1" ht="118" customHeight="1" outlineLevel="2" spans="1:57">
      <c r="A64" s="65" t="s">
        <v>4133</v>
      </c>
      <c r="B64" s="65" t="s">
        <v>4133</v>
      </c>
      <c r="C64" s="60">
        <v>55</v>
      </c>
      <c r="D64" s="59" t="s">
        <v>4167</v>
      </c>
      <c r="E64" s="59" t="s">
        <v>4135</v>
      </c>
      <c r="F64" s="59" t="s">
        <v>4136</v>
      </c>
      <c r="G64" s="59" t="s">
        <v>4136</v>
      </c>
      <c r="H64" s="59" t="s">
        <v>4168</v>
      </c>
      <c r="I64" s="59" t="s">
        <v>3690</v>
      </c>
      <c r="J64" s="59" t="s">
        <v>4169</v>
      </c>
      <c r="K64" s="59" t="s">
        <v>4170</v>
      </c>
      <c r="L64" s="59" t="s">
        <v>4171</v>
      </c>
      <c r="M64" s="59" t="s">
        <v>4170</v>
      </c>
      <c r="N64" s="59" t="s">
        <v>4172</v>
      </c>
      <c r="O64" s="59" t="s">
        <v>4142</v>
      </c>
      <c r="P64" s="59" t="s">
        <v>3756</v>
      </c>
      <c r="Q64" s="59" t="s">
        <v>4143</v>
      </c>
      <c r="R64" s="59" t="s">
        <v>4144</v>
      </c>
      <c r="S64" s="59" t="s">
        <v>4173</v>
      </c>
      <c r="T64" s="59" t="s">
        <v>4146</v>
      </c>
      <c r="U64" s="59" t="s">
        <v>4147</v>
      </c>
      <c r="V64" s="59" t="s">
        <v>4148</v>
      </c>
      <c r="W64" s="59" t="s">
        <v>4174</v>
      </c>
      <c r="X64" s="59">
        <v>2024</v>
      </c>
      <c r="Y64" s="59" t="s">
        <v>3667</v>
      </c>
      <c r="Z64" s="59">
        <v>202401</v>
      </c>
      <c r="AA64" s="59">
        <v>202412</v>
      </c>
      <c r="AB64" s="59">
        <v>86.4</v>
      </c>
      <c r="AC64" s="59">
        <v>86.4</v>
      </c>
      <c r="AD64" s="59"/>
      <c r="AE64" s="59"/>
      <c r="AF64" s="59">
        <f t="shared" si="2"/>
        <v>0</v>
      </c>
      <c r="AG64" s="59">
        <v>170</v>
      </c>
      <c r="AH64" s="59">
        <v>170</v>
      </c>
      <c r="AI64" s="59" t="s">
        <v>3668</v>
      </c>
      <c r="AJ64" s="59" t="s">
        <v>3668</v>
      </c>
      <c r="AK64" s="59" t="s">
        <v>3668</v>
      </c>
      <c r="AL64" s="59" t="s">
        <v>3667</v>
      </c>
      <c r="AM64" s="59" t="s">
        <v>3667</v>
      </c>
      <c r="AN64" s="59" t="s">
        <v>3668</v>
      </c>
      <c r="AO64" s="59" t="s">
        <v>3668</v>
      </c>
      <c r="AP64" s="59" t="s">
        <v>3668</v>
      </c>
      <c r="AQ64" s="59" t="s">
        <v>3668</v>
      </c>
      <c r="AR64" s="59" t="s">
        <v>4150</v>
      </c>
      <c r="AS64" s="59">
        <v>18375892691</v>
      </c>
      <c r="AT64" s="65"/>
      <c r="AU64" s="65"/>
      <c r="AV64" s="65"/>
      <c r="AW64" s="65"/>
      <c r="AX64" s="59">
        <f t="shared" si="3"/>
        <v>35.4</v>
      </c>
      <c r="AY64" s="89">
        <f>118*500*6/10000</f>
        <v>35.4</v>
      </c>
      <c r="AZ64" s="28"/>
      <c r="BA64" s="28"/>
      <c r="BB64" s="28"/>
      <c r="BC64" s="28"/>
      <c r="BD64" s="28"/>
      <c r="BE64" s="28"/>
    </row>
    <row r="65" s="6" customFormat="1" ht="118" customHeight="1" outlineLevel="2" spans="1:57">
      <c r="A65" s="65" t="s">
        <v>4133</v>
      </c>
      <c r="B65" s="65" t="s">
        <v>4133</v>
      </c>
      <c r="C65" s="60">
        <v>56</v>
      </c>
      <c r="D65" s="59" t="s">
        <v>4175</v>
      </c>
      <c r="E65" s="59" t="s">
        <v>4135</v>
      </c>
      <c r="F65" s="59" t="s">
        <v>4136</v>
      </c>
      <c r="G65" s="59" t="s">
        <v>4136</v>
      </c>
      <c r="H65" s="59" t="s">
        <v>4176</v>
      </c>
      <c r="I65" s="59" t="s">
        <v>3690</v>
      </c>
      <c r="J65" s="59" t="s">
        <v>4177</v>
      </c>
      <c r="K65" s="59" t="s">
        <v>4178</v>
      </c>
      <c r="L65" s="59" t="s">
        <v>4179</v>
      </c>
      <c r="M65" s="59" t="s">
        <v>4178</v>
      </c>
      <c r="N65" s="59" t="s">
        <v>4180</v>
      </c>
      <c r="O65" s="59" t="s">
        <v>4142</v>
      </c>
      <c r="P65" s="59" t="s">
        <v>3756</v>
      </c>
      <c r="Q65" s="59" t="s">
        <v>4143</v>
      </c>
      <c r="R65" s="59" t="s">
        <v>4144</v>
      </c>
      <c r="S65" s="59" t="s">
        <v>4181</v>
      </c>
      <c r="T65" s="59" t="s">
        <v>4146</v>
      </c>
      <c r="U65" s="59" t="s">
        <v>4147</v>
      </c>
      <c r="V65" s="59" t="s">
        <v>4148</v>
      </c>
      <c r="W65" s="59" t="s">
        <v>3716</v>
      </c>
      <c r="X65" s="59">
        <v>2024</v>
      </c>
      <c r="Y65" s="59" t="s">
        <v>3667</v>
      </c>
      <c r="Z65" s="59">
        <v>202401</v>
      </c>
      <c r="AA65" s="59">
        <v>202412</v>
      </c>
      <c r="AB65" s="59">
        <v>84.3</v>
      </c>
      <c r="AC65" s="59">
        <v>84.3</v>
      </c>
      <c r="AD65" s="59"/>
      <c r="AE65" s="59"/>
      <c r="AF65" s="59">
        <f t="shared" si="2"/>
        <v>0</v>
      </c>
      <c r="AG65" s="59">
        <v>178</v>
      </c>
      <c r="AH65" s="59">
        <v>178</v>
      </c>
      <c r="AI65" s="59" t="s">
        <v>3668</v>
      </c>
      <c r="AJ65" s="59" t="s">
        <v>3668</v>
      </c>
      <c r="AK65" s="59" t="s">
        <v>3668</v>
      </c>
      <c r="AL65" s="59" t="s">
        <v>3667</v>
      </c>
      <c r="AM65" s="59" t="s">
        <v>3667</v>
      </c>
      <c r="AN65" s="59" t="s">
        <v>3668</v>
      </c>
      <c r="AO65" s="59" t="s">
        <v>3668</v>
      </c>
      <c r="AP65" s="59" t="s">
        <v>3668</v>
      </c>
      <c r="AQ65" s="59" t="s">
        <v>3668</v>
      </c>
      <c r="AR65" s="59" t="s">
        <v>4150</v>
      </c>
      <c r="AS65" s="59">
        <v>18375892691</v>
      </c>
      <c r="AT65" s="65"/>
      <c r="AU65" s="65"/>
      <c r="AV65" s="65"/>
      <c r="AW65" s="65"/>
      <c r="AX65" s="59">
        <f t="shared" si="3"/>
        <v>30.9</v>
      </c>
      <c r="AY65" s="89">
        <f>103*6*500/10000</f>
        <v>30.9</v>
      </c>
      <c r="AZ65" s="28"/>
      <c r="BA65" s="28"/>
      <c r="BB65" s="28"/>
      <c r="BC65" s="28"/>
      <c r="BD65" s="28"/>
      <c r="BE65" s="28"/>
    </row>
    <row r="66" s="6" customFormat="1" ht="118" customHeight="1" outlineLevel="2" spans="1:57">
      <c r="A66" s="65" t="s">
        <v>4133</v>
      </c>
      <c r="B66" s="65" t="s">
        <v>4133</v>
      </c>
      <c r="C66" s="60">
        <v>57</v>
      </c>
      <c r="D66" s="59" t="s">
        <v>4182</v>
      </c>
      <c r="E66" s="59" t="s">
        <v>4135</v>
      </c>
      <c r="F66" s="59" t="s">
        <v>4136</v>
      </c>
      <c r="G66" s="59" t="s">
        <v>4136</v>
      </c>
      <c r="H66" s="59" t="s">
        <v>4183</v>
      </c>
      <c r="I66" s="59" t="s">
        <v>3690</v>
      </c>
      <c r="J66" s="59" t="s">
        <v>4123</v>
      </c>
      <c r="K66" s="59" t="s">
        <v>4184</v>
      </c>
      <c r="L66" s="59" t="s">
        <v>4185</v>
      </c>
      <c r="M66" s="59" t="s">
        <v>4184</v>
      </c>
      <c r="N66" s="59" t="s">
        <v>4186</v>
      </c>
      <c r="O66" s="59" t="s">
        <v>4142</v>
      </c>
      <c r="P66" s="59" t="s">
        <v>3756</v>
      </c>
      <c r="Q66" s="59" t="s">
        <v>4143</v>
      </c>
      <c r="R66" s="59" t="s">
        <v>4144</v>
      </c>
      <c r="S66" s="59" t="s">
        <v>4187</v>
      </c>
      <c r="T66" s="59" t="s">
        <v>4146</v>
      </c>
      <c r="U66" s="59" t="s">
        <v>4147</v>
      </c>
      <c r="V66" s="59" t="s">
        <v>4148</v>
      </c>
      <c r="W66" s="59" t="s">
        <v>4130</v>
      </c>
      <c r="X66" s="59">
        <v>2024</v>
      </c>
      <c r="Y66" s="59" t="s">
        <v>3667</v>
      </c>
      <c r="Z66" s="59">
        <v>202401</v>
      </c>
      <c r="AA66" s="59">
        <v>202412</v>
      </c>
      <c r="AB66" s="59">
        <v>84.9</v>
      </c>
      <c r="AC66" s="59">
        <v>84.9</v>
      </c>
      <c r="AD66" s="59"/>
      <c r="AE66" s="59"/>
      <c r="AF66" s="59">
        <f t="shared" si="2"/>
        <v>0</v>
      </c>
      <c r="AG66" s="59">
        <v>179</v>
      </c>
      <c r="AH66" s="59">
        <v>179</v>
      </c>
      <c r="AI66" s="59" t="s">
        <v>3668</v>
      </c>
      <c r="AJ66" s="59" t="s">
        <v>3668</v>
      </c>
      <c r="AK66" s="59" t="s">
        <v>3668</v>
      </c>
      <c r="AL66" s="59" t="s">
        <v>3667</v>
      </c>
      <c r="AM66" s="59" t="s">
        <v>3667</v>
      </c>
      <c r="AN66" s="59" t="s">
        <v>3668</v>
      </c>
      <c r="AO66" s="59" t="s">
        <v>3668</v>
      </c>
      <c r="AP66" s="59" t="s">
        <v>3668</v>
      </c>
      <c r="AQ66" s="59" t="s">
        <v>3668</v>
      </c>
      <c r="AR66" s="59" t="s">
        <v>4150</v>
      </c>
      <c r="AS66" s="59">
        <v>18375892691</v>
      </c>
      <c r="AT66" s="65"/>
      <c r="AU66" s="65"/>
      <c r="AV66" s="65"/>
      <c r="AW66" s="65"/>
      <c r="AX66" s="59">
        <f t="shared" si="3"/>
        <v>31.2</v>
      </c>
      <c r="AY66" s="89">
        <f>104*6*500/10000</f>
        <v>31.2</v>
      </c>
      <c r="AZ66" s="28"/>
      <c r="BA66" s="28"/>
      <c r="BB66" s="28"/>
      <c r="BC66" s="28"/>
      <c r="BD66" s="28"/>
      <c r="BE66" s="28"/>
    </row>
    <row r="67" s="6" customFormat="1" ht="111" customHeight="1" outlineLevel="2" spans="1:57">
      <c r="A67" s="65" t="s">
        <v>4133</v>
      </c>
      <c r="B67" s="65" t="s">
        <v>4133</v>
      </c>
      <c r="C67" s="60">
        <v>58</v>
      </c>
      <c r="D67" s="59" t="s">
        <v>4188</v>
      </c>
      <c r="E67" s="59" t="s">
        <v>4135</v>
      </c>
      <c r="F67" s="59" t="s">
        <v>4136</v>
      </c>
      <c r="G67" s="59" t="s">
        <v>4136</v>
      </c>
      <c r="H67" s="59" t="s">
        <v>4189</v>
      </c>
      <c r="I67" s="59" t="s">
        <v>3690</v>
      </c>
      <c r="J67" s="59" t="s">
        <v>3951</v>
      </c>
      <c r="K67" s="59" t="s">
        <v>4190</v>
      </c>
      <c r="L67" s="59" t="s">
        <v>4191</v>
      </c>
      <c r="M67" s="59" t="s">
        <v>4190</v>
      </c>
      <c r="N67" s="59" t="s">
        <v>4192</v>
      </c>
      <c r="O67" s="59" t="s">
        <v>4142</v>
      </c>
      <c r="P67" s="59" t="s">
        <v>3756</v>
      </c>
      <c r="Q67" s="59" t="s">
        <v>4143</v>
      </c>
      <c r="R67" s="59" t="s">
        <v>4144</v>
      </c>
      <c r="S67" s="59" t="s">
        <v>4193</v>
      </c>
      <c r="T67" s="59" t="s">
        <v>4146</v>
      </c>
      <c r="U67" s="59" t="s">
        <v>4147</v>
      </c>
      <c r="V67" s="59" t="s">
        <v>4148</v>
      </c>
      <c r="W67" s="59" t="s">
        <v>4194</v>
      </c>
      <c r="X67" s="59">
        <v>2024</v>
      </c>
      <c r="Y67" s="59" t="s">
        <v>3667</v>
      </c>
      <c r="Z67" s="59">
        <v>202401</v>
      </c>
      <c r="AA67" s="59">
        <v>202412</v>
      </c>
      <c r="AB67" s="59">
        <v>79.2</v>
      </c>
      <c r="AC67" s="59">
        <v>79.2</v>
      </c>
      <c r="AD67" s="59"/>
      <c r="AE67" s="59"/>
      <c r="AF67" s="59">
        <f t="shared" si="2"/>
        <v>0</v>
      </c>
      <c r="AG67" s="59">
        <v>145</v>
      </c>
      <c r="AH67" s="59">
        <v>145</v>
      </c>
      <c r="AI67" s="59" t="s">
        <v>3668</v>
      </c>
      <c r="AJ67" s="59" t="s">
        <v>3668</v>
      </c>
      <c r="AK67" s="59" t="s">
        <v>3668</v>
      </c>
      <c r="AL67" s="59" t="s">
        <v>3667</v>
      </c>
      <c r="AM67" s="59" t="s">
        <v>3667</v>
      </c>
      <c r="AN67" s="59" t="s">
        <v>3668</v>
      </c>
      <c r="AO67" s="59" t="s">
        <v>3668</v>
      </c>
      <c r="AP67" s="59" t="s">
        <v>3668</v>
      </c>
      <c r="AQ67" s="59" t="s">
        <v>3668</v>
      </c>
      <c r="AR67" s="59" t="s">
        <v>4150</v>
      </c>
      <c r="AS67" s="59">
        <v>18375892691</v>
      </c>
      <c r="AT67" s="65"/>
      <c r="AU67" s="65"/>
      <c r="AV67" s="65"/>
      <c r="AW67" s="65"/>
      <c r="AX67" s="59">
        <f t="shared" si="3"/>
        <v>35.7</v>
      </c>
      <c r="AY67" s="89">
        <f>119*500*6/10000</f>
        <v>35.7</v>
      </c>
      <c r="AZ67" s="28"/>
      <c r="BA67" s="28"/>
      <c r="BB67" s="28"/>
      <c r="BC67" s="28"/>
      <c r="BD67" s="28"/>
      <c r="BE67" s="28"/>
    </row>
    <row r="68" s="6" customFormat="1" ht="110" customHeight="1" outlineLevel="2" spans="1:57">
      <c r="A68" s="65" t="s">
        <v>4133</v>
      </c>
      <c r="B68" s="65" t="s">
        <v>4133</v>
      </c>
      <c r="C68" s="60">
        <v>59</v>
      </c>
      <c r="D68" s="59" t="s">
        <v>4195</v>
      </c>
      <c r="E68" s="59" t="s">
        <v>4135</v>
      </c>
      <c r="F68" s="59" t="s">
        <v>4136</v>
      </c>
      <c r="G68" s="59" t="s">
        <v>4136</v>
      </c>
      <c r="H68" s="59" t="s">
        <v>4196</v>
      </c>
      <c r="I68" s="59" t="s">
        <v>3690</v>
      </c>
      <c r="J68" s="59" t="s">
        <v>4197</v>
      </c>
      <c r="K68" s="59" t="s">
        <v>4198</v>
      </c>
      <c r="L68" s="59" t="s">
        <v>4199</v>
      </c>
      <c r="M68" s="59" t="s">
        <v>4198</v>
      </c>
      <c r="N68" s="59" t="s">
        <v>4200</v>
      </c>
      <c r="O68" s="59" t="s">
        <v>4142</v>
      </c>
      <c r="P68" s="59" t="s">
        <v>3756</v>
      </c>
      <c r="Q68" s="59" t="s">
        <v>4143</v>
      </c>
      <c r="R68" s="59" t="s">
        <v>4144</v>
      </c>
      <c r="S68" s="59" t="s">
        <v>4201</v>
      </c>
      <c r="T68" s="59" t="s">
        <v>4146</v>
      </c>
      <c r="U68" s="59" t="s">
        <v>4147</v>
      </c>
      <c r="V68" s="59" t="s">
        <v>4148</v>
      </c>
      <c r="W68" s="59" t="s">
        <v>4202</v>
      </c>
      <c r="X68" s="59">
        <v>2024</v>
      </c>
      <c r="Y68" s="59" t="s">
        <v>3667</v>
      </c>
      <c r="Z68" s="59">
        <v>202401</v>
      </c>
      <c r="AA68" s="59">
        <v>202412</v>
      </c>
      <c r="AB68" s="59">
        <v>88.2</v>
      </c>
      <c r="AC68" s="59">
        <v>88.2</v>
      </c>
      <c r="AD68" s="59"/>
      <c r="AE68" s="59"/>
      <c r="AF68" s="59">
        <f t="shared" si="2"/>
        <v>0</v>
      </c>
      <c r="AG68" s="59">
        <v>167</v>
      </c>
      <c r="AH68" s="59">
        <v>167</v>
      </c>
      <c r="AI68" s="59" t="s">
        <v>3668</v>
      </c>
      <c r="AJ68" s="59" t="s">
        <v>3668</v>
      </c>
      <c r="AK68" s="59" t="s">
        <v>3668</v>
      </c>
      <c r="AL68" s="59" t="s">
        <v>3667</v>
      </c>
      <c r="AM68" s="59" t="s">
        <v>3667</v>
      </c>
      <c r="AN68" s="59" t="s">
        <v>3668</v>
      </c>
      <c r="AO68" s="59" t="s">
        <v>3668</v>
      </c>
      <c r="AP68" s="59" t="s">
        <v>3668</v>
      </c>
      <c r="AQ68" s="59" t="s">
        <v>3668</v>
      </c>
      <c r="AR68" s="59" t="s">
        <v>4150</v>
      </c>
      <c r="AS68" s="59">
        <v>18375892691</v>
      </c>
      <c r="AT68" s="65"/>
      <c r="AU68" s="65"/>
      <c r="AV68" s="65"/>
      <c r="AW68" s="65"/>
      <c r="AX68" s="59">
        <f t="shared" si="3"/>
        <v>38.1</v>
      </c>
      <c r="AY68" s="89">
        <f>127*0.05*6</f>
        <v>38.1</v>
      </c>
      <c r="AZ68" s="28"/>
      <c r="BA68" s="28"/>
      <c r="BB68" s="28"/>
      <c r="BC68" s="28"/>
      <c r="BD68" s="28"/>
      <c r="BE68" s="28"/>
    </row>
    <row r="69" s="6" customFormat="1" ht="110" customHeight="1" outlineLevel="2" spans="1:57">
      <c r="A69" s="65" t="s">
        <v>4133</v>
      </c>
      <c r="B69" s="65" t="s">
        <v>4133</v>
      </c>
      <c r="C69" s="60">
        <v>60</v>
      </c>
      <c r="D69" s="59" t="s">
        <v>4203</v>
      </c>
      <c r="E69" s="59" t="s">
        <v>4135</v>
      </c>
      <c r="F69" s="59" t="s">
        <v>4136</v>
      </c>
      <c r="G69" s="59" t="s">
        <v>4136</v>
      </c>
      <c r="H69" s="59" t="s">
        <v>4204</v>
      </c>
      <c r="I69" s="59" t="s">
        <v>3690</v>
      </c>
      <c r="J69" s="59" t="s">
        <v>3737</v>
      </c>
      <c r="K69" s="59" t="s">
        <v>4205</v>
      </c>
      <c r="L69" s="59" t="s">
        <v>4206</v>
      </c>
      <c r="M69" s="59" t="s">
        <v>4205</v>
      </c>
      <c r="N69" s="59" t="s">
        <v>4207</v>
      </c>
      <c r="O69" s="59" t="s">
        <v>4142</v>
      </c>
      <c r="P69" s="59" t="s">
        <v>3756</v>
      </c>
      <c r="Q69" s="59" t="s">
        <v>4143</v>
      </c>
      <c r="R69" s="59" t="s">
        <v>4144</v>
      </c>
      <c r="S69" s="59" t="s">
        <v>4208</v>
      </c>
      <c r="T69" s="59" t="s">
        <v>4146</v>
      </c>
      <c r="U69" s="59" t="s">
        <v>4147</v>
      </c>
      <c r="V69" s="59" t="s">
        <v>4148</v>
      </c>
      <c r="W69" s="59" t="s">
        <v>4209</v>
      </c>
      <c r="X69" s="59">
        <v>2024</v>
      </c>
      <c r="Y69" s="59" t="s">
        <v>3667</v>
      </c>
      <c r="Z69" s="59">
        <v>202401</v>
      </c>
      <c r="AA69" s="59">
        <v>202412</v>
      </c>
      <c r="AB69" s="59">
        <v>72.3</v>
      </c>
      <c r="AC69" s="59">
        <v>72.3</v>
      </c>
      <c r="AD69" s="59"/>
      <c r="AE69" s="59"/>
      <c r="AF69" s="59">
        <f t="shared" si="2"/>
        <v>0</v>
      </c>
      <c r="AG69" s="59">
        <v>132</v>
      </c>
      <c r="AH69" s="59">
        <v>132</v>
      </c>
      <c r="AI69" s="59" t="s">
        <v>3668</v>
      </c>
      <c r="AJ69" s="59" t="s">
        <v>3668</v>
      </c>
      <c r="AK69" s="59" t="s">
        <v>3668</v>
      </c>
      <c r="AL69" s="59" t="s">
        <v>3667</v>
      </c>
      <c r="AM69" s="59" t="s">
        <v>3667</v>
      </c>
      <c r="AN69" s="59" t="s">
        <v>3668</v>
      </c>
      <c r="AO69" s="59" t="s">
        <v>3668</v>
      </c>
      <c r="AP69" s="59" t="s">
        <v>3668</v>
      </c>
      <c r="AQ69" s="59" t="s">
        <v>3668</v>
      </c>
      <c r="AR69" s="59" t="s">
        <v>4150</v>
      </c>
      <c r="AS69" s="59">
        <v>18375892691</v>
      </c>
      <c r="AT69" s="65"/>
      <c r="AU69" s="65"/>
      <c r="AV69" s="65"/>
      <c r="AW69" s="65"/>
      <c r="AX69" s="59">
        <f t="shared" si="3"/>
        <v>32.7</v>
      </c>
      <c r="AY69" s="89">
        <f>109*500*6/10000</f>
        <v>32.7</v>
      </c>
      <c r="AZ69" s="28"/>
      <c r="BA69" s="28"/>
      <c r="BB69" s="28"/>
      <c r="BC69" s="28"/>
      <c r="BD69" s="28"/>
      <c r="BE69" s="28"/>
    </row>
    <row r="70" s="6" customFormat="1" ht="118" customHeight="1" outlineLevel="2" spans="1:57">
      <c r="A70" s="65" t="s">
        <v>4133</v>
      </c>
      <c r="B70" s="65" t="s">
        <v>4133</v>
      </c>
      <c r="C70" s="60">
        <v>61</v>
      </c>
      <c r="D70" s="59" t="s">
        <v>4210</v>
      </c>
      <c r="E70" s="59" t="s">
        <v>4135</v>
      </c>
      <c r="F70" s="59" t="s">
        <v>4136</v>
      </c>
      <c r="G70" s="59" t="s">
        <v>4136</v>
      </c>
      <c r="H70" s="59" t="s">
        <v>4211</v>
      </c>
      <c r="I70" s="59" t="s">
        <v>3690</v>
      </c>
      <c r="J70" s="59" t="s">
        <v>4212</v>
      </c>
      <c r="K70" s="59" t="s">
        <v>4213</v>
      </c>
      <c r="L70" s="59" t="s">
        <v>4214</v>
      </c>
      <c r="M70" s="59" t="s">
        <v>4213</v>
      </c>
      <c r="N70" s="59" t="s">
        <v>4215</v>
      </c>
      <c r="O70" s="59" t="s">
        <v>4142</v>
      </c>
      <c r="P70" s="59" t="s">
        <v>3756</v>
      </c>
      <c r="Q70" s="59" t="s">
        <v>4143</v>
      </c>
      <c r="R70" s="59" t="s">
        <v>4144</v>
      </c>
      <c r="S70" s="59" t="s">
        <v>4216</v>
      </c>
      <c r="T70" s="59" t="s">
        <v>4146</v>
      </c>
      <c r="U70" s="59" t="s">
        <v>4147</v>
      </c>
      <c r="V70" s="59" t="s">
        <v>4148</v>
      </c>
      <c r="W70" s="59" t="s">
        <v>4217</v>
      </c>
      <c r="X70" s="59">
        <v>2024</v>
      </c>
      <c r="Y70" s="59" t="s">
        <v>3667</v>
      </c>
      <c r="Z70" s="59">
        <v>202401</v>
      </c>
      <c r="AA70" s="59">
        <v>202412</v>
      </c>
      <c r="AB70" s="59">
        <v>63.3</v>
      </c>
      <c r="AC70" s="59">
        <v>63.3</v>
      </c>
      <c r="AD70" s="59"/>
      <c r="AE70" s="59"/>
      <c r="AF70" s="59">
        <f t="shared" si="2"/>
        <v>0</v>
      </c>
      <c r="AG70" s="59">
        <v>123</v>
      </c>
      <c r="AH70" s="59">
        <v>123</v>
      </c>
      <c r="AI70" s="59" t="s">
        <v>3668</v>
      </c>
      <c r="AJ70" s="59" t="s">
        <v>3668</v>
      </c>
      <c r="AK70" s="59" t="s">
        <v>3668</v>
      </c>
      <c r="AL70" s="59" t="s">
        <v>3667</v>
      </c>
      <c r="AM70" s="59" t="s">
        <v>3667</v>
      </c>
      <c r="AN70" s="59" t="s">
        <v>3668</v>
      </c>
      <c r="AO70" s="59" t="s">
        <v>3668</v>
      </c>
      <c r="AP70" s="59" t="s">
        <v>3668</v>
      </c>
      <c r="AQ70" s="59" t="s">
        <v>3668</v>
      </c>
      <c r="AR70" s="59" t="s">
        <v>4150</v>
      </c>
      <c r="AS70" s="59">
        <v>18375892691</v>
      </c>
      <c r="AT70" s="65"/>
      <c r="AU70" s="65"/>
      <c r="AV70" s="65"/>
      <c r="AW70" s="65"/>
      <c r="AX70" s="59">
        <f t="shared" si="3"/>
        <v>26.4</v>
      </c>
      <c r="AY70" s="89">
        <f>88*6*0.05</f>
        <v>26.4</v>
      </c>
      <c r="AZ70" s="28"/>
      <c r="BA70" s="28"/>
      <c r="BB70" s="28"/>
      <c r="BC70" s="28"/>
      <c r="BD70" s="28"/>
      <c r="BE70" s="28"/>
    </row>
    <row r="71" s="6" customFormat="1" ht="118" customHeight="1" outlineLevel="2" spans="1:57">
      <c r="A71" s="65" t="s">
        <v>4133</v>
      </c>
      <c r="B71" s="65" t="s">
        <v>4133</v>
      </c>
      <c r="C71" s="60">
        <v>62</v>
      </c>
      <c r="D71" s="59" t="s">
        <v>4218</v>
      </c>
      <c r="E71" s="59" t="s">
        <v>4135</v>
      </c>
      <c r="F71" s="59" t="s">
        <v>4136</v>
      </c>
      <c r="G71" s="59" t="s">
        <v>4136</v>
      </c>
      <c r="H71" s="59" t="s">
        <v>4219</v>
      </c>
      <c r="I71" s="59" t="s">
        <v>3690</v>
      </c>
      <c r="J71" s="59" t="s">
        <v>3909</v>
      </c>
      <c r="K71" s="59" t="s">
        <v>4220</v>
      </c>
      <c r="L71" s="59" t="s">
        <v>4221</v>
      </c>
      <c r="M71" s="59" t="s">
        <v>4220</v>
      </c>
      <c r="N71" s="59" t="s">
        <v>4222</v>
      </c>
      <c r="O71" s="59" t="s">
        <v>4142</v>
      </c>
      <c r="P71" s="59" t="s">
        <v>3756</v>
      </c>
      <c r="Q71" s="59" t="s">
        <v>4143</v>
      </c>
      <c r="R71" s="59" t="s">
        <v>4144</v>
      </c>
      <c r="S71" s="59" t="s">
        <v>4223</v>
      </c>
      <c r="T71" s="59" t="s">
        <v>4146</v>
      </c>
      <c r="U71" s="59" t="s">
        <v>4147</v>
      </c>
      <c r="V71" s="59" t="s">
        <v>4148</v>
      </c>
      <c r="W71" s="59" t="s">
        <v>4224</v>
      </c>
      <c r="X71" s="59">
        <v>2024</v>
      </c>
      <c r="Y71" s="59" t="s">
        <v>3667</v>
      </c>
      <c r="Z71" s="59">
        <v>202401</v>
      </c>
      <c r="AA71" s="59">
        <v>202412</v>
      </c>
      <c r="AB71" s="59">
        <v>73.2</v>
      </c>
      <c r="AC71" s="59">
        <v>73.2</v>
      </c>
      <c r="AD71" s="59"/>
      <c r="AE71" s="59"/>
      <c r="AF71" s="59">
        <f t="shared" si="2"/>
        <v>0</v>
      </c>
      <c r="AG71" s="59">
        <v>147</v>
      </c>
      <c r="AH71" s="59">
        <v>147</v>
      </c>
      <c r="AI71" s="59" t="s">
        <v>3668</v>
      </c>
      <c r="AJ71" s="59" t="s">
        <v>3668</v>
      </c>
      <c r="AK71" s="59" t="s">
        <v>3668</v>
      </c>
      <c r="AL71" s="59" t="s">
        <v>3667</v>
      </c>
      <c r="AM71" s="59" t="s">
        <v>3667</v>
      </c>
      <c r="AN71" s="59" t="s">
        <v>3668</v>
      </c>
      <c r="AO71" s="59" t="s">
        <v>3668</v>
      </c>
      <c r="AP71" s="59" t="s">
        <v>3668</v>
      </c>
      <c r="AQ71" s="59" t="s">
        <v>3668</v>
      </c>
      <c r="AR71" s="59" t="s">
        <v>4150</v>
      </c>
      <c r="AS71" s="59">
        <v>18375892691</v>
      </c>
      <c r="AT71" s="65"/>
      <c r="AU71" s="65"/>
      <c r="AV71" s="65"/>
      <c r="AW71" s="65"/>
      <c r="AX71" s="59">
        <f t="shared" si="3"/>
        <v>29.1</v>
      </c>
      <c r="AY71" s="89">
        <f>97*500*6/10000</f>
        <v>29.1</v>
      </c>
      <c r="AZ71" s="28"/>
      <c r="BA71" s="28"/>
      <c r="BB71" s="28"/>
      <c r="BC71" s="28"/>
      <c r="BD71" s="28"/>
      <c r="BE71" s="28"/>
    </row>
    <row r="72" s="6" customFormat="1" ht="118" customHeight="1" outlineLevel="2" spans="1:57">
      <c r="A72" s="65" t="s">
        <v>4133</v>
      </c>
      <c r="B72" s="65" t="s">
        <v>4133</v>
      </c>
      <c r="C72" s="60">
        <v>63</v>
      </c>
      <c r="D72" s="59" t="s">
        <v>4225</v>
      </c>
      <c r="E72" s="59" t="s">
        <v>4135</v>
      </c>
      <c r="F72" s="59" t="s">
        <v>4136</v>
      </c>
      <c r="G72" s="59" t="s">
        <v>4136</v>
      </c>
      <c r="H72" s="59" t="s">
        <v>4226</v>
      </c>
      <c r="I72" s="59" t="s">
        <v>3690</v>
      </c>
      <c r="J72" s="59" t="s">
        <v>4227</v>
      </c>
      <c r="K72" s="59" t="s">
        <v>4228</v>
      </c>
      <c r="L72" s="59" t="s">
        <v>4229</v>
      </c>
      <c r="M72" s="59" t="s">
        <v>4228</v>
      </c>
      <c r="N72" s="59" t="s">
        <v>4230</v>
      </c>
      <c r="O72" s="59" t="s">
        <v>4142</v>
      </c>
      <c r="P72" s="59" t="s">
        <v>3756</v>
      </c>
      <c r="Q72" s="59" t="s">
        <v>4143</v>
      </c>
      <c r="R72" s="59" t="s">
        <v>4144</v>
      </c>
      <c r="S72" s="59" t="s">
        <v>4231</v>
      </c>
      <c r="T72" s="59" t="s">
        <v>4146</v>
      </c>
      <c r="U72" s="59" t="s">
        <v>4147</v>
      </c>
      <c r="V72" s="59" t="s">
        <v>4148</v>
      </c>
      <c r="W72" s="59" t="s">
        <v>4087</v>
      </c>
      <c r="X72" s="59">
        <v>2024</v>
      </c>
      <c r="Y72" s="59" t="s">
        <v>3667</v>
      </c>
      <c r="Z72" s="59">
        <v>202401</v>
      </c>
      <c r="AA72" s="59">
        <v>202412</v>
      </c>
      <c r="AB72" s="59">
        <v>85.2</v>
      </c>
      <c r="AC72" s="59">
        <v>85.2</v>
      </c>
      <c r="AD72" s="59"/>
      <c r="AE72" s="59"/>
      <c r="AF72" s="59">
        <f t="shared" si="2"/>
        <v>0</v>
      </c>
      <c r="AG72" s="59">
        <v>176</v>
      </c>
      <c r="AH72" s="59">
        <v>176</v>
      </c>
      <c r="AI72" s="59" t="s">
        <v>3668</v>
      </c>
      <c r="AJ72" s="59" t="s">
        <v>3668</v>
      </c>
      <c r="AK72" s="59" t="s">
        <v>3668</v>
      </c>
      <c r="AL72" s="59" t="s">
        <v>3667</v>
      </c>
      <c r="AM72" s="59" t="s">
        <v>3667</v>
      </c>
      <c r="AN72" s="59" t="s">
        <v>3668</v>
      </c>
      <c r="AO72" s="59" t="s">
        <v>3668</v>
      </c>
      <c r="AP72" s="59" t="s">
        <v>3668</v>
      </c>
      <c r="AQ72" s="59" t="s">
        <v>3668</v>
      </c>
      <c r="AR72" s="59" t="s">
        <v>4150</v>
      </c>
      <c r="AS72" s="59">
        <v>18375892691</v>
      </c>
      <c r="AT72" s="65"/>
      <c r="AU72" s="65"/>
      <c r="AV72" s="65"/>
      <c r="AW72" s="65"/>
      <c r="AX72" s="59">
        <f t="shared" si="3"/>
        <v>32.4</v>
      </c>
      <c r="AY72" s="89">
        <f>108*0.05*6</f>
        <v>32.4</v>
      </c>
      <c r="AZ72" s="28"/>
      <c r="BA72" s="28"/>
      <c r="BB72" s="28"/>
      <c r="BC72" s="28"/>
      <c r="BD72" s="28"/>
      <c r="BE72" s="28"/>
    </row>
    <row r="73" s="6" customFormat="1" ht="118" customHeight="1" outlineLevel="2" spans="1:57">
      <c r="A73" s="65" t="s">
        <v>4133</v>
      </c>
      <c r="B73" s="65" t="s">
        <v>4133</v>
      </c>
      <c r="C73" s="60">
        <v>64</v>
      </c>
      <c r="D73" s="59" t="s">
        <v>4232</v>
      </c>
      <c r="E73" s="59" t="s">
        <v>4135</v>
      </c>
      <c r="F73" s="59" t="s">
        <v>4136</v>
      </c>
      <c r="G73" s="59" t="s">
        <v>4136</v>
      </c>
      <c r="H73" s="59" t="s">
        <v>4233</v>
      </c>
      <c r="I73" s="59" t="s">
        <v>3690</v>
      </c>
      <c r="J73" s="59" t="s">
        <v>4234</v>
      </c>
      <c r="K73" s="59" t="s">
        <v>4235</v>
      </c>
      <c r="L73" s="59" t="s">
        <v>4236</v>
      </c>
      <c r="M73" s="59" t="s">
        <v>4235</v>
      </c>
      <c r="N73" s="59" t="s">
        <v>4237</v>
      </c>
      <c r="O73" s="59" t="s">
        <v>4142</v>
      </c>
      <c r="P73" s="59" t="s">
        <v>3756</v>
      </c>
      <c r="Q73" s="59" t="s">
        <v>4143</v>
      </c>
      <c r="R73" s="59" t="s">
        <v>4144</v>
      </c>
      <c r="S73" s="59" t="s">
        <v>4238</v>
      </c>
      <c r="T73" s="59" t="s">
        <v>4146</v>
      </c>
      <c r="U73" s="59" t="s">
        <v>4147</v>
      </c>
      <c r="V73" s="59" t="s">
        <v>4148</v>
      </c>
      <c r="W73" s="59" t="s">
        <v>3666</v>
      </c>
      <c r="X73" s="59">
        <v>2024</v>
      </c>
      <c r="Y73" s="59" t="s">
        <v>3667</v>
      </c>
      <c r="Z73" s="59">
        <v>202401</v>
      </c>
      <c r="AA73" s="59">
        <v>202412</v>
      </c>
      <c r="AB73" s="59">
        <v>136.2</v>
      </c>
      <c r="AC73" s="59">
        <v>136.2</v>
      </c>
      <c r="AD73" s="59"/>
      <c r="AE73" s="59"/>
      <c r="AF73" s="59">
        <f t="shared" si="2"/>
        <v>0</v>
      </c>
      <c r="AG73" s="59">
        <v>265</v>
      </c>
      <c r="AH73" s="59">
        <v>265</v>
      </c>
      <c r="AI73" s="59" t="s">
        <v>3668</v>
      </c>
      <c r="AJ73" s="59" t="s">
        <v>3668</v>
      </c>
      <c r="AK73" s="59" t="s">
        <v>3668</v>
      </c>
      <c r="AL73" s="59" t="s">
        <v>3667</v>
      </c>
      <c r="AM73" s="59" t="s">
        <v>3667</v>
      </c>
      <c r="AN73" s="59" t="s">
        <v>3668</v>
      </c>
      <c r="AO73" s="59" t="s">
        <v>3668</v>
      </c>
      <c r="AP73" s="59" t="s">
        <v>3668</v>
      </c>
      <c r="AQ73" s="59" t="s">
        <v>3668</v>
      </c>
      <c r="AR73" s="59" t="s">
        <v>4150</v>
      </c>
      <c r="AS73" s="59">
        <v>18375892691</v>
      </c>
      <c r="AT73" s="65"/>
      <c r="AU73" s="65"/>
      <c r="AV73" s="65"/>
      <c r="AW73" s="65"/>
      <c r="AX73" s="59">
        <f t="shared" si="3"/>
        <v>56.7</v>
      </c>
      <c r="AY73" s="89">
        <f>189*500*6/10000</f>
        <v>56.7</v>
      </c>
      <c r="AZ73" s="28"/>
      <c r="BA73" s="28"/>
      <c r="BB73" s="28"/>
      <c r="BC73" s="28"/>
      <c r="BD73" s="28"/>
      <c r="BE73" s="28"/>
    </row>
    <row r="74" s="6" customFormat="1" ht="112" customHeight="1" outlineLevel="2" spans="1:57">
      <c r="A74" s="65" t="s">
        <v>4133</v>
      </c>
      <c r="B74" s="65" t="s">
        <v>4133</v>
      </c>
      <c r="C74" s="60">
        <v>65</v>
      </c>
      <c r="D74" s="59" t="s">
        <v>4239</v>
      </c>
      <c r="E74" s="59" t="s">
        <v>4135</v>
      </c>
      <c r="F74" s="59" t="s">
        <v>4136</v>
      </c>
      <c r="G74" s="59" t="s">
        <v>4136</v>
      </c>
      <c r="H74" s="59" t="s">
        <v>4240</v>
      </c>
      <c r="I74" s="59" t="s">
        <v>3690</v>
      </c>
      <c r="J74" s="59" t="s">
        <v>3897</v>
      </c>
      <c r="K74" s="59" t="s">
        <v>4241</v>
      </c>
      <c r="L74" s="59" t="s">
        <v>4242</v>
      </c>
      <c r="M74" s="59" t="s">
        <v>4241</v>
      </c>
      <c r="N74" s="59" t="s">
        <v>4243</v>
      </c>
      <c r="O74" s="59" t="s">
        <v>4142</v>
      </c>
      <c r="P74" s="59" t="s">
        <v>3756</v>
      </c>
      <c r="Q74" s="59" t="s">
        <v>4143</v>
      </c>
      <c r="R74" s="59" t="s">
        <v>4144</v>
      </c>
      <c r="S74" s="59" t="s">
        <v>4244</v>
      </c>
      <c r="T74" s="59" t="s">
        <v>4146</v>
      </c>
      <c r="U74" s="59" t="s">
        <v>4147</v>
      </c>
      <c r="V74" s="59" t="s">
        <v>4148</v>
      </c>
      <c r="W74" s="59" t="s">
        <v>4245</v>
      </c>
      <c r="X74" s="59">
        <v>2024</v>
      </c>
      <c r="Y74" s="59" t="s">
        <v>3667</v>
      </c>
      <c r="Z74" s="59">
        <v>202401</v>
      </c>
      <c r="AA74" s="59">
        <v>202412</v>
      </c>
      <c r="AB74" s="59">
        <v>45.6</v>
      </c>
      <c r="AC74" s="59">
        <v>45.6</v>
      </c>
      <c r="AD74" s="59"/>
      <c r="AE74" s="59"/>
      <c r="AF74" s="59">
        <f t="shared" ref="AF74:AF137" si="4">AB74-AC74-AD74-AE74</f>
        <v>0</v>
      </c>
      <c r="AG74" s="59">
        <v>86</v>
      </c>
      <c r="AH74" s="59">
        <v>86</v>
      </c>
      <c r="AI74" s="59" t="s">
        <v>3668</v>
      </c>
      <c r="AJ74" s="59" t="s">
        <v>3668</v>
      </c>
      <c r="AK74" s="59" t="s">
        <v>3668</v>
      </c>
      <c r="AL74" s="59" t="s">
        <v>3667</v>
      </c>
      <c r="AM74" s="59" t="s">
        <v>3667</v>
      </c>
      <c r="AN74" s="59" t="s">
        <v>3668</v>
      </c>
      <c r="AO74" s="59" t="s">
        <v>3668</v>
      </c>
      <c r="AP74" s="59" t="s">
        <v>3668</v>
      </c>
      <c r="AQ74" s="59" t="s">
        <v>3668</v>
      </c>
      <c r="AR74" s="59" t="s">
        <v>4150</v>
      </c>
      <c r="AS74" s="59">
        <v>18375892691</v>
      </c>
      <c r="AT74" s="65"/>
      <c r="AU74" s="65"/>
      <c r="AV74" s="65"/>
      <c r="AW74" s="65"/>
      <c r="AX74" s="59">
        <f t="shared" ref="AX74:AX137" si="5">AY74+AZ74+BA74+BB74+BC74+BD74+BE74</f>
        <v>19.8</v>
      </c>
      <c r="AY74" s="89">
        <f>66*0.05*6</f>
        <v>19.8</v>
      </c>
      <c r="AZ74" s="28"/>
      <c r="BA74" s="28"/>
      <c r="BB74" s="28"/>
      <c r="BC74" s="28"/>
      <c r="BD74" s="28"/>
      <c r="BE74" s="28"/>
    </row>
    <row r="75" s="6" customFormat="1" ht="112" customHeight="1" outlineLevel="2" spans="1:57">
      <c r="A75" s="65" t="s">
        <v>4133</v>
      </c>
      <c r="B75" s="65" t="s">
        <v>4133</v>
      </c>
      <c r="C75" s="60">
        <v>66</v>
      </c>
      <c r="D75" s="59" t="s">
        <v>4246</v>
      </c>
      <c r="E75" s="59" t="s">
        <v>4135</v>
      </c>
      <c r="F75" s="59" t="s">
        <v>4136</v>
      </c>
      <c r="G75" s="59" t="s">
        <v>4136</v>
      </c>
      <c r="H75" s="59" t="s">
        <v>4247</v>
      </c>
      <c r="I75" s="59" t="s">
        <v>3690</v>
      </c>
      <c r="J75" s="59" t="s">
        <v>4091</v>
      </c>
      <c r="K75" s="59" t="s">
        <v>4248</v>
      </c>
      <c r="L75" s="59" t="s">
        <v>4249</v>
      </c>
      <c r="M75" s="59" t="s">
        <v>4248</v>
      </c>
      <c r="N75" s="59" t="s">
        <v>4250</v>
      </c>
      <c r="O75" s="59" t="s">
        <v>4142</v>
      </c>
      <c r="P75" s="59" t="s">
        <v>3756</v>
      </c>
      <c r="Q75" s="59" t="s">
        <v>4143</v>
      </c>
      <c r="R75" s="59" t="s">
        <v>4144</v>
      </c>
      <c r="S75" s="59" t="s">
        <v>4251</v>
      </c>
      <c r="T75" s="59" t="s">
        <v>4146</v>
      </c>
      <c r="U75" s="59" t="s">
        <v>4147</v>
      </c>
      <c r="V75" s="59" t="s">
        <v>4148</v>
      </c>
      <c r="W75" s="59" t="s">
        <v>4099</v>
      </c>
      <c r="X75" s="59">
        <v>2024</v>
      </c>
      <c r="Y75" s="59" t="s">
        <v>3667</v>
      </c>
      <c r="Z75" s="59">
        <v>202401</v>
      </c>
      <c r="AA75" s="59">
        <v>202412</v>
      </c>
      <c r="AB75" s="59">
        <v>87.6</v>
      </c>
      <c r="AC75" s="59">
        <v>87.6</v>
      </c>
      <c r="AD75" s="59"/>
      <c r="AE75" s="59"/>
      <c r="AF75" s="59">
        <f t="shared" si="4"/>
        <v>0</v>
      </c>
      <c r="AG75" s="59">
        <v>158</v>
      </c>
      <c r="AH75" s="59">
        <v>158</v>
      </c>
      <c r="AI75" s="59" t="s">
        <v>3668</v>
      </c>
      <c r="AJ75" s="59" t="s">
        <v>3668</v>
      </c>
      <c r="AK75" s="59" t="s">
        <v>3668</v>
      </c>
      <c r="AL75" s="59" t="s">
        <v>3667</v>
      </c>
      <c r="AM75" s="59" t="s">
        <v>3667</v>
      </c>
      <c r="AN75" s="59" t="s">
        <v>3668</v>
      </c>
      <c r="AO75" s="59" t="s">
        <v>3668</v>
      </c>
      <c r="AP75" s="59" t="s">
        <v>3668</v>
      </c>
      <c r="AQ75" s="59" t="s">
        <v>3668</v>
      </c>
      <c r="AR75" s="59" t="s">
        <v>4150</v>
      </c>
      <c r="AS75" s="59">
        <v>18375892691</v>
      </c>
      <c r="AT75" s="65"/>
      <c r="AU75" s="65"/>
      <c r="AV75" s="65"/>
      <c r="AW75" s="65"/>
      <c r="AX75" s="59">
        <f t="shared" si="5"/>
        <v>40.2</v>
      </c>
      <c r="AY75" s="89">
        <f>134*500*6/10000</f>
        <v>40.2</v>
      </c>
      <c r="AZ75" s="28"/>
      <c r="BA75" s="28"/>
      <c r="BB75" s="28"/>
      <c r="BC75" s="28"/>
      <c r="BD75" s="28"/>
      <c r="BE75" s="28"/>
    </row>
    <row r="76" s="6" customFormat="1" ht="112" customHeight="1" outlineLevel="2" spans="1:57">
      <c r="A76" s="65" t="s">
        <v>4133</v>
      </c>
      <c r="B76" s="65" t="s">
        <v>4133</v>
      </c>
      <c r="C76" s="60">
        <v>67</v>
      </c>
      <c r="D76" s="59" t="s">
        <v>4252</v>
      </c>
      <c r="E76" s="59" t="s">
        <v>4135</v>
      </c>
      <c r="F76" s="59" t="s">
        <v>4136</v>
      </c>
      <c r="G76" s="59" t="s">
        <v>4136</v>
      </c>
      <c r="H76" s="59" t="s">
        <v>4253</v>
      </c>
      <c r="I76" s="59" t="s">
        <v>3690</v>
      </c>
      <c r="J76" s="59" t="s">
        <v>3804</v>
      </c>
      <c r="K76" s="59" t="s">
        <v>4254</v>
      </c>
      <c r="L76" s="59" t="s">
        <v>4255</v>
      </c>
      <c r="M76" s="59" t="s">
        <v>4254</v>
      </c>
      <c r="N76" s="59" t="s">
        <v>4256</v>
      </c>
      <c r="O76" s="59" t="s">
        <v>4142</v>
      </c>
      <c r="P76" s="59" t="s">
        <v>3756</v>
      </c>
      <c r="Q76" s="59" t="s">
        <v>4143</v>
      </c>
      <c r="R76" s="59" t="s">
        <v>4144</v>
      </c>
      <c r="S76" s="59" t="s">
        <v>4257</v>
      </c>
      <c r="T76" s="59" t="s">
        <v>4146</v>
      </c>
      <c r="U76" s="59" t="s">
        <v>4147</v>
      </c>
      <c r="V76" s="59" t="s">
        <v>4148</v>
      </c>
      <c r="W76" s="59" t="s">
        <v>3811</v>
      </c>
      <c r="X76" s="59">
        <v>2024</v>
      </c>
      <c r="Y76" s="59" t="s">
        <v>3667</v>
      </c>
      <c r="Z76" s="59">
        <v>202401</v>
      </c>
      <c r="AA76" s="59">
        <v>202412</v>
      </c>
      <c r="AB76" s="59">
        <v>72.3</v>
      </c>
      <c r="AC76" s="59">
        <v>72.3</v>
      </c>
      <c r="AD76" s="59"/>
      <c r="AE76" s="59"/>
      <c r="AF76" s="59">
        <f t="shared" si="4"/>
        <v>0</v>
      </c>
      <c r="AG76" s="59">
        <v>142</v>
      </c>
      <c r="AH76" s="59">
        <v>142</v>
      </c>
      <c r="AI76" s="59" t="s">
        <v>3668</v>
      </c>
      <c r="AJ76" s="59" t="s">
        <v>3668</v>
      </c>
      <c r="AK76" s="59" t="s">
        <v>3668</v>
      </c>
      <c r="AL76" s="59" t="s">
        <v>3667</v>
      </c>
      <c r="AM76" s="59" t="s">
        <v>3667</v>
      </c>
      <c r="AN76" s="59" t="s">
        <v>3668</v>
      </c>
      <c r="AO76" s="59" t="s">
        <v>3668</v>
      </c>
      <c r="AP76" s="59" t="s">
        <v>3668</v>
      </c>
      <c r="AQ76" s="59" t="s">
        <v>3668</v>
      </c>
      <c r="AR76" s="59" t="s">
        <v>4150</v>
      </c>
      <c r="AS76" s="59">
        <v>18375892691</v>
      </c>
      <c r="AT76" s="65"/>
      <c r="AU76" s="65"/>
      <c r="AV76" s="65"/>
      <c r="AW76" s="65"/>
      <c r="AX76" s="59">
        <f t="shared" si="5"/>
        <v>29.7</v>
      </c>
      <c r="AY76" s="89">
        <f>99*0.05*6</f>
        <v>29.7</v>
      </c>
      <c r="AZ76" s="28"/>
      <c r="BA76" s="28"/>
      <c r="BB76" s="28"/>
      <c r="BC76" s="28"/>
      <c r="BD76" s="28"/>
      <c r="BE76" s="28"/>
    </row>
    <row r="77" s="6" customFormat="1" ht="112" customHeight="1" outlineLevel="2" spans="1:57">
      <c r="A77" s="65" t="s">
        <v>4133</v>
      </c>
      <c r="B77" s="65" t="s">
        <v>4133</v>
      </c>
      <c r="C77" s="60">
        <v>68</v>
      </c>
      <c r="D77" s="59" t="s">
        <v>4258</v>
      </c>
      <c r="E77" s="59" t="s">
        <v>4135</v>
      </c>
      <c r="F77" s="59" t="s">
        <v>4136</v>
      </c>
      <c r="G77" s="59" t="s">
        <v>4136</v>
      </c>
      <c r="H77" s="59" t="s">
        <v>4259</v>
      </c>
      <c r="I77" s="59" t="s">
        <v>3690</v>
      </c>
      <c r="J77" s="59" t="s">
        <v>4260</v>
      </c>
      <c r="K77" s="59" t="s">
        <v>4261</v>
      </c>
      <c r="L77" s="59" t="s">
        <v>4262</v>
      </c>
      <c r="M77" s="59" t="s">
        <v>4261</v>
      </c>
      <c r="N77" s="59" t="s">
        <v>4263</v>
      </c>
      <c r="O77" s="59" t="s">
        <v>4142</v>
      </c>
      <c r="P77" s="59" t="s">
        <v>3756</v>
      </c>
      <c r="Q77" s="59" t="s">
        <v>4143</v>
      </c>
      <c r="R77" s="59" t="s">
        <v>4144</v>
      </c>
      <c r="S77" s="59" t="s">
        <v>4264</v>
      </c>
      <c r="T77" s="59" t="s">
        <v>4146</v>
      </c>
      <c r="U77" s="59" t="s">
        <v>4147</v>
      </c>
      <c r="V77" s="59" t="s">
        <v>4148</v>
      </c>
      <c r="W77" s="59" t="s">
        <v>4265</v>
      </c>
      <c r="X77" s="59">
        <v>2024</v>
      </c>
      <c r="Y77" s="59" t="s">
        <v>3667</v>
      </c>
      <c r="Z77" s="59">
        <v>202401</v>
      </c>
      <c r="AA77" s="59">
        <v>202412</v>
      </c>
      <c r="AB77" s="59">
        <v>76.2</v>
      </c>
      <c r="AC77" s="59">
        <v>76.2</v>
      </c>
      <c r="AD77" s="59"/>
      <c r="AE77" s="59"/>
      <c r="AF77" s="59">
        <f t="shared" si="4"/>
        <v>0</v>
      </c>
      <c r="AG77" s="59">
        <v>166</v>
      </c>
      <c r="AH77" s="59">
        <v>166</v>
      </c>
      <c r="AI77" s="59" t="s">
        <v>3668</v>
      </c>
      <c r="AJ77" s="59" t="s">
        <v>3668</v>
      </c>
      <c r="AK77" s="59" t="s">
        <v>3668</v>
      </c>
      <c r="AL77" s="59" t="s">
        <v>3667</v>
      </c>
      <c r="AM77" s="59" t="s">
        <v>3667</v>
      </c>
      <c r="AN77" s="59" t="s">
        <v>3668</v>
      </c>
      <c r="AO77" s="59" t="s">
        <v>3668</v>
      </c>
      <c r="AP77" s="59" t="s">
        <v>3668</v>
      </c>
      <c r="AQ77" s="59" t="s">
        <v>3668</v>
      </c>
      <c r="AR77" s="59" t="s">
        <v>4150</v>
      </c>
      <c r="AS77" s="59">
        <v>18375892691</v>
      </c>
      <c r="AT77" s="65"/>
      <c r="AU77" s="65"/>
      <c r="AV77" s="65"/>
      <c r="AW77" s="65"/>
      <c r="AX77" s="59">
        <f t="shared" si="5"/>
        <v>26.4</v>
      </c>
      <c r="AY77" s="89">
        <f>88*0.05*6</f>
        <v>26.4</v>
      </c>
      <c r="AZ77" s="28"/>
      <c r="BA77" s="28"/>
      <c r="BB77" s="28"/>
      <c r="BC77" s="28"/>
      <c r="BD77" s="28"/>
      <c r="BE77" s="28"/>
    </row>
    <row r="78" s="6" customFormat="1" ht="112" customHeight="1" outlineLevel="2" spans="1:57">
      <c r="A78" s="65" t="s">
        <v>4133</v>
      </c>
      <c r="B78" s="65" t="s">
        <v>4133</v>
      </c>
      <c r="C78" s="60">
        <v>69</v>
      </c>
      <c r="D78" s="59" t="s">
        <v>4266</v>
      </c>
      <c r="E78" s="59" t="s">
        <v>4135</v>
      </c>
      <c r="F78" s="59" t="s">
        <v>4136</v>
      </c>
      <c r="G78" s="59" t="s">
        <v>4136</v>
      </c>
      <c r="H78" s="59" t="s">
        <v>4267</v>
      </c>
      <c r="I78" s="59" t="s">
        <v>3690</v>
      </c>
      <c r="J78" s="59" t="s">
        <v>4268</v>
      </c>
      <c r="K78" s="59" t="s">
        <v>4269</v>
      </c>
      <c r="L78" s="59" t="s">
        <v>4270</v>
      </c>
      <c r="M78" s="59" t="s">
        <v>4269</v>
      </c>
      <c r="N78" s="59" t="s">
        <v>4271</v>
      </c>
      <c r="O78" s="59" t="s">
        <v>4142</v>
      </c>
      <c r="P78" s="59" t="s">
        <v>3756</v>
      </c>
      <c r="Q78" s="59" t="s">
        <v>4143</v>
      </c>
      <c r="R78" s="59" t="s">
        <v>4144</v>
      </c>
      <c r="S78" s="59" t="s">
        <v>4272</v>
      </c>
      <c r="T78" s="59" t="s">
        <v>4146</v>
      </c>
      <c r="U78" s="59" t="s">
        <v>4147</v>
      </c>
      <c r="V78" s="59" t="s">
        <v>4148</v>
      </c>
      <c r="W78" s="59" t="s">
        <v>4273</v>
      </c>
      <c r="X78" s="59">
        <v>2024</v>
      </c>
      <c r="Y78" s="59" t="s">
        <v>3667</v>
      </c>
      <c r="Z78" s="59">
        <v>202401</v>
      </c>
      <c r="AA78" s="59">
        <v>202412</v>
      </c>
      <c r="AB78" s="59">
        <v>61.5</v>
      </c>
      <c r="AC78" s="59">
        <v>61.5</v>
      </c>
      <c r="AD78" s="59"/>
      <c r="AE78" s="59"/>
      <c r="AF78" s="59">
        <f t="shared" si="4"/>
        <v>0</v>
      </c>
      <c r="AG78" s="59">
        <v>116</v>
      </c>
      <c r="AH78" s="59">
        <v>116</v>
      </c>
      <c r="AI78" s="59" t="s">
        <v>3668</v>
      </c>
      <c r="AJ78" s="59" t="s">
        <v>3668</v>
      </c>
      <c r="AK78" s="59" t="s">
        <v>3668</v>
      </c>
      <c r="AL78" s="59" t="s">
        <v>3667</v>
      </c>
      <c r="AM78" s="59" t="s">
        <v>3667</v>
      </c>
      <c r="AN78" s="59" t="s">
        <v>3668</v>
      </c>
      <c r="AO78" s="59" t="s">
        <v>3668</v>
      </c>
      <c r="AP78" s="59" t="s">
        <v>3668</v>
      </c>
      <c r="AQ78" s="59" t="s">
        <v>3668</v>
      </c>
      <c r="AR78" s="59" t="s">
        <v>4150</v>
      </c>
      <c r="AS78" s="59">
        <v>18375892691</v>
      </c>
      <c r="AT78" s="65"/>
      <c r="AU78" s="65"/>
      <c r="AV78" s="65"/>
      <c r="AW78" s="65"/>
      <c r="AX78" s="59">
        <f t="shared" si="5"/>
        <v>26.7</v>
      </c>
      <c r="AY78" s="89">
        <f>89*0.05*6</f>
        <v>26.7</v>
      </c>
      <c r="AZ78" s="28"/>
      <c r="BA78" s="28"/>
      <c r="BB78" s="28"/>
      <c r="BC78" s="28"/>
      <c r="BD78" s="28"/>
      <c r="BE78" s="28"/>
    </row>
    <row r="79" s="6" customFormat="1" ht="112" customHeight="1" outlineLevel="2" spans="1:57">
      <c r="A79" s="65" t="s">
        <v>4133</v>
      </c>
      <c r="B79" s="65" t="s">
        <v>4133</v>
      </c>
      <c r="C79" s="60">
        <v>70</v>
      </c>
      <c r="D79" s="59" t="s">
        <v>4274</v>
      </c>
      <c r="E79" s="59" t="s">
        <v>4135</v>
      </c>
      <c r="F79" s="59" t="s">
        <v>4136</v>
      </c>
      <c r="G79" s="59" t="s">
        <v>4136</v>
      </c>
      <c r="H79" s="59" t="s">
        <v>4275</v>
      </c>
      <c r="I79" s="59" t="s">
        <v>3690</v>
      </c>
      <c r="J79" s="59" t="s">
        <v>4276</v>
      </c>
      <c r="K79" s="59" t="s">
        <v>4277</v>
      </c>
      <c r="L79" s="59" t="s">
        <v>4278</v>
      </c>
      <c r="M79" s="59" t="s">
        <v>4277</v>
      </c>
      <c r="N79" s="59" t="s">
        <v>4279</v>
      </c>
      <c r="O79" s="59" t="s">
        <v>4142</v>
      </c>
      <c r="P79" s="59" t="s">
        <v>3756</v>
      </c>
      <c r="Q79" s="59" t="s">
        <v>4143</v>
      </c>
      <c r="R79" s="59" t="s">
        <v>4144</v>
      </c>
      <c r="S79" s="59" t="s">
        <v>4280</v>
      </c>
      <c r="T79" s="59" t="s">
        <v>4146</v>
      </c>
      <c r="U79" s="59" t="s">
        <v>4147</v>
      </c>
      <c r="V79" s="59" t="s">
        <v>4148</v>
      </c>
      <c r="W79" s="59" t="s">
        <v>4281</v>
      </c>
      <c r="X79" s="59">
        <v>2024</v>
      </c>
      <c r="Y79" s="59" t="s">
        <v>3667</v>
      </c>
      <c r="Z79" s="59">
        <v>202401</v>
      </c>
      <c r="AA79" s="59">
        <v>202412</v>
      </c>
      <c r="AB79" s="59">
        <v>60.9</v>
      </c>
      <c r="AC79" s="59">
        <v>60.9</v>
      </c>
      <c r="AD79" s="59"/>
      <c r="AE79" s="59"/>
      <c r="AF79" s="59">
        <f t="shared" si="4"/>
        <v>0</v>
      </c>
      <c r="AG79" s="59">
        <v>114</v>
      </c>
      <c r="AH79" s="59">
        <v>114</v>
      </c>
      <c r="AI79" s="59" t="s">
        <v>3668</v>
      </c>
      <c r="AJ79" s="59" t="s">
        <v>3668</v>
      </c>
      <c r="AK79" s="59" t="s">
        <v>3668</v>
      </c>
      <c r="AL79" s="59" t="s">
        <v>3667</v>
      </c>
      <c r="AM79" s="59" t="s">
        <v>3667</v>
      </c>
      <c r="AN79" s="59" t="s">
        <v>3668</v>
      </c>
      <c r="AO79" s="59" t="s">
        <v>3668</v>
      </c>
      <c r="AP79" s="59" t="s">
        <v>3668</v>
      </c>
      <c r="AQ79" s="59" t="s">
        <v>3668</v>
      </c>
      <c r="AR79" s="59" t="s">
        <v>4150</v>
      </c>
      <c r="AS79" s="59">
        <v>18375892691</v>
      </c>
      <c r="AT79" s="65"/>
      <c r="AU79" s="65"/>
      <c r="AV79" s="65"/>
      <c r="AW79" s="65"/>
      <c r="AX79" s="59">
        <f t="shared" si="5"/>
        <v>26.7</v>
      </c>
      <c r="AY79" s="89">
        <f>89*0.05*6</f>
        <v>26.7</v>
      </c>
      <c r="AZ79" s="28"/>
      <c r="BA79" s="28"/>
      <c r="BB79" s="28"/>
      <c r="BC79" s="28"/>
      <c r="BD79" s="28"/>
      <c r="BE79" s="28"/>
    </row>
    <row r="80" s="6" customFormat="1" ht="112" customHeight="1" outlineLevel="2" spans="1:57">
      <c r="A80" s="65" t="s">
        <v>4133</v>
      </c>
      <c r="B80" s="65" t="s">
        <v>4133</v>
      </c>
      <c r="C80" s="60">
        <v>71</v>
      </c>
      <c r="D80" s="59" t="s">
        <v>4282</v>
      </c>
      <c r="E80" s="59" t="s">
        <v>4135</v>
      </c>
      <c r="F80" s="59" t="s">
        <v>4136</v>
      </c>
      <c r="G80" s="59" t="s">
        <v>4136</v>
      </c>
      <c r="H80" s="59" t="s">
        <v>4283</v>
      </c>
      <c r="I80" s="59" t="s">
        <v>3690</v>
      </c>
      <c r="J80" s="59" t="s">
        <v>4284</v>
      </c>
      <c r="K80" s="59" t="s">
        <v>4285</v>
      </c>
      <c r="L80" s="59" t="s">
        <v>4286</v>
      </c>
      <c r="M80" s="59" t="s">
        <v>4285</v>
      </c>
      <c r="N80" s="59" t="s">
        <v>4287</v>
      </c>
      <c r="O80" s="59" t="s">
        <v>4142</v>
      </c>
      <c r="P80" s="59" t="s">
        <v>3756</v>
      </c>
      <c r="Q80" s="59" t="s">
        <v>4143</v>
      </c>
      <c r="R80" s="59" t="s">
        <v>4144</v>
      </c>
      <c r="S80" s="59" t="s">
        <v>4288</v>
      </c>
      <c r="T80" s="59" t="s">
        <v>4146</v>
      </c>
      <c r="U80" s="59" t="s">
        <v>4147</v>
      </c>
      <c r="V80" s="59" t="s">
        <v>4148</v>
      </c>
      <c r="W80" s="59" t="s">
        <v>3731</v>
      </c>
      <c r="X80" s="59">
        <v>2024</v>
      </c>
      <c r="Y80" s="59" t="s">
        <v>3667</v>
      </c>
      <c r="Z80" s="59">
        <v>202401</v>
      </c>
      <c r="AA80" s="59">
        <v>202412</v>
      </c>
      <c r="AB80" s="59">
        <v>50.1</v>
      </c>
      <c r="AC80" s="59">
        <v>50.1</v>
      </c>
      <c r="AD80" s="59"/>
      <c r="AE80" s="59"/>
      <c r="AF80" s="59">
        <f t="shared" si="4"/>
        <v>0</v>
      </c>
      <c r="AG80" s="59">
        <v>101</v>
      </c>
      <c r="AH80" s="59">
        <v>101</v>
      </c>
      <c r="AI80" s="59" t="s">
        <v>3668</v>
      </c>
      <c r="AJ80" s="59" t="s">
        <v>3668</v>
      </c>
      <c r="AK80" s="59" t="s">
        <v>3668</v>
      </c>
      <c r="AL80" s="59" t="s">
        <v>3667</v>
      </c>
      <c r="AM80" s="59" t="s">
        <v>3667</v>
      </c>
      <c r="AN80" s="59" t="s">
        <v>3668</v>
      </c>
      <c r="AO80" s="59" t="s">
        <v>3668</v>
      </c>
      <c r="AP80" s="59" t="s">
        <v>3668</v>
      </c>
      <c r="AQ80" s="59" t="s">
        <v>3668</v>
      </c>
      <c r="AR80" s="59" t="s">
        <v>4150</v>
      </c>
      <c r="AS80" s="59">
        <v>18375892691</v>
      </c>
      <c r="AT80" s="65"/>
      <c r="AU80" s="65"/>
      <c r="AV80" s="65"/>
      <c r="AW80" s="65"/>
      <c r="AX80" s="59">
        <f t="shared" si="5"/>
        <v>19.8</v>
      </c>
      <c r="AY80" s="89">
        <f>66*0.05*6</f>
        <v>19.8</v>
      </c>
      <c r="AZ80" s="28"/>
      <c r="BA80" s="28"/>
      <c r="BB80" s="28"/>
      <c r="BC80" s="28"/>
      <c r="BD80" s="28"/>
      <c r="BE80" s="28"/>
    </row>
    <row r="81" s="6" customFormat="1" ht="112" customHeight="1" outlineLevel="2" spans="1:57">
      <c r="A81" s="65" t="s">
        <v>4133</v>
      </c>
      <c r="B81" s="65" t="s">
        <v>4133</v>
      </c>
      <c r="C81" s="60">
        <v>72</v>
      </c>
      <c r="D81" s="59" t="s">
        <v>4289</v>
      </c>
      <c r="E81" s="59" t="s">
        <v>4135</v>
      </c>
      <c r="F81" s="59" t="s">
        <v>4136</v>
      </c>
      <c r="G81" s="59" t="s">
        <v>4136</v>
      </c>
      <c r="H81" s="59" t="s">
        <v>4290</v>
      </c>
      <c r="I81" s="59" t="s">
        <v>3690</v>
      </c>
      <c r="J81" s="59" t="s">
        <v>3994</v>
      </c>
      <c r="K81" s="59" t="s">
        <v>4291</v>
      </c>
      <c r="L81" s="59" t="s">
        <v>4292</v>
      </c>
      <c r="M81" s="59" t="s">
        <v>4291</v>
      </c>
      <c r="N81" s="59" t="s">
        <v>4293</v>
      </c>
      <c r="O81" s="59" t="s">
        <v>4142</v>
      </c>
      <c r="P81" s="59" t="s">
        <v>3756</v>
      </c>
      <c r="Q81" s="59" t="s">
        <v>4143</v>
      </c>
      <c r="R81" s="59" t="s">
        <v>4144</v>
      </c>
      <c r="S81" s="59" t="s">
        <v>4294</v>
      </c>
      <c r="T81" s="59" t="s">
        <v>4146</v>
      </c>
      <c r="U81" s="59" t="s">
        <v>4147</v>
      </c>
      <c r="V81" s="59" t="s">
        <v>4148</v>
      </c>
      <c r="W81" s="59" t="s">
        <v>4295</v>
      </c>
      <c r="X81" s="59">
        <v>2024</v>
      </c>
      <c r="Y81" s="59" t="s">
        <v>3667</v>
      </c>
      <c r="Z81" s="59">
        <v>202401</v>
      </c>
      <c r="AA81" s="59">
        <v>202412</v>
      </c>
      <c r="AB81" s="59">
        <v>70.5</v>
      </c>
      <c r="AC81" s="59">
        <v>70.5</v>
      </c>
      <c r="AD81" s="59"/>
      <c r="AE81" s="59"/>
      <c r="AF81" s="59">
        <f t="shared" si="4"/>
        <v>0</v>
      </c>
      <c r="AG81" s="59">
        <v>150</v>
      </c>
      <c r="AH81" s="59">
        <v>150</v>
      </c>
      <c r="AI81" s="59" t="s">
        <v>3668</v>
      </c>
      <c r="AJ81" s="59" t="s">
        <v>3668</v>
      </c>
      <c r="AK81" s="59" t="s">
        <v>3668</v>
      </c>
      <c r="AL81" s="59" t="s">
        <v>3667</v>
      </c>
      <c r="AM81" s="59" t="s">
        <v>3667</v>
      </c>
      <c r="AN81" s="59" t="s">
        <v>3668</v>
      </c>
      <c r="AO81" s="59" t="s">
        <v>3668</v>
      </c>
      <c r="AP81" s="59" t="s">
        <v>3668</v>
      </c>
      <c r="AQ81" s="59" t="s">
        <v>3668</v>
      </c>
      <c r="AR81" s="59" t="s">
        <v>4150</v>
      </c>
      <c r="AS81" s="59">
        <v>18375892691</v>
      </c>
      <c r="AT81" s="65"/>
      <c r="AU81" s="65"/>
      <c r="AV81" s="65"/>
      <c r="AW81" s="65"/>
      <c r="AX81" s="59">
        <f t="shared" si="5"/>
        <v>25.5</v>
      </c>
      <c r="AY81" s="89">
        <f>85*0.05*6</f>
        <v>25.5</v>
      </c>
      <c r="AZ81" s="28"/>
      <c r="BA81" s="28"/>
      <c r="BB81" s="28"/>
      <c r="BC81" s="28"/>
      <c r="BD81" s="28"/>
      <c r="BE81" s="28"/>
    </row>
    <row r="82" s="6" customFormat="1" ht="112" customHeight="1" outlineLevel="2" spans="1:57">
      <c r="A82" s="65" t="s">
        <v>4133</v>
      </c>
      <c r="B82" s="65" t="s">
        <v>4133</v>
      </c>
      <c r="C82" s="60">
        <v>73</v>
      </c>
      <c r="D82" s="59" t="s">
        <v>4296</v>
      </c>
      <c r="E82" s="59" t="s">
        <v>4135</v>
      </c>
      <c r="F82" s="59" t="s">
        <v>4136</v>
      </c>
      <c r="G82" s="59" t="s">
        <v>4136</v>
      </c>
      <c r="H82" s="59" t="s">
        <v>4297</v>
      </c>
      <c r="I82" s="59" t="s">
        <v>3690</v>
      </c>
      <c r="J82" s="59" t="s">
        <v>4298</v>
      </c>
      <c r="K82" s="59" t="s">
        <v>4299</v>
      </c>
      <c r="L82" s="59" t="s">
        <v>4300</v>
      </c>
      <c r="M82" s="59" t="s">
        <v>4299</v>
      </c>
      <c r="N82" s="59" t="s">
        <v>4301</v>
      </c>
      <c r="O82" s="59" t="s">
        <v>4142</v>
      </c>
      <c r="P82" s="59" t="s">
        <v>3756</v>
      </c>
      <c r="Q82" s="59" t="s">
        <v>4143</v>
      </c>
      <c r="R82" s="59" t="s">
        <v>4144</v>
      </c>
      <c r="S82" s="59" t="s">
        <v>4302</v>
      </c>
      <c r="T82" s="59" t="s">
        <v>4146</v>
      </c>
      <c r="U82" s="59" t="s">
        <v>4147</v>
      </c>
      <c r="V82" s="59" t="s">
        <v>4148</v>
      </c>
      <c r="W82" s="59" t="s">
        <v>4303</v>
      </c>
      <c r="X82" s="59">
        <v>2024</v>
      </c>
      <c r="Y82" s="59" t="s">
        <v>3667</v>
      </c>
      <c r="Z82" s="59">
        <v>202401</v>
      </c>
      <c r="AA82" s="59">
        <v>202412</v>
      </c>
      <c r="AB82" s="59">
        <v>82.8</v>
      </c>
      <c r="AC82" s="59">
        <v>82.8</v>
      </c>
      <c r="AD82" s="59"/>
      <c r="AE82" s="59"/>
      <c r="AF82" s="108">
        <f t="shared" si="4"/>
        <v>0</v>
      </c>
      <c r="AG82" s="59">
        <v>153</v>
      </c>
      <c r="AH82" s="59">
        <v>153</v>
      </c>
      <c r="AI82" s="59" t="s">
        <v>3668</v>
      </c>
      <c r="AJ82" s="59" t="s">
        <v>3668</v>
      </c>
      <c r="AK82" s="59" t="s">
        <v>3668</v>
      </c>
      <c r="AL82" s="59" t="s">
        <v>3667</v>
      </c>
      <c r="AM82" s="59" t="s">
        <v>3667</v>
      </c>
      <c r="AN82" s="59" t="s">
        <v>3668</v>
      </c>
      <c r="AO82" s="59" t="s">
        <v>3668</v>
      </c>
      <c r="AP82" s="59" t="s">
        <v>3668</v>
      </c>
      <c r="AQ82" s="59" t="s">
        <v>3668</v>
      </c>
      <c r="AR82" s="59" t="s">
        <v>4150</v>
      </c>
      <c r="AS82" s="59">
        <v>18375892691</v>
      </c>
      <c r="AT82" s="80"/>
      <c r="AU82" s="65"/>
      <c r="AV82" s="65"/>
      <c r="AW82" s="65"/>
      <c r="AX82" s="59">
        <f t="shared" si="5"/>
        <v>36.9</v>
      </c>
      <c r="AY82" s="87">
        <f>123*0.05*6</f>
        <v>36.9</v>
      </c>
      <c r="AZ82" s="28"/>
      <c r="BA82" s="28"/>
      <c r="BB82" s="28"/>
      <c r="BC82" s="28"/>
      <c r="BD82" s="28"/>
      <c r="BE82" s="28"/>
    </row>
    <row r="83" s="6" customFormat="1" ht="112" customHeight="1" outlineLevel="2" spans="1:57">
      <c r="A83" s="65" t="s">
        <v>4133</v>
      </c>
      <c r="B83" s="65" t="s">
        <v>4133</v>
      </c>
      <c r="C83" s="60">
        <v>74</v>
      </c>
      <c r="D83" s="59" t="s">
        <v>4304</v>
      </c>
      <c r="E83" s="59" t="s">
        <v>4135</v>
      </c>
      <c r="F83" s="59" t="s">
        <v>4136</v>
      </c>
      <c r="G83" s="59" t="s">
        <v>4136</v>
      </c>
      <c r="H83" s="59" t="s">
        <v>4305</v>
      </c>
      <c r="I83" s="59" t="s">
        <v>3690</v>
      </c>
      <c r="J83" s="59" t="s">
        <v>4306</v>
      </c>
      <c r="K83" s="59" t="s">
        <v>4307</v>
      </c>
      <c r="L83" s="59" t="s">
        <v>4308</v>
      </c>
      <c r="M83" s="59" t="s">
        <v>4307</v>
      </c>
      <c r="N83" s="59" t="s">
        <v>4309</v>
      </c>
      <c r="O83" s="59" t="s">
        <v>4142</v>
      </c>
      <c r="P83" s="59" t="s">
        <v>3756</v>
      </c>
      <c r="Q83" s="59" t="s">
        <v>4143</v>
      </c>
      <c r="R83" s="59" t="s">
        <v>4144</v>
      </c>
      <c r="S83" s="59" t="s">
        <v>4310</v>
      </c>
      <c r="T83" s="59" t="s">
        <v>4146</v>
      </c>
      <c r="U83" s="59" t="s">
        <v>4147</v>
      </c>
      <c r="V83" s="59" t="s">
        <v>4148</v>
      </c>
      <c r="W83" s="59" t="s">
        <v>4044</v>
      </c>
      <c r="X83" s="59">
        <v>2024</v>
      </c>
      <c r="Y83" s="59" t="s">
        <v>3667</v>
      </c>
      <c r="Z83" s="59">
        <v>202401</v>
      </c>
      <c r="AA83" s="59">
        <v>202412</v>
      </c>
      <c r="AB83" s="59">
        <v>24</v>
      </c>
      <c r="AC83" s="59">
        <v>24</v>
      </c>
      <c r="AD83" s="59"/>
      <c r="AE83" s="59"/>
      <c r="AF83" s="108">
        <f t="shared" si="4"/>
        <v>0</v>
      </c>
      <c r="AG83" s="59">
        <v>49</v>
      </c>
      <c r="AH83" s="59">
        <v>49</v>
      </c>
      <c r="AI83" s="59" t="s">
        <v>3668</v>
      </c>
      <c r="AJ83" s="59" t="s">
        <v>3668</v>
      </c>
      <c r="AK83" s="59" t="s">
        <v>3668</v>
      </c>
      <c r="AL83" s="59" t="s">
        <v>3667</v>
      </c>
      <c r="AM83" s="59" t="s">
        <v>3667</v>
      </c>
      <c r="AN83" s="59" t="s">
        <v>3668</v>
      </c>
      <c r="AO83" s="59" t="s">
        <v>3668</v>
      </c>
      <c r="AP83" s="59" t="s">
        <v>3668</v>
      </c>
      <c r="AQ83" s="59" t="s">
        <v>3668</v>
      </c>
      <c r="AR83" s="59" t="s">
        <v>4150</v>
      </c>
      <c r="AS83" s="59">
        <v>18375892691</v>
      </c>
      <c r="AT83" s="80"/>
      <c r="AU83" s="65"/>
      <c r="AV83" s="65"/>
      <c r="AW83" s="65"/>
      <c r="AX83" s="59">
        <f t="shared" si="5"/>
        <v>9</v>
      </c>
      <c r="AY83" s="87">
        <v>9</v>
      </c>
      <c r="AZ83" s="28"/>
      <c r="BA83" s="28"/>
      <c r="BB83" s="28"/>
      <c r="BC83" s="28"/>
      <c r="BD83" s="28"/>
      <c r="BE83" s="28"/>
    </row>
    <row r="84" s="6" customFormat="1" ht="112" customHeight="1" outlineLevel="2" spans="1:57">
      <c r="A84" s="65" t="s">
        <v>4133</v>
      </c>
      <c r="B84" s="65" t="s">
        <v>4133</v>
      </c>
      <c r="C84" s="60">
        <v>75</v>
      </c>
      <c r="D84" s="59" t="s">
        <v>4311</v>
      </c>
      <c r="E84" s="59" t="s">
        <v>4135</v>
      </c>
      <c r="F84" s="59" t="s">
        <v>4136</v>
      </c>
      <c r="G84" s="59" t="s">
        <v>4136</v>
      </c>
      <c r="H84" s="59" t="s">
        <v>4312</v>
      </c>
      <c r="I84" s="59" t="s">
        <v>3690</v>
      </c>
      <c r="J84" s="59" t="s">
        <v>4313</v>
      </c>
      <c r="K84" s="59" t="s">
        <v>4314</v>
      </c>
      <c r="L84" s="59" t="s">
        <v>4315</v>
      </c>
      <c r="M84" s="59" t="s">
        <v>4314</v>
      </c>
      <c r="N84" s="59" t="s">
        <v>4316</v>
      </c>
      <c r="O84" s="59" t="s">
        <v>4142</v>
      </c>
      <c r="P84" s="59" t="s">
        <v>3756</v>
      </c>
      <c r="Q84" s="59" t="s">
        <v>4143</v>
      </c>
      <c r="R84" s="59" t="s">
        <v>4144</v>
      </c>
      <c r="S84" s="59" t="s">
        <v>4317</v>
      </c>
      <c r="T84" s="59" t="s">
        <v>4146</v>
      </c>
      <c r="U84" s="59" t="s">
        <v>4147</v>
      </c>
      <c r="V84" s="59" t="s">
        <v>4148</v>
      </c>
      <c r="W84" s="59" t="s">
        <v>4318</v>
      </c>
      <c r="X84" s="59">
        <v>2024</v>
      </c>
      <c r="Y84" s="59" t="s">
        <v>3667</v>
      </c>
      <c r="Z84" s="59">
        <v>202401</v>
      </c>
      <c r="AA84" s="59">
        <v>202412</v>
      </c>
      <c r="AB84" s="59">
        <v>33.6</v>
      </c>
      <c r="AC84" s="59">
        <v>33.6</v>
      </c>
      <c r="AD84" s="59"/>
      <c r="AE84" s="59"/>
      <c r="AF84" s="108">
        <f t="shared" si="4"/>
        <v>0</v>
      </c>
      <c r="AG84" s="59">
        <v>64</v>
      </c>
      <c r="AH84" s="59">
        <v>64</v>
      </c>
      <c r="AI84" s="59" t="s">
        <v>3668</v>
      </c>
      <c r="AJ84" s="59" t="s">
        <v>3668</v>
      </c>
      <c r="AK84" s="59" t="s">
        <v>3668</v>
      </c>
      <c r="AL84" s="59" t="s">
        <v>3667</v>
      </c>
      <c r="AM84" s="59" t="s">
        <v>3667</v>
      </c>
      <c r="AN84" s="59" t="s">
        <v>3668</v>
      </c>
      <c r="AO84" s="59" t="s">
        <v>3668</v>
      </c>
      <c r="AP84" s="59" t="s">
        <v>3668</v>
      </c>
      <c r="AQ84" s="59" t="s">
        <v>3668</v>
      </c>
      <c r="AR84" s="59" t="s">
        <v>4150</v>
      </c>
      <c r="AS84" s="59">
        <v>18375892691</v>
      </c>
      <c r="AT84" s="80"/>
      <c r="AU84" s="65"/>
      <c r="AV84" s="65"/>
      <c r="AW84" s="65"/>
      <c r="AX84" s="59">
        <f t="shared" si="5"/>
        <v>14.4</v>
      </c>
      <c r="AY84" s="87">
        <f>48*0.05*6</f>
        <v>14.4</v>
      </c>
      <c r="AZ84" s="28"/>
      <c r="BA84" s="28"/>
      <c r="BB84" s="28"/>
      <c r="BC84" s="28"/>
      <c r="BD84" s="28"/>
      <c r="BE84" s="28"/>
    </row>
    <row r="85" s="6" customFormat="1" ht="112" customHeight="1" outlineLevel="2" spans="1:57">
      <c r="A85" s="65" t="s">
        <v>4133</v>
      </c>
      <c r="B85" s="65" t="s">
        <v>4133</v>
      </c>
      <c r="C85" s="60">
        <v>76</v>
      </c>
      <c r="D85" s="59" t="s">
        <v>4319</v>
      </c>
      <c r="E85" s="59" t="s">
        <v>4135</v>
      </c>
      <c r="F85" s="59" t="s">
        <v>4136</v>
      </c>
      <c r="G85" s="59" t="s">
        <v>4136</v>
      </c>
      <c r="H85" s="59" t="s">
        <v>4320</v>
      </c>
      <c r="I85" s="59" t="s">
        <v>3690</v>
      </c>
      <c r="J85" s="59" t="s">
        <v>4321</v>
      </c>
      <c r="K85" s="59" t="s">
        <v>4322</v>
      </c>
      <c r="L85" s="59" t="s">
        <v>4323</v>
      </c>
      <c r="M85" s="59" t="s">
        <v>4322</v>
      </c>
      <c r="N85" s="59" t="s">
        <v>4324</v>
      </c>
      <c r="O85" s="59" t="s">
        <v>4142</v>
      </c>
      <c r="P85" s="59" t="s">
        <v>3756</v>
      </c>
      <c r="Q85" s="59" t="s">
        <v>4143</v>
      </c>
      <c r="R85" s="59" t="s">
        <v>4144</v>
      </c>
      <c r="S85" s="59" t="s">
        <v>4325</v>
      </c>
      <c r="T85" s="59" t="s">
        <v>4146</v>
      </c>
      <c r="U85" s="59" t="s">
        <v>4147</v>
      </c>
      <c r="V85" s="59" t="s">
        <v>4148</v>
      </c>
      <c r="W85" s="59" t="s">
        <v>4020</v>
      </c>
      <c r="X85" s="59">
        <v>2024</v>
      </c>
      <c r="Y85" s="59" t="s">
        <v>3667</v>
      </c>
      <c r="Z85" s="59">
        <v>202401</v>
      </c>
      <c r="AA85" s="59">
        <v>202412</v>
      </c>
      <c r="AB85" s="59">
        <v>53.1</v>
      </c>
      <c r="AC85" s="59">
        <v>53.1</v>
      </c>
      <c r="AD85" s="59"/>
      <c r="AE85" s="59"/>
      <c r="AF85" s="108">
        <f t="shared" si="4"/>
        <v>0</v>
      </c>
      <c r="AG85" s="59">
        <v>105</v>
      </c>
      <c r="AH85" s="59">
        <v>105</v>
      </c>
      <c r="AI85" s="59" t="s">
        <v>3668</v>
      </c>
      <c r="AJ85" s="59" t="s">
        <v>3668</v>
      </c>
      <c r="AK85" s="59" t="s">
        <v>3668</v>
      </c>
      <c r="AL85" s="59" t="s">
        <v>3667</v>
      </c>
      <c r="AM85" s="59" t="s">
        <v>3667</v>
      </c>
      <c r="AN85" s="59" t="s">
        <v>3668</v>
      </c>
      <c r="AO85" s="59" t="s">
        <v>3668</v>
      </c>
      <c r="AP85" s="59" t="s">
        <v>3668</v>
      </c>
      <c r="AQ85" s="59" t="s">
        <v>3668</v>
      </c>
      <c r="AR85" s="59" t="s">
        <v>4150</v>
      </c>
      <c r="AS85" s="59">
        <v>18375892691</v>
      </c>
      <c r="AT85" s="80"/>
      <c r="AU85" s="65"/>
      <c r="AV85" s="65"/>
      <c r="AW85" s="65"/>
      <c r="AX85" s="59">
        <f t="shared" si="5"/>
        <v>21.6</v>
      </c>
      <c r="AY85" s="87">
        <f>72*0.05*6</f>
        <v>21.6</v>
      </c>
      <c r="AZ85" s="28"/>
      <c r="BA85" s="28"/>
      <c r="BB85" s="28"/>
      <c r="BC85" s="28"/>
      <c r="BD85" s="28"/>
      <c r="BE85" s="28"/>
    </row>
    <row r="86" s="6" customFormat="1" ht="112" customHeight="1" outlineLevel="2" spans="1:57">
      <c r="A86" s="65" t="s">
        <v>4133</v>
      </c>
      <c r="B86" s="65" t="s">
        <v>4133</v>
      </c>
      <c r="C86" s="60">
        <v>77</v>
      </c>
      <c r="D86" s="59" t="s">
        <v>4326</v>
      </c>
      <c r="E86" s="59" t="s">
        <v>4135</v>
      </c>
      <c r="F86" s="59" t="s">
        <v>4136</v>
      </c>
      <c r="G86" s="59" t="s">
        <v>4136</v>
      </c>
      <c r="H86" s="59" t="s">
        <v>4327</v>
      </c>
      <c r="I86" s="59" t="s">
        <v>3690</v>
      </c>
      <c r="J86" s="59" t="s">
        <v>4328</v>
      </c>
      <c r="K86" s="59" t="s">
        <v>4329</v>
      </c>
      <c r="L86" s="59" t="s">
        <v>4330</v>
      </c>
      <c r="M86" s="59" t="s">
        <v>4329</v>
      </c>
      <c r="N86" s="59" t="s">
        <v>4331</v>
      </c>
      <c r="O86" s="59" t="s">
        <v>4142</v>
      </c>
      <c r="P86" s="59" t="s">
        <v>3756</v>
      </c>
      <c r="Q86" s="59" t="s">
        <v>4143</v>
      </c>
      <c r="R86" s="59" t="s">
        <v>4144</v>
      </c>
      <c r="S86" s="59" t="s">
        <v>4332</v>
      </c>
      <c r="T86" s="59" t="s">
        <v>4146</v>
      </c>
      <c r="U86" s="59" t="s">
        <v>4147</v>
      </c>
      <c r="V86" s="59" t="s">
        <v>4148</v>
      </c>
      <c r="W86" s="59" t="s">
        <v>4333</v>
      </c>
      <c r="X86" s="59">
        <v>2024</v>
      </c>
      <c r="Y86" s="59" t="s">
        <v>3667</v>
      </c>
      <c r="Z86" s="59">
        <v>202401</v>
      </c>
      <c r="AA86" s="59">
        <v>202412</v>
      </c>
      <c r="AB86" s="59">
        <v>70.2</v>
      </c>
      <c r="AC86" s="59">
        <v>70.2</v>
      </c>
      <c r="AD86" s="59"/>
      <c r="AE86" s="59"/>
      <c r="AF86" s="108">
        <f t="shared" si="4"/>
        <v>0</v>
      </c>
      <c r="AG86" s="59">
        <v>137</v>
      </c>
      <c r="AH86" s="59">
        <v>137</v>
      </c>
      <c r="AI86" s="59" t="s">
        <v>3668</v>
      </c>
      <c r="AJ86" s="59" t="s">
        <v>3668</v>
      </c>
      <c r="AK86" s="59" t="s">
        <v>3668</v>
      </c>
      <c r="AL86" s="59" t="s">
        <v>3667</v>
      </c>
      <c r="AM86" s="59" t="s">
        <v>3667</v>
      </c>
      <c r="AN86" s="59" t="s">
        <v>3668</v>
      </c>
      <c r="AO86" s="59" t="s">
        <v>3668</v>
      </c>
      <c r="AP86" s="59" t="s">
        <v>3668</v>
      </c>
      <c r="AQ86" s="59" t="s">
        <v>3668</v>
      </c>
      <c r="AR86" s="59" t="s">
        <v>4150</v>
      </c>
      <c r="AS86" s="59">
        <v>18375892691</v>
      </c>
      <c r="AT86" s="80"/>
      <c r="AU86" s="65"/>
      <c r="AV86" s="65"/>
      <c r="AW86" s="65"/>
      <c r="AX86" s="59">
        <f t="shared" si="5"/>
        <v>29.1</v>
      </c>
      <c r="AY86" s="87">
        <f>97*0.05*6</f>
        <v>29.1</v>
      </c>
      <c r="AZ86" s="28"/>
      <c r="BA86" s="28"/>
      <c r="BB86" s="28"/>
      <c r="BC86" s="28"/>
      <c r="BD86" s="28"/>
      <c r="BE86" s="28"/>
    </row>
    <row r="87" s="6" customFormat="1" ht="112" customHeight="1" outlineLevel="2" spans="1:57">
      <c r="A87" s="65" t="s">
        <v>4133</v>
      </c>
      <c r="B87" s="65" t="s">
        <v>4133</v>
      </c>
      <c r="C87" s="60">
        <v>78</v>
      </c>
      <c r="D87" s="59" t="s">
        <v>4334</v>
      </c>
      <c r="E87" s="59" t="s">
        <v>4135</v>
      </c>
      <c r="F87" s="59" t="s">
        <v>4136</v>
      </c>
      <c r="G87" s="59" t="s">
        <v>4136</v>
      </c>
      <c r="H87" s="59" t="s">
        <v>4335</v>
      </c>
      <c r="I87" s="59" t="s">
        <v>3690</v>
      </c>
      <c r="J87" s="59" t="s">
        <v>4336</v>
      </c>
      <c r="K87" s="59" t="s">
        <v>4241</v>
      </c>
      <c r="L87" s="59" t="s">
        <v>4242</v>
      </c>
      <c r="M87" s="59" t="s">
        <v>4241</v>
      </c>
      <c r="N87" s="59" t="s">
        <v>4243</v>
      </c>
      <c r="O87" s="59" t="s">
        <v>4142</v>
      </c>
      <c r="P87" s="59" t="s">
        <v>3756</v>
      </c>
      <c r="Q87" s="59" t="s">
        <v>4143</v>
      </c>
      <c r="R87" s="59" t="s">
        <v>4144</v>
      </c>
      <c r="S87" s="59" t="s">
        <v>4244</v>
      </c>
      <c r="T87" s="59" t="s">
        <v>4146</v>
      </c>
      <c r="U87" s="59" t="s">
        <v>4147</v>
      </c>
      <c r="V87" s="59" t="s">
        <v>4148</v>
      </c>
      <c r="W87" s="59" t="s">
        <v>4337</v>
      </c>
      <c r="X87" s="59">
        <v>2024</v>
      </c>
      <c r="Y87" s="59" t="s">
        <v>3667</v>
      </c>
      <c r="Z87" s="59">
        <v>202401</v>
      </c>
      <c r="AA87" s="59">
        <v>202412</v>
      </c>
      <c r="AB87" s="59">
        <v>43.8</v>
      </c>
      <c r="AC87" s="59">
        <v>43.8</v>
      </c>
      <c r="AD87" s="59"/>
      <c r="AE87" s="59"/>
      <c r="AF87" s="108">
        <f t="shared" si="4"/>
        <v>0</v>
      </c>
      <c r="AG87" s="59">
        <v>86</v>
      </c>
      <c r="AH87" s="59">
        <v>86</v>
      </c>
      <c r="AI87" s="59" t="s">
        <v>3668</v>
      </c>
      <c r="AJ87" s="59" t="s">
        <v>3668</v>
      </c>
      <c r="AK87" s="59" t="s">
        <v>3668</v>
      </c>
      <c r="AL87" s="59" t="s">
        <v>3667</v>
      </c>
      <c r="AM87" s="59" t="s">
        <v>3667</v>
      </c>
      <c r="AN87" s="59" t="s">
        <v>3668</v>
      </c>
      <c r="AO87" s="59" t="s">
        <v>3668</v>
      </c>
      <c r="AP87" s="59" t="s">
        <v>3668</v>
      </c>
      <c r="AQ87" s="59" t="s">
        <v>3668</v>
      </c>
      <c r="AR87" s="59" t="s">
        <v>4150</v>
      </c>
      <c r="AS87" s="59">
        <v>18375892691</v>
      </c>
      <c r="AT87" s="80"/>
      <c r="AU87" s="65"/>
      <c r="AV87" s="65"/>
      <c r="AW87" s="65"/>
      <c r="AX87" s="59">
        <f t="shared" si="5"/>
        <v>18</v>
      </c>
      <c r="AY87" s="87">
        <f>60*0.05*6</f>
        <v>18</v>
      </c>
      <c r="AZ87" s="28"/>
      <c r="BA87" s="28"/>
      <c r="BB87" s="28"/>
      <c r="BC87" s="28"/>
      <c r="BD87" s="28"/>
      <c r="BE87" s="28"/>
    </row>
    <row r="88" s="6" customFormat="1" ht="112" customHeight="1" outlineLevel="2" spans="1:57">
      <c r="A88" s="65" t="s">
        <v>4133</v>
      </c>
      <c r="B88" s="65" t="s">
        <v>4133</v>
      </c>
      <c r="C88" s="60">
        <v>79</v>
      </c>
      <c r="D88" s="59" t="s">
        <v>4338</v>
      </c>
      <c r="E88" s="59" t="s">
        <v>4135</v>
      </c>
      <c r="F88" s="59" t="s">
        <v>4136</v>
      </c>
      <c r="G88" s="59" t="s">
        <v>4136</v>
      </c>
      <c r="H88" s="59" t="s">
        <v>4339</v>
      </c>
      <c r="I88" s="59" t="s">
        <v>3690</v>
      </c>
      <c r="J88" s="59" t="s">
        <v>4340</v>
      </c>
      <c r="K88" s="59" t="s">
        <v>4341</v>
      </c>
      <c r="L88" s="59" t="s">
        <v>4342</v>
      </c>
      <c r="M88" s="59" t="s">
        <v>4341</v>
      </c>
      <c r="N88" s="59" t="s">
        <v>4343</v>
      </c>
      <c r="O88" s="59" t="s">
        <v>4142</v>
      </c>
      <c r="P88" s="59" t="s">
        <v>3756</v>
      </c>
      <c r="Q88" s="59" t="s">
        <v>4143</v>
      </c>
      <c r="R88" s="59" t="s">
        <v>4144</v>
      </c>
      <c r="S88" s="59" t="s">
        <v>4344</v>
      </c>
      <c r="T88" s="59" t="s">
        <v>4146</v>
      </c>
      <c r="U88" s="59" t="s">
        <v>4147</v>
      </c>
      <c r="V88" s="59" t="s">
        <v>4148</v>
      </c>
      <c r="W88" s="59" t="s">
        <v>4345</v>
      </c>
      <c r="X88" s="59">
        <v>2024</v>
      </c>
      <c r="Y88" s="59" t="s">
        <v>3667</v>
      </c>
      <c r="Z88" s="59">
        <v>202401</v>
      </c>
      <c r="AA88" s="59">
        <v>202412</v>
      </c>
      <c r="AB88" s="59">
        <v>64.5</v>
      </c>
      <c r="AC88" s="59">
        <v>64.5</v>
      </c>
      <c r="AD88" s="59"/>
      <c r="AE88" s="59"/>
      <c r="AF88" s="108">
        <f t="shared" si="4"/>
        <v>0</v>
      </c>
      <c r="AG88" s="59">
        <v>120</v>
      </c>
      <c r="AH88" s="59">
        <v>120</v>
      </c>
      <c r="AI88" s="59" t="s">
        <v>3668</v>
      </c>
      <c r="AJ88" s="59" t="s">
        <v>3668</v>
      </c>
      <c r="AK88" s="59" t="s">
        <v>3668</v>
      </c>
      <c r="AL88" s="59" t="s">
        <v>3667</v>
      </c>
      <c r="AM88" s="59" t="s">
        <v>3667</v>
      </c>
      <c r="AN88" s="59" t="s">
        <v>3668</v>
      </c>
      <c r="AO88" s="59" t="s">
        <v>3668</v>
      </c>
      <c r="AP88" s="59" t="s">
        <v>3668</v>
      </c>
      <c r="AQ88" s="59" t="s">
        <v>3668</v>
      </c>
      <c r="AR88" s="59" t="s">
        <v>4150</v>
      </c>
      <c r="AS88" s="59">
        <v>18375892691</v>
      </c>
      <c r="AT88" s="80"/>
      <c r="AU88" s="65"/>
      <c r="AV88" s="65"/>
      <c r="AW88" s="65"/>
      <c r="AX88" s="59">
        <f t="shared" si="5"/>
        <v>28.5</v>
      </c>
      <c r="AY88" s="87">
        <f>95*0.05*6</f>
        <v>28.5</v>
      </c>
      <c r="AZ88" s="28"/>
      <c r="BA88" s="28"/>
      <c r="BB88" s="28"/>
      <c r="BC88" s="28"/>
      <c r="BD88" s="28"/>
      <c r="BE88" s="28"/>
    </row>
    <row r="89" s="6" customFormat="1" ht="112" customHeight="1" outlineLevel="2" spans="1:57">
      <c r="A89" s="65" t="s">
        <v>4133</v>
      </c>
      <c r="B89" s="65" t="s">
        <v>4133</v>
      </c>
      <c r="C89" s="60">
        <v>80</v>
      </c>
      <c r="D89" s="59" t="s">
        <v>4346</v>
      </c>
      <c r="E89" s="59" t="s">
        <v>4135</v>
      </c>
      <c r="F89" s="59" t="s">
        <v>4136</v>
      </c>
      <c r="G89" s="59" t="s">
        <v>4136</v>
      </c>
      <c r="H89" s="59" t="s">
        <v>4347</v>
      </c>
      <c r="I89" s="59" t="s">
        <v>3690</v>
      </c>
      <c r="J89" s="59" t="s">
        <v>3957</v>
      </c>
      <c r="K89" s="59" t="s">
        <v>4329</v>
      </c>
      <c r="L89" s="59" t="s">
        <v>4330</v>
      </c>
      <c r="M89" s="59" t="s">
        <v>4329</v>
      </c>
      <c r="N89" s="59" t="s">
        <v>4331</v>
      </c>
      <c r="O89" s="59" t="s">
        <v>4142</v>
      </c>
      <c r="P89" s="59" t="s">
        <v>3756</v>
      </c>
      <c r="Q89" s="59" t="s">
        <v>4143</v>
      </c>
      <c r="R89" s="59" t="s">
        <v>4144</v>
      </c>
      <c r="S89" s="59" t="s">
        <v>4332</v>
      </c>
      <c r="T89" s="59" t="s">
        <v>4146</v>
      </c>
      <c r="U89" s="59" t="s">
        <v>4147</v>
      </c>
      <c r="V89" s="59" t="s">
        <v>4148</v>
      </c>
      <c r="W89" s="59" t="s">
        <v>4348</v>
      </c>
      <c r="X89" s="59">
        <v>2024</v>
      </c>
      <c r="Y89" s="59" t="s">
        <v>3667</v>
      </c>
      <c r="Z89" s="59">
        <v>202401</v>
      </c>
      <c r="AA89" s="59">
        <v>202412</v>
      </c>
      <c r="AB89" s="59">
        <v>71.4</v>
      </c>
      <c r="AC89" s="59">
        <v>71.4</v>
      </c>
      <c r="AD89" s="59"/>
      <c r="AE89" s="59"/>
      <c r="AF89" s="108">
        <f t="shared" si="4"/>
        <v>0</v>
      </c>
      <c r="AG89" s="59">
        <v>137</v>
      </c>
      <c r="AH89" s="59">
        <v>137</v>
      </c>
      <c r="AI89" s="59" t="s">
        <v>3668</v>
      </c>
      <c r="AJ89" s="59" t="s">
        <v>3668</v>
      </c>
      <c r="AK89" s="59" t="s">
        <v>3668</v>
      </c>
      <c r="AL89" s="59" t="s">
        <v>3667</v>
      </c>
      <c r="AM89" s="59" t="s">
        <v>3667</v>
      </c>
      <c r="AN89" s="59" t="s">
        <v>3668</v>
      </c>
      <c r="AO89" s="59" t="s">
        <v>3668</v>
      </c>
      <c r="AP89" s="59" t="s">
        <v>3668</v>
      </c>
      <c r="AQ89" s="59" t="s">
        <v>3668</v>
      </c>
      <c r="AR89" s="59" t="s">
        <v>4150</v>
      </c>
      <c r="AS89" s="59">
        <v>18375892691</v>
      </c>
      <c r="AT89" s="80"/>
      <c r="AU89" s="65"/>
      <c r="AV89" s="65"/>
      <c r="AW89" s="65"/>
      <c r="AX89" s="59">
        <f t="shared" si="5"/>
        <v>30.3</v>
      </c>
      <c r="AY89" s="87">
        <f>101*0.05*6</f>
        <v>30.3</v>
      </c>
      <c r="AZ89" s="28"/>
      <c r="BA89" s="28"/>
      <c r="BB89" s="28"/>
      <c r="BC89" s="28"/>
      <c r="BD89" s="28"/>
      <c r="BE89" s="28"/>
    </row>
    <row r="90" s="6" customFormat="1" ht="112" customHeight="1" outlineLevel="2" spans="1:57">
      <c r="A90" s="65" t="s">
        <v>4133</v>
      </c>
      <c r="B90" s="65" t="s">
        <v>4133</v>
      </c>
      <c r="C90" s="60">
        <v>81</v>
      </c>
      <c r="D90" s="59" t="s">
        <v>4349</v>
      </c>
      <c r="E90" s="59" t="s">
        <v>4135</v>
      </c>
      <c r="F90" s="59" t="s">
        <v>4136</v>
      </c>
      <c r="G90" s="59" t="s">
        <v>4136</v>
      </c>
      <c r="H90" s="59" t="s">
        <v>4350</v>
      </c>
      <c r="I90" s="59" t="s">
        <v>3690</v>
      </c>
      <c r="J90" s="59" t="s">
        <v>3691</v>
      </c>
      <c r="K90" s="59" t="s">
        <v>4351</v>
      </c>
      <c r="L90" s="59" t="s">
        <v>4352</v>
      </c>
      <c r="M90" s="59" t="s">
        <v>4351</v>
      </c>
      <c r="N90" s="59" t="s">
        <v>4353</v>
      </c>
      <c r="O90" s="59" t="s">
        <v>4142</v>
      </c>
      <c r="P90" s="59" t="s">
        <v>3756</v>
      </c>
      <c r="Q90" s="59" t="s">
        <v>4143</v>
      </c>
      <c r="R90" s="59" t="s">
        <v>4144</v>
      </c>
      <c r="S90" s="59" t="s">
        <v>4354</v>
      </c>
      <c r="T90" s="59" t="s">
        <v>4146</v>
      </c>
      <c r="U90" s="59" t="s">
        <v>4147</v>
      </c>
      <c r="V90" s="59" t="s">
        <v>4148</v>
      </c>
      <c r="W90" s="59" t="s">
        <v>3700</v>
      </c>
      <c r="X90" s="59">
        <v>2024</v>
      </c>
      <c r="Y90" s="59" t="s">
        <v>3667</v>
      </c>
      <c r="Z90" s="59">
        <v>202401</v>
      </c>
      <c r="AA90" s="59">
        <v>202412</v>
      </c>
      <c r="AB90" s="59">
        <v>104.4</v>
      </c>
      <c r="AC90" s="59">
        <v>104.4</v>
      </c>
      <c r="AD90" s="59"/>
      <c r="AE90" s="59"/>
      <c r="AF90" s="108">
        <f t="shared" si="4"/>
        <v>0</v>
      </c>
      <c r="AG90" s="59">
        <v>194</v>
      </c>
      <c r="AH90" s="59">
        <v>194</v>
      </c>
      <c r="AI90" s="59" t="s">
        <v>3668</v>
      </c>
      <c r="AJ90" s="59" t="s">
        <v>3668</v>
      </c>
      <c r="AK90" s="59" t="s">
        <v>3668</v>
      </c>
      <c r="AL90" s="59" t="s">
        <v>3667</v>
      </c>
      <c r="AM90" s="59" t="s">
        <v>3667</v>
      </c>
      <c r="AN90" s="59" t="s">
        <v>3668</v>
      </c>
      <c r="AO90" s="59" t="s">
        <v>3668</v>
      </c>
      <c r="AP90" s="59" t="s">
        <v>3668</v>
      </c>
      <c r="AQ90" s="59" t="s">
        <v>3668</v>
      </c>
      <c r="AR90" s="59" t="s">
        <v>4150</v>
      </c>
      <c r="AS90" s="59">
        <v>18375892691</v>
      </c>
      <c r="AT90" s="80"/>
      <c r="AU90" s="65"/>
      <c r="AV90" s="65"/>
      <c r="AW90" s="65"/>
      <c r="AX90" s="59">
        <f t="shared" si="5"/>
        <v>46.2</v>
      </c>
      <c r="AY90" s="87">
        <f>154*0.05*6</f>
        <v>46.2</v>
      </c>
      <c r="AZ90" s="28"/>
      <c r="BA90" s="28"/>
      <c r="BB90" s="28"/>
      <c r="BC90" s="28"/>
      <c r="BD90" s="28"/>
      <c r="BE90" s="28"/>
    </row>
    <row r="91" s="6" customFormat="1" ht="112" customHeight="1" outlineLevel="2" spans="1:57">
      <c r="A91" s="65" t="s">
        <v>4133</v>
      </c>
      <c r="B91" s="65" t="s">
        <v>4133</v>
      </c>
      <c r="C91" s="60">
        <v>82</v>
      </c>
      <c r="D91" s="59" t="s">
        <v>4355</v>
      </c>
      <c r="E91" s="59" t="s">
        <v>4135</v>
      </c>
      <c r="F91" s="59" t="s">
        <v>4136</v>
      </c>
      <c r="G91" s="59" t="s">
        <v>4136</v>
      </c>
      <c r="H91" s="59" t="s">
        <v>4356</v>
      </c>
      <c r="I91" s="59" t="s">
        <v>3690</v>
      </c>
      <c r="J91" s="59" t="s">
        <v>4357</v>
      </c>
      <c r="K91" s="59" t="s">
        <v>4358</v>
      </c>
      <c r="L91" s="59" t="s">
        <v>4359</v>
      </c>
      <c r="M91" s="59" t="s">
        <v>4358</v>
      </c>
      <c r="N91" s="59" t="s">
        <v>4360</v>
      </c>
      <c r="O91" s="59" t="s">
        <v>4142</v>
      </c>
      <c r="P91" s="59" t="s">
        <v>3756</v>
      </c>
      <c r="Q91" s="59" t="s">
        <v>4143</v>
      </c>
      <c r="R91" s="59" t="s">
        <v>4144</v>
      </c>
      <c r="S91" s="59" t="s">
        <v>4361</v>
      </c>
      <c r="T91" s="59" t="s">
        <v>4146</v>
      </c>
      <c r="U91" s="59" t="s">
        <v>4147</v>
      </c>
      <c r="V91" s="59" t="s">
        <v>4148</v>
      </c>
      <c r="W91" s="59" t="s">
        <v>4110</v>
      </c>
      <c r="X91" s="59">
        <v>2024</v>
      </c>
      <c r="Y91" s="59" t="s">
        <v>3667</v>
      </c>
      <c r="Z91" s="59">
        <v>202401</v>
      </c>
      <c r="AA91" s="59">
        <v>202412</v>
      </c>
      <c r="AB91" s="59">
        <v>144</v>
      </c>
      <c r="AC91" s="59">
        <v>144</v>
      </c>
      <c r="AD91" s="59"/>
      <c r="AE91" s="59"/>
      <c r="AF91" s="108">
        <f t="shared" si="4"/>
        <v>0</v>
      </c>
      <c r="AG91" s="59">
        <v>290</v>
      </c>
      <c r="AH91" s="59">
        <v>290</v>
      </c>
      <c r="AI91" s="59" t="s">
        <v>3668</v>
      </c>
      <c r="AJ91" s="59" t="s">
        <v>3668</v>
      </c>
      <c r="AK91" s="59" t="s">
        <v>3668</v>
      </c>
      <c r="AL91" s="59" t="s">
        <v>3667</v>
      </c>
      <c r="AM91" s="59" t="s">
        <v>3667</v>
      </c>
      <c r="AN91" s="59" t="s">
        <v>3668</v>
      </c>
      <c r="AO91" s="59" t="s">
        <v>3668</v>
      </c>
      <c r="AP91" s="59" t="s">
        <v>3668</v>
      </c>
      <c r="AQ91" s="59" t="s">
        <v>3668</v>
      </c>
      <c r="AR91" s="59" t="s">
        <v>4150</v>
      </c>
      <c r="AS91" s="59">
        <v>18375892691</v>
      </c>
      <c r="AT91" s="80"/>
      <c r="AU91" s="65"/>
      <c r="AV91" s="65"/>
      <c r="AW91" s="65"/>
      <c r="AX91" s="59">
        <f t="shared" si="5"/>
        <v>57</v>
      </c>
      <c r="AY91" s="87">
        <f>190*0.05*6</f>
        <v>57</v>
      </c>
      <c r="AZ91" s="28"/>
      <c r="BA91" s="28"/>
      <c r="BB91" s="28"/>
      <c r="BC91" s="28"/>
      <c r="BD91" s="28"/>
      <c r="BE91" s="28"/>
    </row>
    <row r="92" s="6" customFormat="1" ht="112" customHeight="1" outlineLevel="2" spans="1:57">
      <c r="A92" s="65" t="s">
        <v>4133</v>
      </c>
      <c r="B92" s="65" t="s">
        <v>4133</v>
      </c>
      <c r="C92" s="60">
        <v>83</v>
      </c>
      <c r="D92" s="59" t="s">
        <v>4362</v>
      </c>
      <c r="E92" s="59" t="s">
        <v>4135</v>
      </c>
      <c r="F92" s="59" t="s">
        <v>4136</v>
      </c>
      <c r="G92" s="59" t="s">
        <v>4136</v>
      </c>
      <c r="H92" s="59" t="s">
        <v>4363</v>
      </c>
      <c r="I92" s="59" t="s">
        <v>3690</v>
      </c>
      <c r="J92" s="59" t="s">
        <v>4364</v>
      </c>
      <c r="K92" s="59" t="s">
        <v>4365</v>
      </c>
      <c r="L92" s="59" t="s">
        <v>4366</v>
      </c>
      <c r="M92" s="59" t="s">
        <v>4365</v>
      </c>
      <c r="N92" s="59" t="s">
        <v>4367</v>
      </c>
      <c r="O92" s="59" t="s">
        <v>4142</v>
      </c>
      <c r="P92" s="59" t="s">
        <v>3756</v>
      </c>
      <c r="Q92" s="59" t="s">
        <v>4143</v>
      </c>
      <c r="R92" s="59" t="s">
        <v>4144</v>
      </c>
      <c r="S92" s="59" t="s">
        <v>4368</v>
      </c>
      <c r="T92" s="59" t="s">
        <v>4146</v>
      </c>
      <c r="U92" s="59" t="s">
        <v>4147</v>
      </c>
      <c r="V92" s="59" t="s">
        <v>4148</v>
      </c>
      <c r="W92" s="59" t="s">
        <v>4035</v>
      </c>
      <c r="X92" s="59">
        <v>2024</v>
      </c>
      <c r="Y92" s="59" t="s">
        <v>3667</v>
      </c>
      <c r="Z92" s="59">
        <v>202401</v>
      </c>
      <c r="AA92" s="59">
        <v>202412</v>
      </c>
      <c r="AB92" s="59">
        <v>89.4</v>
      </c>
      <c r="AC92" s="59">
        <v>89.4</v>
      </c>
      <c r="AD92" s="59"/>
      <c r="AE92" s="59"/>
      <c r="AF92" s="108">
        <f t="shared" si="4"/>
        <v>0</v>
      </c>
      <c r="AG92" s="59">
        <v>191</v>
      </c>
      <c r="AH92" s="59">
        <v>191</v>
      </c>
      <c r="AI92" s="59" t="s">
        <v>3668</v>
      </c>
      <c r="AJ92" s="59" t="s">
        <v>3668</v>
      </c>
      <c r="AK92" s="59" t="s">
        <v>3668</v>
      </c>
      <c r="AL92" s="59" t="s">
        <v>3667</v>
      </c>
      <c r="AM92" s="59" t="s">
        <v>3667</v>
      </c>
      <c r="AN92" s="59" t="s">
        <v>3668</v>
      </c>
      <c r="AO92" s="59" t="s">
        <v>3668</v>
      </c>
      <c r="AP92" s="59" t="s">
        <v>3668</v>
      </c>
      <c r="AQ92" s="59" t="s">
        <v>3668</v>
      </c>
      <c r="AR92" s="59" t="s">
        <v>4150</v>
      </c>
      <c r="AS92" s="59">
        <v>18375892691</v>
      </c>
      <c r="AT92" s="80"/>
      <c r="AU92" s="65"/>
      <c r="AV92" s="65"/>
      <c r="AW92" s="65"/>
      <c r="AX92" s="59">
        <f t="shared" si="5"/>
        <v>32.1</v>
      </c>
      <c r="AY92" s="87">
        <f>107*0.05*6</f>
        <v>32.1</v>
      </c>
      <c r="AZ92" s="28"/>
      <c r="BA92" s="28"/>
      <c r="BB92" s="28"/>
      <c r="BC92" s="28"/>
      <c r="BD92" s="28"/>
      <c r="BE92" s="28"/>
    </row>
    <row r="93" s="6" customFormat="1" ht="54" customHeight="1" outlineLevel="2" spans="1:57">
      <c r="A93" s="65" t="s">
        <v>4133</v>
      </c>
      <c r="B93" s="65" t="s">
        <v>4133</v>
      </c>
      <c r="C93" s="60">
        <v>84</v>
      </c>
      <c r="D93" s="59" t="s">
        <v>4369</v>
      </c>
      <c r="E93" s="59" t="s">
        <v>4135</v>
      </c>
      <c r="F93" s="59" t="s">
        <v>4370</v>
      </c>
      <c r="G93" s="59" t="s">
        <v>4371</v>
      </c>
      <c r="H93" s="59" t="s">
        <v>4372</v>
      </c>
      <c r="I93" s="59" t="s">
        <v>3690</v>
      </c>
      <c r="J93" s="59" t="s">
        <v>4364</v>
      </c>
      <c r="K93" s="59" t="s">
        <v>4373</v>
      </c>
      <c r="L93" s="59" t="s">
        <v>4374</v>
      </c>
      <c r="M93" s="59" t="s">
        <v>4373</v>
      </c>
      <c r="N93" s="59" t="s">
        <v>4375</v>
      </c>
      <c r="O93" s="59" t="s">
        <v>4376</v>
      </c>
      <c r="P93" s="59" t="s">
        <v>4377</v>
      </c>
      <c r="Q93" s="59" t="s">
        <v>4378</v>
      </c>
      <c r="R93" s="59" t="s">
        <v>4379</v>
      </c>
      <c r="S93" s="59" t="s">
        <v>4380</v>
      </c>
      <c r="T93" s="59" t="s">
        <v>4146</v>
      </c>
      <c r="U93" s="59" t="s">
        <v>4147</v>
      </c>
      <c r="V93" s="59" t="s">
        <v>4148</v>
      </c>
      <c r="W93" s="59" t="s">
        <v>4035</v>
      </c>
      <c r="X93" s="59">
        <v>2024</v>
      </c>
      <c r="Y93" s="59" t="s">
        <v>3667</v>
      </c>
      <c r="Z93" s="59">
        <v>202401</v>
      </c>
      <c r="AA93" s="59">
        <v>202412</v>
      </c>
      <c r="AB93" s="59">
        <v>18.68</v>
      </c>
      <c r="AC93" s="59">
        <v>18.68</v>
      </c>
      <c r="AD93" s="59"/>
      <c r="AE93" s="59"/>
      <c r="AF93" s="108">
        <f t="shared" si="4"/>
        <v>0</v>
      </c>
      <c r="AG93" s="59">
        <v>934</v>
      </c>
      <c r="AH93" s="59">
        <v>934</v>
      </c>
      <c r="AI93" s="59" t="s">
        <v>3668</v>
      </c>
      <c r="AJ93" s="59" t="s">
        <v>3668</v>
      </c>
      <c r="AK93" s="59" t="s">
        <v>3668</v>
      </c>
      <c r="AL93" s="59" t="s">
        <v>3667</v>
      </c>
      <c r="AM93" s="59" t="s">
        <v>3667</v>
      </c>
      <c r="AN93" s="59" t="s">
        <v>3668</v>
      </c>
      <c r="AO93" s="59" t="s">
        <v>3668</v>
      </c>
      <c r="AP93" s="59" t="s">
        <v>3668</v>
      </c>
      <c r="AQ93" s="59" t="s">
        <v>3668</v>
      </c>
      <c r="AR93" s="59" t="s">
        <v>4381</v>
      </c>
      <c r="AS93" s="102">
        <v>18323534076</v>
      </c>
      <c r="AT93" s="80"/>
      <c r="AU93" s="65"/>
      <c r="AV93" s="65"/>
      <c r="AW93" s="65"/>
      <c r="AX93" s="59">
        <f t="shared" si="5"/>
        <v>9</v>
      </c>
      <c r="AY93" s="87"/>
      <c r="AZ93" s="33">
        <v>9</v>
      </c>
      <c r="BA93" s="33"/>
      <c r="BB93" s="28"/>
      <c r="BC93" s="28"/>
      <c r="BD93" s="28"/>
      <c r="BE93" s="28"/>
    </row>
    <row r="94" s="6" customFormat="1" ht="54" customHeight="1" outlineLevel="2" spans="1:57">
      <c r="A94" s="65" t="s">
        <v>4133</v>
      </c>
      <c r="B94" s="65" t="s">
        <v>4133</v>
      </c>
      <c r="C94" s="60">
        <v>85</v>
      </c>
      <c r="D94" s="59" t="s">
        <v>4382</v>
      </c>
      <c r="E94" s="59" t="s">
        <v>4135</v>
      </c>
      <c r="F94" s="59" t="s">
        <v>4370</v>
      </c>
      <c r="G94" s="59" t="s">
        <v>4371</v>
      </c>
      <c r="H94" s="59" t="s">
        <v>4383</v>
      </c>
      <c r="I94" s="59" t="s">
        <v>3690</v>
      </c>
      <c r="J94" s="59" t="s">
        <v>4153</v>
      </c>
      <c r="K94" s="59" t="s">
        <v>4384</v>
      </c>
      <c r="L94" s="59" t="s">
        <v>4385</v>
      </c>
      <c r="M94" s="59" t="s">
        <v>4384</v>
      </c>
      <c r="N94" s="59" t="s">
        <v>4386</v>
      </c>
      <c r="O94" s="59" t="s">
        <v>4376</v>
      </c>
      <c r="P94" s="59" t="s">
        <v>4377</v>
      </c>
      <c r="Q94" s="59" t="s">
        <v>4378</v>
      </c>
      <c r="R94" s="59" t="s">
        <v>4379</v>
      </c>
      <c r="S94" s="59" t="s">
        <v>4387</v>
      </c>
      <c r="T94" s="59" t="s">
        <v>4146</v>
      </c>
      <c r="U94" s="59" t="s">
        <v>4147</v>
      </c>
      <c r="V94" s="59" t="s">
        <v>4148</v>
      </c>
      <c r="W94" s="59" t="s">
        <v>4158</v>
      </c>
      <c r="X94" s="59">
        <v>2024</v>
      </c>
      <c r="Y94" s="59" t="s">
        <v>3667</v>
      </c>
      <c r="Z94" s="59">
        <v>202401</v>
      </c>
      <c r="AA94" s="59">
        <v>202412</v>
      </c>
      <c r="AB94" s="59">
        <v>0.38</v>
      </c>
      <c r="AC94" s="59">
        <v>0.38</v>
      </c>
      <c r="AD94" s="59"/>
      <c r="AE94" s="59"/>
      <c r="AF94" s="108">
        <f t="shared" si="4"/>
        <v>0</v>
      </c>
      <c r="AG94" s="59">
        <v>19</v>
      </c>
      <c r="AH94" s="59">
        <v>19</v>
      </c>
      <c r="AI94" s="59" t="s">
        <v>3668</v>
      </c>
      <c r="AJ94" s="59" t="s">
        <v>3668</v>
      </c>
      <c r="AK94" s="59" t="s">
        <v>3668</v>
      </c>
      <c r="AL94" s="59" t="s">
        <v>3667</v>
      </c>
      <c r="AM94" s="59" t="s">
        <v>3667</v>
      </c>
      <c r="AN94" s="59" t="s">
        <v>3668</v>
      </c>
      <c r="AO94" s="59" t="s">
        <v>3668</v>
      </c>
      <c r="AP94" s="59" t="s">
        <v>3668</v>
      </c>
      <c r="AQ94" s="59" t="s">
        <v>3668</v>
      </c>
      <c r="AR94" s="59" t="s">
        <v>4381</v>
      </c>
      <c r="AS94" s="102">
        <v>18323534076</v>
      </c>
      <c r="AT94" s="80"/>
      <c r="AU94" s="65"/>
      <c r="AV94" s="65"/>
      <c r="AW94" s="65"/>
      <c r="AX94" s="59">
        <f t="shared" si="5"/>
        <v>0.3</v>
      </c>
      <c r="AY94" s="87"/>
      <c r="AZ94" s="33">
        <v>0.3</v>
      </c>
      <c r="BA94" s="33"/>
      <c r="BB94" s="28"/>
      <c r="BC94" s="28"/>
      <c r="BD94" s="28"/>
      <c r="BE94" s="28"/>
    </row>
    <row r="95" s="6" customFormat="1" ht="50" customHeight="1" outlineLevel="2" spans="1:57">
      <c r="A95" s="65" t="s">
        <v>4133</v>
      </c>
      <c r="B95" s="65" t="s">
        <v>4133</v>
      </c>
      <c r="C95" s="60">
        <v>86</v>
      </c>
      <c r="D95" s="59" t="s">
        <v>4388</v>
      </c>
      <c r="E95" s="59" t="s">
        <v>4135</v>
      </c>
      <c r="F95" s="59" t="s">
        <v>4370</v>
      </c>
      <c r="G95" s="59" t="s">
        <v>4371</v>
      </c>
      <c r="H95" s="59" t="s">
        <v>4389</v>
      </c>
      <c r="I95" s="59" t="s">
        <v>3690</v>
      </c>
      <c r="J95" s="59" t="s">
        <v>3909</v>
      </c>
      <c r="K95" s="59" t="s">
        <v>4390</v>
      </c>
      <c r="L95" s="59" t="s">
        <v>4391</v>
      </c>
      <c r="M95" s="59" t="s">
        <v>4390</v>
      </c>
      <c r="N95" s="59" t="s">
        <v>4392</v>
      </c>
      <c r="O95" s="59" t="s">
        <v>4376</v>
      </c>
      <c r="P95" s="59" t="s">
        <v>4377</v>
      </c>
      <c r="Q95" s="59" t="s">
        <v>4378</v>
      </c>
      <c r="R95" s="59" t="s">
        <v>4379</v>
      </c>
      <c r="S95" s="59" t="s">
        <v>4393</v>
      </c>
      <c r="T95" s="59" t="s">
        <v>4146</v>
      </c>
      <c r="U95" s="59" t="s">
        <v>4147</v>
      </c>
      <c r="V95" s="59" t="s">
        <v>4148</v>
      </c>
      <c r="W95" s="59" t="s">
        <v>4224</v>
      </c>
      <c r="X95" s="59">
        <v>2024</v>
      </c>
      <c r="Y95" s="59" t="s">
        <v>3667</v>
      </c>
      <c r="Z95" s="59">
        <v>202401</v>
      </c>
      <c r="AA95" s="59">
        <v>202412</v>
      </c>
      <c r="AB95" s="59">
        <v>14.6</v>
      </c>
      <c r="AC95" s="59">
        <v>14.6</v>
      </c>
      <c r="AD95" s="59"/>
      <c r="AE95" s="59"/>
      <c r="AF95" s="108">
        <f t="shared" si="4"/>
        <v>0</v>
      </c>
      <c r="AG95" s="59">
        <v>730</v>
      </c>
      <c r="AH95" s="59">
        <v>730</v>
      </c>
      <c r="AI95" s="59" t="s">
        <v>3668</v>
      </c>
      <c r="AJ95" s="59" t="s">
        <v>3668</v>
      </c>
      <c r="AK95" s="59" t="s">
        <v>3668</v>
      </c>
      <c r="AL95" s="59" t="s">
        <v>3667</v>
      </c>
      <c r="AM95" s="59" t="s">
        <v>3667</v>
      </c>
      <c r="AN95" s="59" t="s">
        <v>3668</v>
      </c>
      <c r="AO95" s="59" t="s">
        <v>3668</v>
      </c>
      <c r="AP95" s="59" t="s">
        <v>3668</v>
      </c>
      <c r="AQ95" s="59" t="s">
        <v>3668</v>
      </c>
      <c r="AR95" s="59" t="s">
        <v>4381</v>
      </c>
      <c r="AS95" s="102">
        <v>18323534076</v>
      </c>
      <c r="AT95" s="80"/>
      <c r="AU95" s="65"/>
      <c r="AV95" s="65"/>
      <c r="AW95" s="65"/>
      <c r="AX95" s="59">
        <f t="shared" si="5"/>
        <v>7</v>
      </c>
      <c r="AY95" s="87"/>
      <c r="AZ95" s="33">
        <v>7</v>
      </c>
      <c r="BA95" s="33"/>
      <c r="BB95" s="28"/>
      <c r="BC95" s="28"/>
      <c r="BD95" s="28"/>
      <c r="BE95" s="28"/>
    </row>
    <row r="96" s="6" customFormat="1" ht="50" customHeight="1" outlineLevel="2" spans="1:57">
      <c r="A96" s="65" t="s">
        <v>4133</v>
      </c>
      <c r="B96" s="65" t="s">
        <v>4133</v>
      </c>
      <c r="C96" s="60">
        <v>87</v>
      </c>
      <c r="D96" s="59" t="s">
        <v>4394</v>
      </c>
      <c r="E96" s="59" t="s">
        <v>4135</v>
      </c>
      <c r="F96" s="59" t="s">
        <v>4370</v>
      </c>
      <c r="G96" s="59" t="s">
        <v>4371</v>
      </c>
      <c r="H96" s="59" t="s">
        <v>4395</v>
      </c>
      <c r="I96" s="59" t="s">
        <v>3690</v>
      </c>
      <c r="J96" s="59" t="s">
        <v>3951</v>
      </c>
      <c r="K96" s="59" t="s">
        <v>4396</v>
      </c>
      <c r="L96" s="59" t="s">
        <v>4397</v>
      </c>
      <c r="M96" s="59" t="s">
        <v>4396</v>
      </c>
      <c r="N96" s="59" t="s">
        <v>4398</v>
      </c>
      <c r="O96" s="59" t="s">
        <v>4376</v>
      </c>
      <c r="P96" s="59" t="s">
        <v>4377</v>
      </c>
      <c r="Q96" s="59" t="s">
        <v>4378</v>
      </c>
      <c r="R96" s="59" t="s">
        <v>4379</v>
      </c>
      <c r="S96" s="59" t="s">
        <v>4399</v>
      </c>
      <c r="T96" s="59" t="s">
        <v>4146</v>
      </c>
      <c r="U96" s="59" t="s">
        <v>4147</v>
      </c>
      <c r="V96" s="59" t="s">
        <v>4148</v>
      </c>
      <c r="W96" s="59" t="s">
        <v>4194</v>
      </c>
      <c r="X96" s="59">
        <v>2024</v>
      </c>
      <c r="Y96" s="59" t="s">
        <v>3667</v>
      </c>
      <c r="Z96" s="59">
        <v>202401</v>
      </c>
      <c r="AA96" s="59">
        <v>202412</v>
      </c>
      <c r="AB96" s="59">
        <v>18.12</v>
      </c>
      <c r="AC96" s="59">
        <v>18.12</v>
      </c>
      <c r="AD96" s="59"/>
      <c r="AE96" s="59"/>
      <c r="AF96" s="108">
        <f t="shared" si="4"/>
        <v>0</v>
      </c>
      <c r="AG96" s="59">
        <v>906</v>
      </c>
      <c r="AH96" s="59">
        <v>906</v>
      </c>
      <c r="AI96" s="59" t="s">
        <v>3668</v>
      </c>
      <c r="AJ96" s="59" t="s">
        <v>3668</v>
      </c>
      <c r="AK96" s="59" t="s">
        <v>3668</v>
      </c>
      <c r="AL96" s="59" t="s">
        <v>3667</v>
      </c>
      <c r="AM96" s="59" t="s">
        <v>3667</v>
      </c>
      <c r="AN96" s="59" t="s">
        <v>3668</v>
      </c>
      <c r="AO96" s="59" t="s">
        <v>3668</v>
      </c>
      <c r="AP96" s="59" t="s">
        <v>3668</v>
      </c>
      <c r="AQ96" s="59" t="s">
        <v>3668</v>
      </c>
      <c r="AR96" s="59" t="s">
        <v>4381</v>
      </c>
      <c r="AS96" s="102">
        <v>18323534076</v>
      </c>
      <c r="AT96" s="80"/>
      <c r="AU96" s="65"/>
      <c r="AV96" s="65"/>
      <c r="AW96" s="65"/>
      <c r="AX96" s="59">
        <f t="shared" si="5"/>
        <v>9</v>
      </c>
      <c r="AY96" s="87"/>
      <c r="AZ96" s="33">
        <v>9</v>
      </c>
      <c r="BA96" s="33"/>
      <c r="BB96" s="28"/>
      <c r="BC96" s="28"/>
      <c r="BD96" s="28"/>
      <c r="BE96" s="28"/>
    </row>
    <row r="97" s="6" customFormat="1" ht="50" customHeight="1" outlineLevel="2" spans="1:57">
      <c r="A97" s="65" t="s">
        <v>4133</v>
      </c>
      <c r="B97" s="65" t="s">
        <v>4133</v>
      </c>
      <c r="C97" s="60">
        <v>88</v>
      </c>
      <c r="D97" s="59" t="s">
        <v>4400</v>
      </c>
      <c r="E97" s="59" t="s">
        <v>4135</v>
      </c>
      <c r="F97" s="59" t="s">
        <v>4370</v>
      </c>
      <c r="G97" s="59" t="s">
        <v>4371</v>
      </c>
      <c r="H97" s="59" t="s">
        <v>4401</v>
      </c>
      <c r="I97" s="59" t="s">
        <v>3690</v>
      </c>
      <c r="J97" s="59" t="s">
        <v>4260</v>
      </c>
      <c r="K97" s="59" t="s">
        <v>4402</v>
      </c>
      <c r="L97" s="59" t="s">
        <v>4403</v>
      </c>
      <c r="M97" s="59" t="s">
        <v>4402</v>
      </c>
      <c r="N97" s="59" t="s">
        <v>4404</v>
      </c>
      <c r="O97" s="59" t="s">
        <v>4376</v>
      </c>
      <c r="P97" s="59" t="s">
        <v>4377</v>
      </c>
      <c r="Q97" s="59" t="s">
        <v>4378</v>
      </c>
      <c r="R97" s="59" t="s">
        <v>4379</v>
      </c>
      <c r="S97" s="59" t="s">
        <v>4405</v>
      </c>
      <c r="T97" s="59" t="s">
        <v>4146</v>
      </c>
      <c r="U97" s="59" t="s">
        <v>4147</v>
      </c>
      <c r="V97" s="59" t="s">
        <v>4148</v>
      </c>
      <c r="W97" s="59" t="s">
        <v>4265</v>
      </c>
      <c r="X97" s="59">
        <v>2024</v>
      </c>
      <c r="Y97" s="59" t="s">
        <v>3667</v>
      </c>
      <c r="Z97" s="59">
        <v>202401</v>
      </c>
      <c r="AA97" s="59">
        <v>202412</v>
      </c>
      <c r="AB97" s="59">
        <v>12.7</v>
      </c>
      <c r="AC97" s="59">
        <v>12.7</v>
      </c>
      <c r="AD97" s="59"/>
      <c r="AE97" s="59"/>
      <c r="AF97" s="108">
        <f t="shared" si="4"/>
        <v>0</v>
      </c>
      <c r="AG97" s="59">
        <v>635</v>
      </c>
      <c r="AH97" s="59">
        <v>635</v>
      </c>
      <c r="AI97" s="59" t="s">
        <v>3668</v>
      </c>
      <c r="AJ97" s="59" t="s">
        <v>3668</v>
      </c>
      <c r="AK97" s="59" t="s">
        <v>3668</v>
      </c>
      <c r="AL97" s="59" t="s">
        <v>3667</v>
      </c>
      <c r="AM97" s="59" t="s">
        <v>3667</v>
      </c>
      <c r="AN97" s="59" t="s">
        <v>3668</v>
      </c>
      <c r="AO97" s="59" t="s">
        <v>3668</v>
      </c>
      <c r="AP97" s="59" t="s">
        <v>3668</v>
      </c>
      <c r="AQ97" s="59" t="s">
        <v>3668</v>
      </c>
      <c r="AR97" s="59" t="s">
        <v>4381</v>
      </c>
      <c r="AS97" s="102">
        <v>18323534076</v>
      </c>
      <c r="AT97" s="80"/>
      <c r="AU97" s="65"/>
      <c r="AV97" s="65"/>
      <c r="AW97" s="65"/>
      <c r="AX97" s="59">
        <f t="shared" si="5"/>
        <v>6</v>
      </c>
      <c r="AY97" s="87"/>
      <c r="AZ97" s="33">
        <v>6</v>
      </c>
      <c r="BA97" s="33"/>
      <c r="BB97" s="28"/>
      <c r="BC97" s="28"/>
      <c r="BD97" s="28"/>
      <c r="BE97" s="28"/>
    </row>
    <row r="98" s="6" customFormat="1" ht="50" customHeight="1" outlineLevel="2" spans="1:57">
      <c r="A98" s="65" t="s">
        <v>4133</v>
      </c>
      <c r="B98" s="65" t="s">
        <v>4133</v>
      </c>
      <c r="C98" s="60">
        <v>89</v>
      </c>
      <c r="D98" s="59" t="s">
        <v>4406</v>
      </c>
      <c r="E98" s="59" t="s">
        <v>4135</v>
      </c>
      <c r="F98" s="59" t="s">
        <v>4370</v>
      </c>
      <c r="G98" s="59" t="s">
        <v>4371</v>
      </c>
      <c r="H98" s="59" t="s">
        <v>4407</v>
      </c>
      <c r="I98" s="59" t="s">
        <v>3690</v>
      </c>
      <c r="J98" s="59" t="s">
        <v>3737</v>
      </c>
      <c r="K98" s="59" t="s">
        <v>4408</v>
      </c>
      <c r="L98" s="59" t="s">
        <v>4409</v>
      </c>
      <c r="M98" s="59" t="s">
        <v>4408</v>
      </c>
      <c r="N98" s="59" t="s">
        <v>4410</v>
      </c>
      <c r="O98" s="59" t="s">
        <v>4376</v>
      </c>
      <c r="P98" s="59" t="s">
        <v>4377</v>
      </c>
      <c r="Q98" s="59" t="s">
        <v>4378</v>
      </c>
      <c r="R98" s="59" t="s">
        <v>4379</v>
      </c>
      <c r="S98" s="59" t="s">
        <v>4411</v>
      </c>
      <c r="T98" s="59" t="s">
        <v>4146</v>
      </c>
      <c r="U98" s="59" t="s">
        <v>4147</v>
      </c>
      <c r="V98" s="59" t="s">
        <v>4148</v>
      </c>
      <c r="W98" s="59" t="s">
        <v>4209</v>
      </c>
      <c r="X98" s="59">
        <v>2024</v>
      </c>
      <c r="Y98" s="59" t="s">
        <v>3667</v>
      </c>
      <c r="Z98" s="59">
        <v>202401</v>
      </c>
      <c r="AA98" s="59">
        <v>202412</v>
      </c>
      <c r="AB98" s="59">
        <v>21</v>
      </c>
      <c r="AC98" s="59">
        <v>21</v>
      </c>
      <c r="AD98" s="59"/>
      <c r="AE98" s="59"/>
      <c r="AF98" s="108">
        <f t="shared" si="4"/>
        <v>0</v>
      </c>
      <c r="AG98" s="59">
        <v>1050</v>
      </c>
      <c r="AH98" s="59">
        <v>1050</v>
      </c>
      <c r="AI98" s="59" t="s">
        <v>3668</v>
      </c>
      <c r="AJ98" s="59" t="s">
        <v>3668</v>
      </c>
      <c r="AK98" s="59" t="s">
        <v>3668</v>
      </c>
      <c r="AL98" s="59" t="s">
        <v>3667</v>
      </c>
      <c r="AM98" s="59" t="s">
        <v>3667</v>
      </c>
      <c r="AN98" s="59" t="s">
        <v>3668</v>
      </c>
      <c r="AO98" s="59" t="s">
        <v>3668</v>
      </c>
      <c r="AP98" s="59" t="s">
        <v>3668</v>
      </c>
      <c r="AQ98" s="59" t="s">
        <v>3668</v>
      </c>
      <c r="AR98" s="59" t="s">
        <v>4381</v>
      </c>
      <c r="AS98" s="102">
        <v>18323534076</v>
      </c>
      <c r="AT98" s="80"/>
      <c r="AU98" s="65"/>
      <c r="AV98" s="65"/>
      <c r="AW98" s="65"/>
      <c r="AX98" s="59">
        <f t="shared" si="5"/>
        <v>10</v>
      </c>
      <c r="AY98" s="87"/>
      <c r="AZ98" s="33">
        <v>10</v>
      </c>
      <c r="BA98" s="33"/>
      <c r="BB98" s="28"/>
      <c r="BC98" s="28"/>
      <c r="BD98" s="28"/>
      <c r="BE98" s="28"/>
    </row>
    <row r="99" s="6" customFormat="1" ht="50" customHeight="1" outlineLevel="2" spans="1:57">
      <c r="A99" s="65" t="s">
        <v>4133</v>
      </c>
      <c r="B99" s="65" t="s">
        <v>4133</v>
      </c>
      <c r="C99" s="60">
        <v>90</v>
      </c>
      <c r="D99" s="59" t="s">
        <v>4412</v>
      </c>
      <c r="E99" s="59" t="s">
        <v>4135</v>
      </c>
      <c r="F99" s="59" t="s">
        <v>4370</v>
      </c>
      <c r="G99" s="59" t="s">
        <v>4371</v>
      </c>
      <c r="H99" s="59" t="s">
        <v>4413</v>
      </c>
      <c r="I99" s="59" t="s">
        <v>3690</v>
      </c>
      <c r="J99" s="59" t="s">
        <v>3957</v>
      </c>
      <c r="K99" s="59" t="s">
        <v>4414</v>
      </c>
      <c r="L99" s="59" t="s">
        <v>4415</v>
      </c>
      <c r="M99" s="59" t="s">
        <v>4414</v>
      </c>
      <c r="N99" s="59" t="s">
        <v>4416</v>
      </c>
      <c r="O99" s="59" t="s">
        <v>4376</v>
      </c>
      <c r="P99" s="59" t="s">
        <v>4377</v>
      </c>
      <c r="Q99" s="59" t="s">
        <v>4378</v>
      </c>
      <c r="R99" s="59" t="s">
        <v>4379</v>
      </c>
      <c r="S99" s="59" t="s">
        <v>4417</v>
      </c>
      <c r="T99" s="59" t="s">
        <v>4146</v>
      </c>
      <c r="U99" s="59" t="s">
        <v>4147</v>
      </c>
      <c r="V99" s="59" t="s">
        <v>4148</v>
      </c>
      <c r="W99" s="59" t="s">
        <v>4348</v>
      </c>
      <c r="X99" s="59">
        <v>2024</v>
      </c>
      <c r="Y99" s="59" t="s">
        <v>3667</v>
      </c>
      <c r="Z99" s="59">
        <v>202401</v>
      </c>
      <c r="AA99" s="59">
        <v>202412</v>
      </c>
      <c r="AB99" s="59">
        <v>7.48</v>
      </c>
      <c r="AC99" s="59">
        <v>7.48</v>
      </c>
      <c r="AD99" s="59"/>
      <c r="AE99" s="59"/>
      <c r="AF99" s="108">
        <f t="shared" si="4"/>
        <v>0</v>
      </c>
      <c r="AG99" s="59">
        <v>374</v>
      </c>
      <c r="AH99" s="59">
        <v>374</v>
      </c>
      <c r="AI99" s="59" t="s">
        <v>3668</v>
      </c>
      <c r="AJ99" s="59" t="s">
        <v>3668</v>
      </c>
      <c r="AK99" s="59" t="s">
        <v>3668</v>
      </c>
      <c r="AL99" s="59" t="s">
        <v>3667</v>
      </c>
      <c r="AM99" s="59" t="s">
        <v>3667</v>
      </c>
      <c r="AN99" s="59" t="s">
        <v>3668</v>
      </c>
      <c r="AO99" s="59" t="s">
        <v>3668</v>
      </c>
      <c r="AP99" s="59" t="s">
        <v>3668</v>
      </c>
      <c r="AQ99" s="59" t="s">
        <v>3668</v>
      </c>
      <c r="AR99" s="59" t="s">
        <v>4381</v>
      </c>
      <c r="AS99" s="102">
        <v>18323534076</v>
      </c>
      <c r="AT99" s="80"/>
      <c r="AU99" s="65"/>
      <c r="AV99" s="65"/>
      <c r="AW99" s="65"/>
      <c r="AX99" s="59">
        <f t="shared" si="5"/>
        <v>3</v>
      </c>
      <c r="AY99" s="87"/>
      <c r="AZ99" s="33">
        <v>3</v>
      </c>
      <c r="BA99" s="33"/>
      <c r="BB99" s="28"/>
      <c r="BC99" s="28"/>
      <c r="BD99" s="28"/>
      <c r="BE99" s="28"/>
    </row>
    <row r="100" s="6" customFormat="1" ht="50" customHeight="1" outlineLevel="2" spans="1:57">
      <c r="A100" s="65" t="s">
        <v>4133</v>
      </c>
      <c r="B100" s="65" t="s">
        <v>4133</v>
      </c>
      <c r="C100" s="60">
        <v>91</v>
      </c>
      <c r="D100" s="59" t="s">
        <v>4418</v>
      </c>
      <c r="E100" s="59" t="s">
        <v>4135</v>
      </c>
      <c r="F100" s="59" t="s">
        <v>4370</v>
      </c>
      <c r="G100" s="59" t="s">
        <v>4371</v>
      </c>
      <c r="H100" s="59" t="s">
        <v>4419</v>
      </c>
      <c r="I100" s="59" t="s">
        <v>3690</v>
      </c>
      <c r="J100" s="59" t="s">
        <v>3691</v>
      </c>
      <c r="K100" s="59" t="s">
        <v>4373</v>
      </c>
      <c r="L100" s="59" t="s">
        <v>4420</v>
      </c>
      <c r="M100" s="59" t="s">
        <v>4373</v>
      </c>
      <c r="N100" s="59" t="s">
        <v>4421</v>
      </c>
      <c r="O100" s="59" t="s">
        <v>4376</v>
      </c>
      <c r="P100" s="59" t="s">
        <v>4377</v>
      </c>
      <c r="Q100" s="59" t="s">
        <v>4378</v>
      </c>
      <c r="R100" s="59" t="s">
        <v>4379</v>
      </c>
      <c r="S100" s="59" t="s">
        <v>4422</v>
      </c>
      <c r="T100" s="59" t="s">
        <v>4146</v>
      </c>
      <c r="U100" s="59" t="s">
        <v>4147</v>
      </c>
      <c r="V100" s="59" t="s">
        <v>4148</v>
      </c>
      <c r="W100" s="59" t="s">
        <v>3700</v>
      </c>
      <c r="X100" s="59">
        <v>2024</v>
      </c>
      <c r="Y100" s="59" t="s">
        <v>3667</v>
      </c>
      <c r="Z100" s="59">
        <v>202401</v>
      </c>
      <c r="AA100" s="59">
        <v>202412</v>
      </c>
      <c r="AB100" s="59">
        <v>52.78</v>
      </c>
      <c r="AC100" s="59">
        <v>52.78</v>
      </c>
      <c r="AD100" s="59"/>
      <c r="AE100" s="59"/>
      <c r="AF100" s="108">
        <f t="shared" si="4"/>
        <v>0</v>
      </c>
      <c r="AG100" s="59">
        <v>2639</v>
      </c>
      <c r="AH100" s="59">
        <v>2639</v>
      </c>
      <c r="AI100" s="59" t="s">
        <v>3668</v>
      </c>
      <c r="AJ100" s="59" t="s">
        <v>3668</v>
      </c>
      <c r="AK100" s="59" t="s">
        <v>3668</v>
      </c>
      <c r="AL100" s="59" t="s">
        <v>3667</v>
      </c>
      <c r="AM100" s="59" t="s">
        <v>3667</v>
      </c>
      <c r="AN100" s="59" t="s">
        <v>3668</v>
      </c>
      <c r="AO100" s="59" t="s">
        <v>3668</v>
      </c>
      <c r="AP100" s="59" t="s">
        <v>3668</v>
      </c>
      <c r="AQ100" s="59" t="s">
        <v>3668</v>
      </c>
      <c r="AR100" s="59" t="s">
        <v>4381</v>
      </c>
      <c r="AS100" s="102">
        <v>18323534076</v>
      </c>
      <c r="AT100" s="80"/>
      <c r="AU100" s="65"/>
      <c r="AV100" s="65"/>
      <c r="AW100" s="65"/>
      <c r="AX100" s="59">
        <f t="shared" si="5"/>
        <v>23.2</v>
      </c>
      <c r="AY100" s="87"/>
      <c r="AZ100" s="33">
        <v>23.2</v>
      </c>
      <c r="BA100" s="33"/>
      <c r="BB100" s="28"/>
      <c r="BC100" s="28"/>
      <c r="BD100" s="28"/>
      <c r="BE100" s="28"/>
    </row>
    <row r="101" s="6" customFormat="1" ht="50" customHeight="1" outlineLevel="2" spans="1:57">
      <c r="A101" s="65" t="s">
        <v>4133</v>
      </c>
      <c r="B101" s="65" t="s">
        <v>4133</v>
      </c>
      <c r="C101" s="60">
        <v>92</v>
      </c>
      <c r="D101" s="59" t="s">
        <v>4423</v>
      </c>
      <c r="E101" s="59" t="s">
        <v>4135</v>
      </c>
      <c r="F101" s="59" t="s">
        <v>4370</v>
      </c>
      <c r="G101" s="59" t="s">
        <v>4371</v>
      </c>
      <c r="H101" s="59" t="s">
        <v>4424</v>
      </c>
      <c r="I101" s="59" t="s">
        <v>3690</v>
      </c>
      <c r="J101" s="59" t="s">
        <v>4298</v>
      </c>
      <c r="K101" s="59" t="s">
        <v>4425</v>
      </c>
      <c r="L101" s="59" t="s">
        <v>4426</v>
      </c>
      <c r="M101" s="59" t="s">
        <v>4425</v>
      </c>
      <c r="N101" s="59" t="s">
        <v>4427</v>
      </c>
      <c r="O101" s="59" t="s">
        <v>4376</v>
      </c>
      <c r="P101" s="59" t="s">
        <v>4377</v>
      </c>
      <c r="Q101" s="59" t="s">
        <v>4378</v>
      </c>
      <c r="R101" s="59" t="s">
        <v>4379</v>
      </c>
      <c r="S101" s="59" t="s">
        <v>4428</v>
      </c>
      <c r="T101" s="59" t="s">
        <v>4146</v>
      </c>
      <c r="U101" s="59" t="s">
        <v>4147</v>
      </c>
      <c r="V101" s="59" t="s">
        <v>4148</v>
      </c>
      <c r="W101" s="59" t="s">
        <v>4303</v>
      </c>
      <c r="X101" s="59">
        <v>2024</v>
      </c>
      <c r="Y101" s="59" t="s">
        <v>3667</v>
      </c>
      <c r="Z101" s="59">
        <v>202401</v>
      </c>
      <c r="AA101" s="59">
        <v>202412</v>
      </c>
      <c r="AB101" s="59">
        <v>22.62</v>
      </c>
      <c r="AC101" s="59">
        <v>22.62</v>
      </c>
      <c r="AD101" s="59"/>
      <c r="AE101" s="59"/>
      <c r="AF101" s="108">
        <f t="shared" si="4"/>
        <v>0</v>
      </c>
      <c r="AG101" s="59">
        <v>1131</v>
      </c>
      <c r="AH101" s="59">
        <v>1131</v>
      </c>
      <c r="AI101" s="59" t="s">
        <v>3668</v>
      </c>
      <c r="AJ101" s="59" t="s">
        <v>3668</v>
      </c>
      <c r="AK101" s="59" t="s">
        <v>3668</v>
      </c>
      <c r="AL101" s="59" t="s">
        <v>3667</v>
      </c>
      <c r="AM101" s="59" t="s">
        <v>3667</v>
      </c>
      <c r="AN101" s="59" t="s">
        <v>3668</v>
      </c>
      <c r="AO101" s="59" t="s">
        <v>3668</v>
      </c>
      <c r="AP101" s="59" t="s">
        <v>3668</v>
      </c>
      <c r="AQ101" s="59" t="s">
        <v>3668</v>
      </c>
      <c r="AR101" s="59" t="s">
        <v>4381</v>
      </c>
      <c r="AS101" s="102">
        <v>18323534076</v>
      </c>
      <c r="AT101" s="80"/>
      <c r="AU101" s="65"/>
      <c r="AV101" s="65"/>
      <c r="AW101" s="65"/>
      <c r="AX101" s="59">
        <f t="shared" si="5"/>
        <v>10</v>
      </c>
      <c r="AY101" s="87"/>
      <c r="AZ101" s="33">
        <v>10</v>
      </c>
      <c r="BA101" s="33"/>
      <c r="BB101" s="28"/>
      <c r="BC101" s="28"/>
      <c r="BD101" s="28"/>
      <c r="BE101" s="28"/>
    </row>
    <row r="102" s="6" customFormat="1" ht="50" customHeight="1" outlineLevel="2" spans="1:57">
      <c r="A102" s="65" t="s">
        <v>4133</v>
      </c>
      <c r="B102" s="65" t="s">
        <v>4133</v>
      </c>
      <c r="C102" s="60">
        <v>93</v>
      </c>
      <c r="D102" s="59" t="s">
        <v>4429</v>
      </c>
      <c r="E102" s="59" t="s">
        <v>4135</v>
      </c>
      <c r="F102" s="59" t="s">
        <v>4370</v>
      </c>
      <c r="G102" s="59" t="s">
        <v>4371</v>
      </c>
      <c r="H102" s="59" t="s">
        <v>4430</v>
      </c>
      <c r="I102" s="59" t="s">
        <v>3690</v>
      </c>
      <c r="J102" s="59" t="s">
        <v>4336</v>
      </c>
      <c r="K102" s="59" t="s">
        <v>4431</v>
      </c>
      <c r="L102" s="59" t="s">
        <v>4432</v>
      </c>
      <c r="M102" s="59" t="s">
        <v>4431</v>
      </c>
      <c r="N102" s="59" t="s">
        <v>4433</v>
      </c>
      <c r="O102" s="59" t="s">
        <v>4376</v>
      </c>
      <c r="P102" s="59" t="s">
        <v>4377</v>
      </c>
      <c r="Q102" s="59" t="s">
        <v>4378</v>
      </c>
      <c r="R102" s="59" t="s">
        <v>4379</v>
      </c>
      <c r="S102" s="59" t="s">
        <v>4434</v>
      </c>
      <c r="T102" s="59" t="s">
        <v>4146</v>
      </c>
      <c r="U102" s="59" t="s">
        <v>4147</v>
      </c>
      <c r="V102" s="59" t="s">
        <v>4148</v>
      </c>
      <c r="W102" s="59" t="s">
        <v>4337</v>
      </c>
      <c r="X102" s="59">
        <v>2024</v>
      </c>
      <c r="Y102" s="59" t="s">
        <v>3667</v>
      </c>
      <c r="Z102" s="59">
        <v>202401</v>
      </c>
      <c r="AA102" s="59">
        <v>202412</v>
      </c>
      <c r="AB102" s="59">
        <v>6.9</v>
      </c>
      <c r="AC102" s="59">
        <v>6.9</v>
      </c>
      <c r="AD102" s="59"/>
      <c r="AE102" s="59"/>
      <c r="AF102" s="108">
        <f t="shared" si="4"/>
        <v>0</v>
      </c>
      <c r="AG102" s="59">
        <v>345</v>
      </c>
      <c r="AH102" s="59">
        <v>345</v>
      </c>
      <c r="AI102" s="59" t="s">
        <v>3668</v>
      </c>
      <c r="AJ102" s="59" t="s">
        <v>3668</v>
      </c>
      <c r="AK102" s="59" t="s">
        <v>3668</v>
      </c>
      <c r="AL102" s="59" t="s">
        <v>3667</v>
      </c>
      <c r="AM102" s="59" t="s">
        <v>3667</v>
      </c>
      <c r="AN102" s="59" t="s">
        <v>3668</v>
      </c>
      <c r="AO102" s="59" t="s">
        <v>3668</v>
      </c>
      <c r="AP102" s="59" t="s">
        <v>3668</v>
      </c>
      <c r="AQ102" s="59" t="s">
        <v>3668</v>
      </c>
      <c r="AR102" s="59" t="s">
        <v>4381</v>
      </c>
      <c r="AS102" s="102">
        <v>18323534076</v>
      </c>
      <c r="AT102" s="80"/>
      <c r="AU102" s="65"/>
      <c r="AV102" s="65"/>
      <c r="AW102" s="65"/>
      <c r="AX102" s="59">
        <f t="shared" si="5"/>
        <v>3</v>
      </c>
      <c r="AY102" s="87"/>
      <c r="AZ102" s="33">
        <v>3</v>
      </c>
      <c r="BA102" s="33"/>
      <c r="BB102" s="28"/>
      <c r="BC102" s="28"/>
      <c r="BD102" s="28"/>
      <c r="BE102" s="28"/>
    </row>
    <row r="103" s="6" customFormat="1" ht="50" customHeight="1" outlineLevel="2" spans="1:57">
      <c r="A103" s="65" t="s">
        <v>4133</v>
      </c>
      <c r="B103" s="65" t="s">
        <v>4133</v>
      </c>
      <c r="C103" s="60">
        <v>94</v>
      </c>
      <c r="D103" s="59" t="s">
        <v>4435</v>
      </c>
      <c r="E103" s="59" t="s">
        <v>4135</v>
      </c>
      <c r="F103" s="59" t="s">
        <v>4370</v>
      </c>
      <c r="G103" s="59" t="s">
        <v>4371</v>
      </c>
      <c r="H103" s="59" t="s">
        <v>4436</v>
      </c>
      <c r="I103" s="59" t="s">
        <v>3690</v>
      </c>
      <c r="J103" s="59" t="s">
        <v>4123</v>
      </c>
      <c r="K103" s="59" t="s">
        <v>4437</v>
      </c>
      <c r="L103" s="59" t="s">
        <v>4438</v>
      </c>
      <c r="M103" s="59" t="s">
        <v>4437</v>
      </c>
      <c r="N103" s="59" t="s">
        <v>4439</v>
      </c>
      <c r="O103" s="59" t="s">
        <v>4376</v>
      </c>
      <c r="P103" s="59" t="s">
        <v>4377</v>
      </c>
      <c r="Q103" s="59" t="s">
        <v>4378</v>
      </c>
      <c r="R103" s="59" t="s">
        <v>4379</v>
      </c>
      <c r="S103" s="59" t="s">
        <v>4440</v>
      </c>
      <c r="T103" s="59" t="s">
        <v>4146</v>
      </c>
      <c r="U103" s="59" t="s">
        <v>4147</v>
      </c>
      <c r="V103" s="59" t="s">
        <v>4148</v>
      </c>
      <c r="W103" s="59" t="s">
        <v>4130</v>
      </c>
      <c r="X103" s="59">
        <v>2024</v>
      </c>
      <c r="Y103" s="59" t="s">
        <v>3667</v>
      </c>
      <c r="Z103" s="59">
        <v>202401</v>
      </c>
      <c r="AA103" s="59">
        <v>202412</v>
      </c>
      <c r="AB103" s="59">
        <v>22</v>
      </c>
      <c r="AC103" s="59">
        <v>22</v>
      </c>
      <c r="AD103" s="59"/>
      <c r="AE103" s="59"/>
      <c r="AF103" s="108">
        <f t="shared" si="4"/>
        <v>0</v>
      </c>
      <c r="AG103" s="59">
        <v>1100</v>
      </c>
      <c r="AH103" s="59">
        <v>1100</v>
      </c>
      <c r="AI103" s="59" t="s">
        <v>3668</v>
      </c>
      <c r="AJ103" s="59" t="s">
        <v>3668</v>
      </c>
      <c r="AK103" s="59" t="s">
        <v>3668</v>
      </c>
      <c r="AL103" s="59" t="s">
        <v>3667</v>
      </c>
      <c r="AM103" s="59" t="s">
        <v>3667</v>
      </c>
      <c r="AN103" s="59" t="s">
        <v>3668</v>
      </c>
      <c r="AO103" s="59" t="s">
        <v>3668</v>
      </c>
      <c r="AP103" s="59" t="s">
        <v>3668</v>
      </c>
      <c r="AQ103" s="59" t="s">
        <v>3668</v>
      </c>
      <c r="AR103" s="59" t="s">
        <v>4381</v>
      </c>
      <c r="AS103" s="102">
        <v>18323534076</v>
      </c>
      <c r="AT103" s="80"/>
      <c r="AU103" s="65"/>
      <c r="AV103" s="65"/>
      <c r="AW103" s="65"/>
      <c r="AX103" s="59">
        <f t="shared" si="5"/>
        <v>11</v>
      </c>
      <c r="AY103" s="87"/>
      <c r="AZ103" s="33">
        <f>AC103/2</f>
        <v>11</v>
      </c>
      <c r="BA103" s="33"/>
      <c r="BB103" s="28"/>
      <c r="BC103" s="28"/>
      <c r="BD103" s="28"/>
      <c r="BE103" s="28"/>
    </row>
    <row r="104" s="6" customFormat="1" ht="50" customHeight="1" outlineLevel="2" spans="1:57">
      <c r="A104" s="65" t="s">
        <v>4133</v>
      </c>
      <c r="B104" s="65" t="s">
        <v>4133</v>
      </c>
      <c r="C104" s="60">
        <v>95</v>
      </c>
      <c r="D104" s="59" t="s">
        <v>4441</v>
      </c>
      <c r="E104" s="59" t="s">
        <v>4135</v>
      </c>
      <c r="F104" s="59" t="s">
        <v>4370</v>
      </c>
      <c r="G104" s="59" t="s">
        <v>4371</v>
      </c>
      <c r="H104" s="59" t="s">
        <v>4442</v>
      </c>
      <c r="I104" s="59" t="s">
        <v>3690</v>
      </c>
      <c r="J104" s="59" t="s">
        <v>4306</v>
      </c>
      <c r="K104" s="59" t="s">
        <v>4443</v>
      </c>
      <c r="L104" s="59" t="s">
        <v>4444</v>
      </c>
      <c r="M104" s="59" t="s">
        <v>4443</v>
      </c>
      <c r="N104" s="59" t="s">
        <v>4445</v>
      </c>
      <c r="O104" s="59" t="s">
        <v>4376</v>
      </c>
      <c r="P104" s="59" t="s">
        <v>4377</v>
      </c>
      <c r="Q104" s="59" t="s">
        <v>4378</v>
      </c>
      <c r="R104" s="59" t="s">
        <v>4379</v>
      </c>
      <c r="S104" s="59" t="s">
        <v>4446</v>
      </c>
      <c r="T104" s="59" t="s">
        <v>4146</v>
      </c>
      <c r="U104" s="59" t="s">
        <v>4147</v>
      </c>
      <c r="V104" s="59" t="s">
        <v>4148</v>
      </c>
      <c r="W104" s="59" t="s">
        <v>4044</v>
      </c>
      <c r="X104" s="59">
        <v>2024</v>
      </c>
      <c r="Y104" s="59" t="s">
        <v>3667</v>
      </c>
      <c r="Z104" s="59">
        <v>202401</v>
      </c>
      <c r="AA104" s="59">
        <v>202412</v>
      </c>
      <c r="AB104" s="59">
        <v>2.98</v>
      </c>
      <c r="AC104" s="59">
        <v>2.98</v>
      </c>
      <c r="AD104" s="59"/>
      <c r="AE104" s="59"/>
      <c r="AF104" s="108">
        <f t="shared" si="4"/>
        <v>0</v>
      </c>
      <c r="AG104" s="59">
        <v>149</v>
      </c>
      <c r="AH104" s="59">
        <v>149</v>
      </c>
      <c r="AI104" s="59" t="s">
        <v>3668</v>
      </c>
      <c r="AJ104" s="59" t="s">
        <v>3668</v>
      </c>
      <c r="AK104" s="59" t="s">
        <v>3668</v>
      </c>
      <c r="AL104" s="59" t="s">
        <v>3667</v>
      </c>
      <c r="AM104" s="59" t="s">
        <v>3667</v>
      </c>
      <c r="AN104" s="59" t="s">
        <v>3668</v>
      </c>
      <c r="AO104" s="59" t="s">
        <v>3668</v>
      </c>
      <c r="AP104" s="59" t="s">
        <v>3668</v>
      </c>
      <c r="AQ104" s="59" t="s">
        <v>3668</v>
      </c>
      <c r="AR104" s="59" t="s">
        <v>4381</v>
      </c>
      <c r="AS104" s="102">
        <v>18323534076</v>
      </c>
      <c r="AT104" s="80"/>
      <c r="AU104" s="65"/>
      <c r="AV104" s="65"/>
      <c r="AW104" s="65"/>
      <c r="AX104" s="59">
        <f t="shared" si="5"/>
        <v>1.5</v>
      </c>
      <c r="AY104" s="87"/>
      <c r="AZ104" s="33">
        <v>1.5</v>
      </c>
      <c r="BA104" s="33"/>
      <c r="BB104" s="28"/>
      <c r="BC104" s="28"/>
      <c r="BD104" s="28"/>
      <c r="BE104" s="28"/>
    </row>
    <row r="105" s="6" customFormat="1" ht="50" customHeight="1" outlineLevel="2" spans="1:57">
      <c r="A105" s="65" t="s">
        <v>4133</v>
      </c>
      <c r="B105" s="65" t="s">
        <v>4133</v>
      </c>
      <c r="C105" s="60">
        <v>96</v>
      </c>
      <c r="D105" s="59" t="s">
        <v>4447</v>
      </c>
      <c r="E105" s="59" t="s">
        <v>4135</v>
      </c>
      <c r="F105" s="59" t="s">
        <v>4370</v>
      </c>
      <c r="G105" s="59" t="s">
        <v>4371</v>
      </c>
      <c r="H105" s="59" t="s">
        <v>4448</v>
      </c>
      <c r="I105" s="59" t="s">
        <v>3690</v>
      </c>
      <c r="J105" s="59" t="s">
        <v>4197</v>
      </c>
      <c r="K105" s="59" t="s">
        <v>4449</v>
      </c>
      <c r="L105" s="59" t="s">
        <v>4450</v>
      </c>
      <c r="M105" s="59" t="s">
        <v>4449</v>
      </c>
      <c r="N105" s="59" t="s">
        <v>4451</v>
      </c>
      <c r="O105" s="59" t="s">
        <v>4376</v>
      </c>
      <c r="P105" s="59" t="s">
        <v>4377</v>
      </c>
      <c r="Q105" s="59" t="s">
        <v>4378</v>
      </c>
      <c r="R105" s="59" t="s">
        <v>4379</v>
      </c>
      <c r="S105" s="59" t="s">
        <v>4452</v>
      </c>
      <c r="T105" s="59" t="s">
        <v>4146</v>
      </c>
      <c r="U105" s="59" t="s">
        <v>4147</v>
      </c>
      <c r="V105" s="59" t="s">
        <v>4148</v>
      </c>
      <c r="W105" s="59" t="s">
        <v>4202</v>
      </c>
      <c r="X105" s="59">
        <v>2024</v>
      </c>
      <c r="Y105" s="59" t="s">
        <v>3667</v>
      </c>
      <c r="Z105" s="59">
        <v>202401</v>
      </c>
      <c r="AA105" s="59">
        <v>202412</v>
      </c>
      <c r="AB105" s="59">
        <v>19</v>
      </c>
      <c r="AC105" s="59">
        <v>19</v>
      </c>
      <c r="AD105" s="59"/>
      <c r="AE105" s="59"/>
      <c r="AF105" s="108">
        <f t="shared" si="4"/>
        <v>0</v>
      </c>
      <c r="AG105" s="59">
        <v>950</v>
      </c>
      <c r="AH105" s="59">
        <v>950</v>
      </c>
      <c r="AI105" s="59" t="s">
        <v>3668</v>
      </c>
      <c r="AJ105" s="59" t="s">
        <v>3668</v>
      </c>
      <c r="AK105" s="59" t="s">
        <v>3668</v>
      </c>
      <c r="AL105" s="59" t="s">
        <v>3667</v>
      </c>
      <c r="AM105" s="59" t="s">
        <v>3667</v>
      </c>
      <c r="AN105" s="59" t="s">
        <v>3668</v>
      </c>
      <c r="AO105" s="59" t="s">
        <v>3668</v>
      </c>
      <c r="AP105" s="59" t="s">
        <v>3668</v>
      </c>
      <c r="AQ105" s="59" t="s">
        <v>3668</v>
      </c>
      <c r="AR105" s="59" t="s">
        <v>4381</v>
      </c>
      <c r="AS105" s="102">
        <v>18323534076</v>
      </c>
      <c r="AT105" s="80"/>
      <c r="AU105" s="65"/>
      <c r="AV105" s="65"/>
      <c r="AW105" s="65"/>
      <c r="AX105" s="59">
        <f t="shared" si="5"/>
        <v>9</v>
      </c>
      <c r="AY105" s="87"/>
      <c r="AZ105" s="33">
        <v>9</v>
      </c>
      <c r="BA105" s="33"/>
      <c r="BB105" s="28"/>
      <c r="BC105" s="28"/>
      <c r="BD105" s="28"/>
      <c r="BE105" s="28"/>
    </row>
    <row r="106" s="6" customFormat="1" ht="50" customHeight="1" outlineLevel="2" spans="1:57">
      <c r="A106" s="65" t="s">
        <v>4133</v>
      </c>
      <c r="B106" s="65" t="s">
        <v>4133</v>
      </c>
      <c r="C106" s="60">
        <v>97</v>
      </c>
      <c r="D106" s="59" t="s">
        <v>4453</v>
      </c>
      <c r="E106" s="59" t="s">
        <v>4135</v>
      </c>
      <c r="F106" s="59" t="s">
        <v>4370</v>
      </c>
      <c r="G106" s="59" t="s">
        <v>4371</v>
      </c>
      <c r="H106" s="59" t="s">
        <v>4454</v>
      </c>
      <c r="I106" s="59" t="s">
        <v>3690</v>
      </c>
      <c r="J106" s="59" t="s">
        <v>3897</v>
      </c>
      <c r="K106" s="59" t="s">
        <v>4455</v>
      </c>
      <c r="L106" s="59" t="s">
        <v>4456</v>
      </c>
      <c r="M106" s="59" t="s">
        <v>4455</v>
      </c>
      <c r="N106" s="59" t="s">
        <v>4457</v>
      </c>
      <c r="O106" s="59" t="s">
        <v>4376</v>
      </c>
      <c r="P106" s="59" t="s">
        <v>4377</v>
      </c>
      <c r="Q106" s="59" t="s">
        <v>4378</v>
      </c>
      <c r="R106" s="59" t="s">
        <v>4379</v>
      </c>
      <c r="S106" s="59" t="s">
        <v>4458</v>
      </c>
      <c r="T106" s="59" t="s">
        <v>4146</v>
      </c>
      <c r="U106" s="59" t="s">
        <v>4147</v>
      </c>
      <c r="V106" s="59" t="s">
        <v>4148</v>
      </c>
      <c r="W106" s="59" t="s">
        <v>4245</v>
      </c>
      <c r="X106" s="59">
        <v>2024</v>
      </c>
      <c r="Y106" s="59" t="s">
        <v>3667</v>
      </c>
      <c r="Z106" s="59">
        <v>202401</v>
      </c>
      <c r="AA106" s="59">
        <v>202412</v>
      </c>
      <c r="AB106" s="59">
        <v>5.7</v>
      </c>
      <c r="AC106" s="59">
        <v>5.7</v>
      </c>
      <c r="AD106" s="59"/>
      <c r="AE106" s="59"/>
      <c r="AF106" s="108">
        <f t="shared" si="4"/>
        <v>0</v>
      </c>
      <c r="AG106" s="59">
        <v>285</v>
      </c>
      <c r="AH106" s="59">
        <v>285</v>
      </c>
      <c r="AI106" s="59" t="s">
        <v>3668</v>
      </c>
      <c r="AJ106" s="59" t="s">
        <v>3668</v>
      </c>
      <c r="AK106" s="59" t="s">
        <v>3668</v>
      </c>
      <c r="AL106" s="59" t="s">
        <v>3667</v>
      </c>
      <c r="AM106" s="59" t="s">
        <v>3667</v>
      </c>
      <c r="AN106" s="59" t="s">
        <v>3668</v>
      </c>
      <c r="AO106" s="59" t="s">
        <v>3668</v>
      </c>
      <c r="AP106" s="59" t="s">
        <v>3668</v>
      </c>
      <c r="AQ106" s="59" t="s">
        <v>3668</v>
      </c>
      <c r="AR106" s="59" t="s">
        <v>4381</v>
      </c>
      <c r="AS106" s="102">
        <v>18323534076</v>
      </c>
      <c r="AT106" s="80"/>
      <c r="AU106" s="65"/>
      <c r="AV106" s="65"/>
      <c r="AW106" s="65"/>
      <c r="AX106" s="59">
        <f t="shared" si="5"/>
        <v>2.5</v>
      </c>
      <c r="AY106" s="87"/>
      <c r="AZ106" s="33">
        <v>2.5</v>
      </c>
      <c r="BA106" s="33"/>
      <c r="BB106" s="28"/>
      <c r="BC106" s="28"/>
      <c r="BD106" s="28"/>
      <c r="BE106" s="28"/>
    </row>
    <row r="107" s="6" customFormat="1" ht="50" customHeight="1" outlineLevel="2" spans="1:57">
      <c r="A107" s="65" t="s">
        <v>4133</v>
      </c>
      <c r="B107" s="65" t="s">
        <v>4133</v>
      </c>
      <c r="C107" s="60">
        <v>98</v>
      </c>
      <c r="D107" s="59" t="s">
        <v>4459</v>
      </c>
      <c r="E107" s="59" t="s">
        <v>4135</v>
      </c>
      <c r="F107" s="59" t="s">
        <v>4370</v>
      </c>
      <c r="G107" s="59" t="s">
        <v>4371</v>
      </c>
      <c r="H107" s="59" t="s">
        <v>4460</v>
      </c>
      <c r="I107" s="59" t="s">
        <v>3690</v>
      </c>
      <c r="J107" s="59" t="s">
        <v>4138</v>
      </c>
      <c r="K107" s="59" t="s">
        <v>4461</v>
      </c>
      <c r="L107" s="59" t="s">
        <v>4462</v>
      </c>
      <c r="M107" s="59" t="s">
        <v>4461</v>
      </c>
      <c r="N107" s="59" t="s">
        <v>4463</v>
      </c>
      <c r="O107" s="59" t="s">
        <v>4376</v>
      </c>
      <c r="P107" s="59" t="s">
        <v>4377</v>
      </c>
      <c r="Q107" s="59" t="s">
        <v>4378</v>
      </c>
      <c r="R107" s="59" t="s">
        <v>4379</v>
      </c>
      <c r="S107" s="59" t="s">
        <v>4464</v>
      </c>
      <c r="T107" s="59" t="s">
        <v>4146</v>
      </c>
      <c r="U107" s="59" t="s">
        <v>4147</v>
      </c>
      <c r="V107" s="59" t="s">
        <v>4148</v>
      </c>
      <c r="W107" s="59" t="s">
        <v>4149</v>
      </c>
      <c r="X107" s="59">
        <v>2024</v>
      </c>
      <c r="Y107" s="59" t="s">
        <v>3667</v>
      </c>
      <c r="Z107" s="59">
        <v>202401</v>
      </c>
      <c r="AA107" s="59">
        <v>202412</v>
      </c>
      <c r="AB107" s="59">
        <v>1.38</v>
      </c>
      <c r="AC107" s="59">
        <v>1.38</v>
      </c>
      <c r="AD107" s="59"/>
      <c r="AE107" s="59"/>
      <c r="AF107" s="108">
        <f t="shared" si="4"/>
        <v>0</v>
      </c>
      <c r="AG107" s="59">
        <v>69</v>
      </c>
      <c r="AH107" s="59">
        <v>69</v>
      </c>
      <c r="AI107" s="59" t="s">
        <v>3668</v>
      </c>
      <c r="AJ107" s="59" t="s">
        <v>3668</v>
      </c>
      <c r="AK107" s="59" t="s">
        <v>3668</v>
      </c>
      <c r="AL107" s="59" t="s">
        <v>3667</v>
      </c>
      <c r="AM107" s="59" t="s">
        <v>3667</v>
      </c>
      <c r="AN107" s="59" t="s">
        <v>3668</v>
      </c>
      <c r="AO107" s="59" t="s">
        <v>3668</v>
      </c>
      <c r="AP107" s="59" t="s">
        <v>3668</v>
      </c>
      <c r="AQ107" s="59" t="s">
        <v>3668</v>
      </c>
      <c r="AR107" s="59" t="s">
        <v>4381</v>
      </c>
      <c r="AS107" s="102">
        <v>18323534076</v>
      </c>
      <c r="AT107" s="80"/>
      <c r="AU107" s="65"/>
      <c r="AV107" s="65"/>
      <c r="AW107" s="65"/>
      <c r="AX107" s="59">
        <f t="shared" si="5"/>
        <v>0.5</v>
      </c>
      <c r="AY107" s="87"/>
      <c r="AZ107" s="33">
        <v>0.5</v>
      </c>
      <c r="BA107" s="33"/>
      <c r="BB107" s="28"/>
      <c r="BC107" s="28"/>
      <c r="BD107" s="28"/>
      <c r="BE107" s="28"/>
    </row>
    <row r="108" s="6" customFormat="1" ht="50" customHeight="1" outlineLevel="2" spans="1:57">
      <c r="A108" s="65" t="s">
        <v>4133</v>
      </c>
      <c r="B108" s="65" t="s">
        <v>4133</v>
      </c>
      <c r="C108" s="60">
        <v>99</v>
      </c>
      <c r="D108" s="59" t="s">
        <v>4465</v>
      </c>
      <c r="E108" s="59" t="s">
        <v>4135</v>
      </c>
      <c r="F108" s="59" t="s">
        <v>4370</v>
      </c>
      <c r="G108" s="59" t="s">
        <v>4371</v>
      </c>
      <c r="H108" s="59" t="s">
        <v>4466</v>
      </c>
      <c r="I108" s="59" t="s">
        <v>3690</v>
      </c>
      <c r="J108" s="59" t="s">
        <v>4212</v>
      </c>
      <c r="K108" s="59" t="s">
        <v>4467</v>
      </c>
      <c r="L108" s="59" t="s">
        <v>4468</v>
      </c>
      <c r="M108" s="59" t="s">
        <v>4467</v>
      </c>
      <c r="N108" s="59" t="s">
        <v>4469</v>
      </c>
      <c r="O108" s="59" t="s">
        <v>4376</v>
      </c>
      <c r="P108" s="59" t="s">
        <v>4377</v>
      </c>
      <c r="Q108" s="59" t="s">
        <v>4378</v>
      </c>
      <c r="R108" s="59" t="s">
        <v>4379</v>
      </c>
      <c r="S108" s="59" t="s">
        <v>4470</v>
      </c>
      <c r="T108" s="59" t="s">
        <v>4146</v>
      </c>
      <c r="U108" s="59" t="s">
        <v>4147</v>
      </c>
      <c r="V108" s="59" t="s">
        <v>4148</v>
      </c>
      <c r="W108" s="59" t="s">
        <v>4217</v>
      </c>
      <c r="X108" s="59">
        <v>2024</v>
      </c>
      <c r="Y108" s="59" t="s">
        <v>3667</v>
      </c>
      <c r="Z108" s="59">
        <v>202401</v>
      </c>
      <c r="AA108" s="59">
        <v>202412</v>
      </c>
      <c r="AB108" s="59">
        <v>11.44</v>
      </c>
      <c r="AC108" s="59">
        <v>11.44</v>
      </c>
      <c r="AD108" s="59"/>
      <c r="AE108" s="59"/>
      <c r="AF108" s="108">
        <f t="shared" si="4"/>
        <v>0</v>
      </c>
      <c r="AG108" s="59">
        <v>572</v>
      </c>
      <c r="AH108" s="59">
        <v>572</v>
      </c>
      <c r="AI108" s="59" t="s">
        <v>3668</v>
      </c>
      <c r="AJ108" s="59" t="s">
        <v>3668</v>
      </c>
      <c r="AK108" s="59" t="s">
        <v>3668</v>
      </c>
      <c r="AL108" s="59" t="s">
        <v>3667</v>
      </c>
      <c r="AM108" s="59" t="s">
        <v>3667</v>
      </c>
      <c r="AN108" s="59" t="s">
        <v>3668</v>
      </c>
      <c r="AO108" s="59" t="s">
        <v>3668</v>
      </c>
      <c r="AP108" s="59" t="s">
        <v>3668</v>
      </c>
      <c r="AQ108" s="59" t="s">
        <v>3668</v>
      </c>
      <c r="AR108" s="59" t="s">
        <v>4381</v>
      </c>
      <c r="AS108" s="102">
        <v>18323534076</v>
      </c>
      <c r="AT108" s="80"/>
      <c r="AU108" s="65"/>
      <c r="AV108" s="65"/>
      <c r="AW108" s="65"/>
      <c r="AX108" s="59">
        <f t="shared" si="5"/>
        <v>6</v>
      </c>
      <c r="AY108" s="87"/>
      <c r="AZ108" s="33">
        <v>6</v>
      </c>
      <c r="BA108" s="33"/>
      <c r="BB108" s="28"/>
      <c r="BC108" s="28"/>
      <c r="BD108" s="28"/>
      <c r="BE108" s="28"/>
    </row>
    <row r="109" s="6" customFormat="1" ht="50" customHeight="1" outlineLevel="2" spans="1:57">
      <c r="A109" s="65" t="s">
        <v>4133</v>
      </c>
      <c r="B109" s="65" t="s">
        <v>4133</v>
      </c>
      <c r="C109" s="60">
        <v>100</v>
      </c>
      <c r="D109" s="59" t="s">
        <v>4471</v>
      </c>
      <c r="E109" s="59" t="s">
        <v>4135</v>
      </c>
      <c r="F109" s="59" t="s">
        <v>4370</v>
      </c>
      <c r="G109" s="59" t="s">
        <v>4371</v>
      </c>
      <c r="H109" s="59" t="s">
        <v>4472</v>
      </c>
      <c r="I109" s="59" t="s">
        <v>3690</v>
      </c>
      <c r="J109" s="59" t="s">
        <v>4161</v>
      </c>
      <c r="K109" s="59" t="s">
        <v>4473</v>
      </c>
      <c r="L109" s="59" t="s">
        <v>4474</v>
      </c>
      <c r="M109" s="59" t="s">
        <v>4473</v>
      </c>
      <c r="N109" s="59" t="s">
        <v>4475</v>
      </c>
      <c r="O109" s="59" t="s">
        <v>4376</v>
      </c>
      <c r="P109" s="59" t="s">
        <v>4377</v>
      </c>
      <c r="Q109" s="59" t="s">
        <v>4378</v>
      </c>
      <c r="R109" s="59" t="s">
        <v>4379</v>
      </c>
      <c r="S109" s="59" t="s">
        <v>4476</v>
      </c>
      <c r="T109" s="59" t="s">
        <v>4146</v>
      </c>
      <c r="U109" s="59" t="s">
        <v>4147</v>
      </c>
      <c r="V109" s="59" t="s">
        <v>4148</v>
      </c>
      <c r="W109" s="59" t="s">
        <v>4166</v>
      </c>
      <c r="X109" s="59">
        <v>2024</v>
      </c>
      <c r="Y109" s="59" t="s">
        <v>3667</v>
      </c>
      <c r="Z109" s="59">
        <v>202401</v>
      </c>
      <c r="AA109" s="59">
        <v>202412</v>
      </c>
      <c r="AB109" s="59">
        <v>38.62</v>
      </c>
      <c r="AC109" s="59">
        <v>38.62</v>
      </c>
      <c r="AD109" s="59"/>
      <c r="AE109" s="59"/>
      <c r="AF109" s="108">
        <f t="shared" si="4"/>
        <v>0</v>
      </c>
      <c r="AG109" s="59">
        <v>1931</v>
      </c>
      <c r="AH109" s="59">
        <v>1931</v>
      </c>
      <c r="AI109" s="59" t="s">
        <v>3668</v>
      </c>
      <c r="AJ109" s="59" t="s">
        <v>3668</v>
      </c>
      <c r="AK109" s="59" t="s">
        <v>3668</v>
      </c>
      <c r="AL109" s="59" t="s">
        <v>3667</v>
      </c>
      <c r="AM109" s="59" t="s">
        <v>3667</v>
      </c>
      <c r="AN109" s="59" t="s">
        <v>3668</v>
      </c>
      <c r="AO109" s="59" t="s">
        <v>3668</v>
      </c>
      <c r="AP109" s="59" t="s">
        <v>3668</v>
      </c>
      <c r="AQ109" s="59" t="s">
        <v>3668</v>
      </c>
      <c r="AR109" s="59" t="s">
        <v>4381</v>
      </c>
      <c r="AS109" s="102">
        <v>18323534076</v>
      </c>
      <c r="AT109" s="80"/>
      <c r="AU109" s="65"/>
      <c r="AV109" s="65"/>
      <c r="AW109" s="65"/>
      <c r="AX109" s="59">
        <f t="shared" si="5"/>
        <v>19</v>
      </c>
      <c r="AY109" s="87"/>
      <c r="AZ109" s="33">
        <v>19</v>
      </c>
      <c r="BA109" s="33"/>
      <c r="BB109" s="28"/>
      <c r="BC109" s="28"/>
      <c r="BD109" s="28"/>
      <c r="BE109" s="28"/>
    </row>
    <row r="110" s="6" customFormat="1" ht="50" customHeight="1" outlineLevel="2" spans="1:57">
      <c r="A110" s="65" t="s">
        <v>4133</v>
      </c>
      <c r="B110" s="65" t="s">
        <v>4133</v>
      </c>
      <c r="C110" s="60">
        <v>101</v>
      </c>
      <c r="D110" s="59" t="s">
        <v>4477</v>
      </c>
      <c r="E110" s="59" t="s">
        <v>4135</v>
      </c>
      <c r="F110" s="59" t="s">
        <v>4370</v>
      </c>
      <c r="G110" s="59" t="s">
        <v>4371</v>
      </c>
      <c r="H110" s="59" t="s">
        <v>4478</v>
      </c>
      <c r="I110" s="59" t="s">
        <v>3690</v>
      </c>
      <c r="J110" s="59" t="s">
        <v>4340</v>
      </c>
      <c r="K110" s="59" t="s">
        <v>4479</v>
      </c>
      <c r="L110" s="59" t="s">
        <v>4480</v>
      </c>
      <c r="M110" s="59" t="s">
        <v>4479</v>
      </c>
      <c r="N110" s="59" t="s">
        <v>4481</v>
      </c>
      <c r="O110" s="59" t="s">
        <v>4376</v>
      </c>
      <c r="P110" s="59" t="s">
        <v>4377</v>
      </c>
      <c r="Q110" s="59" t="s">
        <v>4378</v>
      </c>
      <c r="R110" s="59" t="s">
        <v>4379</v>
      </c>
      <c r="S110" s="59" t="s">
        <v>4482</v>
      </c>
      <c r="T110" s="59" t="s">
        <v>4146</v>
      </c>
      <c r="U110" s="59" t="s">
        <v>4147</v>
      </c>
      <c r="V110" s="59" t="s">
        <v>4148</v>
      </c>
      <c r="W110" s="59" t="s">
        <v>4345</v>
      </c>
      <c r="X110" s="59">
        <v>2024</v>
      </c>
      <c r="Y110" s="59" t="s">
        <v>3667</v>
      </c>
      <c r="Z110" s="59">
        <v>202401</v>
      </c>
      <c r="AA110" s="59">
        <v>202412</v>
      </c>
      <c r="AB110" s="59">
        <v>11.5</v>
      </c>
      <c r="AC110" s="59">
        <v>11.5</v>
      </c>
      <c r="AD110" s="59"/>
      <c r="AE110" s="59"/>
      <c r="AF110" s="108">
        <f t="shared" si="4"/>
        <v>0</v>
      </c>
      <c r="AG110" s="59">
        <v>575</v>
      </c>
      <c r="AH110" s="59">
        <v>575</v>
      </c>
      <c r="AI110" s="59" t="s">
        <v>3668</v>
      </c>
      <c r="AJ110" s="59" t="s">
        <v>3668</v>
      </c>
      <c r="AK110" s="59" t="s">
        <v>3668</v>
      </c>
      <c r="AL110" s="59" t="s">
        <v>3667</v>
      </c>
      <c r="AM110" s="59" t="s">
        <v>3667</v>
      </c>
      <c r="AN110" s="59" t="s">
        <v>3668</v>
      </c>
      <c r="AO110" s="59" t="s">
        <v>3668</v>
      </c>
      <c r="AP110" s="59" t="s">
        <v>3668</v>
      </c>
      <c r="AQ110" s="59" t="s">
        <v>3668</v>
      </c>
      <c r="AR110" s="59" t="s">
        <v>4381</v>
      </c>
      <c r="AS110" s="102">
        <v>18323534076</v>
      </c>
      <c r="AT110" s="80"/>
      <c r="AU110" s="65"/>
      <c r="AV110" s="65"/>
      <c r="AW110" s="65"/>
      <c r="AX110" s="59">
        <f t="shared" si="5"/>
        <v>6</v>
      </c>
      <c r="AY110" s="87"/>
      <c r="AZ110" s="33">
        <v>6</v>
      </c>
      <c r="BA110" s="33"/>
      <c r="BB110" s="28"/>
      <c r="BC110" s="28"/>
      <c r="BD110" s="28"/>
      <c r="BE110" s="28"/>
    </row>
    <row r="111" s="6" customFormat="1" ht="50" customHeight="1" outlineLevel="2" spans="1:57">
      <c r="A111" s="65" t="s">
        <v>4133</v>
      </c>
      <c r="B111" s="65" t="s">
        <v>4133</v>
      </c>
      <c r="C111" s="60">
        <v>102</v>
      </c>
      <c r="D111" s="59" t="s">
        <v>4483</v>
      </c>
      <c r="E111" s="59" t="s">
        <v>4135</v>
      </c>
      <c r="F111" s="59" t="s">
        <v>4370</v>
      </c>
      <c r="G111" s="59" t="s">
        <v>4371</v>
      </c>
      <c r="H111" s="59" t="s">
        <v>4484</v>
      </c>
      <c r="I111" s="59" t="s">
        <v>3690</v>
      </c>
      <c r="J111" s="59" t="s">
        <v>4313</v>
      </c>
      <c r="K111" s="59" t="s">
        <v>4485</v>
      </c>
      <c r="L111" s="59" t="s">
        <v>4486</v>
      </c>
      <c r="M111" s="59" t="s">
        <v>4485</v>
      </c>
      <c r="N111" s="59" t="s">
        <v>4487</v>
      </c>
      <c r="O111" s="59" t="s">
        <v>4376</v>
      </c>
      <c r="P111" s="59" t="s">
        <v>4377</v>
      </c>
      <c r="Q111" s="59" t="s">
        <v>4378</v>
      </c>
      <c r="R111" s="59" t="s">
        <v>4379</v>
      </c>
      <c r="S111" s="59" t="s">
        <v>4488</v>
      </c>
      <c r="T111" s="59" t="s">
        <v>4146</v>
      </c>
      <c r="U111" s="59" t="s">
        <v>4147</v>
      </c>
      <c r="V111" s="59" t="s">
        <v>4148</v>
      </c>
      <c r="W111" s="59" t="s">
        <v>4318</v>
      </c>
      <c r="X111" s="59">
        <v>2024</v>
      </c>
      <c r="Y111" s="59" t="s">
        <v>3667</v>
      </c>
      <c r="Z111" s="59">
        <v>202401</v>
      </c>
      <c r="AA111" s="59">
        <v>202412</v>
      </c>
      <c r="AB111" s="59">
        <v>4.6</v>
      </c>
      <c r="AC111" s="59">
        <v>4.6</v>
      </c>
      <c r="AD111" s="59"/>
      <c r="AE111" s="59"/>
      <c r="AF111" s="108">
        <f t="shared" si="4"/>
        <v>0</v>
      </c>
      <c r="AG111" s="59">
        <v>230</v>
      </c>
      <c r="AH111" s="59">
        <v>230</v>
      </c>
      <c r="AI111" s="59" t="s">
        <v>3668</v>
      </c>
      <c r="AJ111" s="59" t="s">
        <v>3668</v>
      </c>
      <c r="AK111" s="59" t="s">
        <v>3668</v>
      </c>
      <c r="AL111" s="59" t="s">
        <v>3667</v>
      </c>
      <c r="AM111" s="59" t="s">
        <v>3667</v>
      </c>
      <c r="AN111" s="59" t="s">
        <v>3668</v>
      </c>
      <c r="AO111" s="59" t="s">
        <v>3668</v>
      </c>
      <c r="AP111" s="59" t="s">
        <v>3668</v>
      </c>
      <c r="AQ111" s="59" t="s">
        <v>3668</v>
      </c>
      <c r="AR111" s="59" t="s">
        <v>4381</v>
      </c>
      <c r="AS111" s="102">
        <v>18323534076</v>
      </c>
      <c r="AT111" s="80"/>
      <c r="AU111" s="65"/>
      <c r="AV111" s="65"/>
      <c r="AW111" s="65"/>
      <c r="AX111" s="59">
        <f t="shared" si="5"/>
        <v>2</v>
      </c>
      <c r="AY111" s="87"/>
      <c r="AZ111" s="33">
        <v>2</v>
      </c>
      <c r="BA111" s="33"/>
      <c r="BB111" s="28"/>
      <c r="BC111" s="28"/>
      <c r="BD111" s="28"/>
      <c r="BE111" s="28"/>
    </row>
    <row r="112" s="6" customFormat="1" ht="50" customHeight="1" outlineLevel="2" spans="1:57">
      <c r="A112" s="65" t="s">
        <v>4133</v>
      </c>
      <c r="B112" s="65" t="s">
        <v>4133</v>
      </c>
      <c r="C112" s="60">
        <v>103</v>
      </c>
      <c r="D112" s="59" t="s">
        <v>4489</v>
      </c>
      <c r="E112" s="59" t="s">
        <v>4135</v>
      </c>
      <c r="F112" s="59" t="s">
        <v>4370</v>
      </c>
      <c r="G112" s="59" t="s">
        <v>4371</v>
      </c>
      <c r="H112" s="59" t="s">
        <v>4490</v>
      </c>
      <c r="I112" s="59" t="s">
        <v>3690</v>
      </c>
      <c r="J112" s="59" t="s">
        <v>4169</v>
      </c>
      <c r="K112" s="59" t="s">
        <v>4491</v>
      </c>
      <c r="L112" s="59" t="s">
        <v>4492</v>
      </c>
      <c r="M112" s="59" t="s">
        <v>4491</v>
      </c>
      <c r="N112" s="59" t="s">
        <v>4493</v>
      </c>
      <c r="O112" s="59" t="s">
        <v>4376</v>
      </c>
      <c r="P112" s="59" t="s">
        <v>4377</v>
      </c>
      <c r="Q112" s="59" t="s">
        <v>4378</v>
      </c>
      <c r="R112" s="59" t="s">
        <v>4379</v>
      </c>
      <c r="S112" s="59" t="s">
        <v>4494</v>
      </c>
      <c r="T112" s="59" t="s">
        <v>4146</v>
      </c>
      <c r="U112" s="59" t="s">
        <v>4147</v>
      </c>
      <c r="V112" s="59" t="s">
        <v>4148</v>
      </c>
      <c r="W112" s="59" t="s">
        <v>4174</v>
      </c>
      <c r="X112" s="59">
        <v>2024</v>
      </c>
      <c r="Y112" s="59" t="s">
        <v>3667</v>
      </c>
      <c r="Z112" s="59">
        <v>202401</v>
      </c>
      <c r="AA112" s="59">
        <v>202412</v>
      </c>
      <c r="AB112" s="59">
        <v>24.9</v>
      </c>
      <c r="AC112" s="59">
        <v>24.9</v>
      </c>
      <c r="AD112" s="59"/>
      <c r="AE112" s="59"/>
      <c r="AF112" s="108">
        <f t="shared" si="4"/>
        <v>0</v>
      </c>
      <c r="AG112" s="59">
        <v>1245</v>
      </c>
      <c r="AH112" s="59">
        <v>1245</v>
      </c>
      <c r="AI112" s="59" t="s">
        <v>3668</v>
      </c>
      <c r="AJ112" s="59" t="s">
        <v>3668</v>
      </c>
      <c r="AK112" s="59" t="s">
        <v>3668</v>
      </c>
      <c r="AL112" s="59" t="s">
        <v>3667</v>
      </c>
      <c r="AM112" s="59" t="s">
        <v>3667</v>
      </c>
      <c r="AN112" s="59" t="s">
        <v>3668</v>
      </c>
      <c r="AO112" s="59" t="s">
        <v>3668</v>
      </c>
      <c r="AP112" s="59" t="s">
        <v>3668</v>
      </c>
      <c r="AQ112" s="59" t="s">
        <v>3668</v>
      </c>
      <c r="AR112" s="59" t="s">
        <v>4381</v>
      </c>
      <c r="AS112" s="102">
        <v>18323534076</v>
      </c>
      <c r="AT112" s="80"/>
      <c r="AU112" s="65"/>
      <c r="AV112" s="65"/>
      <c r="AW112" s="65"/>
      <c r="AX112" s="59">
        <f t="shared" si="5"/>
        <v>12</v>
      </c>
      <c r="AY112" s="87"/>
      <c r="AZ112" s="33">
        <v>12</v>
      </c>
      <c r="BA112" s="33"/>
      <c r="BB112" s="28"/>
      <c r="BC112" s="28"/>
      <c r="BD112" s="28"/>
      <c r="BE112" s="28"/>
    </row>
    <row r="113" s="6" customFormat="1" ht="50" customHeight="1" outlineLevel="2" spans="1:57">
      <c r="A113" s="65" t="s">
        <v>4133</v>
      </c>
      <c r="B113" s="65" t="s">
        <v>4133</v>
      </c>
      <c r="C113" s="60">
        <v>104</v>
      </c>
      <c r="D113" s="59" t="s">
        <v>4495</v>
      </c>
      <c r="E113" s="59" t="s">
        <v>4135</v>
      </c>
      <c r="F113" s="59" t="s">
        <v>4370</v>
      </c>
      <c r="G113" s="59" t="s">
        <v>4371</v>
      </c>
      <c r="H113" s="59" t="s">
        <v>4496</v>
      </c>
      <c r="I113" s="59" t="s">
        <v>3690</v>
      </c>
      <c r="J113" s="59" t="s">
        <v>4268</v>
      </c>
      <c r="K113" s="59" t="s">
        <v>4497</v>
      </c>
      <c r="L113" s="59" t="s">
        <v>4498</v>
      </c>
      <c r="M113" s="59" t="s">
        <v>4497</v>
      </c>
      <c r="N113" s="59" t="s">
        <v>4499</v>
      </c>
      <c r="O113" s="59" t="s">
        <v>4376</v>
      </c>
      <c r="P113" s="59" t="s">
        <v>4377</v>
      </c>
      <c r="Q113" s="59" t="s">
        <v>4378</v>
      </c>
      <c r="R113" s="59" t="s">
        <v>4379</v>
      </c>
      <c r="S113" s="59" t="s">
        <v>4500</v>
      </c>
      <c r="T113" s="59" t="s">
        <v>4146</v>
      </c>
      <c r="U113" s="59" t="s">
        <v>4147</v>
      </c>
      <c r="V113" s="59" t="s">
        <v>4148</v>
      </c>
      <c r="W113" s="59" t="s">
        <v>4273</v>
      </c>
      <c r="X113" s="59">
        <v>2024</v>
      </c>
      <c r="Y113" s="59" t="s">
        <v>3667</v>
      </c>
      <c r="Z113" s="59">
        <v>202401</v>
      </c>
      <c r="AA113" s="59">
        <v>202412</v>
      </c>
      <c r="AB113" s="59">
        <v>7.4</v>
      </c>
      <c r="AC113" s="59">
        <v>7.4</v>
      </c>
      <c r="AD113" s="59"/>
      <c r="AE113" s="59"/>
      <c r="AF113" s="108">
        <f t="shared" si="4"/>
        <v>0</v>
      </c>
      <c r="AG113" s="59">
        <v>370</v>
      </c>
      <c r="AH113" s="59">
        <v>370</v>
      </c>
      <c r="AI113" s="59" t="s">
        <v>3668</v>
      </c>
      <c r="AJ113" s="59" t="s">
        <v>3668</v>
      </c>
      <c r="AK113" s="59" t="s">
        <v>3668</v>
      </c>
      <c r="AL113" s="59" t="s">
        <v>3667</v>
      </c>
      <c r="AM113" s="59" t="s">
        <v>3667</v>
      </c>
      <c r="AN113" s="59" t="s">
        <v>3668</v>
      </c>
      <c r="AO113" s="59" t="s">
        <v>3668</v>
      </c>
      <c r="AP113" s="59" t="s">
        <v>3668</v>
      </c>
      <c r="AQ113" s="59" t="s">
        <v>3668</v>
      </c>
      <c r="AR113" s="59" t="s">
        <v>4381</v>
      </c>
      <c r="AS113" s="102">
        <v>18323534076</v>
      </c>
      <c r="AT113" s="80"/>
      <c r="AU113" s="65"/>
      <c r="AV113" s="65"/>
      <c r="AW113" s="65"/>
      <c r="AX113" s="59">
        <f t="shared" si="5"/>
        <v>4</v>
      </c>
      <c r="AY113" s="87"/>
      <c r="AZ113" s="33">
        <v>4</v>
      </c>
      <c r="BA113" s="33"/>
      <c r="BB113" s="28"/>
      <c r="BC113" s="28"/>
      <c r="BD113" s="28"/>
      <c r="BE113" s="28"/>
    </row>
    <row r="114" s="6" customFormat="1" ht="50" customHeight="1" outlineLevel="2" spans="1:57">
      <c r="A114" s="65" t="s">
        <v>4133</v>
      </c>
      <c r="B114" s="65" t="s">
        <v>4133</v>
      </c>
      <c r="C114" s="60">
        <v>105</v>
      </c>
      <c r="D114" s="59" t="s">
        <v>4501</v>
      </c>
      <c r="E114" s="59" t="s">
        <v>4135</v>
      </c>
      <c r="F114" s="59" t="s">
        <v>4370</v>
      </c>
      <c r="G114" s="59" t="s">
        <v>4371</v>
      </c>
      <c r="H114" s="59" t="s">
        <v>4502</v>
      </c>
      <c r="I114" s="59" t="s">
        <v>3690</v>
      </c>
      <c r="J114" s="59" t="s">
        <v>4328</v>
      </c>
      <c r="K114" s="59" t="s">
        <v>4503</v>
      </c>
      <c r="L114" s="59" t="s">
        <v>4504</v>
      </c>
      <c r="M114" s="59" t="s">
        <v>4503</v>
      </c>
      <c r="N114" s="59" t="s">
        <v>4505</v>
      </c>
      <c r="O114" s="59" t="s">
        <v>4376</v>
      </c>
      <c r="P114" s="59" t="s">
        <v>4377</v>
      </c>
      <c r="Q114" s="59" t="s">
        <v>4378</v>
      </c>
      <c r="R114" s="59" t="s">
        <v>4379</v>
      </c>
      <c r="S114" s="59" t="s">
        <v>4506</v>
      </c>
      <c r="T114" s="59" t="s">
        <v>4146</v>
      </c>
      <c r="U114" s="59" t="s">
        <v>4147</v>
      </c>
      <c r="V114" s="59" t="s">
        <v>4148</v>
      </c>
      <c r="W114" s="59" t="s">
        <v>4333</v>
      </c>
      <c r="X114" s="59">
        <v>2024</v>
      </c>
      <c r="Y114" s="59" t="s">
        <v>3667</v>
      </c>
      <c r="Z114" s="59">
        <v>202401</v>
      </c>
      <c r="AA114" s="59">
        <v>202412</v>
      </c>
      <c r="AB114" s="59">
        <v>17</v>
      </c>
      <c r="AC114" s="59">
        <v>17</v>
      </c>
      <c r="AD114" s="59"/>
      <c r="AE114" s="59"/>
      <c r="AF114" s="108">
        <f t="shared" si="4"/>
        <v>0</v>
      </c>
      <c r="AG114" s="59">
        <v>850</v>
      </c>
      <c r="AH114" s="59">
        <v>850</v>
      </c>
      <c r="AI114" s="59" t="s">
        <v>3668</v>
      </c>
      <c r="AJ114" s="59" t="s">
        <v>3668</v>
      </c>
      <c r="AK114" s="59" t="s">
        <v>3668</v>
      </c>
      <c r="AL114" s="59" t="s">
        <v>3667</v>
      </c>
      <c r="AM114" s="59" t="s">
        <v>3667</v>
      </c>
      <c r="AN114" s="59" t="s">
        <v>3668</v>
      </c>
      <c r="AO114" s="59" t="s">
        <v>3668</v>
      </c>
      <c r="AP114" s="59" t="s">
        <v>3668</v>
      </c>
      <c r="AQ114" s="59" t="s">
        <v>3668</v>
      </c>
      <c r="AR114" s="59" t="s">
        <v>4381</v>
      </c>
      <c r="AS114" s="102">
        <v>18323534076</v>
      </c>
      <c r="AT114" s="80"/>
      <c r="AU114" s="65"/>
      <c r="AV114" s="65"/>
      <c r="AW114" s="65"/>
      <c r="AX114" s="59">
        <f t="shared" si="5"/>
        <v>9</v>
      </c>
      <c r="AY114" s="87"/>
      <c r="AZ114" s="33">
        <v>9</v>
      </c>
      <c r="BA114" s="33"/>
      <c r="BB114" s="28"/>
      <c r="BC114" s="28"/>
      <c r="BD114" s="28"/>
      <c r="BE114" s="28"/>
    </row>
    <row r="115" s="6" customFormat="1" ht="50" customHeight="1" outlineLevel="2" spans="1:57">
      <c r="A115" s="65" t="s">
        <v>4133</v>
      </c>
      <c r="B115" s="65" t="s">
        <v>4133</v>
      </c>
      <c r="C115" s="60">
        <v>106</v>
      </c>
      <c r="D115" s="59" t="s">
        <v>4507</v>
      </c>
      <c r="E115" s="59" t="s">
        <v>4135</v>
      </c>
      <c r="F115" s="59" t="s">
        <v>4370</v>
      </c>
      <c r="G115" s="59" t="s">
        <v>4371</v>
      </c>
      <c r="H115" s="59" t="s">
        <v>4508</v>
      </c>
      <c r="I115" s="59" t="s">
        <v>3690</v>
      </c>
      <c r="J115" s="59" t="s">
        <v>4091</v>
      </c>
      <c r="K115" s="59" t="s">
        <v>4509</v>
      </c>
      <c r="L115" s="59" t="s">
        <v>4510</v>
      </c>
      <c r="M115" s="59" t="s">
        <v>4509</v>
      </c>
      <c r="N115" s="59" t="s">
        <v>4511</v>
      </c>
      <c r="O115" s="59" t="s">
        <v>4376</v>
      </c>
      <c r="P115" s="59" t="s">
        <v>4377</v>
      </c>
      <c r="Q115" s="59" t="s">
        <v>4378</v>
      </c>
      <c r="R115" s="59" t="s">
        <v>4379</v>
      </c>
      <c r="S115" s="59" t="s">
        <v>4512</v>
      </c>
      <c r="T115" s="59" t="s">
        <v>4146</v>
      </c>
      <c r="U115" s="59" t="s">
        <v>4147</v>
      </c>
      <c r="V115" s="59" t="s">
        <v>4148</v>
      </c>
      <c r="W115" s="59" t="s">
        <v>4099</v>
      </c>
      <c r="X115" s="59">
        <v>2024</v>
      </c>
      <c r="Y115" s="59" t="s">
        <v>3667</v>
      </c>
      <c r="Z115" s="59">
        <v>202401</v>
      </c>
      <c r="AA115" s="59">
        <v>202412</v>
      </c>
      <c r="AB115" s="59">
        <v>17.04</v>
      </c>
      <c r="AC115" s="59">
        <v>17.04</v>
      </c>
      <c r="AD115" s="59"/>
      <c r="AE115" s="59"/>
      <c r="AF115" s="108">
        <f t="shared" si="4"/>
        <v>0</v>
      </c>
      <c r="AG115" s="59">
        <v>852</v>
      </c>
      <c r="AH115" s="59">
        <v>852</v>
      </c>
      <c r="AI115" s="59" t="s">
        <v>3668</v>
      </c>
      <c r="AJ115" s="59" t="s">
        <v>3668</v>
      </c>
      <c r="AK115" s="59" t="s">
        <v>3668</v>
      </c>
      <c r="AL115" s="59" t="s">
        <v>3667</v>
      </c>
      <c r="AM115" s="59" t="s">
        <v>3667</v>
      </c>
      <c r="AN115" s="59" t="s">
        <v>3668</v>
      </c>
      <c r="AO115" s="59" t="s">
        <v>3668</v>
      </c>
      <c r="AP115" s="59" t="s">
        <v>3668</v>
      </c>
      <c r="AQ115" s="59" t="s">
        <v>3668</v>
      </c>
      <c r="AR115" s="59" t="s">
        <v>4381</v>
      </c>
      <c r="AS115" s="102">
        <v>18323534076</v>
      </c>
      <c r="AT115" s="80"/>
      <c r="AU115" s="65"/>
      <c r="AV115" s="65"/>
      <c r="AW115" s="65"/>
      <c r="AX115" s="59">
        <f t="shared" si="5"/>
        <v>8</v>
      </c>
      <c r="AY115" s="87"/>
      <c r="AZ115" s="33">
        <v>8</v>
      </c>
      <c r="BA115" s="33"/>
      <c r="BB115" s="28"/>
      <c r="BC115" s="28"/>
      <c r="BD115" s="28"/>
      <c r="BE115" s="28"/>
    </row>
    <row r="116" s="6" customFormat="1" ht="50" customHeight="1" outlineLevel="2" spans="1:57">
      <c r="A116" s="65" t="s">
        <v>4133</v>
      </c>
      <c r="B116" s="65" t="s">
        <v>4133</v>
      </c>
      <c r="C116" s="60">
        <v>107</v>
      </c>
      <c r="D116" s="59" t="s">
        <v>4513</v>
      </c>
      <c r="E116" s="59" t="s">
        <v>4135</v>
      </c>
      <c r="F116" s="59" t="s">
        <v>4370</v>
      </c>
      <c r="G116" s="59" t="s">
        <v>4371</v>
      </c>
      <c r="H116" s="59" t="s">
        <v>4514</v>
      </c>
      <c r="I116" s="59" t="s">
        <v>3690</v>
      </c>
      <c r="J116" s="59" t="s">
        <v>4234</v>
      </c>
      <c r="K116" s="59" t="s">
        <v>4515</v>
      </c>
      <c r="L116" s="59" t="s">
        <v>4516</v>
      </c>
      <c r="M116" s="59" t="s">
        <v>4515</v>
      </c>
      <c r="N116" s="59" t="s">
        <v>4517</v>
      </c>
      <c r="O116" s="59" t="s">
        <v>4376</v>
      </c>
      <c r="P116" s="59" t="s">
        <v>4377</v>
      </c>
      <c r="Q116" s="59" t="s">
        <v>4378</v>
      </c>
      <c r="R116" s="59" t="s">
        <v>4379</v>
      </c>
      <c r="S116" s="59" t="s">
        <v>4518</v>
      </c>
      <c r="T116" s="59" t="s">
        <v>4146</v>
      </c>
      <c r="U116" s="59" t="s">
        <v>4147</v>
      </c>
      <c r="V116" s="59" t="s">
        <v>4148</v>
      </c>
      <c r="W116" s="59" t="s">
        <v>3666</v>
      </c>
      <c r="X116" s="59">
        <v>2024</v>
      </c>
      <c r="Y116" s="59" t="s">
        <v>3667</v>
      </c>
      <c r="Z116" s="59">
        <v>202401</v>
      </c>
      <c r="AA116" s="59">
        <v>202412</v>
      </c>
      <c r="AB116" s="59">
        <v>15.08</v>
      </c>
      <c r="AC116" s="59">
        <v>15.08</v>
      </c>
      <c r="AD116" s="59"/>
      <c r="AE116" s="59"/>
      <c r="AF116" s="108">
        <f t="shared" si="4"/>
        <v>0</v>
      </c>
      <c r="AG116" s="59">
        <v>754</v>
      </c>
      <c r="AH116" s="59">
        <v>754</v>
      </c>
      <c r="AI116" s="59" t="s">
        <v>3668</v>
      </c>
      <c r="AJ116" s="59" t="s">
        <v>3668</v>
      </c>
      <c r="AK116" s="59" t="s">
        <v>3668</v>
      </c>
      <c r="AL116" s="59" t="s">
        <v>3667</v>
      </c>
      <c r="AM116" s="59" t="s">
        <v>3667</v>
      </c>
      <c r="AN116" s="59" t="s">
        <v>3668</v>
      </c>
      <c r="AO116" s="59" t="s">
        <v>3668</v>
      </c>
      <c r="AP116" s="59" t="s">
        <v>3668</v>
      </c>
      <c r="AQ116" s="59" t="s">
        <v>3668</v>
      </c>
      <c r="AR116" s="59" t="s">
        <v>4381</v>
      </c>
      <c r="AS116" s="102">
        <v>18323534076</v>
      </c>
      <c r="AT116" s="80"/>
      <c r="AU116" s="65"/>
      <c r="AV116" s="65"/>
      <c r="AW116" s="65"/>
      <c r="AX116" s="59">
        <f t="shared" si="5"/>
        <v>8</v>
      </c>
      <c r="AY116" s="87"/>
      <c r="AZ116" s="33">
        <v>8</v>
      </c>
      <c r="BA116" s="33"/>
      <c r="BB116" s="28"/>
      <c r="BC116" s="28"/>
      <c r="BD116" s="28"/>
      <c r="BE116" s="28"/>
    </row>
    <row r="117" s="6" customFormat="1" ht="50" customHeight="1" outlineLevel="2" spans="1:57">
      <c r="A117" s="65" t="s">
        <v>4133</v>
      </c>
      <c r="B117" s="65" t="s">
        <v>4133</v>
      </c>
      <c r="C117" s="60">
        <v>108</v>
      </c>
      <c r="D117" s="59" t="s">
        <v>4519</v>
      </c>
      <c r="E117" s="59" t="s">
        <v>4135</v>
      </c>
      <c r="F117" s="59" t="s">
        <v>4370</v>
      </c>
      <c r="G117" s="59" t="s">
        <v>4371</v>
      </c>
      <c r="H117" s="59" t="s">
        <v>4520</v>
      </c>
      <c r="I117" s="59" t="s">
        <v>3690</v>
      </c>
      <c r="J117" s="59" t="s">
        <v>3804</v>
      </c>
      <c r="K117" s="59" t="s">
        <v>4521</v>
      </c>
      <c r="L117" s="59" t="s">
        <v>4522</v>
      </c>
      <c r="M117" s="59" t="s">
        <v>4521</v>
      </c>
      <c r="N117" s="59" t="s">
        <v>4523</v>
      </c>
      <c r="O117" s="59" t="s">
        <v>4376</v>
      </c>
      <c r="P117" s="59" t="s">
        <v>4377</v>
      </c>
      <c r="Q117" s="59" t="s">
        <v>4378</v>
      </c>
      <c r="R117" s="59" t="s">
        <v>4379</v>
      </c>
      <c r="S117" s="59" t="s">
        <v>4524</v>
      </c>
      <c r="T117" s="59" t="s">
        <v>4146</v>
      </c>
      <c r="U117" s="59" t="s">
        <v>4147</v>
      </c>
      <c r="V117" s="59" t="s">
        <v>4148</v>
      </c>
      <c r="W117" s="59" t="s">
        <v>3811</v>
      </c>
      <c r="X117" s="59">
        <v>2024</v>
      </c>
      <c r="Y117" s="59" t="s">
        <v>3667</v>
      </c>
      <c r="Z117" s="59">
        <v>202401</v>
      </c>
      <c r="AA117" s="59">
        <v>202412</v>
      </c>
      <c r="AB117" s="59">
        <v>13</v>
      </c>
      <c r="AC117" s="59">
        <v>13</v>
      </c>
      <c r="AD117" s="59"/>
      <c r="AE117" s="59"/>
      <c r="AF117" s="108">
        <f t="shared" si="4"/>
        <v>0</v>
      </c>
      <c r="AG117" s="59">
        <v>650</v>
      </c>
      <c r="AH117" s="59">
        <v>650</v>
      </c>
      <c r="AI117" s="59" t="s">
        <v>3668</v>
      </c>
      <c r="AJ117" s="59" t="s">
        <v>3668</v>
      </c>
      <c r="AK117" s="59" t="s">
        <v>3668</v>
      </c>
      <c r="AL117" s="59" t="s">
        <v>3667</v>
      </c>
      <c r="AM117" s="59" t="s">
        <v>3667</v>
      </c>
      <c r="AN117" s="59" t="s">
        <v>3668</v>
      </c>
      <c r="AO117" s="59" t="s">
        <v>3668</v>
      </c>
      <c r="AP117" s="59" t="s">
        <v>3668</v>
      </c>
      <c r="AQ117" s="59" t="s">
        <v>3668</v>
      </c>
      <c r="AR117" s="59" t="s">
        <v>4381</v>
      </c>
      <c r="AS117" s="102">
        <v>18323534076</v>
      </c>
      <c r="AT117" s="80"/>
      <c r="AU117" s="65"/>
      <c r="AV117" s="65"/>
      <c r="AW117" s="65"/>
      <c r="AX117" s="59">
        <f t="shared" si="5"/>
        <v>6</v>
      </c>
      <c r="AY117" s="87"/>
      <c r="AZ117" s="33">
        <v>6</v>
      </c>
      <c r="BA117" s="33"/>
      <c r="BB117" s="28"/>
      <c r="BC117" s="28"/>
      <c r="BD117" s="28"/>
      <c r="BE117" s="28"/>
    </row>
    <row r="118" s="6" customFormat="1" ht="50" customHeight="1" outlineLevel="2" spans="1:57">
      <c r="A118" s="65" t="s">
        <v>4133</v>
      </c>
      <c r="B118" s="65" t="s">
        <v>4133</v>
      </c>
      <c r="C118" s="60">
        <v>109</v>
      </c>
      <c r="D118" s="59" t="s">
        <v>4525</v>
      </c>
      <c r="E118" s="59" t="s">
        <v>4135</v>
      </c>
      <c r="F118" s="59" t="s">
        <v>4370</v>
      </c>
      <c r="G118" s="59" t="s">
        <v>4371</v>
      </c>
      <c r="H118" s="59" t="s">
        <v>4526</v>
      </c>
      <c r="I118" s="59" t="s">
        <v>3690</v>
      </c>
      <c r="J118" s="59" t="s">
        <v>4357</v>
      </c>
      <c r="K118" s="59" t="s">
        <v>4527</v>
      </c>
      <c r="L118" s="59" t="s">
        <v>4528</v>
      </c>
      <c r="M118" s="59" t="s">
        <v>4527</v>
      </c>
      <c r="N118" s="59" t="s">
        <v>4529</v>
      </c>
      <c r="O118" s="59" t="s">
        <v>4376</v>
      </c>
      <c r="P118" s="59" t="s">
        <v>4377</v>
      </c>
      <c r="Q118" s="59" t="s">
        <v>4378</v>
      </c>
      <c r="R118" s="59" t="s">
        <v>4379</v>
      </c>
      <c r="S118" s="59" t="s">
        <v>4530</v>
      </c>
      <c r="T118" s="59" t="s">
        <v>4146</v>
      </c>
      <c r="U118" s="59" t="s">
        <v>4147</v>
      </c>
      <c r="V118" s="59" t="s">
        <v>4148</v>
      </c>
      <c r="W118" s="59" t="s">
        <v>4110</v>
      </c>
      <c r="X118" s="59">
        <v>2024</v>
      </c>
      <c r="Y118" s="59" t="s">
        <v>3667</v>
      </c>
      <c r="Z118" s="59">
        <v>202401</v>
      </c>
      <c r="AA118" s="59">
        <v>202412</v>
      </c>
      <c r="AB118" s="59">
        <v>33.52</v>
      </c>
      <c r="AC118" s="59">
        <v>33.52</v>
      </c>
      <c r="AD118" s="59"/>
      <c r="AE118" s="59"/>
      <c r="AF118" s="108">
        <f t="shared" si="4"/>
        <v>0</v>
      </c>
      <c r="AG118" s="59">
        <v>1676</v>
      </c>
      <c r="AH118" s="59">
        <v>1676</v>
      </c>
      <c r="AI118" s="59" t="s">
        <v>3668</v>
      </c>
      <c r="AJ118" s="59" t="s">
        <v>3668</v>
      </c>
      <c r="AK118" s="59" t="s">
        <v>3668</v>
      </c>
      <c r="AL118" s="59" t="s">
        <v>3667</v>
      </c>
      <c r="AM118" s="59" t="s">
        <v>3667</v>
      </c>
      <c r="AN118" s="59" t="s">
        <v>3668</v>
      </c>
      <c r="AO118" s="59" t="s">
        <v>3668</v>
      </c>
      <c r="AP118" s="59" t="s">
        <v>3668</v>
      </c>
      <c r="AQ118" s="59" t="s">
        <v>3668</v>
      </c>
      <c r="AR118" s="59" t="s">
        <v>4381</v>
      </c>
      <c r="AS118" s="102">
        <v>18323534076</v>
      </c>
      <c r="AT118" s="80"/>
      <c r="AU118" s="65"/>
      <c r="AV118" s="65"/>
      <c r="AW118" s="65"/>
      <c r="AX118" s="59">
        <f t="shared" si="5"/>
        <v>17</v>
      </c>
      <c r="AY118" s="115"/>
      <c r="AZ118" s="116">
        <v>17</v>
      </c>
      <c r="BA118" s="116"/>
      <c r="BB118" s="117"/>
      <c r="BC118" s="117"/>
      <c r="BD118" s="117"/>
      <c r="BE118" s="117"/>
    </row>
    <row r="119" s="96" customFormat="1" ht="50" customHeight="1" outlineLevel="2" spans="1:52">
      <c r="A119" s="65" t="s">
        <v>4133</v>
      </c>
      <c r="B119" s="65" t="s">
        <v>4133</v>
      </c>
      <c r="C119" s="60">
        <v>110</v>
      </c>
      <c r="D119" s="59" t="s">
        <v>4531</v>
      </c>
      <c r="E119" s="59" t="s">
        <v>4135</v>
      </c>
      <c r="F119" s="59" t="s">
        <v>4370</v>
      </c>
      <c r="G119" s="59" t="s">
        <v>4371</v>
      </c>
      <c r="H119" s="59" t="s">
        <v>4532</v>
      </c>
      <c r="I119" s="59" t="s">
        <v>3690</v>
      </c>
      <c r="J119" s="59" t="s">
        <v>3994</v>
      </c>
      <c r="K119" s="59" t="s">
        <v>4533</v>
      </c>
      <c r="L119" s="59" t="s">
        <v>4534</v>
      </c>
      <c r="M119" s="59" t="s">
        <v>4533</v>
      </c>
      <c r="N119" s="59" t="s">
        <v>4535</v>
      </c>
      <c r="O119" s="59" t="s">
        <v>4376</v>
      </c>
      <c r="P119" s="59" t="s">
        <v>4377</v>
      </c>
      <c r="Q119" s="59" t="s">
        <v>4378</v>
      </c>
      <c r="R119" s="59" t="s">
        <v>4379</v>
      </c>
      <c r="S119" s="59" t="s">
        <v>4536</v>
      </c>
      <c r="T119" s="59" t="s">
        <v>4146</v>
      </c>
      <c r="U119" s="59" t="s">
        <v>4147</v>
      </c>
      <c r="V119" s="59" t="s">
        <v>4148</v>
      </c>
      <c r="W119" s="59" t="s">
        <v>4295</v>
      </c>
      <c r="X119" s="59">
        <v>2024</v>
      </c>
      <c r="Y119" s="59" t="s">
        <v>3667</v>
      </c>
      <c r="Z119" s="59">
        <v>202401</v>
      </c>
      <c r="AA119" s="59">
        <v>202412</v>
      </c>
      <c r="AB119" s="59">
        <v>10.7</v>
      </c>
      <c r="AC119" s="59">
        <v>10.7</v>
      </c>
      <c r="AD119" s="59"/>
      <c r="AE119" s="59"/>
      <c r="AF119" s="108">
        <f t="shared" si="4"/>
        <v>0</v>
      </c>
      <c r="AG119" s="59">
        <v>535</v>
      </c>
      <c r="AH119" s="59">
        <v>535</v>
      </c>
      <c r="AI119" s="59" t="s">
        <v>3668</v>
      </c>
      <c r="AJ119" s="59" t="s">
        <v>3668</v>
      </c>
      <c r="AK119" s="59" t="s">
        <v>3668</v>
      </c>
      <c r="AL119" s="59" t="s">
        <v>3667</v>
      </c>
      <c r="AM119" s="59" t="s">
        <v>3667</v>
      </c>
      <c r="AN119" s="59" t="s">
        <v>3668</v>
      </c>
      <c r="AO119" s="59" t="s">
        <v>3668</v>
      </c>
      <c r="AP119" s="59" t="s">
        <v>3668</v>
      </c>
      <c r="AQ119" s="59" t="s">
        <v>3668</v>
      </c>
      <c r="AR119" s="59" t="s">
        <v>4381</v>
      </c>
      <c r="AS119" s="102">
        <v>18323534076</v>
      </c>
      <c r="AT119" s="80"/>
      <c r="AU119" s="80"/>
      <c r="AV119" s="80"/>
      <c r="AW119" s="59"/>
      <c r="AX119" s="59">
        <f t="shared" si="5"/>
        <v>5</v>
      </c>
      <c r="AY119" s="118"/>
      <c r="AZ119" s="96">
        <v>5</v>
      </c>
    </row>
    <row r="120" s="96" customFormat="1" ht="50" customHeight="1" outlineLevel="2" spans="1:52">
      <c r="A120" s="65" t="s">
        <v>4133</v>
      </c>
      <c r="B120" s="65" t="s">
        <v>4133</v>
      </c>
      <c r="C120" s="60">
        <v>111</v>
      </c>
      <c r="D120" s="59" t="s">
        <v>4537</v>
      </c>
      <c r="E120" s="59" t="s">
        <v>4135</v>
      </c>
      <c r="F120" s="59" t="s">
        <v>4370</v>
      </c>
      <c r="G120" s="59" t="s">
        <v>4371</v>
      </c>
      <c r="H120" s="59" t="s">
        <v>4538</v>
      </c>
      <c r="I120" s="59" t="s">
        <v>3690</v>
      </c>
      <c r="J120" s="59" t="s">
        <v>4227</v>
      </c>
      <c r="K120" s="59" t="s">
        <v>4539</v>
      </c>
      <c r="L120" s="59" t="s">
        <v>4540</v>
      </c>
      <c r="M120" s="59" t="s">
        <v>4539</v>
      </c>
      <c r="N120" s="59" t="s">
        <v>4541</v>
      </c>
      <c r="O120" s="59" t="s">
        <v>4376</v>
      </c>
      <c r="P120" s="59" t="s">
        <v>4377</v>
      </c>
      <c r="Q120" s="59" t="s">
        <v>4378</v>
      </c>
      <c r="R120" s="59" t="s">
        <v>4379</v>
      </c>
      <c r="S120" s="59" t="s">
        <v>4542</v>
      </c>
      <c r="T120" s="59" t="s">
        <v>4146</v>
      </c>
      <c r="U120" s="59" t="s">
        <v>4147</v>
      </c>
      <c r="V120" s="59" t="s">
        <v>4148</v>
      </c>
      <c r="W120" s="59" t="s">
        <v>4087</v>
      </c>
      <c r="X120" s="59">
        <v>2024</v>
      </c>
      <c r="Y120" s="59" t="s">
        <v>3667</v>
      </c>
      <c r="Z120" s="59">
        <v>202401</v>
      </c>
      <c r="AA120" s="59">
        <v>202412</v>
      </c>
      <c r="AB120" s="59">
        <v>19.96</v>
      </c>
      <c r="AC120" s="59">
        <v>19.96</v>
      </c>
      <c r="AD120" s="59"/>
      <c r="AE120" s="59"/>
      <c r="AF120" s="108">
        <f t="shared" si="4"/>
        <v>0</v>
      </c>
      <c r="AG120" s="59">
        <v>998</v>
      </c>
      <c r="AH120" s="59">
        <v>998</v>
      </c>
      <c r="AI120" s="59" t="s">
        <v>3668</v>
      </c>
      <c r="AJ120" s="59" t="s">
        <v>3668</v>
      </c>
      <c r="AK120" s="59" t="s">
        <v>3668</v>
      </c>
      <c r="AL120" s="59" t="s">
        <v>3667</v>
      </c>
      <c r="AM120" s="59" t="s">
        <v>3667</v>
      </c>
      <c r="AN120" s="59" t="s">
        <v>3668</v>
      </c>
      <c r="AO120" s="59" t="s">
        <v>3668</v>
      </c>
      <c r="AP120" s="59" t="s">
        <v>3668</v>
      </c>
      <c r="AQ120" s="59" t="s">
        <v>3668</v>
      </c>
      <c r="AR120" s="59" t="s">
        <v>4381</v>
      </c>
      <c r="AS120" s="102">
        <v>18323534076</v>
      </c>
      <c r="AT120" s="80"/>
      <c r="AU120" s="80"/>
      <c r="AV120" s="80"/>
      <c r="AW120" s="59"/>
      <c r="AX120" s="59">
        <f t="shared" si="5"/>
        <v>10</v>
      </c>
      <c r="AY120" s="118"/>
      <c r="AZ120" s="96">
        <v>10</v>
      </c>
    </row>
    <row r="121" s="96" customFormat="1" ht="50" customHeight="1" outlineLevel="2" spans="1:52">
      <c r="A121" s="65" t="s">
        <v>4133</v>
      </c>
      <c r="B121" s="65" t="s">
        <v>4133</v>
      </c>
      <c r="C121" s="60">
        <v>112</v>
      </c>
      <c r="D121" s="59" t="s">
        <v>4543</v>
      </c>
      <c r="E121" s="59" t="s">
        <v>4135</v>
      </c>
      <c r="F121" s="59" t="s">
        <v>4370</v>
      </c>
      <c r="G121" s="59" t="s">
        <v>4371</v>
      </c>
      <c r="H121" s="59" t="s">
        <v>4544</v>
      </c>
      <c r="I121" s="59" t="s">
        <v>3690</v>
      </c>
      <c r="J121" s="59" t="s">
        <v>4177</v>
      </c>
      <c r="K121" s="59" t="s">
        <v>4545</v>
      </c>
      <c r="L121" s="59" t="s">
        <v>4546</v>
      </c>
      <c r="M121" s="59" t="s">
        <v>4545</v>
      </c>
      <c r="N121" s="59" t="s">
        <v>4547</v>
      </c>
      <c r="O121" s="59" t="s">
        <v>4376</v>
      </c>
      <c r="P121" s="59" t="s">
        <v>4377</v>
      </c>
      <c r="Q121" s="59" t="s">
        <v>4378</v>
      </c>
      <c r="R121" s="59" t="s">
        <v>4379</v>
      </c>
      <c r="S121" s="59" t="s">
        <v>4548</v>
      </c>
      <c r="T121" s="59" t="s">
        <v>4146</v>
      </c>
      <c r="U121" s="59" t="s">
        <v>4147</v>
      </c>
      <c r="V121" s="59" t="s">
        <v>4148</v>
      </c>
      <c r="W121" s="59" t="s">
        <v>3716</v>
      </c>
      <c r="X121" s="59">
        <v>2024</v>
      </c>
      <c r="Y121" s="59" t="s">
        <v>3667</v>
      </c>
      <c r="Z121" s="59">
        <v>202401</v>
      </c>
      <c r="AA121" s="59">
        <v>202412</v>
      </c>
      <c r="AB121" s="59">
        <v>13.56</v>
      </c>
      <c r="AC121" s="59">
        <v>13.56</v>
      </c>
      <c r="AD121" s="59"/>
      <c r="AE121" s="59"/>
      <c r="AF121" s="108">
        <f t="shared" si="4"/>
        <v>0</v>
      </c>
      <c r="AG121" s="59">
        <v>678</v>
      </c>
      <c r="AH121" s="59">
        <v>678</v>
      </c>
      <c r="AI121" s="59" t="s">
        <v>3668</v>
      </c>
      <c r="AJ121" s="59" t="s">
        <v>3668</v>
      </c>
      <c r="AK121" s="59" t="s">
        <v>3668</v>
      </c>
      <c r="AL121" s="59" t="s">
        <v>3667</v>
      </c>
      <c r="AM121" s="59" t="s">
        <v>3667</v>
      </c>
      <c r="AN121" s="59" t="s">
        <v>3668</v>
      </c>
      <c r="AO121" s="59" t="s">
        <v>3668</v>
      </c>
      <c r="AP121" s="59" t="s">
        <v>3668</v>
      </c>
      <c r="AQ121" s="59" t="s">
        <v>3668</v>
      </c>
      <c r="AR121" s="59" t="s">
        <v>4381</v>
      </c>
      <c r="AS121" s="102">
        <v>18323534076</v>
      </c>
      <c r="AT121" s="80"/>
      <c r="AU121" s="80"/>
      <c r="AV121" s="80"/>
      <c r="AW121" s="59"/>
      <c r="AX121" s="59">
        <f t="shared" si="5"/>
        <v>7</v>
      </c>
      <c r="AY121" s="118"/>
      <c r="AZ121" s="96">
        <v>7</v>
      </c>
    </row>
    <row r="122" s="96" customFormat="1" ht="50" customHeight="1" outlineLevel="2" spans="1:52">
      <c r="A122" s="65" t="s">
        <v>4133</v>
      </c>
      <c r="B122" s="65" t="s">
        <v>4133</v>
      </c>
      <c r="C122" s="60">
        <v>113</v>
      </c>
      <c r="D122" s="59" t="s">
        <v>4549</v>
      </c>
      <c r="E122" s="59" t="s">
        <v>4135</v>
      </c>
      <c r="F122" s="59" t="s">
        <v>4370</v>
      </c>
      <c r="G122" s="59" t="s">
        <v>4371</v>
      </c>
      <c r="H122" s="59" t="s">
        <v>4550</v>
      </c>
      <c r="I122" s="59" t="s">
        <v>3690</v>
      </c>
      <c r="J122" s="59" t="s">
        <v>4284</v>
      </c>
      <c r="K122" s="59" t="s">
        <v>4551</v>
      </c>
      <c r="L122" s="59" t="s">
        <v>4552</v>
      </c>
      <c r="M122" s="59" t="s">
        <v>4551</v>
      </c>
      <c r="N122" s="59" t="s">
        <v>4553</v>
      </c>
      <c r="O122" s="59" t="s">
        <v>4376</v>
      </c>
      <c r="P122" s="59" t="s">
        <v>4377</v>
      </c>
      <c r="Q122" s="59" t="s">
        <v>4378</v>
      </c>
      <c r="R122" s="59" t="s">
        <v>4379</v>
      </c>
      <c r="S122" s="59" t="s">
        <v>4554</v>
      </c>
      <c r="T122" s="59" t="s">
        <v>4146</v>
      </c>
      <c r="U122" s="59" t="s">
        <v>4147</v>
      </c>
      <c r="V122" s="59" t="s">
        <v>4148</v>
      </c>
      <c r="W122" s="59" t="s">
        <v>3731</v>
      </c>
      <c r="X122" s="59">
        <v>2024</v>
      </c>
      <c r="Y122" s="59" t="s">
        <v>3667</v>
      </c>
      <c r="Z122" s="59">
        <v>202401</v>
      </c>
      <c r="AA122" s="59">
        <v>202412</v>
      </c>
      <c r="AB122" s="59">
        <v>8.32</v>
      </c>
      <c r="AC122" s="59">
        <v>8.32</v>
      </c>
      <c r="AD122" s="59"/>
      <c r="AE122" s="59"/>
      <c r="AF122" s="108">
        <f t="shared" si="4"/>
        <v>0</v>
      </c>
      <c r="AG122" s="59">
        <v>416</v>
      </c>
      <c r="AH122" s="59">
        <v>416</v>
      </c>
      <c r="AI122" s="59" t="s">
        <v>3668</v>
      </c>
      <c r="AJ122" s="59" t="s">
        <v>3668</v>
      </c>
      <c r="AK122" s="59" t="s">
        <v>3668</v>
      </c>
      <c r="AL122" s="59" t="s">
        <v>3667</v>
      </c>
      <c r="AM122" s="59" t="s">
        <v>3667</v>
      </c>
      <c r="AN122" s="59" t="s">
        <v>3668</v>
      </c>
      <c r="AO122" s="59" t="s">
        <v>3668</v>
      </c>
      <c r="AP122" s="59" t="s">
        <v>3668</v>
      </c>
      <c r="AQ122" s="59" t="s">
        <v>3668</v>
      </c>
      <c r="AR122" s="59" t="s">
        <v>4381</v>
      </c>
      <c r="AS122" s="102">
        <v>18323534076</v>
      </c>
      <c r="AT122" s="80"/>
      <c r="AU122" s="80"/>
      <c r="AV122" s="80"/>
      <c r="AW122" s="59"/>
      <c r="AX122" s="59">
        <f t="shared" si="5"/>
        <v>4</v>
      </c>
      <c r="AY122" s="118"/>
      <c r="AZ122" s="96">
        <v>4</v>
      </c>
    </row>
    <row r="123" s="96" customFormat="1" ht="51" customHeight="1" outlineLevel="2" spans="1:52">
      <c r="A123" s="65" t="s">
        <v>4133</v>
      </c>
      <c r="B123" s="65" t="s">
        <v>4133</v>
      </c>
      <c r="C123" s="60">
        <v>114</v>
      </c>
      <c r="D123" s="59" t="s">
        <v>4555</v>
      </c>
      <c r="E123" s="59" t="s">
        <v>4135</v>
      </c>
      <c r="F123" s="59" t="s">
        <v>4370</v>
      </c>
      <c r="G123" s="59" t="s">
        <v>4371</v>
      </c>
      <c r="H123" s="59" t="s">
        <v>4556</v>
      </c>
      <c r="I123" s="59" t="s">
        <v>3690</v>
      </c>
      <c r="J123" s="59" t="s">
        <v>4276</v>
      </c>
      <c r="K123" s="59" t="s">
        <v>4557</v>
      </c>
      <c r="L123" s="59" t="s">
        <v>4558</v>
      </c>
      <c r="M123" s="59" t="s">
        <v>4557</v>
      </c>
      <c r="N123" s="59" t="s">
        <v>4559</v>
      </c>
      <c r="O123" s="59" t="s">
        <v>4376</v>
      </c>
      <c r="P123" s="59" t="s">
        <v>4377</v>
      </c>
      <c r="Q123" s="59" t="s">
        <v>4378</v>
      </c>
      <c r="R123" s="59" t="s">
        <v>4379</v>
      </c>
      <c r="S123" s="59" t="s">
        <v>4560</v>
      </c>
      <c r="T123" s="59" t="s">
        <v>4146</v>
      </c>
      <c r="U123" s="59" t="s">
        <v>4147</v>
      </c>
      <c r="V123" s="59" t="s">
        <v>4148</v>
      </c>
      <c r="W123" s="59" t="s">
        <v>4281</v>
      </c>
      <c r="X123" s="59">
        <v>2024</v>
      </c>
      <c r="Y123" s="59" t="s">
        <v>3667</v>
      </c>
      <c r="Z123" s="59">
        <v>202401</v>
      </c>
      <c r="AA123" s="59">
        <v>202412</v>
      </c>
      <c r="AB123" s="59">
        <v>8</v>
      </c>
      <c r="AC123" s="59">
        <v>8</v>
      </c>
      <c r="AD123" s="59"/>
      <c r="AE123" s="59"/>
      <c r="AF123" s="108">
        <f t="shared" si="4"/>
        <v>0</v>
      </c>
      <c r="AG123" s="59">
        <v>400</v>
      </c>
      <c r="AH123" s="59">
        <v>400</v>
      </c>
      <c r="AI123" s="59" t="s">
        <v>3668</v>
      </c>
      <c r="AJ123" s="59" t="s">
        <v>3668</v>
      </c>
      <c r="AK123" s="59" t="s">
        <v>3668</v>
      </c>
      <c r="AL123" s="59" t="s">
        <v>3667</v>
      </c>
      <c r="AM123" s="59" t="s">
        <v>3667</v>
      </c>
      <c r="AN123" s="59" t="s">
        <v>3668</v>
      </c>
      <c r="AO123" s="59" t="s">
        <v>3668</v>
      </c>
      <c r="AP123" s="59" t="s">
        <v>3668</v>
      </c>
      <c r="AQ123" s="59" t="s">
        <v>3668</v>
      </c>
      <c r="AR123" s="59" t="s">
        <v>4381</v>
      </c>
      <c r="AS123" s="102">
        <v>18323534076</v>
      </c>
      <c r="AT123" s="80"/>
      <c r="AU123" s="80"/>
      <c r="AV123" s="80"/>
      <c r="AW123" s="59"/>
      <c r="AX123" s="59">
        <f t="shared" si="5"/>
        <v>4</v>
      </c>
      <c r="AY123" s="118"/>
      <c r="AZ123" s="96">
        <f>AC123/2</f>
        <v>4</v>
      </c>
    </row>
    <row r="124" s="96" customFormat="1" ht="50" customHeight="1" outlineLevel="2" spans="1:52">
      <c r="A124" s="65" t="s">
        <v>4133</v>
      </c>
      <c r="B124" s="65" t="s">
        <v>4133</v>
      </c>
      <c r="C124" s="60">
        <v>115</v>
      </c>
      <c r="D124" s="59" t="s">
        <v>4561</v>
      </c>
      <c r="E124" s="59" t="s">
        <v>4135</v>
      </c>
      <c r="F124" s="59" t="s">
        <v>4370</v>
      </c>
      <c r="G124" s="59" t="s">
        <v>4371</v>
      </c>
      <c r="H124" s="59" t="s">
        <v>4562</v>
      </c>
      <c r="I124" s="59" t="s">
        <v>3690</v>
      </c>
      <c r="J124" s="59" t="s">
        <v>4321</v>
      </c>
      <c r="K124" s="59" t="s">
        <v>4563</v>
      </c>
      <c r="L124" s="59" t="s">
        <v>4564</v>
      </c>
      <c r="M124" s="59" t="s">
        <v>4563</v>
      </c>
      <c r="N124" s="59" t="s">
        <v>4565</v>
      </c>
      <c r="O124" s="59" t="s">
        <v>4376</v>
      </c>
      <c r="P124" s="59" t="s">
        <v>4377</v>
      </c>
      <c r="Q124" s="59" t="s">
        <v>4378</v>
      </c>
      <c r="R124" s="59" t="s">
        <v>4379</v>
      </c>
      <c r="S124" s="59" t="s">
        <v>4566</v>
      </c>
      <c r="T124" s="59" t="s">
        <v>4146</v>
      </c>
      <c r="U124" s="59" t="s">
        <v>4147</v>
      </c>
      <c r="V124" s="59" t="s">
        <v>4148</v>
      </c>
      <c r="W124" s="59" t="s">
        <v>4020</v>
      </c>
      <c r="X124" s="59">
        <v>2024</v>
      </c>
      <c r="Y124" s="59" t="s">
        <v>3667</v>
      </c>
      <c r="Z124" s="59">
        <v>202401</v>
      </c>
      <c r="AA124" s="59">
        <v>202412</v>
      </c>
      <c r="AB124" s="59">
        <v>6</v>
      </c>
      <c r="AC124" s="59">
        <v>6</v>
      </c>
      <c r="AD124" s="59"/>
      <c r="AE124" s="59"/>
      <c r="AF124" s="108">
        <f t="shared" si="4"/>
        <v>0</v>
      </c>
      <c r="AG124" s="59">
        <v>300</v>
      </c>
      <c r="AH124" s="59">
        <v>300</v>
      </c>
      <c r="AI124" s="59" t="s">
        <v>3668</v>
      </c>
      <c r="AJ124" s="59" t="s">
        <v>3668</v>
      </c>
      <c r="AK124" s="59" t="s">
        <v>3668</v>
      </c>
      <c r="AL124" s="59" t="s">
        <v>3667</v>
      </c>
      <c r="AM124" s="59" t="s">
        <v>3667</v>
      </c>
      <c r="AN124" s="59" t="s">
        <v>3668</v>
      </c>
      <c r="AO124" s="59" t="s">
        <v>3668</v>
      </c>
      <c r="AP124" s="59" t="s">
        <v>3668</v>
      </c>
      <c r="AQ124" s="59" t="s">
        <v>3668</v>
      </c>
      <c r="AR124" s="59" t="s">
        <v>4381</v>
      </c>
      <c r="AS124" s="102">
        <v>18323534076</v>
      </c>
      <c r="AT124" s="80"/>
      <c r="AU124" s="80"/>
      <c r="AV124" s="80"/>
      <c r="AW124" s="59"/>
      <c r="AX124" s="59">
        <f t="shared" si="5"/>
        <v>3</v>
      </c>
      <c r="AY124" s="118"/>
      <c r="AZ124" s="96">
        <f>AC124/2</f>
        <v>3</v>
      </c>
    </row>
    <row r="125" s="6" customFormat="1" ht="50" customHeight="1" outlineLevel="2" spans="1:57">
      <c r="A125" s="65" t="s">
        <v>4133</v>
      </c>
      <c r="B125" s="65" t="s">
        <v>4133</v>
      </c>
      <c r="C125" s="60">
        <v>116</v>
      </c>
      <c r="D125" s="59" t="s">
        <v>4567</v>
      </c>
      <c r="E125" s="59" t="s">
        <v>3686</v>
      </c>
      <c r="F125" s="59" t="s">
        <v>4568</v>
      </c>
      <c r="G125" s="59" t="s">
        <v>4569</v>
      </c>
      <c r="H125" s="59" t="s">
        <v>4570</v>
      </c>
      <c r="I125" s="59" t="s">
        <v>3690</v>
      </c>
      <c r="J125" s="59" t="s">
        <v>3928</v>
      </c>
      <c r="K125" s="59" t="s">
        <v>4571</v>
      </c>
      <c r="L125" s="59" t="s">
        <v>4572</v>
      </c>
      <c r="M125" s="59" t="s">
        <v>4571</v>
      </c>
      <c r="N125" s="59" t="s">
        <v>4573</v>
      </c>
      <c r="O125" s="59" t="s">
        <v>4574</v>
      </c>
      <c r="P125" s="59" t="s">
        <v>4575</v>
      </c>
      <c r="Q125" s="59" t="s">
        <v>4576</v>
      </c>
      <c r="R125" s="59" t="s">
        <v>4577</v>
      </c>
      <c r="S125" s="59" t="s">
        <v>4578</v>
      </c>
      <c r="T125" s="59" t="s">
        <v>4579</v>
      </c>
      <c r="U125" s="59" t="s">
        <v>4147</v>
      </c>
      <c r="V125" s="59" t="s">
        <v>3699</v>
      </c>
      <c r="W125" s="59" t="s">
        <v>3699</v>
      </c>
      <c r="X125" s="59">
        <v>2024</v>
      </c>
      <c r="Y125" s="59" t="s">
        <v>3667</v>
      </c>
      <c r="Z125" s="59">
        <v>202401</v>
      </c>
      <c r="AA125" s="59">
        <v>202412</v>
      </c>
      <c r="AB125" s="59">
        <v>1300</v>
      </c>
      <c r="AC125" s="59">
        <v>1300</v>
      </c>
      <c r="AD125" s="59"/>
      <c r="AE125" s="59"/>
      <c r="AF125" s="108">
        <f t="shared" si="4"/>
        <v>0</v>
      </c>
      <c r="AG125" s="59">
        <v>13000</v>
      </c>
      <c r="AH125" s="59">
        <v>13000</v>
      </c>
      <c r="AI125" s="59" t="s">
        <v>3668</v>
      </c>
      <c r="AJ125" s="59" t="s">
        <v>3668</v>
      </c>
      <c r="AK125" s="59" t="s">
        <v>3668</v>
      </c>
      <c r="AL125" s="59" t="s">
        <v>3667</v>
      </c>
      <c r="AM125" s="59" t="s">
        <v>3667</v>
      </c>
      <c r="AN125" s="59" t="s">
        <v>3668</v>
      </c>
      <c r="AO125" s="59" t="s">
        <v>3668</v>
      </c>
      <c r="AP125" s="59" t="s">
        <v>3668</v>
      </c>
      <c r="AQ125" s="59" t="s">
        <v>3668</v>
      </c>
      <c r="AR125" s="59" t="s">
        <v>4580</v>
      </c>
      <c r="AS125" s="59">
        <v>15178965250</v>
      </c>
      <c r="AT125" s="80"/>
      <c r="AU125" s="80"/>
      <c r="AV125" s="80"/>
      <c r="AW125" s="80"/>
      <c r="AX125" s="59">
        <f t="shared" si="5"/>
        <v>1000</v>
      </c>
      <c r="AY125" s="119">
        <v>1000</v>
      </c>
      <c r="AZ125" s="120"/>
      <c r="BA125" s="120"/>
      <c r="BB125" s="121"/>
      <c r="BC125" s="121"/>
      <c r="BD125" s="121"/>
      <c r="BE125" s="121"/>
    </row>
    <row r="126" s="6" customFormat="1" ht="50" customHeight="1" outlineLevel="2" spans="1:57">
      <c r="A126" s="65" t="s">
        <v>4133</v>
      </c>
      <c r="B126" s="65" t="s">
        <v>4133</v>
      </c>
      <c r="C126" s="60">
        <v>117</v>
      </c>
      <c r="D126" s="59" t="s">
        <v>4581</v>
      </c>
      <c r="E126" s="59" t="s">
        <v>3649</v>
      </c>
      <c r="F126" s="59" t="s">
        <v>3650</v>
      </c>
      <c r="G126" s="59" t="s">
        <v>3820</v>
      </c>
      <c r="H126" s="59" t="s">
        <v>4582</v>
      </c>
      <c r="I126" s="59" t="s">
        <v>3690</v>
      </c>
      <c r="J126" s="59" t="s">
        <v>4583</v>
      </c>
      <c r="K126" s="59" t="s">
        <v>4584</v>
      </c>
      <c r="L126" s="59" t="s">
        <v>4585</v>
      </c>
      <c r="M126" s="59" t="s">
        <v>4584</v>
      </c>
      <c r="N126" s="59" t="s">
        <v>4582</v>
      </c>
      <c r="O126" s="59" t="s">
        <v>3658</v>
      </c>
      <c r="P126" s="59" t="s">
        <v>3659</v>
      </c>
      <c r="Q126" s="59" t="s">
        <v>3827</v>
      </c>
      <c r="R126" s="59" t="s">
        <v>4586</v>
      </c>
      <c r="S126" s="59" t="s">
        <v>4587</v>
      </c>
      <c r="T126" s="59" t="s">
        <v>4019</v>
      </c>
      <c r="U126" s="59" t="s">
        <v>4147</v>
      </c>
      <c r="V126" s="59" t="s">
        <v>3831</v>
      </c>
      <c r="W126" s="59" t="s">
        <v>4348</v>
      </c>
      <c r="X126" s="59">
        <v>2024</v>
      </c>
      <c r="Y126" s="59" t="s">
        <v>3667</v>
      </c>
      <c r="Z126" s="59">
        <v>202401</v>
      </c>
      <c r="AA126" s="59">
        <v>202412</v>
      </c>
      <c r="AB126" s="59">
        <v>15</v>
      </c>
      <c r="AC126" s="59">
        <v>15</v>
      </c>
      <c r="AD126" s="59"/>
      <c r="AE126" s="59"/>
      <c r="AF126" s="108">
        <f t="shared" si="4"/>
        <v>0</v>
      </c>
      <c r="AG126" s="59">
        <v>1500</v>
      </c>
      <c r="AH126" s="59">
        <v>310</v>
      </c>
      <c r="AI126" s="59" t="s">
        <v>3668</v>
      </c>
      <c r="AJ126" s="59" t="s">
        <v>3668</v>
      </c>
      <c r="AK126" s="59" t="s">
        <v>3668</v>
      </c>
      <c r="AL126" s="59" t="s">
        <v>3667</v>
      </c>
      <c r="AM126" s="59" t="s">
        <v>3668</v>
      </c>
      <c r="AN126" s="59" t="s">
        <v>3668</v>
      </c>
      <c r="AO126" s="59" t="s">
        <v>3668</v>
      </c>
      <c r="AP126" s="59" t="s">
        <v>3668</v>
      </c>
      <c r="AQ126" s="59" t="s">
        <v>3668</v>
      </c>
      <c r="AR126" s="59" t="s">
        <v>4588</v>
      </c>
      <c r="AS126" s="59">
        <v>18108367966</v>
      </c>
      <c r="AT126" s="80"/>
      <c r="AU126" s="65"/>
      <c r="AV126" s="65"/>
      <c r="AW126" s="65"/>
      <c r="AX126" s="59">
        <f t="shared" si="5"/>
        <v>0</v>
      </c>
      <c r="AY126" s="87"/>
      <c r="AZ126" s="28"/>
      <c r="BA126" s="28"/>
      <c r="BB126" s="28"/>
      <c r="BC126" s="28"/>
      <c r="BD126" s="28"/>
      <c r="BE126" s="28"/>
    </row>
    <row r="127" s="6" customFormat="1" ht="50" customHeight="1" outlineLevel="2" spans="1:57">
      <c r="A127" s="65" t="s">
        <v>4133</v>
      </c>
      <c r="B127" s="65" t="s">
        <v>4133</v>
      </c>
      <c r="C127" s="60">
        <v>118</v>
      </c>
      <c r="D127" s="59" t="s">
        <v>4589</v>
      </c>
      <c r="E127" s="59" t="s">
        <v>3649</v>
      </c>
      <c r="F127" s="59" t="s">
        <v>3650</v>
      </c>
      <c r="G127" s="59" t="s">
        <v>3820</v>
      </c>
      <c r="H127" s="59" t="s">
        <v>4590</v>
      </c>
      <c r="I127" s="59" t="s">
        <v>3690</v>
      </c>
      <c r="J127" s="59" t="s">
        <v>4591</v>
      </c>
      <c r="K127" s="59" t="s">
        <v>4592</v>
      </c>
      <c r="L127" s="59" t="s">
        <v>4593</v>
      </c>
      <c r="M127" s="59" t="s">
        <v>4592</v>
      </c>
      <c r="N127" s="59" t="s">
        <v>4590</v>
      </c>
      <c r="O127" s="59" t="s">
        <v>3658</v>
      </c>
      <c r="P127" s="59" t="s">
        <v>3659</v>
      </c>
      <c r="Q127" s="59" t="s">
        <v>3827</v>
      </c>
      <c r="R127" s="59" t="s">
        <v>4586</v>
      </c>
      <c r="S127" s="59" t="s">
        <v>4594</v>
      </c>
      <c r="T127" s="59" t="s">
        <v>4595</v>
      </c>
      <c r="U127" s="59" t="s">
        <v>4147</v>
      </c>
      <c r="V127" s="59" t="s">
        <v>3831</v>
      </c>
      <c r="W127" s="59" t="s">
        <v>4245</v>
      </c>
      <c r="X127" s="59">
        <v>2024</v>
      </c>
      <c r="Y127" s="59" t="s">
        <v>3667</v>
      </c>
      <c r="Z127" s="59">
        <v>202401</v>
      </c>
      <c r="AA127" s="59">
        <v>202412</v>
      </c>
      <c r="AB127" s="59">
        <v>86</v>
      </c>
      <c r="AC127" s="59">
        <v>86</v>
      </c>
      <c r="AD127" s="59"/>
      <c r="AE127" s="59"/>
      <c r="AF127" s="108">
        <f t="shared" ref="AF127:AF190" si="6">AB127-AC127-AD127-AE127</f>
        <v>0</v>
      </c>
      <c r="AG127" s="59">
        <v>463</v>
      </c>
      <c r="AH127" s="59">
        <v>85</v>
      </c>
      <c r="AI127" s="59" t="s">
        <v>3668</v>
      </c>
      <c r="AJ127" s="59" t="s">
        <v>3668</v>
      </c>
      <c r="AK127" s="59" t="s">
        <v>3668</v>
      </c>
      <c r="AL127" s="59" t="s">
        <v>3667</v>
      </c>
      <c r="AM127" s="59" t="s">
        <v>3668</v>
      </c>
      <c r="AN127" s="59" t="s">
        <v>3668</v>
      </c>
      <c r="AO127" s="59" t="s">
        <v>3668</v>
      </c>
      <c r="AP127" s="59" t="s">
        <v>3668</v>
      </c>
      <c r="AQ127" s="59" t="s">
        <v>3668</v>
      </c>
      <c r="AR127" s="59" t="s">
        <v>4588</v>
      </c>
      <c r="AS127" s="59">
        <v>18108367967</v>
      </c>
      <c r="AT127" s="80"/>
      <c r="AU127" s="65"/>
      <c r="AV127" s="65"/>
      <c r="AW127" s="65"/>
      <c r="AX127" s="59">
        <f t="shared" ref="AX127:AX190" si="7">AY127+AZ127+BA127+BB127+BC127+BD127+BE127</f>
        <v>0</v>
      </c>
      <c r="AY127" s="87"/>
      <c r="AZ127" s="28"/>
      <c r="BA127" s="28"/>
      <c r="BB127" s="28"/>
      <c r="BC127" s="28"/>
      <c r="BD127" s="28"/>
      <c r="BE127" s="28"/>
    </row>
    <row r="128" s="6" customFormat="1" ht="50" customHeight="1" outlineLevel="2" spans="1:57">
      <c r="A128" s="65" t="s">
        <v>4133</v>
      </c>
      <c r="B128" s="65" t="s">
        <v>4133</v>
      </c>
      <c r="C128" s="60">
        <v>119</v>
      </c>
      <c r="D128" s="59" t="s">
        <v>4596</v>
      </c>
      <c r="E128" s="59" t="s">
        <v>3649</v>
      </c>
      <c r="F128" s="59" t="s">
        <v>3650</v>
      </c>
      <c r="G128" s="59" t="s">
        <v>3820</v>
      </c>
      <c r="H128" s="59" t="s">
        <v>4597</v>
      </c>
      <c r="I128" s="59" t="s">
        <v>3690</v>
      </c>
      <c r="J128" s="59" t="s">
        <v>4598</v>
      </c>
      <c r="K128" s="59" t="s">
        <v>4599</v>
      </c>
      <c r="L128" s="59" t="s">
        <v>4600</v>
      </c>
      <c r="M128" s="59" t="s">
        <v>4599</v>
      </c>
      <c r="N128" s="59" t="s">
        <v>4597</v>
      </c>
      <c r="O128" s="59" t="s">
        <v>3658</v>
      </c>
      <c r="P128" s="59" t="s">
        <v>3659</v>
      </c>
      <c r="Q128" s="59" t="s">
        <v>3827</v>
      </c>
      <c r="R128" s="59" t="s">
        <v>4586</v>
      </c>
      <c r="S128" s="59" t="s">
        <v>4601</v>
      </c>
      <c r="T128" s="59" t="s">
        <v>4595</v>
      </c>
      <c r="U128" s="59" t="s">
        <v>4147</v>
      </c>
      <c r="V128" s="59" t="s">
        <v>3831</v>
      </c>
      <c r="W128" s="59" t="s">
        <v>4202</v>
      </c>
      <c r="X128" s="59">
        <v>2024</v>
      </c>
      <c r="Y128" s="59" t="s">
        <v>3667</v>
      </c>
      <c r="Z128" s="59">
        <v>202401</v>
      </c>
      <c r="AA128" s="59">
        <v>202412</v>
      </c>
      <c r="AB128" s="59">
        <v>85</v>
      </c>
      <c r="AC128" s="59">
        <v>85</v>
      </c>
      <c r="AD128" s="59"/>
      <c r="AE128" s="59"/>
      <c r="AF128" s="108">
        <f t="shared" si="6"/>
        <v>0</v>
      </c>
      <c r="AG128" s="59">
        <v>2637</v>
      </c>
      <c r="AH128" s="59">
        <v>680</v>
      </c>
      <c r="AI128" s="59" t="s">
        <v>3668</v>
      </c>
      <c r="AJ128" s="59" t="s">
        <v>3668</v>
      </c>
      <c r="AK128" s="59" t="s">
        <v>3668</v>
      </c>
      <c r="AL128" s="59" t="s">
        <v>3667</v>
      </c>
      <c r="AM128" s="59" t="s">
        <v>3668</v>
      </c>
      <c r="AN128" s="59" t="s">
        <v>3668</v>
      </c>
      <c r="AO128" s="59" t="s">
        <v>3668</v>
      </c>
      <c r="AP128" s="59" t="s">
        <v>3668</v>
      </c>
      <c r="AQ128" s="59" t="s">
        <v>3668</v>
      </c>
      <c r="AR128" s="59" t="s">
        <v>4588</v>
      </c>
      <c r="AS128" s="59">
        <v>18108367968</v>
      </c>
      <c r="AT128" s="80"/>
      <c r="AU128" s="65"/>
      <c r="AV128" s="65"/>
      <c r="AW128" s="65"/>
      <c r="AX128" s="59">
        <f t="shared" si="7"/>
        <v>0</v>
      </c>
      <c r="AY128" s="87"/>
      <c r="AZ128" s="28"/>
      <c r="BA128" s="28"/>
      <c r="BB128" s="28"/>
      <c r="BC128" s="28"/>
      <c r="BD128" s="28"/>
      <c r="BE128" s="28"/>
    </row>
    <row r="129" s="6" customFormat="1" ht="50" customHeight="1" outlineLevel="2" spans="1:57">
      <c r="A129" s="65" t="s">
        <v>4133</v>
      </c>
      <c r="B129" s="65" t="s">
        <v>4133</v>
      </c>
      <c r="C129" s="60">
        <v>120</v>
      </c>
      <c r="D129" s="59" t="s">
        <v>4602</v>
      </c>
      <c r="E129" s="59" t="s">
        <v>3649</v>
      </c>
      <c r="F129" s="59" t="s">
        <v>3650</v>
      </c>
      <c r="G129" s="59" t="s">
        <v>3820</v>
      </c>
      <c r="H129" s="59" t="s">
        <v>4603</v>
      </c>
      <c r="I129" s="59" t="s">
        <v>3690</v>
      </c>
      <c r="J129" s="59" t="s">
        <v>4604</v>
      </c>
      <c r="K129" s="59" t="s">
        <v>4605</v>
      </c>
      <c r="L129" s="59" t="s">
        <v>4606</v>
      </c>
      <c r="M129" s="59" t="s">
        <v>4605</v>
      </c>
      <c r="N129" s="59" t="s">
        <v>4603</v>
      </c>
      <c r="O129" s="59" t="s">
        <v>3658</v>
      </c>
      <c r="P129" s="59" t="s">
        <v>3849</v>
      </c>
      <c r="Q129" s="59" t="s">
        <v>3827</v>
      </c>
      <c r="R129" s="59" t="s">
        <v>4586</v>
      </c>
      <c r="S129" s="59" t="s">
        <v>4607</v>
      </c>
      <c r="T129" s="59" t="s">
        <v>4595</v>
      </c>
      <c r="U129" s="59" t="s">
        <v>4147</v>
      </c>
      <c r="V129" s="59" t="s">
        <v>3831</v>
      </c>
      <c r="W129" s="59" t="s">
        <v>3731</v>
      </c>
      <c r="X129" s="59">
        <v>2024</v>
      </c>
      <c r="Y129" s="59" t="s">
        <v>3667</v>
      </c>
      <c r="Z129" s="59">
        <v>202401</v>
      </c>
      <c r="AA129" s="59">
        <v>202412</v>
      </c>
      <c r="AB129" s="59">
        <v>246</v>
      </c>
      <c r="AC129" s="59">
        <v>246</v>
      </c>
      <c r="AD129" s="59"/>
      <c r="AE129" s="59"/>
      <c r="AF129" s="108">
        <f t="shared" si="6"/>
        <v>0</v>
      </c>
      <c r="AG129" s="59">
        <v>1875</v>
      </c>
      <c r="AH129" s="59">
        <v>420</v>
      </c>
      <c r="AI129" s="59" t="s">
        <v>3668</v>
      </c>
      <c r="AJ129" s="59" t="s">
        <v>3668</v>
      </c>
      <c r="AK129" s="59" t="s">
        <v>3668</v>
      </c>
      <c r="AL129" s="59" t="s">
        <v>3667</v>
      </c>
      <c r="AM129" s="59" t="s">
        <v>3668</v>
      </c>
      <c r="AN129" s="59" t="s">
        <v>3668</v>
      </c>
      <c r="AO129" s="59" t="s">
        <v>3668</v>
      </c>
      <c r="AP129" s="59" t="s">
        <v>3668</v>
      </c>
      <c r="AQ129" s="59" t="s">
        <v>3668</v>
      </c>
      <c r="AR129" s="59" t="s">
        <v>4588</v>
      </c>
      <c r="AS129" s="59">
        <v>18108367969</v>
      </c>
      <c r="AT129" s="80"/>
      <c r="AU129" s="65"/>
      <c r="AV129" s="65"/>
      <c r="AW129" s="65"/>
      <c r="AX129" s="59">
        <f t="shared" si="7"/>
        <v>0</v>
      </c>
      <c r="AY129" s="87"/>
      <c r="AZ129" s="28"/>
      <c r="BA129" s="28"/>
      <c r="BB129" s="28"/>
      <c r="BC129" s="28"/>
      <c r="BD129" s="28"/>
      <c r="BE129" s="28"/>
    </row>
    <row r="130" s="6" customFormat="1" ht="74" customHeight="1" outlineLevel="2" spans="1:57">
      <c r="A130" s="65" t="s">
        <v>4133</v>
      </c>
      <c r="B130" s="65" t="s">
        <v>4133</v>
      </c>
      <c r="C130" s="60">
        <v>121</v>
      </c>
      <c r="D130" s="59" t="s">
        <v>4608</v>
      </c>
      <c r="E130" s="59" t="s">
        <v>3649</v>
      </c>
      <c r="F130" s="59" t="s">
        <v>3650</v>
      </c>
      <c r="G130" s="59" t="s">
        <v>3820</v>
      </c>
      <c r="H130" s="59" t="s">
        <v>4609</v>
      </c>
      <c r="I130" s="59" t="s">
        <v>3690</v>
      </c>
      <c r="J130" s="59" t="s">
        <v>4610</v>
      </c>
      <c r="K130" s="59" t="s">
        <v>4611</v>
      </c>
      <c r="L130" s="59" t="s">
        <v>4612</v>
      </c>
      <c r="M130" s="59" t="s">
        <v>4611</v>
      </c>
      <c r="N130" s="59" t="s">
        <v>4609</v>
      </c>
      <c r="O130" s="59" t="s">
        <v>3658</v>
      </c>
      <c r="P130" s="59" t="s">
        <v>3849</v>
      </c>
      <c r="Q130" s="59" t="s">
        <v>3827</v>
      </c>
      <c r="R130" s="59" t="s">
        <v>4586</v>
      </c>
      <c r="S130" s="59" t="s">
        <v>4613</v>
      </c>
      <c r="T130" s="59" t="s">
        <v>4595</v>
      </c>
      <c r="U130" s="59" t="s">
        <v>4147</v>
      </c>
      <c r="V130" s="59" t="s">
        <v>3831</v>
      </c>
      <c r="W130" s="59" t="s">
        <v>4194</v>
      </c>
      <c r="X130" s="59">
        <v>2024</v>
      </c>
      <c r="Y130" s="59" t="s">
        <v>3667</v>
      </c>
      <c r="Z130" s="59">
        <v>202401</v>
      </c>
      <c r="AA130" s="59">
        <v>202412</v>
      </c>
      <c r="AB130" s="59">
        <v>385</v>
      </c>
      <c r="AC130" s="59">
        <v>385</v>
      </c>
      <c r="AD130" s="59"/>
      <c r="AE130" s="59"/>
      <c r="AF130" s="108">
        <f t="shared" si="6"/>
        <v>0</v>
      </c>
      <c r="AG130" s="59">
        <v>2833</v>
      </c>
      <c r="AH130" s="59">
        <v>494</v>
      </c>
      <c r="AI130" s="59" t="s">
        <v>3668</v>
      </c>
      <c r="AJ130" s="59" t="s">
        <v>3668</v>
      </c>
      <c r="AK130" s="59" t="s">
        <v>3668</v>
      </c>
      <c r="AL130" s="59" t="s">
        <v>3667</v>
      </c>
      <c r="AM130" s="59" t="s">
        <v>3668</v>
      </c>
      <c r="AN130" s="59" t="s">
        <v>3668</v>
      </c>
      <c r="AO130" s="59" t="s">
        <v>3668</v>
      </c>
      <c r="AP130" s="59" t="s">
        <v>3668</v>
      </c>
      <c r="AQ130" s="59" t="s">
        <v>3668</v>
      </c>
      <c r="AR130" s="59" t="s">
        <v>4588</v>
      </c>
      <c r="AS130" s="59">
        <v>18108367970</v>
      </c>
      <c r="AT130" s="80"/>
      <c r="AU130" s="65"/>
      <c r="AV130" s="65"/>
      <c r="AW130" s="65"/>
      <c r="AX130" s="59">
        <f t="shared" si="7"/>
        <v>0</v>
      </c>
      <c r="AY130" s="87"/>
      <c r="AZ130" s="28"/>
      <c r="BA130" s="28"/>
      <c r="BB130" s="28"/>
      <c r="BC130" s="28"/>
      <c r="BD130" s="28"/>
      <c r="BE130" s="28"/>
    </row>
    <row r="131" s="6" customFormat="1" ht="61" customHeight="1" outlineLevel="2" spans="1:57">
      <c r="A131" s="65" t="s">
        <v>4133</v>
      </c>
      <c r="B131" s="65" t="s">
        <v>4133</v>
      </c>
      <c r="C131" s="60">
        <v>122</v>
      </c>
      <c r="D131" s="59" t="s">
        <v>4614</v>
      </c>
      <c r="E131" s="59" t="s">
        <v>3649</v>
      </c>
      <c r="F131" s="59" t="s">
        <v>3650</v>
      </c>
      <c r="G131" s="59" t="s">
        <v>3820</v>
      </c>
      <c r="H131" s="59" t="s">
        <v>4615</v>
      </c>
      <c r="I131" s="59" t="s">
        <v>3690</v>
      </c>
      <c r="J131" s="59" t="s">
        <v>4616</v>
      </c>
      <c r="K131" s="59" t="s">
        <v>4617</v>
      </c>
      <c r="L131" s="59" t="s">
        <v>4618</v>
      </c>
      <c r="M131" s="59" t="s">
        <v>4617</v>
      </c>
      <c r="N131" s="59" t="s">
        <v>4615</v>
      </c>
      <c r="O131" s="59" t="s">
        <v>3658</v>
      </c>
      <c r="P131" s="59" t="s">
        <v>3849</v>
      </c>
      <c r="Q131" s="59" t="s">
        <v>3827</v>
      </c>
      <c r="R131" s="59" t="s">
        <v>4586</v>
      </c>
      <c r="S131" s="59" t="s">
        <v>4619</v>
      </c>
      <c r="T131" s="59" t="s">
        <v>4595</v>
      </c>
      <c r="U131" s="59" t="s">
        <v>4147</v>
      </c>
      <c r="V131" s="59" t="s">
        <v>3831</v>
      </c>
      <c r="W131" s="59" t="s">
        <v>4194</v>
      </c>
      <c r="X131" s="59">
        <v>2024</v>
      </c>
      <c r="Y131" s="59" t="s">
        <v>3667</v>
      </c>
      <c r="Z131" s="59">
        <v>202401</v>
      </c>
      <c r="AA131" s="59">
        <v>202412</v>
      </c>
      <c r="AB131" s="59">
        <v>398</v>
      </c>
      <c r="AC131" s="59">
        <v>398</v>
      </c>
      <c r="AD131" s="59"/>
      <c r="AE131" s="59"/>
      <c r="AF131" s="108">
        <f t="shared" si="6"/>
        <v>0</v>
      </c>
      <c r="AG131" s="59">
        <v>2300</v>
      </c>
      <c r="AH131" s="59">
        <v>380</v>
      </c>
      <c r="AI131" s="59" t="s">
        <v>3668</v>
      </c>
      <c r="AJ131" s="59" t="s">
        <v>3668</v>
      </c>
      <c r="AK131" s="59" t="s">
        <v>3668</v>
      </c>
      <c r="AL131" s="59" t="s">
        <v>3667</v>
      </c>
      <c r="AM131" s="59" t="s">
        <v>3668</v>
      </c>
      <c r="AN131" s="59" t="s">
        <v>3668</v>
      </c>
      <c r="AO131" s="59" t="s">
        <v>3668</v>
      </c>
      <c r="AP131" s="59" t="s">
        <v>3668</v>
      </c>
      <c r="AQ131" s="59" t="s">
        <v>3668</v>
      </c>
      <c r="AR131" s="59" t="s">
        <v>4588</v>
      </c>
      <c r="AS131" s="59">
        <v>18108367971</v>
      </c>
      <c r="AT131" s="80"/>
      <c r="AU131" s="65"/>
      <c r="AV131" s="65"/>
      <c r="AW131" s="65"/>
      <c r="AX131" s="59">
        <f t="shared" si="7"/>
        <v>0</v>
      </c>
      <c r="AY131" s="87"/>
      <c r="AZ131" s="28"/>
      <c r="BA131" s="28"/>
      <c r="BB131" s="28"/>
      <c r="BC131" s="28"/>
      <c r="BD131" s="28"/>
      <c r="BE131" s="28"/>
    </row>
    <row r="132" s="6" customFormat="1" ht="146" customHeight="1" outlineLevel="2" spans="1:57">
      <c r="A132" s="65" t="s">
        <v>4133</v>
      </c>
      <c r="B132" s="65" t="s">
        <v>4133</v>
      </c>
      <c r="C132" s="60">
        <v>123</v>
      </c>
      <c r="D132" s="59" t="s">
        <v>4620</v>
      </c>
      <c r="E132" s="59" t="s">
        <v>3649</v>
      </c>
      <c r="F132" s="59" t="s">
        <v>3650</v>
      </c>
      <c r="G132" s="59" t="s">
        <v>3820</v>
      </c>
      <c r="H132" s="59" t="s">
        <v>4621</v>
      </c>
      <c r="I132" s="59" t="s">
        <v>3690</v>
      </c>
      <c r="J132" s="59" t="s">
        <v>4161</v>
      </c>
      <c r="K132" s="59" t="s">
        <v>4622</v>
      </c>
      <c r="L132" s="59" t="s">
        <v>4623</v>
      </c>
      <c r="M132" s="59" t="s">
        <v>4622</v>
      </c>
      <c r="N132" s="59" t="s">
        <v>4621</v>
      </c>
      <c r="O132" s="59" t="s">
        <v>3658</v>
      </c>
      <c r="P132" s="59" t="s">
        <v>3849</v>
      </c>
      <c r="Q132" s="59" t="s">
        <v>3827</v>
      </c>
      <c r="R132" s="59" t="s">
        <v>4586</v>
      </c>
      <c r="S132" s="59" t="s">
        <v>4624</v>
      </c>
      <c r="T132" s="59" t="s">
        <v>4595</v>
      </c>
      <c r="U132" s="59" t="s">
        <v>4147</v>
      </c>
      <c r="V132" s="59" t="s">
        <v>3831</v>
      </c>
      <c r="W132" s="59" t="s">
        <v>4166</v>
      </c>
      <c r="X132" s="59">
        <v>2024</v>
      </c>
      <c r="Y132" s="59" t="s">
        <v>3667</v>
      </c>
      <c r="Z132" s="59">
        <v>202401</v>
      </c>
      <c r="AA132" s="59">
        <v>202412</v>
      </c>
      <c r="AB132" s="59">
        <v>98</v>
      </c>
      <c r="AC132" s="59">
        <v>98</v>
      </c>
      <c r="AD132" s="59"/>
      <c r="AE132" s="59"/>
      <c r="AF132" s="108">
        <f t="shared" si="6"/>
        <v>0</v>
      </c>
      <c r="AG132" s="59">
        <v>1940</v>
      </c>
      <c r="AH132" s="59">
        <v>550</v>
      </c>
      <c r="AI132" s="59" t="s">
        <v>3668</v>
      </c>
      <c r="AJ132" s="59" t="s">
        <v>3668</v>
      </c>
      <c r="AK132" s="59" t="s">
        <v>3668</v>
      </c>
      <c r="AL132" s="59" t="s">
        <v>3667</v>
      </c>
      <c r="AM132" s="59" t="s">
        <v>3668</v>
      </c>
      <c r="AN132" s="59" t="s">
        <v>3668</v>
      </c>
      <c r="AO132" s="59" t="s">
        <v>3668</v>
      </c>
      <c r="AP132" s="59" t="s">
        <v>3668</v>
      </c>
      <c r="AQ132" s="59" t="s">
        <v>3668</v>
      </c>
      <c r="AR132" s="59" t="s">
        <v>4588</v>
      </c>
      <c r="AS132" s="59">
        <v>18108367972</v>
      </c>
      <c r="AT132" s="80"/>
      <c r="AU132" s="65"/>
      <c r="AV132" s="65"/>
      <c r="AW132" s="65"/>
      <c r="AX132" s="59">
        <f t="shared" si="7"/>
        <v>0</v>
      </c>
      <c r="AY132" s="87"/>
      <c r="AZ132" s="28"/>
      <c r="BA132" s="28"/>
      <c r="BB132" s="28"/>
      <c r="BC132" s="28"/>
      <c r="BD132" s="28"/>
      <c r="BE132" s="28"/>
    </row>
    <row r="133" s="6" customFormat="1" ht="58" customHeight="1" outlineLevel="2" spans="1:57">
      <c r="A133" s="65" t="s">
        <v>4133</v>
      </c>
      <c r="B133" s="65" t="s">
        <v>4133</v>
      </c>
      <c r="C133" s="60">
        <v>124</v>
      </c>
      <c r="D133" s="59" t="s">
        <v>4625</v>
      </c>
      <c r="E133" s="59" t="s">
        <v>3649</v>
      </c>
      <c r="F133" s="59" t="s">
        <v>3650</v>
      </c>
      <c r="G133" s="59" t="s">
        <v>3820</v>
      </c>
      <c r="H133" s="59" t="s">
        <v>4626</v>
      </c>
      <c r="I133" s="59" t="s">
        <v>3690</v>
      </c>
      <c r="J133" s="59" t="s">
        <v>3875</v>
      </c>
      <c r="K133" s="59" t="s">
        <v>4627</v>
      </c>
      <c r="L133" s="59" t="s">
        <v>4628</v>
      </c>
      <c r="M133" s="59" t="s">
        <v>4627</v>
      </c>
      <c r="N133" s="59" t="s">
        <v>4626</v>
      </c>
      <c r="O133" s="59" t="s">
        <v>3658</v>
      </c>
      <c r="P133" s="59" t="s">
        <v>3849</v>
      </c>
      <c r="Q133" s="59" t="s">
        <v>3827</v>
      </c>
      <c r="R133" s="59" t="s">
        <v>4586</v>
      </c>
      <c r="S133" s="59" t="s">
        <v>4629</v>
      </c>
      <c r="T133" s="59" t="s">
        <v>4595</v>
      </c>
      <c r="U133" s="59" t="s">
        <v>4147</v>
      </c>
      <c r="V133" s="59" t="s">
        <v>3831</v>
      </c>
      <c r="W133" s="59" t="s">
        <v>3731</v>
      </c>
      <c r="X133" s="59">
        <v>2024</v>
      </c>
      <c r="Y133" s="59" t="s">
        <v>3667</v>
      </c>
      <c r="Z133" s="59">
        <v>202401</v>
      </c>
      <c r="AA133" s="59">
        <v>202412</v>
      </c>
      <c r="AB133" s="59">
        <v>37</v>
      </c>
      <c r="AC133" s="59">
        <v>37</v>
      </c>
      <c r="AD133" s="59"/>
      <c r="AE133" s="59"/>
      <c r="AF133" s="108">
        <f t="shared" si="6"/>
        <v>0</v>
      </c>
      <c r="AG133" s="59">
        <v>1500</v>
      </c>
      <c r="AH133" s="59">
        <v>450</v>
      </c>
      <c r="AI133" s="59" t="s">
        <v>3668</v>
      </c>
      <c r="AJ133" s="59" t="s">
        <v>3668</v>
      </c>
      <c r="AK133" s="59" t="s">
        <v>3668</v>
      </c>
      <c r="AL133" s="59" t="s">
        <v>3667</v>
      </c>
      <c r="AM133" s="59" t="s">
        <v>3668</v>
      </c>
      <c r="AN133" s="59" t="s">
        <v>3668</v>
      </c>
      <c r="AO133" s="59" t="s">
        <v>3668</v>
      </c>
      <c r="AP133" s="59" t="s">
        <v>3668</v>
      </c>
      <c r="AQ133" s="59" t="s">
        <v>3668</v>
      </c>
      <c r="AR133" s="59" t="s">
        <v>4588</v>
      </c>
      <c r="AS133" s="59">
        <v>18108367973</v>
      </c>
      <c r="AT133" s="80"/>
      <c r="AU133" s="65"/>
      <c r="AV133" s="65"/>
      <c r="AW133" s="65"/>
      <c r="AX133" s="59">
        <f t="shared" si="7"/>
        <v>0</v>
      </c>
      <c r="AY133" s="87"/>
      <c r="AZ133" s="28"/>
      <c r="BA133" s="28"/>
      <c r="BB133" s="28"/>
      <c r="BC133" s="28"/>
      <c r="BD133" s="28"/>
      <c r="BE133" s="28"/>
    </row>
    <row r="134" s="6" customFormat="1" ht="58" customHeight="1" outlineLevel="2" spans="1:57">
      <c r="A134" s="65" t="s">
        <v>4133</v>
      </c>
      <c r="B134" s="65" t="s">
        <v>4133</v>
      </c>
      <c r="C134" s="60">
        <v>125</v>
      </c>
      <c r="D134" s="59" t="s">
        <v>4630</v>
      </c>
      <c r="E134" s="59" t="s">
        <v>3649</v>
      </c>
      <c r="F134" s="59" t="s">
        <v>3650</v>
      </c>
      <c r="G134" s="59" t="s">
        <v>3820</v>
      </c>
      <c r="H134" s="59" t="s">
        <v>4631</v>
      </c>
      <c r="I134" s="59" t="s">
        <v>3690</v>
      </c>
      <c r="J134" s="59" t="s">
        <v>4632</v>
      </c>
      <c r="K134" s="59" t="s">
        <v>4633</v>
      </c>
      <c r="L134" s="59" t="s">
        <v>4634</v>
      </c>
      <c r="M134" s="59" t="s">
        <v>4633</v>
      </c>
      <c r="N134" s="59" t="s">
        <v>4631</v>
      </c>
      <c r="O134" s="59" t="s">
        <v>3658</v>
      </c>
      <c r="P134" s="59" t="s">
        <v>3849</v>
      </c>
      <c r="Q134" s="59" t="s">
        <v>3827</v>
      </c>
      <c r="R134" s="59" t="s">
        <v>4586</v>
      </c>
      <c r="S134" s="59" t="s">
        <v>4635</v>
      </c>
      <c r="T134" s="59" t="s">
        <v>4595</v>
      </c>
      <c r="U134" s="59" t="s">
        <v>4147</v>
      </c>
      <c r="V134" s="59" t="s">
        <v>3831</v>
      </c>
      <c r="W134" s="59" t="s">
        <v>4245</v>
      </c>
      <c r="X134" s="59">
        <v>2024</v>
      </c>
      <c r="Y134" s="59" t="s">
        <v>3667</v>
      </c>
      <c r="Z134" s="59">
        <v>202401</v>
      </c>
      <c r="AA134" s="59">
        <v>202412</v>
      </c>
      <c r="AB134" s="59">
        <v>20</v>
      </c>
      <c r="AC134" s="59">
        <v>20</v>
      </c>
      <c r="AD134" s="59"/>
      <c r="AE134" s="59"/>
      <c r="AF134" s="108">
        <f t="shared" si="6"/>
        <v>0</v>
      </c>
      <c r="AG134" s="59">
        <v>90</v>
      </c>
      <c r="AH134" s="59">
        <v>40</v>
      </c>
      <c r="AI134" s="59" t="s">
        <v>3668</v>
      </c>
      <c r="AJ134" s="59" t="s">
        <v>3668</v>
      </c>
      <c r="AK134" s="59" t="s">
        <v>3668</v>
      </c>
      <c r="AL134" s="59" t="s">
        <v>3667</v>
      </c>
      <c r="AM134" s="59" t="s">
        <v>3668</v>
      </c>
      <c r="AN134" s="59" t="s">
        <v>3668</v>
      </c>
      <c r="AO134" s="59" t="s">
        <v>3668</v>
      </c>
      <c r="AP134" s="59" t="s">
        <v>3668</v>
      </c>
      <c r="AQ134" s="59" t="s">
        <v>3668</v>
      </c>
      <c r="AR134" s="59" t="s">
        <v>4588</v>
      </c>
      <c r="AS134" s="59">
        <v>18108367974</v>
      </c>
      <c r="AT134" s="80"/>
      <c r="AU134" s="65"/>
      <c r="AV134" s="65"/>
      <c r="AW134" s="65"/>
      <c r="AX134" s="59">
        <f t="shared" si="7"/>
        <v>0</v>
      </c>
      <c r="AY134" s="87"/>
      <c r="AZ134" s="28"/>
      <c r="BA134" s="28"/>
      <c r="BB134" s="28"/>
      <c r="BC134" s="28"/>
      <c r="BD134" s="28"/>
      <c r="BE134" s="28"/>
    </row>
    <row r="135" s="6" customFormat="1" ht="58" customHeight="1" outlineLevel="2" spans="1:57">
      <c r="A135" s="65" t="s">
        <v>4133</v>
      </c>
      <c r="B135" s="65" t="s">
        <v>4133</v>
      </c>
      <c r="C135" s="60">
        <v>126</v>
      </c>
      <c r="D135" s="59" t="s">
        <v>4636</v>
      </c>
      <c r="E135" s="59" t="s">
        <v>3649</v>
      </c>
      <c r="F135" s="59" t="s">
        <v>3650</v>
      </c>
      <c r="G135" s="59" t="s">
        <v>3820</v>
      </c>
      <c r="H135" s="59" t="s">
        <v>4637</v>
      </c>
      <c r="I135" s="59" t="s">
        <v>3690</v>
      </c>
      <c r="J135" s="59" t="s">
        <v>4638</v>
      </c>
      <c r="K135" s="59" t="s">
        <v>4639</v>
      </c>
      <c r="L135" s="59" t="s">
        <v>4640</v>
      </c>
      <c r="M135" s="59" t="s">
        <v>4639</v>
      </c>
      <c r="N135" s="59" t="s">
        <v>4637</v>
      </c>
      <c r="O135" s="59" t="s">
        <v>3658</v>
      </c>
      <c r="P135" s="59" t="s">
        <v>3849</v>
      </c>
      <c r="Q135" s="59" t="s">
        <v>3827</v>
      </c>
      <c r="R135" s="59" t="s">
        <v>4586</v>
      </c>
      <c r="S135" s="59" t="s">
        <v>4641</v>
      </c>
      <c r="T135" s="59" t="s">
        <v>4595</v>
      </c>
      <c r="U135" s="59" t="s">
        <v>4147</v>
      </c>
      <c r="V135" s="59" t="s">
        <v>3831</v>
      </c>
      <c r="W135" s="59" t="s">
        <v>4245</v>
      </c>
      <c r="X135" s="59">
        <v>2024</v>
      </c>
      <c r="Y135" s="59" t="s">
        <v>3667</v>
      </c>
      <c r="Z135" s="59">
        <v>202401</v>
      </c>
      <c r="AA135" s="59">
        <v>202412</v>
      </c>
      <c r="AB135" s="59">
        <v>76</v>
      </c>
      <c r="AC135" s="59">
        <v>76</v>
      </c>
      <c r="AD135" s="59"/>
      <c r="AE135" s="59"/>
      <c r="AF135" s="108">
        <f t="shared" si="6"/>
        <v>0</v>
      </c>
      <c r="AG135" s="59">
        <v>850</v>
      </c>
      <c r="AH135" s="59">
        <v>138</v>
      </c>
      <c r="AI135" s="59" t="s">
        <v>3668</v>
      </c>
      <c r="AJ135" s="59" t="s">
        <v>3668</v>
      </c>
      <c r="AK135" s="59" t="s">
        <v>3668</v>
      </c>
      <c r="AL135" s="59" t="s">
        <v>3667</v>
      </c>
      <c r="AM135" s="59" t="s">
        <v>3668</v>
      </c>
      <c r="AN135" s="59" t="s">
        <v>3668</v>
      </c>
      <c r="AO135" s="59" t="s">
        <v>3668</v>
      </c>
      <c r="AP135" s="59" t="s">
        <v>3668</v>
      </c>
      <c r="AQ135" s="59" t="s">
        <v>3668</v>
      </c>
      <c r="AR135" s="59" t="s">
        <v>4588</v>
      </c>
      <c r="AS135" s="59">
        <v>18108367975</v>
      </c>
      <c r="AT135" s="80"/>
      <c r="AU135" s="65"/>
      <c r="AV135" s="65"/>
      <c r="AW135" s="65"/>
      <c r="AX135" s="59">
        <f t="shared" si="7"/>
        <v>0</v>
      </c>
      <c r="AY135" s="87"/>
      <c r="AZ135" s="28"/>
      <c r="BA135" s="28"/>
      <c r="BB135" s="28"/>
      <c r="BC135" s="28"/>
      <c r="BD135" s="28"/>
      <c r="BE135" s="28"/>
    </row>
    <row r="136" s="6" customFormat="1" ht="58" customHeight="1" outlineLevel="2" spans="1:57">
      <c r="A136" s="65" t="s">
        <v>4133</v>
      </c>
      <c r="B136" s="65" t="s">
        <v>4133</v>
      </c>
      <c r="C136" s="60">
        <v>127</v>
      </c>
      <c r="D136" s="59" t="s">
        <v>4642</v>
      </c>
      <c r="E136" s="59" t="s">
        <v>3649</v>
      </c>
      <c r="F136" s="59" t="s">
        <v>3650</v>
      </c>
      <c r="G136" s="59" t="s">
        <v>3820</v>
      </c>
      <c r="H136" s="59" t="s">
        <v>4643</v>
      </c>
      <c r="I136" s="59" t="s">
        <v>3690</v>
      </c>
      <c r="J136" s="59" t="s">
        <v>4644</v>
      </c>
      <c r="K136" s="59" t="s">
        <v>4645</v>
      </c>
      <c r="L136" s="59" t="s">
        <v>4646</v>
      </c>
      <c r="M136" s="59" t="s">
        <v>4645</v>
      </c>
      <c r="N136" s="59" t="s">
        <v>4643</v>
      </c>
      <c r="O136" s="59" t="s">
        <v>3658</v>
      </c>
      <c r="P136" s="59" t="s">
        <v>3849</v>
      </c>
      <c r="Q136" s="59" t="s">
        <v>3827</v>
      </c>
      <c r="R136" s="59" t="s">
        <v>4586</v>
      </c>
      <c r="S136" s="59" t="s">
        <v>4647</v>
      </c>
      <c r="T136" s="59" t="s">
        <v>4595</v>
      </c>
      <c r="U136" s="59" t="s">
        <v>4147</v>
      </c>
      <c r="V136" s="59" t="s">
        <v>3831</v>
      </c>
      <c r="W136" s="59" t="s">
        <v>4245</v>
      </c>
      <c r="X136" s="59">
        <v>2024</v>
      </c>
      <c r="Y136" s="59" t="s">
        <v>3667</v>
      </c>
      <c r="Z136" s="59">
        <v>202401</v>
      </c>
      <c r="AA136" s="59">
        <v>202412</v>
      </c>
      <c r="AB136" s="59">
        <v>19</v>
      </c>
      <c r="AC136" s="59">
        <v>19</v>
      </c>
      <c r="AD136" s="59"/>
      <c r="AE136" s="59"/>
      <c r="AF136" s="108">
        <f t="shared" si="6"/>
        <v>0</v>
      </c>
      <c r="AG136" s="59">
        <v>120</v>
      </c>
      <c r="AH136" s="59">
        <v>45</v>
      </c>
      <c r="AI136" s="59" t="s">
        <v>3668</v>
      </c>
      <c r="AJ136" s="59" t="s">
        <v>3668</v>
      </c>
      <c r="AK136" s="59" t="s">
        <v>3668</v>
      </c>
      <c r="AL136" s="59" t="s">
        <v>3667</v>
      </c>
      <c r="AM136" s="59" t="s">
        <v>3668</v>
      </c>
      <c r="AN136" s="59" t="s">
        <v>3668</v>
      </c>
      <c r="AO136" s="59" t="s">
        <v>3668</v>
      </c>
      <c r="AP136" s="59" t="s">
        <v>3668</v>
      </c>
      <c r="AQ136" s="59" t="s">
        <v>3668</v>
      </c>
      <c r="AR136" s="59" t="s">
        <v>4588</v>
      </c>
      <c r="AS136" s="59">
        <v>18108367976</v>
      </c>
      <c r="AT136" s="80"/>
      <c r="AU136" s="65"/>
      <c r="AV136" s="65"/>
      <c r="AW136" s="65"/>
      <c r="AX136" s="59">
        <f t="shared" si="7"/>
        <v>0</v>
      </c>
      <c r="AY136" s="87"/>
      <c r="AZ136" s="28"/>
      <c r="BA136" s="28"/>
      <c r="BB136" s="28"/>
      <c r="BC136" s="28"/>
      <c r="BD136" s="28"/>
      <c r="BE136" s="28"/>
    </row>
    <row r="137" s="6" customFormat="1" ht="58" customHeight="1" outlineLevel="2" spans="1:57">
      <c r="A137" s="65" t="s">
        <v>4133</v>
      </c>
      <c r="B137" s="65" t="s">
        <v>4133</v>
      </c>
      <c r="C137" s="60">
        <v>128</v>
      </c>
      <c r="D137" s="59" t="s">
        <v>4648</v>
      </c>
      <c r="E137" s="59" t="s">
        <v>3649</v>
      </c>
      <c r="F137" s="59" t="s">
        <v>3650</v>
      </c>
      <c r="G137" s="59" t="s">
        <v>3820</v>
      </c>
      <c r="H137" s="59" t="s">
        <v>4649</v>
      </c>
      <c r="I137" s="59" t="s">
        <v>3690</v>
      </c>
      <c r="J137" s="59" t="s">
        <v>4650</v>
      </c>
      <c r="K137" s="59" t="s">
        <v>4651</v>
      </c>
      <c r="L137" s="59" t="s">
        <v>4652</v>
      </c>
      <c r="M137" s="59" t="s">
        <v>4651</v>
      </c>
      <c r="N137" s="59" t="s">
        <v>4649</v>
      </c>
      <c r="O137" s="59" t="s">
        <v>3658</v>
      </c>
      <c r="P137" s="59" t="s">
        <v>3849</v>
      </c>
      <c r="Q137" s="59" t="s">
        <v>3827</v>
      </c>
      <c r="R137" s="59" t="s">
        <v>4586</v>
      </c>
      <c r="S137" s="59" t="s">
        <v>4653</v>
      </c>
      <c r="T137" s="59" t="s">
        <v>4595</v>
      </c>
      <c r="U137" s="59" t="s">
        <v>4147</v>
      </c>
      <c r="V137" s="59" t="s">
        <v>3831</v>
      </c>
      <c r="W137" s="59" t="s">
        <v>4099</v>
      </c>
      <c r="X137" s="59">
        <v>2024</v>
      </c>
      <c r="Y137" s="59" t="s">
        <v>3667</v>
      </c>
      <c r="Z137" s="59">
        <v>202401</v>
      </c>
      <c r="AA137" s="59">
        <v>202412</v>
      </c>
      <c r="AB137" s="59">
        <v>23</v>
      </c>
      <c r="AC137" s="59">
        <v>23</v>
      </c>
      <c r="AD137" s="59"/>
      <c r="AE137" s="59"/>
      <c r="AF137" s="108">
        <f t="shared" si="6"/>
        <v>0</v>
      </c>
      <c r="AG137" s="59">
        <v>1850</v>
      </c>
      <c r="AH137" s="59">
        <v>355</v>
      </c>
      <c r="AI137" s="59" t="s">
        <v>3668</v>
      </c>
      <c r="AJ137" s="59" t="s">
        <v>3668</v>
      </c>
      <c r="AK137" s="59" t="s">
        <v>3668</v>
      </c>
      <c r="AL137" s="59" t="s">
        <v>3667</v>
      </c>
      <c r="AM137" s="59" t="s">
        <v>3668</v>
      </c>
      <c r="AN137" s="59" t="s">
        <v>3668</v>
      </c>
      <c r="AO137" s="59" t="s">
        <v>3668</v>
      </c>
      <c r="AP137" s="59" t="s">
        <v>3668</v>
      </c>
      <c r="AQ137" s="59" t="s">
        <v>3668</v>
      </c>
      <c r="AR137" s="59" t="s">
        <v>4588</v>
      </c>
      <c r="AS137" s="59">
        <v>18108367977</v>
      </c>
      <c r="AT137" s="80"/>
      <c r="AU137" s="65"/>
      <c r="AV137" s="65"/>
      <c r="AW137" s="65"/>
      <c r="AX137" s="59">
        <f t="shared" si="7"/>
        <v>0</v>
      </c>
      <c r="AY137" s="87"/>
      <c r="AZ137" s="28"/>
      <c r="BA137" s="28"/>
      <c r="BB137" s="28"/>
      <c r="BC137" s="28"/>
      <c r="BD137" s="28"/>
      <c r="BE137" s="28"/>
    </row>
    <row r="138" s="6" customFormat="1" ht="73" customHeight="1" outlineLevel="2" spans="1:57">
      <c r="A138" s="65" t="s">
        <v>4133</v>
      </c>
      <c r="B138" s="65" t="s">
        <v>4133</v>
      </c>
      <c r="C138" s="60">
        <v>129</v>
      </c>
      <c r="D138" s="59" t="s">
        <v>4654</v>
      </c>
      <c r="E138" s="59" t="s">
        <v>3649</v>
      </c>
      <c r="F138" s="59" t="s">
        <v>3650</v>
      </c>
      <c r="G138" s="59" t="s">
        <v>3820</v>
      </c>
      <c r="H138" s="59" t="s">
        <v>4655</v>
      </c>
      <c r="I138" s="59" t="s">
        <v>3690</v>
      </c>
      <c r="J138" s="59" t="s">
        <v>4656</v>
      </c>
      <c r="K138" s="59" t="s">
        <v>4657</v>
      </c>
      <c r="L138" s="59" t="s">
        <v>4658</v>
      </c>
      <c r="M138" s="59" t="s">
        <v>4657</v>
      </c>
      <c r="N138" s="59" t="s">
        <v>4655</v>
      </c>
      <c r="O138" s="59" t="s">
        <v>3658</v>
      </c>
      <c r="P138" s="59" t="s">
        <v>3849</v>
      </c>
      <c r="Q138" s="59" t="s">
        <v>3827</v>
      </c>
      <c r="R138" s="59" t="s">
        <v>4586</v>
      </c>
      <c r="S138" s="59" t="s">
        <v>4659</v>
      </c>
      <c r="T138" s="59" t="s">
        <v>4595</v>
      </c>
      <c r="U138" s="59" t="s">
        <v>4147</v>
      </c>
      <c r="V138" s="59" t="s">
        <v>3831</v>
      </c>
      <c r="W138" s="59" t="s">
        <v>4099</v>
      </c>
      <c r="X138" s="59">
        <v>2024</v>
      </c>
      <c r="Y138" s="59" t="s">
        <v>3667</v>
      </c>
      <c r="Z138" s="59">
        <v>202401</v>
      </c>
      <c r="AA138" s="59">
        <v>202412</v>
      </c>
      <c r="AB138" s="59">
        <v>99</v>
      </c>
      <c r="AC138" s="59">
        <v>99</v>
      </c>
      <c r="AD138" s="59"/>
      <c r="AE138" s="59"/>
      <c r="AF138" s="108">
        <f t="shared" si="6"/>
        <v>0</v>
      </c>
      <c r="AG138" s="59">
        <v>235</v>
      </c>
      <c r="AH138" s="59">
        <v>65</v>
      </c>
      <c r="AI138" s="59" t="s">
        <v>3668</v>
      </c>
      <c r="AJ138" s="59" t="s">
        <v>3668</v>
      </c>
      <c r="AK138" s="59" t="s">
        <v>3668</v>
      </c>
      <c r="AL138" s="59" t="s">
        <v>3667</v>
      </c>
      <c r="AM138" s="59" t="s">
        <v>3668</v>
      </c>
      <c r="AN138" s="59" t="s">
        <v>3668</v>
      </c>
      <c r="AO138" s="59" t="s">
        <v>3668</v>
      </c>
      <c r="AP138" s="59" t="s">
        <v>3668</v>
      </c>
      <c r="AQ138" s="59" t="s">
        <v>3668</v>
      </c>
      <c r="AR138" s="59" t="s">
        <v>4588</v>
      </c>
      <c r="AS138" s="59">
        <v>18108367978</v>
      </c>
      <c r="AT138" s="80"/>
      <c r="AU138" s="65"/>
      <c r="AV138" s="65"/>
      <c r="AW138" s="65"/>
      <c r="AX138" s="59">
        <f t="shared" si="7"/>
        <v>0</v>
      </c>
      <c r="AY138" s="87"/>
      <c r="AZ138" s="28"/>
      <c r="BA138" s="28"/>
      <c r="BB138" s="28"/>
      <c r="BC138" s="28"/>
      <c r="BD138" s="28"/>
      <c r="BE138" s="28"/>
    </row>
    <row r="139" s="6" customFormat="1" ht="58" customHeight="1" outlineLevel="2" spans="1:57">
      <c r="A139" s="65" t="s">
        <v>4133</v>
      </c>
      <c r="B139" s="65" t="s">
        <v>4133</v>
      </c>
      <c r="C139" s="60">
        <v>130</v>
      </c>
      <c r="D139" s="59" t="s">
        <v>4660</v>
      </c>
      <c r="E139" s="59" t="s">
        <v>3649</v>
      </c>
      <c r="F139" s="59" t="s">
        <v>3650</v>
      </c>
      <c r="G139" s="59" t="s">
        <v>3820</v>
      </c>
      <c r="H139" s="59" t="s">
        <v>4661</v>
      </c>
      <c r="I139" s="59" t="s">
        <v>3690</v>
      </c>
      <c r="J139" s="59" t="s">
        <v>3939</v>
      </c>
      <c r="K139" s="59" t="s">
        <v>4662</v>
      </c>
      <c r="L139" s="59" t="s">
        <v>4663</v>
      </c>
      <c r="M139" s="59" t="s">
        <v>4662</v>
      </c>
      <c r="N139" s="59" t="s">
        <v>4664</v>
      </c>
      <c r="O139" s="59" t="s">
        <v>3658</v>
      </c>
      <c r="P139" s="59" t="s">
        <v>3849</v>
      </c>
      <c r="Q139" s="59" t="s">
        <v>3827</v>
      </c>
      <c r="R139" s="59" t="s">
        <v>4586</v>
      </c>
      <c r="S139" s="59" t="s">
        <v>4665</v>
      </c>
      <c r="T139" s="59" t="s">
        <v>4595</v>
      </c>
      <c r="U139" s="59" t="s">
        <v>4147</v>
      </c>
      <c r="V139" s="59" t="s">
        <v>3831</v>
      </c>
      <c r="W139" s="59" t="s">
        <v>3939</v>
      </c>
      <c r="X139" s="59">
        <v>2024</v>
      </c>
      <c r="Y139" s="59" t="s">
        <v>3667</v>
      </c>
      <c r="Z139" s="59">
        <v>202401</v>
      </c>
      <c r="AA139" s="59">
        <v>202412</v>
      </c>
      <c r="AB139" s="59">
        <v>500</v>
      </c>
      <c r="AC139" s="59">
        <v>500</v>
      </c>
      <c r="AD139" s="59"/>
      <c r="AE139" s="59"/>
      <c r="AF139" s="108">
        <f t="shared" si="6"/>
        <v>0</v>
      </c>
      <c r="AG139" s="59">
        <v>150000</v>
      </c>
      <c r="AH139" s="59">
        <v>11030</v>
      </c>
      <c r="AI139" s="59" t="s">
        <v>3668</v>
      </c>
      <c r="AJ139" s="59" t="s">
        <v>3668</v>
      </c>
      <c r="AK139" s="59" t="s">
        <v>3668</v>
      </c>
      <c r="AL139" s="59" t="s">
        <v>3667</v>
      </c>
      <c r="AM139" s="59" t="s">
        <v>3668</v>
      </c>
      <c r="AN139" s="59" t="s">
        <v>3668</v>
      </c>
      <c r="AO139" s="59" t="s">
        <v>3668</v>
      </c>
      <c r="AP139" s="59" t="s">
        <v>3668</v>
      </c>
      <c r="AQ139" s="59" t="s">
        <v>3668</v>
      </c>
      <c r="AR139" s="59" t="s">
        <v>4588</v>
      </c>
      <c r="AS139" s="59">
        <v>18108367979</v>
      </c>
      <c r="AT139" s="80"/>
      <c r="AU139" s="65"/>
      <c r="AV139" s="65"/>
      <c r="AW139" s="65"/>
      <c r="AX139" s="59">
        <f t="shared" si="7"/>
        <v>0</v>
      </c>
      <c r="AY139" s="87"/>
      <c r="AZ139" s="28"/>
      <c r="BA139" s="28"/>
      <c r="BB139" s="28"/>
      <c r="BC139" s="28"/>
      <c r="BD139" s="28"/>
      <c r="BE139" s="28"/>
    </row>
    <row r="140" s="6" customFormat="1" ht="58" customHeight="1" outlineLevel="2" spans="1:57">
      <c r="A140" s="65" t="s">
        <v>4133</v>
      </c>
      <c r="B140" s="65" t="s">
        <v>4133</v>
      </c>
      <c r="C140" s="60">
        <v>131</v>
      </c>
      <c r="D140" s="59" t="s">
        <v>4666</v>
      </c>
      <c r="E140" s="59" t="s">
        <v>3649</v>
      </c>
      <c r="F140" s="59" t="s">
        <v>3650</v>
      </c>
      <c r="G140" s="59" t="s">
        <v>3820</v>
      </c>
      <c r="H140" s="59" t="s">
        <v>3945</v>
      </c>
      <c r="I140" s="59" t="s">
        <v>3690</v>
      </c>
      <c r="J140" s="59" t="s">
        <v>3928</v>
      </c>
      <c r="K140" s="59" t="s">
        <v>4667</v>
      </c>
      <c r="L140" s="59" t="s">
        <v>4668</v>
      </c>
      <c r="M140" s="59" t="s">
        <v>4667</v>
      </c>
      <c r="N140" s="59" t="s">
        <v>3945</v>
      </c>
      <c r="O140" s="59" t="s">
        <v>3658</v>
      </c>
      <c r="P140" s="59" t="s">
        <v>3659</v>
      </c>
      <c r="Q140" s="59" t="s">
        <v>3827</v>
      </c>
      <c r="R140" s="59" t="s">
        <v>4586</v>
      </c>
      <c r="S140" s="59" t="s">
        <v>4669</v>
      </c>
      <c r="T140" s="59" t="s">
        <v>4595</v>
      </c>
      <c r="U140" s="59" t="s">
        <v>4147</v>
      </c>
      <c r="V140" s="59" t="s">
        <v>3831</v>
      </c>
      <c r="W140" s="59" t="s">
        <v>3831</v>
      </c>
      <c r="X140" s="59">
        <v>2024</v>
      </c>
      <c r="Y140" s="59" t="s">
        <v>3667</v>
      </c>
      <c r="Z140" s="59">
        <v>202401</v>
      </c>
      <c r="AA140" s="59">
        <v>202412</v>
      </c>
      <c r="AB140" s="59">
        <v>150</v>
      </c>
      <c r="AC140" s="59"/>
      <c r="AD140" s="59">
        <v>150</v>
      </c>
      <c r="AE140" s="59"/>
      <c r="AF140" s="108">
        <f t="shared" si="6"/>
        <v>0</v>
      </c>
      <c r="AG140" s="59">
        <v>13520</v>
      </c>
      <c r="AH140" s="92">
        <v>2240</v>
      </c>
      <c r="AI140" s="59" t="s">
        <v>3668</v>
      </c>
      <c r="AJ140" s="59" t="s">
        <v>3668</v>
      </c>
      <c r="AK140" s="59" t="s">
        <v>3668</v>
      </c>
      <c r="AL140" s="59" t="s">
        <v>3667</v>
      </c>
      <c r="AM140" s="59" t="s">
        <v>3668</v>
      </c>
      <c r="AN140" s="59" t="s">
        <v>3668</v>
      </c>
      <c r="AO140" s="59" t="s">
        <v>3668</v>
      </c>
      <c r="AP140" s="59" t="s">
        <v>3668</v>
      </c>
      <c r="AQ140" s="59" t="s">
        <v>3668</v>
      </c>
      <c r="AR140" s="59" t="s">
        <v>4588</v>
      </c>
      <c r="AS140" s="59">
        <v>18108367980</v>
      </c>
      <c r="AT140" s="80"/>
      <c r="AU140" s="65"/>
      <c r="AV140" s="65"/>
      <c r="AW140" s="65"/>
      <c r="AX140" s="59">
        <f t="shared" si="7"/>
        <v>0</v>
      </c>
      <c r="AY140" s="87"/>
      <c r="AZ140" s="28"/>
      <c r="BA140" s="28"/>
      <c r="BB140" s="28"/>
      <c r="BC140" s="28"/>
      <c r="BD140" s="28"/>
      <c r="BE140" s="28"/>
    </row>
    <row r="141" s="6" customFormat="1" ht="58" customHeight="1" outlineLevel="2" spans="1:57">
      <c r="A141" s="65" t="s">
        <v>4133</v>
      </c>
      <c r="B141" s="65" t="s">
        <v>4133</v>
      </c>
      <c r="C141" s="60">
        <v>132</v>
      </c>
      <c r="D141" s="59" t="s">
        <v>4670</v>
      </c>
      <c r="E141" s="59" t="s">
        <v>3649</v>
      </c>
      <c r="F141" s="59" t="s">
        <v>3650</v>
      </c>
      <c r="G141" s="59" t="s">
        <v>3820</v>
      </c>
      <c r="H141" s="59" t="s">
        <v>4671</v>
      </c>
      <c r="I141" s="59" t="s">
        <v>3690</v>
      </c>
      <c r="J141" s="59" t="s">
        <v>4672</v>
      </c>
      <c r="K141" s="59" t="s">
        <v>4673</v>
      </c>
      <c r="L141" s="59" t="s">
        <v>4674</v>
      </c>
      <c r="M141" s="59" t="s">
        <v>4673</v>
      </c>
      <c r="N141" s="59" t="s">
        <v>4671</v>
      </c>
      <c r="O141" s="59" t="s">
        <v>3658</v>
      </c>
      <c r="P141" s="59" t="s">
        <v>3659</v>
      </c>
      <c r="Q141" s="59" t="s">
        <v>3827</v>
      </c>
      <c r="R141" s="59" t="s">
        <v>4586</v>
      </c>
      <c r="S141" s="59" t="s">
        <v>4675</v>
      </c>
      <c r="T141" s="59" t="s">
        <v>4595</v>
      </c>
      <c r="U141" s="59" t="s">
        <v>4147</v>
      </c>
      <c r="V141" s="59" t="s">
        <v>3831</v>
      </c>
      <c r="W141" s="59" t="s">
        <v>4273</v>
      </c>
      <c r="X141" s="59">
        <v>2024</v>
      </c>
      <c r="Y141" s="59" t="s">
        <v>3667</v>
      </c>
      <c r="Z141" s="59">
        <v>202401</v>
      </c>
      <c r="AA141" s="59">
        <v>202412</v>
      </c>
      <c r="AB141" s="59">
        <v>25</v>
      </c>
      <c r="AC141" s="59"/>
      <c r="AD141" s="59">
        <v>25</v>
      </c>
      <c r="AE141" s="59"/>
      <c r="AF141" s="108">
        <f t="shared" si="6"/>
        <v>0</v>
      </c>
      <c r="AG141" s="59">
        <v>369</v>
      </c>
      <c r="AH141" s="59">
        <v>35</v>
      </c>
      <c r="AI141" s="59" t="s">
        <v>3668</v>
      </c>
      <c r="AJ141" s="59" t="s">
        <v>3668</v>
      </c>
      <c r="AK141" s="59" t="s">
        <v>3668</v>
      </c>
      <c r="AL141" s="59" t="s">
        <v>3667</v>
      </c>
      <c r="AM141" s="59" t="s">
        <v>3668</v>
      </c>
      <c r="AN141" s="59" t="s">
        <v>3668</v>
      </c>
      <c r="AO141" s="59" t="s">
        <v>3668</v>
      </c>
      <c r="AP141" s="59" t="s">
        <v>3668</v>
      </c>
      <c r="AQ141" s="59" t="s">
        <v>3668</v>
      </c>
      <c r="AR141" s="59" t="s">
        <v>4588</v>
      </c>
      <c r="AS141" s="59">
        <v>18108367981</v>
      </c>
      <c r="AT141" s="80"/>
      <c r="AU141" s="65"/>
      <c r="AV141" s="65"/>
      <c r="AW141" s="65"/>
      <c r="AX141" s="59">
        <f t="shared" si="7"/>
        <v>0</v>
      </c>
      <c r="AY141" s="87"/>
      <c r="AZ141" s="28"/>
      <c r="BA141" s="28"/>
      <c r="BB141" s="28"/>
      <c r="BC141" s="28"/>
      <c r="BD141" s="28"/>
      <c r="BE141" s="28"/>
    </row>
    <row r="142" s="6" customFormat="1" ht="58" customHeight="1" outlineLevel="2" spans="1:57">
      <c r="A142" s="65" t="s">
        <v>4133</v>
      </c>
      <c r="B142" s="65" t="s">
        <v>4133</v>
      </c>
      <c r="C142" s="60">
        <v>133</v>
      </c>
      <c r="D142" s="59" t="s">
        <v>4676</v>
      </c>
      <c r="E142" s="59" t="s">
        <v>3649</v>
      </c>
      <c r="F142" s="59" t="s">
        <v>3650</v>
      </c>
      <c r="G142" s="59" t="s">
        <v>3820</v>
      </c>
      <c r="H142" s="59" t="s">
        <v>4677</v>
      </c>
      <c r="I142" s="59" t="s">
        <v>3690</v>
      </c>
      <c r="J142" s="59" t="s">
        <v>4678</v>
      </c>
      <c r="K142" s="59" t="s">
        <v>4679</v>
      </c>
      <c r="L142" s="59" t="s">
        <v>4680</v>
      </c>
      <c r="M142" s="59" t="s">
        <v>4679</v>
      </c>
      <c r="N142" s="59" t="s">
        <v>4677</v>
      </c>
      <c r="O142" s="59" t="s">
        <v>3658</v>
      </c>
      <c r="P142" s="59" t="s">
        <v>3659</v>
      </c>
      <c r="Q142" s="59" t="s">
        <v>3827</v>
      </c>
      <c r="R142" s="59" t="s">
        <v>4586</v>
      </c>
      <c r="S142" s="59" t="s">
        <v>4681</v>
      </c>
      <c r="T142" s="59" t="s">
        <v>4595</v>
      </c>
      <c r="U142" s="59" t="s">
        <v>4147</v>
      </c>
      <c r="V142" s="59" t="s">
        <v>3831</v>
      </c>
      <c r="W142" s="59" t="s">
        <v>4273</v>
      </c>
      <c r="X142" s="59">
        <v>2024</v>
      </c>
      <c r="Y142" s="59" t="s">
        <v>3667</v>
      </c>
      <c r="Z142" s="59">
        <v>202401</v>
      </c>
      <c r="AA142" s="59">
        <v>202412</v>
      </c>
      <c r="AB142" s="59">
        <v>44</v>
      </c>
      <c r="AC142" s="59"/>
      <c r="AD142" s="59">
        <v>44</v>
      </c>
      <c r="AE142" s="59"/>
      <c r="AF142" s="108">
        <f t="shared" si="6"/>
        <v>0</v>
      </c>
      <c r="AG142" s="59">
        <v>520</v>
      </c>
      <c r="AH142" s="59">
        <v>43</v>
      </c>
      <c r="AI142" s="59" t="s">
        <v>3668</v>
      </c>
      <c r="AJ142" s="59" t="s">
        <v>3668</v>
      </c>
      <c r="AK142" s="59" t="s">
        <v>3668</v>
      </c>
      <c r="AL142" s="59" t="s">
        <v>3667</v>
      </c>
      <c r="AM142" s="59" t="s">
        <v>3668</v>
      </c>
      <c r="AN142" s="59" t="s">
        <v>3668</v>
      </c>
      <c r="AO142" s="59" t="s">
        <v>3668</v>
      </c>
      <c r="AP142" s="59" t="s">
        <v>3668</v>
      </c>
      <c r="AQ142" s="59" t="s">
        <v>3668</v>
      </c>
      <c r="AR142" s="59" t="s">
        <v>4588</v>
      </c>
      <c r="AS142" s="59">
        <v>18108367982</v>
      </c>
      <c r="AT142" s="80"/>
      <c r="AU142" s="65"/>
      <c r="AV142" s="65"/>
      <c r="AW142" s="65"/>
      <c r="AX142" s="59">
        <f t="shared" si="7"/>
        <v>0</v>
      </c>
      <c r="AY142" s="87"/>
      <c r="AZ142" s="28"/>
      <c r="BA142" s="28"/>
      <c r="BB142" s="28"/>
      <c r="BC142" s="28"/>
      <c r="BD142" s="28"/>
      <c r="BE142" s="28"/>
    </row>
    <row r="143" s="6" customFormat="1" ht="58" customHeight="1" outlineLevel="2" spans="1:57">
      <c r="A143" s="65" t="s">
        <v>4133</v>
      </c>
      <c r="B143" s="65" t="s">
        <v>4133</v>
      </c>
      <c r="C143" s="60">
        <v>134</v>
      </c>
      <c r="D143" s="59" t="s">
        <v>4682</v>
      </c>
      <c r="E143" s="59" t="s">
        <v>3649</v>
      </c>
      <c r="F143" s="59" t="s">
        <v>3650</v>
      </c>
      <c r="G143" s="59" t="s">
        <v>3820</v>
      </c>
      <c r="H143" s="59" t="s">
        <v>4683</v>
      </c>
      <c r="I143" s="59" t="s">
        <v>3690</v>
      </c>
      <c r="J143" s="59" t="s">
        <v>4684</v>
      </c>
      <c r="K143" s="59" t="s">
        <v>4685</v>
      </c>
      <c r="L143" s="59" t="s">
        <v>4686</v>
      </c>
      <c r="M143" s="59" t="s">
        <v>4685</v>
      </c>
      <c r="N143" s="59" t="s">
        <v>4683</v>
      </c>
      <c r="O143" s="59" t="s">
        <v>3658</v>
      </c>
      <c r="P143" s="59" t="s">
        <v>3659</v>
      </c>
      <c r="Q143" s="59" t="s">
        <v>3827</v>
      </c>
      <c r="R143" s="59" t="s">
        <v>4586</v>
      </c>
      <c r="S143" s="59" t="s">
        <v>4687</v>
      </c>
      <c r="T143" s="59" t="s">
        <v>4595</v>
      </c>
      <c r="U143" s="59" t="s">
        <v>4147</v>
      </c>
      <c r="V143" s="59" t="s">
        <v>3831</v>
      </c>
      <c r="W143" s="59" t="s">
        <v>4273</v>
      </c>
      <c r="X143" s="59">
        <v>2024</v>
      </c>
      <c r="Y143" s="59" t="s">
        <v>3667</v>
      </c>
      <c r="Z143" s="59">
        <v>202401</v>
      </c>
      <c r="AA143" s="59">
        <v>202412</v>
      </c>
      <c r="AB143" s="59">
        <v>42</v>
      </c>
      <c r="AC143" s="59"/>
      <c r="AD143" s="59">
        <v>42</v>
      </c>
      <c r="AE143" s="59"/>
      <c r="AF143" s="108">
        <f t="shared" si="6"/>
        <v>0</v>
      </c>
      <c r="AG143" s="59">
        <v>80</v>
      </c>
      <c r="AH143" s="59">
        <v>22</v>
      </c>
      <c r="AI143" s="59" t="s">
        <v>3668</v>
      </c>
      <c r="AJ143" s="59" t="s">
        <v>3668</v>
      </c>
      <c r="AK143" s="59" t="s">
        <v>3668</v>
      </c>
      <c r="AL143" s="59" t="s">
        <v>3667</v>
      </c>
      <c r="AM143" s="59" t="s">
        <v>3668</v>
      </c>
      <c r="AN143" s="59" t="s">
        <v>3668</v>
      </c>
      <c r="AO143" s="59" t="s">
        <v>3668</v>
      </c>
      <c r="AP143" s="59" t="s">
        <v>3668</v>
      </c>
      <c r="AQ143" s="59" t="s">
        <v>3668</v>
      </c>
      <c r="AR143" s="59" t="s">
        <v>4588</v>
      </c>
      <c r="AS143" s="59">
        <v>18108367983</v>
      </c>
      <c r="AT143" s="80"/>
      <c r="AU143" s="65"/>
      <c r="AV143" s="65"/>
      <c r="AW143" s="65"/>
      <c r="AX143" s="59">
        <f t="shared" si="7"/>
        <v>0</v>
      </c>
      <c r="AY143" s="87"/>
      <c r="AZ143" s="28"/>
      <c r="BA143" s="28"/>
      <c r="BB143" s="28"/>
      <c r="BC143" s="28"/>
      <c r="BD143" s="28"/>
      <c r="BE143" s="28"/>
    </row>
    <row r="144" s="6" customFormat="1" ht="58" customHeight="1" outlineLevel="2" spans="1:57">
      <c r="A144" s="65" t="s">
        <v>4133</v>
      </c>
      <c r="B144" s="65" t="s">
        <v>4133</v>
      </c>
      <c r="C144" s="60">
        <v>135</v>
      </c>
      <c r="D144" s="59" t="s">
        <v>4688</v>
      </c>
      <c r="E144" s="59" t="s">
        <v>3649</v>
      </c>
      <c r="F144" s="59" t="s">
        <v>3650</v>
      </c>
      <c r="G144" s="59" t="s">
        <v>3820</v>
      </c>
      <c r="H144" s="59" t="s">
        <v>4689</v>
      </c>
      <c r="I144" s="59" t="s">
        <v>3690</v>
      </c>
      <c r="J144" s="59" t="s">
        <v>4690</v>
      </c>
      <c r="K144" s="59" t="s">
        <v>4691</v>
      </c>
      <c r="L144" s="59" t="s">
        <v>4692</v>
      </c>
      <c r="M144" s="59" t="s">
        <v>4691</v>
      </c>
      <c r="N144" s="59" t="s">
        <v>4689</v>
      </c>
      <c r="O144" s="59" t="s">
        <v>3658</v>
      </c>
      <c r="P144" s="59" t="s">
        <v>3659</v>
      </c>
      <c r="Q144" s="59" t="s">
        <v>3827</v>
      </c>
      <c r="R144" s="59" t="s">
        <v>4586</v>
      </c>
      <c r="S144" s="59" t="s">
        <v>4693</v>
      </c>
      <c r="T144" s="59" t="s">
        <v>4595</v>
      </c>
      <c r="U144" s="59" t="s">
        <v>4147</v>
      </c>
      <c r="V144" s="59" t="s">
        <v>3831</v>
      </c>
      <c r="W144" s="59" t="s">
        <v>3731</v>
      </c>
      <c r="X144" s="59">
        <v>2024</v>
      </c>
      <c r="Y144" s="59" t="s">
        <v>3667</v>
      </c>
      <c r="Z144" s="59">
        <v>202401</v>
      </c>
      <c r="AA144" s="59">
        <v>202412</v>
      </c>
      <c r="AB144" s="59">
        <v>21</v>
      </c>
      <c r="AC144" s="59"/>
      <c r="AD144" s="59">
        <v>21</v>
      </c>
      <c r="AE144" s="59"/>
      <c r="AF144" s="108">
        <f t="shared" si="6"/>
        <v>0</v>
      </c>
      <c r="AG144" s="59">
        <v>1535</v>
      </c>
      <c r="AH144" s="59">
        <v>112</v>
      </c>
      <c r="AI144" s="59" t="s">
        <v>3668</v>
      </c>
      <c r="AJ144" s="59" t="s">
        <v>3668</v>
      </c>
      <c r="AK144" s="59" t="s">
        <v>3668</v>
      </c>
      <c r="AL144" s="59" t="s">
        <v>3667</v>
      </c>
      <c r="AM144" s="59" t="s">
        <v>3668</v>
      </c>
      <c r="AN144" s="59" t="s">
        <v>3668</v>
      </c>
      <c r="AO144" s="59" t="s">
        <v>3668</v>
      </c>
      <c r="AP144" s="59" t="s">
        <v>3668</v>
      </c>
      <c r="AQ144" s="59" t="s">
        <v>3668</v>
      </c>
      <c r="AR144" s="59" t="s">
        <v>4588</v>
      </c>
      <c r="AS144" s="59">
        <v>18108367984</v>
      </c>
      <c r="AT144" s="80"/>
      <c r="AU144" s="65"/>
      <c r="AV144" s="65"/>
      <c r="AW144" s="65"/>
      <c r="AX144" s="59">
        <f t="shared" si="7"/>
        <v>0</v>
      </c>
      <c r="AY144" s="87"/>
      <c r="AZ144" s="28"/>
      <c r="BA144" s="28"/>
      <c r="BB144" s="28"/>
      <c r="BC144" s="28"/>
      <c r="BD144" s="28"/>
      <c r="BE144" s="28"/>
    </row>
    <row r="145" s="6" customFormat="1" ht="58" customHeight="1" outlineLevel="2" spans="1:57">
      <c r="A145" s="65" t="s">
        <v>4133</v>
      </c>
      <c r="B145" s="65" t="s">
        <v>4133</v>
      </c>
      <c r="C145" s="60">
        <v>136</v>
      </c>
      <c r="D145" s="59" t="s">
        <v>4694</v>
      </c>
      <c r="E145" s="59" t="s">
        <v>3649</v>
      </c>
      <c r="F145" s="59" t="s">
        <v>3650</v>
      </c>
      <c r="G145" s="59" t="s">
        <v>3820</v>
      </c>
      <c r="H145" s="59" t="s">
        <v>4695</v>
      </c>
      <c r="I145" s="59" t="s">
        <v>3690</v>
      </c>
      <c r="J145" s="59" t="s">
        <v>4696</v>
      </c>
      <c r="K145" s="59" t="s">
        <v>4697</v>
      </c>
      <c r="L145" s="59" t="s">
        <v>4698</v>
      </c>
      <c r="M145" s="59" t="s">
        <v>4697</v>
      </c>
      <c r="N145" s="59" t="s">
        <v>4695</v>
      </c>
      <c r="O145" s="59" t="s">
        <v>3658</v>
      </c>
      <c r="P145" s="59" t="s">
        <v>3659</v>
      </c>
      <c r="Q145" s="59" t="s">
        <v>3827</v>
      </c>
      <c r="R145" s="59" t="s">
        <v>4586</v>
      </c>
      <c r="S145" s="59" t="s">
        <v>4699</v>
      </c>
      <c r="T145" s="59" t="s">
        <v>4595</v>
      </c>
      <c r="U145" s="59" t="s">
        <v>4147</v>
      </c>
      <c r="V145" s="59" t="s">
        <v>3831</v>
      </c>
      <c r="W145" s="59" t="s">
        <v>4224</v>
      </c>
      <c r="X145" s="59">
        <v>2024</v>
      </c>
      <c r="Y145" s="59" t="s">
        <v>3667</v>
      </c>
      <c r="Z145" s="59">
        <v>202401</v>
      </c>
      <c r="AA145" s="59">
        <v>202412</v>
      </c>
      <c r="AB145" s="59">
        <v>31</v>
      </c>
      <c r="AC145" s="59"/>
      <c r="AD145" s="59">
        <v>31</v>
      </c>
      <c r="AE145" s="59"/>
      <c r="AF145" s="108">
        <f t="shared" si="6"/>
        <v>0</v>
      </c>
      <c r="AG145" s="59">
        <v>380</v>
      </c>
      <c r="AH145" s="59">
        <v>75</v>
      </c>
      <c r="AI145" s="59" t="s">
        <v>3668</v>
      </c>
      <c r="AJ145" s="59" t="s">
        <v>3668</v>
      </c>
      <c r="AK145" s="59" t="s">
        <v>3668</v>
      </c>
      <c r="AL145" s="59" t="s">
        <v>3667</v>
      </c>
      <c r="AM145" s="59" t="s">
        <v>3668</v>
      </c>
      <c r="AN145" s="59" t="s">
        <v>3668</v>
      </c>
      <c r="AO145" s="59" t="s">
        <v>3668</v>
      </c>
      <c r="AP145" s="59" t="s">
        <v>3668</v>
      </c>
      <c r="AQ145" s="59" t="s">
        <v>3668</v>
      </c>
      <c r="AR145" s="59" t="s">
        <v>4588</v>
      </c>
      <c r="AS145" s="59">
        <v>18108367985</v>
      </c>
      <c r="AT145" s="80"/>
      <c r="AU145" s="65"/>
      <c r="AV145" s="65"/>
      <c r="AW145" s="65"/>
      <c r="AX145" s="59">
        <f t="shared" si="7"/>
        <v>0</v>
      </c>
      <c r="AY145" s="87"/>
      <c r="AZ145" s="28"/>
      <c r="BA145" s="28"/>
      <c r="BB145" s="28"/>
      <c r="BC145" s="28"/>
      <c r="BD145" s="28"/>
      <c r="BE145" s="28"/>
    </row>
    <row r="146" s="6" customFormat="1" ht="58" customHeight="1" outlineLevel="2" spans="1:57">
      <c r="A146" s="65" t="s">
        <v>4133</v>
      </c>
      <c r="B146" s="65" t="s">
        <v>4133</v>
      </c>
      <c r="C146" s="60">
        <v>137</v>
      </c>
      <c r="D146" s="59" t="s">
        <v>4700</v>
      </c>
      <c r="E146" s="59" t="s">
        <v>3649</v>
      </c>
      <c r="F146" s="59" t="s">
        <v>3650</v>
      </c>
      <c r="G146" s="59" t="s">
        <v>3820</v>
      </c>
      <c r="H146" s="59" t="s">
        <v>4701</v>
      </c>
      <c r="I146" s="59" t="s">
        <v>3690</v>
      </c>
      <c r="J146" s="59" t="s">
        <v>4702</v>
      </c>
      <c r="K146" s="59" t="s">
        <v>4703</v>
      </c>
      <c r="L146" s="59" t="s">
        <v>4704</v>
      </c>
      <c r="M146" s="59" t="s">
        <v>4703</v>
      </c>
      <c r="N146" s="59" t="s">
        <v>4701</v>
      </c>
      <c r="O146" s="59" t="s">
        <v>3658</v>
      </c>
      <c r="P146" s="59" t="s">
        <v>3659</v>
      </c>
      <c r="Q146" s="59" t="s">
        <v>3827</v>
      </c>
      <c r="R146" s="59" t="s">
        <v>4586</v>
      </c>
      <c r="S146" s="59" t="s">
        <v>4018</v>
      </c>
      <c r="T146" s="59" t="s">
        <v>4595</v>
      </c>
      <c r="U146" s="59" t="s">
        <v>4147</v>
      </c>
      <c r="V146" s="59" t="s">
        <v>3831</v>
      </c>
      <c r="W146" s="59" t="s">
        <v>4265</v>
      </c>
      <c r="X146" s="59">
        <v>2024</v>
      </c>
      <c r="Y146" s="59" t="s">
        <v>3667</v>
      </c>
      <c r="Z146" s="59">
        <v>202401</v>
      </c>
      <c r="AA146" s="59">
        <v>202412</v>
      </c>
      <c r="AB146" s="59">
        <v>35</v>
      </c>
      <c r="AC146" s="59"/>
      <c r="AD146" s="59">
        <v>35</v>
      </c>
      <c r="AE146" s="59"/>
      <c r="AF146" s="108">
        <f t="shared" si="6"/>
        <v>0</v>
      </c>
      <c r="AG146" s="59">
        <v>420</v>
      </c>
      <c r="AH146" s="59">
        <v>90</v>
      </c>
      <c r="AI146" s="59" t="s">
        <v>3668</v>
      </c>
      <c r="AJ146" s="59" t="s">
        <v>3668</v>
      </c>
      <c r="AK146" s="59" t="s">
        <v>3668</v>
      </c>
      <c r="AL146" s="59" t="s">
        <v>3667</v>
      </c>
      <c r="AM146" s="59" t="s">
        <v>3667</v>
      </c>
      <c r="AN146" s="59" t="s">
        <v>3668</v>
      </c>
      <c r="AO146" s="59" t="s">
        <v>3668</v>
      </c>
      <c r="AP146" s="59" t="s">
        <v>3668</v>
      </c>
      <c r="AQ146" s="59" t="s">
        <v>3668</v>
      </c>
      <c r="AR146" s="59" t="s">
        <v>4588</v>
      </c>
      <c r="AS146" s="59">
        <v>18108367986</v>
      </c>
      <c r="AT146" s="80"/>
      <c r="AU146" s="65"/>
      <c r="AV146" s="65"/>
      <c r="AW146" s="65"/>
      <c r="AX146" s="59">
        <f t="shared" si="7"/>
        <v>0</v>
      </c>
      <c r="AY146" s="87"/>
      <c r="AZ146" s="28"/>
      <c r="BA146" s="28"/>
      <c r="BB146" s="28"/>
      <c r="BC146" s="28"/>
      <c r="BD146" s="28"/>
      <c r="BE146" s="28"/>
    </row>
    <row r="147" s="6" customFormat="1" ht="58" customHeight="1" outlineLevel="2" spans="1:57">
      <c r="A147" s="65" t="s">
        <v>4133</v>
      </c>
      <c r="B147" s="65" t="s">
        <v>4133</v>
      </c>
      <c r="C147" s="60">
        <v>138</v>
      </c>
      <c r="D147" s="59" t="s">
        <v>4705</v>
      </c>
      <c r="E147" s="59" t="s">
        <v>3649</v>
      </c>
      <c r="F147" s="59" t="s">
        <v>3650</v>
      </c>
      <c r="G147" s="59" t="s">
        <v>3820</v>
      </c>
      <c r="H147" s="59" t="s">
        <v>4706</v>
      </c>
      <c r="I147" s="59" t="s">
        <v>3690</v>
      </c>
      <c r="J147" s="59" t="s">
        <v>4707</v>
      </c>
      <c r="K147" s="59" t="s">
        <v>4708</v>
      </c>
      <c r="L147" s="59" t="s">
        <v>4709</v>
      </c>
      <c r="M147" s="59" t="s">
        <v>4708</v>
      </c>
      <c r="N147" s="59" t="s">
        <v>4706</v>
      </c>
      <c r="O147" s="59" t="s">
        <v>3658</v>
      </c>
      <c r="P147" s="59" t="s">
        <v>3659</v>
      </c>
      <c r="Q147" s="59" t="s">
        <v>3827</v>
      </c>
      <c r="R147" s="59" t="s">
        <v>4586</v>
      </c>
      <c r="S147" s="59" t="s">
        <v>4710</v>
      </c>
      <c r="T147" s="59" t="s">
        <v>4595</v>
      </c>
      <c r="U147" s="59" t="s">
        <v>4147</v>
      </c>
      <c r="V147" s="59" t="s">
        <v>3831</v>
      </c>
      <c r="W147" s="59" t="s">
        <v>4265</v>
      </c>
      <c r="X147" s="59">
        <v>2024</v>
      </c>
      <c r="Y147" s="59" t="s">
        <v>3667</v>
      </c>
      <c r="Z147" s="59">
        <v>202401</v>
      </c>
      <c r="AA147" s="59">
        <v>202412</v>
      </c>
      <c r="AB147" s="59">
        <v>34</v>
      </c>
      <c r="AC147" s="59"/>
      <c r="AD147" s="59">
        <v>34</v>
      </c>
      <c r="AE147" s="59"/>
      <c r="AF147" s="108">
        <f t="shared" si="6"/>
        <v>0</v>
      </c>
      <c r="AG147" s="59">
        <v>720</v>
      </c>
      <c r="AH147" s="59">
        <v>187</v>
      </c>
      <c r="AI147" s="59" t="s">
        <v>3668</v>
      </c>
      <c r="AJ147" s="59" t="s">
        <v>3668</v>
      </c>
      <c r="AK147" s="59" t="s">
        <v>3668</v>
      </c>
      <c r="AL147" s="59" t="s">
        <v>3667</v>
      </c>
      <c r="AM147" s="59" t="s">
        <v>3667</v>
      </c>
      <c r="AN147" s="59" t="s">
        <v>3668</v>
      </c>
      <c r="AO147" s="59" t="s">
        <v>3668</v>
      </c>
      <c r="AP147" s="59" t="s">
        <v>3668</v>
      </c>
      <c r="AQ147" s="59" t="s">
        <v>3668</v>
      </c>
      <c r="AR147" s="59" t="s">
        <v>4588</v>
      </c>
      <c r="AS147" s="59">
        <v>18108367987</v>
      </c>
      <c r="AT147" s="80"/>
      <c r="AU147" s="65"/>
      <c r="AV147" s="65"/>
      <c r="AW147" s="65"/>
      <c r="AX147" s="59">
        <f t="shared" si="7"/>
        <v>0</v>
      </c>
      <c r="AY147" s="87"/>
      <c r="AZ147" s="28"/>
      <c r="BA147" s="28"/>
      <c r="BB147" s="28"/>
      <c r="BC147" s="28"/>
      <c r="BD147" s="28"/>
      <c r="BE147" s="28"/>
    </row>
    <row r="148" s="6" customFormat="1" ht="58" customHeight="1" outlineLevel="2" spans="1:57">
      <c r="A148" s="65" t="s">
        <v>4133</v>
      </c>
      <c r="B148" s="65" t="s">
        <v>4133</v>
      </c>
      <c r="C148" s="60">
        <v>139</v>
      </c>
      <c r="D148" s="59" t="s">
        <v>4711</v>
      </c>
      <c r="E148" s="59" t="s">
        <v>3649</v>
      </c>
      <c r="F148" s="59" t="s">
        <v>3650</v>
      </c>
      <c r="G148" s="59" t="s">
        <v>3820</v>
      </c>
      <c r="H148" s="59" t="s">
        <v>4712</v>
      </c>
      <c r="I148" s="59" t="s">
        <v>3690</v>
      </c>
      <c r="J148" s="59" t="s">
        <v>4713</v>
      </c>
      <c r="K148" s="59" t="s">
        <v>4714</v>
      </c>
      <c r="L148" s="59" t="s">
        <v>4715</v>
      </c>
      <c r="M148" s="59" t="s">
        <v>4714</v>
      </c>
      <c r="N148" s="59" t="s">
        <v>4712</v>
      </c>
      <c r="O148" s="59" t="s">
        <v>3658</v>
      </c>
      <c r="P148" s="59" t="s">
        <v>3659</v>
      </c>
      <c r="Q148" s="59" t="s">
        <v>3827</v>
      </c>
      <c r="R148" s="59" t="s">
        <v>4586</v>
      </c>
      <c r="S148" s="59" t="s">
        <v>4716</v>
      </c>
      <c r="T148" s="59" t="s">
        <v>4595</v>
      </c>
      <c r="U148" s="59" t="s">
        <v>4147</v>
      </c>
      <c r="V148" s="59" t="s">
        <v>3831</v>
      </c>
      <c r="W148" s="59" t="s">
        <v>4265</v>
      </c>
      <c r="X148" s="59">
        <v>2024</v>
      </c>
      <c r="Y148" s="59" t="s">
        <v>3667</v>
      </c>
      <c r="Z148" s="59">
        <v>202401</v>
      </c>
      <c r="AA148" s="59">
        <v>202412</v>
      </c>
      <c r="AB148" s="59">
        <v>34</v>
      </c>
      <c r="AC148" s="59"/>
      <c r="AD148" s="59">
        <v>34</v>
      </c>
      <c r="AE148" s="59"/>
      <c r="AF148" s="108">
        <f t="shared" si="6"/>
        <v>0</v>
      </c>
      <c r="AG148" s="59">
        <v>337</v>
      </c>
      <c r="AH148" s="59">
        <v>172</v>
      </c>
      <c r="AI148" s="59" t="s">
        <v>3668</v>
      </c>
      <c r="AJ148" s="59" t="s">
        <v>3668</v>
      </c>
      <c r="AK148" s="59" t="s">
        <v>3668</v>
      </c>
      <c r="AL148" s="59" t="s">
        <v>3667</v>
      </c>
      <c r="AM148" s="59" t="s">
        <v>3667</v>
      </c>
      <c r="AN148" s="59" t="s">
        <v>3668</v>
      </c>
      <c r="AO148" s="59" t="s">
        <v>3668</v>
      </c>
      <c r="AP148" s="59" t="s">
        <v>3668</v>
      </c>
      <c r="AQ148" s="59" t="s">
        <v>3668</v>
      </c>
      <c r="AR148" s="59" t="s">
        <v>4588</v>
      </c>
      <c r="AS148" s="59">
        <v>18108367988</v>
      </c>
      <c r="AT148" s="80"/>
      <c r="AU148" s="65"/>
      <c r="AV148" s="65"/>
      <c r="AW148" s="65"/>
      <c r="AX148" s="59">
        <f t="shared" si="7"/>
        <v>0</v>
      </c>
      <c r="AY148" s="87"/>
      <c r="AZ148" s="28"/>
      <c r="BA148" s="28"/>
      <c r="BB148" s="28"/>
      <c r="BC148" s="28"/>
      <c r="BD148" s="28"/>
      <c r="BE148" s="28"/>
    </row>
    <row r="149" s="6" customFormat="1" ht="58" customHeight="1" outlineLevel="2" spans="1:57">
      <c r="A149" s="65" t="s">
        <v>4133</v>
      </c>
      <c r="B149" s="65" t="s">
        <v>4133</v>
      </c>
      <c r="C149" s="60">
        <v>140</v>
      </c>
      <c r="D149" s="59" t="s">
        <v>4717</v>
      </c>
      <c r="E149" s="59" t="s">
        <v>3649</v>
      </c>
      <c r="F149" s="59" t="s">
        <v>3650</v>
      </c>
      <c r="G149" s="59" t="s">
        <v>3820</v>
      </c>
      <c r="H149" s="59" t="s">
        <v>4718</v>
      </c>
      <c r="I149" s="59" t="s">
        <v>3690</v>
      </c>
      <c r="J149" s="59" t="s">
        <v>4719</v>
      </c>
      <c r="K149" s="59" t="s">
        <v>4720</v>
      </c>
      <c r="L149" s="59" t="s">
        <v>4721</v>
      </c>
      <c r="M149" s="59" t="s">
        <v>4720</v>
      </c>
      <c r="N149" s="59" t="s">
        <v>4718</v>
      </c>
      <c r="O149" s="59" t="s">
        <v>3658</v>
      </c>
      <c r="P149" s="59" t="s">
        <v>3659</v>
      </c>
      <c r="Q149" s="59" t="s">
        <v>3827</v>
      </c>
      <c r="R149" s="59" t="s">
        <v>4586</v>
      </c>
      <c r="S149" s="59" t="s">
        <v>4607</v>
      </c>
      <c r="T149" s="59" t="s">
        <v>4595</v>
      </c>
      <c r="U149" s="59" t="s">
        <v>4147</v>
      </c>
      <c r="V149" s="59" t="s">
        <v>3831</v>
      </c>
      <c r="W149" s="59" t="s">
        <v>4166</v>
      </c>
      <c r="X149" s="59">
        <v>2024</v>
      </c>
      <c r="Y149" s="59" t="s">
        <v>3667</v>
      </c>
      <c r="Z149" s="59">
        <v>202401</v>
      </c>
      <c r="AA149" s="59">
        <v>202412</v>
      </c>
      <c r="AB149" s="59">
        <v>74</v>
      </c>
      <c r="AC149" s="59"/>
      <c r="AD149" s="59">
        <v>74</v>
      </c>
      <c r="AE149" s="59"/>
      <c r="AF149" s="108">
        <f t="shared" si="6"/>
        <v>0</v>
      </c>
      <c r="AG149" s="59">
        <v>1200</v>
      </c>
      <c r="AH149" s="59">
        <v>420</v>
      </c>
      <c r="AI149" s="59" t="s">
        <v>3668</v>
      </c>
      <c r="AJ149" s="59" t="s">
        <v>3668</v>
      </c>
      <c r="AK149" s="59" t="s">
        <v>3668</v>
      </c>
      <c r="AL149" s="59" t="s">
        <v>3667</v>
      </c>
      <c r="AM149" s="59" t="s">
        <v>3668</v>
      </c>
      <c r="AN149" s="59" t="s">
        <v>3668</v>
      </c>
      <c r="AO149" s="59" t="s">
        <v>3668</v>
      </c>
      <c r="AP149" s="59" t="s">
        <v>3668</v>
      </c>
      <c r="AQ149" s="59" t="s">
        <v>3668</v>
      </c>
      <c r="AR149" s="59" t="s">
        <v>4588</v>
      </c>
      <c r="AS149" s="59">
        <v>18108367989</v>
      </c>
      <c r="AT149" s="80"/>
      <c r="AU149" s="65"/>
      <c r="AV149" s="65"/>
      <c r="AW149" s="65"/>
      <c r="AX149" s="59">
        <f t="shared" si="7"/>
        <v>0</v>
      </c>
      <c r="AY149" s="87"/>
      <c r="AZ149" s="28"/>
      <c r="BA149" s="28"/>
      <c r="BB149" s="28"/>
      <c r="BC149" s="28"/>
      <c r="BD149" s="28"/>
      <c r="BE149" s="28"/>
    </row>
    <row r="150" s="6" customFormat="1" ht="75" customHeight="1" outlineLevel="2" spans="1:57">
      <c r="A150" s="65" t="s">
        <v>4133</v>
      </c>
      <c r="B150" s="65" t="s">
        <v>4133</v>
      </c>
      <c r="C150" s="60">
        <v>141</v>
      </c>
      <c r="D150" s="59" t="s">
        <v>4722</v>
      </c>
      <c r="E150" s="59" t="s">
        <v>3649</v>
      </c>
      <c r="F150" s="59" t="s">
        <v>3650</v>
      </c>
      <c r="G150" s="59" t="s">
        <v>3820</v>
      </c>
      <c r="H150" s="59" t="s">
        <v>4723</v>
      </c>
      <c r="I150" s="59" t="s">
        <v>3690</v>
      </c>
      <c r="J150" s="59" t="s">
        <v>3928</v>
      </c>
      <c r="K150" s="59" t="s">
        <v>4724</v>
      </c>
      <c r="L150" s="59" t="s">
        <v>4725</v>
      </c>
      <c r="M150" s="59" t="s">
        <v>4724</v>
      </c>
      <c r="N150" s="59" t="s">
        <v>4723</v>
      </c>
      <c r="O150" s="59" t="s">
        <v>3658</v>
      </c>
      <c r="P150" s="59" t="s">
        <v>3659</v>
      </c>
      <c r="Q150" s="59" t="s">
        <v>3827</v>
      </c>
      <c r="R150" s="59" t="s">
        <v>4586</v>
      </c>
      <c r="S150" s="59" t="s">
        <v>4726</v>
      </c>
      <c r="T150" s="59" t="s">
        <v>4595</v>
      </c>
      <c r="U150" s="59" t="s">
        <v>4147</v>
      </c>
      <c r="V150" s="59" t="s">
        <v>3831</v>
      </c>
      <c r="W150" s="59" t="s">
        <v>3831</v>
      </c>
      <c r="X150" s="59">
        <v>2024</v>
      </c>
      <c r="Y150" s="59" t="s">
        <v>3667</v>
      </c>
      <c r="Z150" s="59">
        <v>202401</v>
      </c>
      <c r="AA150" s="59">
        <v>202412</v>
      </c>
      <c r="AB150" s="59">
        <v>1000</v>
      </c>
      <c r="AC150" s="59"/>
      <c r="AD150" s="59">
        <v>1000</v>
      </c>
      <c r="AE150" s="59"/>
      <c r="AF150" s="108">
        <f t="shared" si="6"/>
        <v>0</v>
      </c>
      <c r="AG150" s="59">
        <v>187152</v>
      </c>
      <c r="AH150" s="59">
        <v>23550</v>
      </c>
      <c r="AI150" s="59" t="s">
        <v>3668</v>
      </c>
      <c r="AJ150" s="59" t="s">
        <v>3668</v>
      </c>
      <c r="AK150" s="59" t="s">
        <v>3668</v>
      </c>
      <c r="AL150" s="59" t="s">
        <v>3667</v>
      </c>
      <c r="AM150" s="59" t="s">
        <v>3668</v>
      </c>
      <c r="AN150" s="59" t="s">
        <v>3668</v>
      </c>
      <c r="AO150" s="59" t="s">
        <v>3668</v>
      </c>
      <c r="AP150" s="59" t="s">
        <v>3668</v>
      </c>
      <c r="AQ150" s="59" t="s">
        <v>3668</v>
      </c>
      <c r="AR150" s="59" t="s">
        <v>4727</v>
      </c>
      <c r="AS150" s="59">
        <v>13983541346</v>
      </c>
      <c r="AT150" s="80"/>
      <c r="AU150" s="65"/>
      <c r="AV150" s="65"/>
      <c r="AW150" s="65"/>
      <c r="AX150" s="59">
        <f t="shared" si="7"/>
        <v>0</v>
      </c>
      <c r="AY150" s="87"/>
      <c r="AZ150" s="28"/>
      <c r="BA150" s="28"/>
      <c r="BB150" s="28"/>
      <c r="BC150" s="28"/>
      <c r="BD150" s="28"/>
      <c r="BE150" s="28"/>
    </row>
    <row r="151" s="6" customFormat="1" ht="58" customHeight="1" outlineLevel="2" spans="1:57">
      <c r="A151" s="65" t="s">
        <v>4133</v>
      </c>
      <c r="B151" s="65" t="s">
        <v>4133</v>
      </c>
      <c r="C151" s="60">
        <v>142</v>
      </c>
      <c r="D151" s="59" t="s">
        <v>4728</v>
      </c>
      <c r="E151" s="59" t="s">
        <v>3649</v>
      </c>
      <c r="F151" s="59" t="s">
        <v>3650</v>
      </c>
      <c r="G151" s="59" t="s">
        <v>3820</v>
      </c>
      <c r="H151" s="59" t="s">
        <v>4729</v>
      </c>
      <c r="I151" s="59" t="s">
        <v>3690</v>
      </c>
      <c r="J151" s="59" t="s">
        <v>4730</v>
      </c>
      <c r="K151" s="59" t="s">
        <v>4731</v>
      </c>
      <c r="L151" s="59" t="s">
        <v>4732</v>
      </c>
      <c r="M151" s="59" t="s">
        <v>4731</v>
      </c>
      <c r="N151" s="59" t="s">
        <v>4729</v>
      </c>
      <c r="O151" s="59" t="s">
        <v>3658</v>
      </c>
      <c r="P151" s="59" t="s">
        <v>3659</v>
      </c>
      <c r="Q151" s="59" t="s">
        <v>3827</v>
      </c>
      <c r="R151" s="59" t="s">
        <v>4586</v>
      </c>
      <c r="S151" s="59" t="s">
        <v>4733</v>
      </c>
      <c r="T151" s="59" t="s">
        <v>4595</v>
      </c>
      <c r="U151" s="59" t="s">
        <v>4147</v>
      </c>
      <c r="V151" s="59" t="s">
        <v>3831</v>
      </c>
      <c r="W151" s="59" t="s">
        <v>4166</v>
      </c>
      <c r="X151" s="59">
        <v>2024</v>
      </c>
      <c r="Y151" s="59" t="s">
        <v>3667</v>
      </c>
      <c r="Z151" s="59">
        <v>202401</v>
      </c>
      <c r="AA151" s="59">
        <v>202412</v>
      </c>
      <c r="AB151" s="59">
        <v>122</v>
      </c>
      <c r="AC151" s="59"/>
      <c r="AD151" s="59">
        <v>122</v>
      </c>
      <c r="AE151" s="59"/>
      <c r="AF151" s="108">
        <f t="shared" si="6"/>
        <v>0</v>
      </c>
      <c r="AG151" s="59">
        <v>850</v>
      </c>
      <c r="AH151" s="59">
        <v>120</v>
      </c>
      <c r="AI151" s="59" t="s">
        <v>3668</v>
      </c>
      <c r="AJ151" s="59" t="s">
        <v>3668</v>
      </c>
      <c r="AK151" s="59" t="s">
        <v>3668</v>
      </c>
      <c r="AL151" s="59" t="s">
        <v>3667</v>
      </c>
      <c r="AM151" s="59" t="s">
        <v>3668</v>
      </c>
      <c r="AN151" s="59" t="s">
        <v>3668</v>
      </c>
      <c r="AO151" s="59" t="s">
        <v>3668</v>
      </c>
      <c r="AP151" s="59" t="s">
        <v>3668</v>
      </c>
      <c r="AQ151" s="59" t="s">
        <v>3668</v>
      </c>
      <c r="AR151" s="59" t="s">
        <v>4588</v>
      </c>
      <c r="AS151" s="59">
        <v>18108367989</v>
      </c>
      <c r="AT151" s="80"/>
      <c r="AU151" s="65"/>
      <c r="AV151" s="65"/>
      <c r="AW151" s="65"/>
      <c r="AX151" s="59">
        <f t="shared" si="7"/>
        <v>0</v>
      </c>
      <c r="AY151" s="87"/>
      <c r="AZ151" s="28"/>
      <c r="BA151" s="28"/>
      <c r="BB151" s="28"/>
      <c r="BC151" s="28"/>
      <c r="BD151" s="28"/>
      <c r="BE151" s="28"/>
    </row>
    <row r="152" s="6" customFormat="1" ht="58" customHeight="1" outlineLevel="2" spans="1:57">
      <c r="A152" s="65" t="s">
        <v>4133</v>
      </c>
      <c r="B152" s="65" t="s">
        <v>4133</v>
      </c>
      <c r="C152" s="60">
        <v>143</v>
      </c>
      <c r="D152" s="59" t="s">
        <v>4734</v>
      </c>
      <c r="E152" s="59" t="s">
        <v>3686</v>
      </c>
      <c r="F152" s="59" t="s">
        <v>3687</v>
      </c>
      <c r="G152" s="59" t="s">
        <v>3749</v>
      </c>
      <c r="H152" s="59" t="s">
        <v>4735</v>
      </c>
      <c r="I152" s="59" t="s">
        <v>3690</v>
      </c>
      <c r="J152" s="59" t="s">
        <v>3928</v>
      </c>
      <c r="K152" s="59" t="s">
        <v>4736</v>
      </c>
      <c r="L152" s="59" t="s">
        <v>4737</v>
      </c>
      <c r="M152" s="59" t="s">
        <v>4736</v>
      </c>
      <c r="N152" s="59" t="s">
        <v>4738</v>
      </c>
      <c r="O152" s="59" t="s">
        <v>3658</v>
      </c>
      <c r="P152" s="59" t="s">
        <v>4739</v>
      </c>
      <c r="Q152" s="59" t="s">
        <v>4740</v>
      </c>
      <c r="R152" s="59" t="s">
        <v>4741</v>
      </c>
      <c r="S152" s="59" t="s">
        <v>4742</v>
      </c>
      <c r="T152" s="59" t="s">
        <v>4146</v>
      </c>
      <c r="U152" s="59" t="s">
        <v>4147</v>
      </c>
      <c r="V152" s="59" t="s">
        <v>3788</v>
      </c>
      <c r="W152" s="59" t="s">
        <v>3788</v>
      </c>
      <c r="X152" s="59">
        <v>2024</v>
      </c>
      <c r="Y152" s="59" t="s">
        <v>3667</v>
      </c>
      <c r="Z152" s="59">
        <v>202401</v>
      </c>
      <c r="AA152" s="59">
        <v>202412</v>
      </c>
      <c r="AB152" s="59">
        <v>1265</v>
      </c>
      <c r="AC152" s="59">
        <v>1265</v>
      </c>
      <c r="AD152" s="59"/>
      <c r="AE152" s="59"/>
      <c r="AF152" s="108">
        <f t="shared" si="6"/>
        <v>0</v>
      </c>
      <c r="AG152" s="59">
        <v>18975</v>
      </c>
      <c r="AH152" s="59">
        <v>18975</v>
      </c>
      <c r="AI152" s="59" t="s">
        <v>3668</v>
      </c>
      <c r="AJ152" s="59" t="s">
        <v>3668</v>
      </c>
      <c r="AK152" s="59" t="s">
        <v>3668</v>
      </c>
      <c r="AL152" s="59" t="s">
        <v>3667</v>
      </c>
      <c r="AM152" s="59" t="s">
        <v>3667</v>
      </c>
      <c r="AN152" s="59" t="s">
        <v>3668</v>
      </c>
      <c r="AO152" s="59" t="s">
        <v>3668</v>
      </c>
      <c r="AP152" s="59" t="s">
        <v>3668</v>
      </c>
      <c r="AQ152" s="59" t="s">
        <v>3668</v>
      </c>
      <c r="AR152" s="59" t="s">
        <v>4743</v>
      </c>
      <c r="AS152" s="59">
        <v>13527346598</v>
      </c>
      <c r="AT152" s="80"/>
      <c r="AU152" s="104"/>
      <c r="AV152" s="104"/>
      <c r="AW152" s="104"/>
      <c r="AX152" s="59">
        <f t="shared" si="7"/>
        <v>1265</v>
      </c>
      <c r="AY152" s="87">
        <v>1265</v>
      </c>
      <c r="AZ152" s="70"/>
      <c r="BA152" s="70"/>
      <c r="BB152" s="70"/>
      <c r="BC152" s="70"/>
      <c r="BD152" s="70"/>
      <c r="BE152" s="70"/>
    </row>
    <row r="153" s="6" customFormat="1" ht="58" customHeight="1" outlineLevel="2" spans="1:57">
      <c r="A153" s="65" t="s">
        <v>4133</v>
      </c>
      <c r="B153" s="65" t="s">
        <v>4133</v>
      </c>
      <c r="C153" s="60">
        <v>144</v>
      </c>
      <c r="D153" s="59" t="s">
        <v>4744</v>
      </c>
      <c r="E153" s="59" t="s">
        <v>3686</v>
      </c>
      <c r="F153" s="59" t="s">
        <v>3687</v>
      </c>
      <c r="G153" s="59" t="s">
        <v>3749</v>
      </c>
      <c r="H153" s="59" t="s">
        <v>4745</v>
      </c>
      <c r="I153" s="59" t="s">
        <v>3690</v>
      </c>
      <c r="J153" s="59" t="s">
        <v>4153</v>
      </c>
      <c r="K153" s="59" t="s">
        <v>4746</v>
      </c>
      <c r="L153" s="59" t="s">
        <v>4747</v>
      </c>
      <c r="M153" s="59" t="s">
        <v>4746</v>
      </c>
      <c r="N153" s="59" t="s">
        <v>4748</v>
      </c>
      <c r="O153" s="59" t="s">
        <v>3658</v>
      </c>
      <c r="P153" s="59" t="s">
        <v>4739</v>
      </c>
      <c r="Q153" s="59" t="s">
        <v>4740</v>
      </c>
      <c r="R153" s="59" t="s">
        <v>4749</v>
      </c>
      <c r="S153" s="59" t="s">
        <v>4750</v>
      </c>
      <c r="T153" s="59" t="s">
        <v>4579</v>
      </c>
      <c r="U153" s="59" t="s">
        <v>4147</v>
      </c>
      <c r="V153" s="59" t="s">
        <v>3788</v>
      </c>
      <c r="W153" s="59" t="s">
        <v>4158</v>
      </c>
      <c r="X153" s="59">
        <v>2024</v>
      </c>
      <c r="Y153" s="59" t="s">
        <v>3667</v>
      </c>
      <c r="Z153" s="59">
        <v>202401</v>
      </c>
      <c r="AA153" s="59">
        <v>202412</v>
      </c>
      <c r="AB153" s="59">
        <v>9.2</v>
      </c>
      <c r="AC153" s="59">
        <v>9.2</v>
      </c>
      <c r="AD153" s="59"/>
      <c r="AE153" s="59"/>
      <c r="AF153" s="108">
        <f t="shared" si="6"/>
        <v>0</v>
      </c>
      <c r="AG153" s="59">
        <v>133</v>
      </c>
      <c r="AH153" s="59">
        <v>133</v>
      </c>
      <c r="AI153" s="59" t="s">
        <v>3668</v>
      </c>
      <c r="AJ153" s="59" t="s">
        <v>3668</v>
      </c>
      <c r="AK153" s="59" t="s">
        <v>3668</v>
      </c>
      <c r="AL153" s="59" t="s">
        <v>3667</v>
      </c>
      <c r="AM153" s="59" t="s">
        <v>3668</v>
      </c>
      <c r="AN153" s="59" t="s">
        <v>3668</v>
      </c>
      <c r="AO153" s="59" t="s">
        <v>3668</v>
      </c>
      <c r="AP153" s="59" t="s">
        <v>3668</v>
      </c>
      <c r="AQ153" s="59" t="s">
        <v>3668</v>
      </c>
      <c r="AR153" s="59" t="s">
        <v>4751</v>
      </c>
      <c r="AS153" s="59">
        <v>13996676222</v>
      </c>
      <c r="AT153" s="80"/>
      <c r="AU153" s="104"/>
      <c r="AV153" s="104"/>
      <c r="AW153" s="104"/>
      <c r="AX153" s="59">
        <f t="shared" si="7"/>
        <v>0</v>
      </c>
      <c r="AY153" s="87"/>
      <c r="AZ153" s="70"/>
      <c r="BA153" s="70"/>
      <c r="BB153" s="70"/>
      <c r="BC153" s="70"/>
      <c r="BD153" s="70"/>
      <c r="BE153" s="70"/>
    </row>
    <row r="154" s="6" customFormat="1" ht="58" customHeight="1" outlineLevel="2" spans="1:57">
      <c r="A154" s="65" t="s">
        <v>4133</v>
      </c>
      <c r="B154" s="65" t="s">
        <v>4133</v>
      </c>
      <c r="C154" s="60">
        <v>145</v>
      </c>
      <c r="D154" s="59" t="s">
        <v>4752</v>
      </c>
      <c r="E154" s="59" t="s">
        <v>3686</v>
      </c>
      <c r="F154" s="59" t="s">
        <v>3687</v>
      </c>
      <c r="G154" s="59" t="s">
        <v>3749</v>
      </c>
      <c r="H154" s="59" t="s">
        <v>4753</v>
      </c>
      <c r="I154" s="59" t="s">
        <v>3690</v>
      </c>
      <c r="J154" s="59" t="s">
        <v>4138</v>
      </c>
      <c r="K154" s="59" t="s">
        <v>4754</v>
      </c>
      <c r="L154" s="59" t="s">
        <v>4755</v>
      </c>
      <c r="M154" s="59" t="s">
        <v>4754</v>
      </c>
      <c r="N154" s="59" t="s">
        <v>4756</v>
      </c>
      <c r="O154" s="59" t="s">
        <v>3658</v>
      </c>
      <c r="P154" s="59" t="s">
        <v>4739</v>
      </c>
      <c r="Q154" s="59" t="s">
        <v>4740</v>
      </c>
      <c r="R154" s="59" t="s">
        <v>4757</v>
      </c>
      <c r="S154" s="59" t="s">
        <v>4758</v>
      </c>
      <c r="T154" s="59" t="s">
        <v>4579</v>
      </c>
      <c r="U154" s="59" t="s">
        <v>4147</v>
      </c>
      <c r="V154" s="59" t="s">
        <v>3788</v>
      </c>
      <c r="W154" s="59" t="s">
        <v>4149</v>
      </c>
      <c r="X154" s="59">
        <v>2024</v>
      </c>
      <c r="Y154" s="59" t="s">
        <v>3667</v>
      </c>
      <c r="Z154" s="59">
        <v>202401</v>
      </c>
      <c r="AA154" s="59">
        <v>202412</v>
      </c>
      <c r="AB154" s="59">
        <v>0.4</v>
      </c>
      <c r="AC154" s="59">
        <v>0.4</v>
      </c>
      <c r="AD154" s="59"/>
      <c r="AE154" s="59"/>
      <c r="AF154" s="108">
        <f t="shared" si="6"/>
        <v>0</v>
      </c>
      <c r="AG154" s="59">
        <v>7</v>
      </c>
      <c r="AH154" s="59">
        <v>7</v>
      </c>
      <c r="AI154" s="59" t="s">
        <v>3668</v>
      </c>
      <c r="AJ154" s="59" t="s">
        <v>3668</v>
      </c>
      <c r="AK154" s="59" t="s">
        <v>3668</v>
      </c>
      <c r="AL154" s="59" t="s">
        <v>3667</v>
      </c>
      <c r="AM154" s="59" t="s">
        <v>3668</v>
      </c>
      <c r="AN154" s="59" t="s">
        <v>3668</v>
      </c>
      <c r="AO154" s="59" t="s">
        <v>3668</v>
      </c>
      <c r="AP154" s="59" t="s">
        <v>3668</v>
      </c>
      <c r="AQ154" s="59" t="s">
        <v>3668</v>
      </c>
      <c r="AR154" s="59" t="s">
        <v>4759</v>
      </c>
      <c r="AS154" s="59">
        <v>13996599238</v>
      </c>
      <c r="AT154" s="80"/>
      <c r="AU154" s="104"/>
      <c r="AV154" s="104"/>
      <c r="AW154" s="104"/>
      <c r="AX154" s="59">
        <f t="shared" si="7"/>
        <v>0.4</v>
      </c>
      <c r="AY154" s="87">
        <v>0.4</v>
      </c>
      <c r="AZ154" s="70"/>
      <c r="BA154" s="70"/>
      <c r="BB154" s="70"/>
      <c r="BC154" s="70"/>
      <c r="BD154" s="70"/>
      <c r="BE154" s="70"/>
    </row>
    <row r="155" s="6" customFormat="1" ht="58" customHeight="1" outlineLevel="2" spans="1:57">
      <c r="A155" s="65" t="s">
        <v>4133</v>
      </c>
      <c r="B155" s="65" t="s">
        <v>4133</v>
      </c>
      <c r="C155" s="60">
        <v>146</v>
      </c>
      <c r="D155" s="59" t="s">
        <v>4760</v>
      </c>
      <c r="E155" s="59" t="s">
        <v>3686</v>
      </c>
      <c r="F155" s="59" t="s">
        <v>3687</v>
      </c>
      <c r="G155" s="59" t="s">
        <v>3749</v>
      </c>
      <c r="H155" s="59" t="s">
        <v>4761</v>
      </c>
      <c r="I155" s="59" t="s">
        <v>3690</v>
      </c>
      <c r="J155" s="59" t="s">
        <v>3951</v>
      </c>
      <c r="K155" s="59" t="s">
        <v>4762</v>
      </c>
      <c r="L155" s="59" t="s">
        <v>4763</v>
      </c>
      <c r="M155" s="59" t="s">
        <v>4764</v>
      </c>
      <c r="N155" s="59" t="s">
        <v>4748</v>
      </c>
      <c r="O155" s="59" t="s">
        <v>3658</v>
      </c>
      <c r="P155" s="59" t="s">
        <v>4739</v>
      </c>
      <c r="Q155" s="59" t="s">
        <v>4740</v>
      </c>
      <c r="R155" s="59" t="s">
        <v>4757</v>
      </c>
      <c r="S155" s="59" t="s">
        <v>4765</v>
      </c>
      <c r="T155" s="59" t="s">
        <v>4579</v>
      </c>
      <c r="U155" s="59" t="s">
        <v>4147</v>
      </c>
      <c r="V155" s="59" t="s">
        <v>3788</v>
      </c>
      <c r="W155" s="59" t="s">
        <v>4194</v>
      </c>
      <c r="X155" s="59">
        <v>2024</v>
      </c>
      <c r="Y155" s="59" t="s">
        <v>3667</v>
      </c>
      <c r="Z155" s="59">
        <v>202401</v>
      </c>
      <c r="AA155" s="59">
        <v>202412</v>
      </c>
      <c r="AB155" s="59">
        <v>9.2</v>
      </c>
      <c r="AC155" s="59">
        <v>9.2</v>
      </c>
      <c r="AD155" s="59"/>
      <c r="AE155" s="59"/>
      <c r="AF155" s="108">
        <f t="shared" si="6"/>
        <v>0</v>
      </c>
      <c r="AG155" s="59">
        <v>149</v>
      </c>
      <c r="AH155" s="59">
        <v>149</v>
      </c>
      <c r="AI155" s="59" t="s">
        <v>3668</v>
      </c>
      <c r="AJ155" s="59" t="s">
        <v>3668</v>
      </c>
      <c r="AK155" s="59" t="s">
        <v>3668</v>
      </c>
      <c r="AL155" s="59" t="s">
        <v>3667</v>
      </c>
      <c r="AM155" s="59" t="s">
        <v>3667</v>
      </c>
      <c r="AN155" s="59" t="s">
        <v>3668</v>
      </c>
      <c r="AO155" s="59" t="s">
        <v>3668</v>
      </c>
      <c r="AP155" s="59" t="s">
        <v>3668</v>
      </c>
      <c r="AQ155" s="59" t="s">
        <v>3668</v>
      </c>
      <c r="AR155" s="59" t="s">
        <v>4766</v>
      </c>
      <c r="AS155" s="59">
        <v>18883271731</v>
      </c>
      <c r="AT155" s="80"/>
      <c r="AU155" s="104"/>
      <c r="AV155" s="104"/>
      <c r="AW155" s="104"/>
      <c r="AX155" s="59">
        <f t="shared" si="7"/>
        <v>9.2</v>
      </c>
      <c r="AY155" s="87">
        <v>9.2</v>
      </c>
      <c r="AZ155" s="70"/>
      <c r="BA155" s="70"/>
      <c r="BB155" s="70"/>
      <c r="BC155" s="70"/>
      <c r="BD155" s="70"/>
      <c r="BE155" s="70"/>
    </row>
    <row r="156" s="6" customFormat="1" ht="58" customHeight="1" outlineLevel="2" spans="1:57">
      <c r="A156" s="65" t="s">
        <v>4133</v>
      </c>
      <c r="B156" s="65" t="s">
        <v>4133</v>
      </c>
      <c r="C156" s="60">
        <v>147</v>
      </c>
      <c r="D156" s="59" t="s">
        <v>4767</v>
      </c>
      <c r="E156" s="59" t="s">
        <v>3686</v>
      </c>
      <c r="F156" s="59" t="s">
        <v>3687</v>
      </c>
      <c r="G156" s="59" t="s">
        <v>3749</v>
      </c>
      <c r="H156" s="59" t="s">
        <v>4768</v>
      </c>
      <c r="I156" s="59" t="s">
        <v>3690</v>
      </c>
      <c r="J156" s="59" t="s">
        <v>3957</v>
      </c>
      <c r="K156" s="59" t="s">
        <v>4769</v>
      </c>
      <c r="L156" s="59" t="s">
        <v>4770</v>
      </c>
      <c r="M156" s="59" t="s">
        <v>4769</v>
      </c>
      <c r="N156" s="59" t="s">
        <v>4771</v>
      </c>
      <c r="O156" s="59" t="s">
        <v>3658</v>
      </c>
      <c r="P156" s="59" t="s">
        <v>4739</v>
      </c>
      <c r="Q156" s="59" t="s">
        <v>4740</v>
      </c>
      <c r="R156" s="59" t="s">
        <v>4757</v>
      </c>
      <c r="S156" s="59" t="s">
        <v>4772</v>
      </c>
      <c r="T156" s="59" t="s">
        <v>4579</v>
      </c>
      <c r="U156" s="59" t="s">
        <v>4147</v>
      </c>
      <c r="V156" s="59" t="s">
        <v>3788</v>
      </c>
      <c r="W156" s="59" t="s">
        <v>4348</v>
      </c>
      <c r="X156" s="59">
        <v>2024</v>
      </c>
      <c r="Y156" s="59" t="s">
        <v>3667</v>
      </c>
      <c r="Z156" s="59">
        <v>202401</v>
      </c>
      <c r="AA156" s="59">
        <v>202412</v>
      </c>
      <c r="AB156" s="59">
        <v>3.4</v>
      </c>
      <c r="AC156" s="59">
        <v>3.4</v>
      </c>
      <c r="AD156" s="59"/>
      <c r="AE156" s="59"/>
      <c r="AF156" s="108">
        <f t="shared" si="6"/>
        <v>0</v>
      </c>
      <c r="AG156" s="59">
        <v>41</v>
      </c>
      <c r="AH156" s="59">
        <v>41</v>
      </c>
      <c r="AI156" s="59" t="s">
        <v>3668</v>
      </c>
      <c r="AJ156" s="59" t="s">
        <v>3668</v>
      </c>
      <c r="AK156" s="59" t="s">
        <v>3668</v>
      </c>
      <c r="AL156" s="59" t="s">
        <v>3667</v>
      </c>
      <c r="AM156" s="59" t="s">
        <v>3667</v>
      </c>
      <c r="AN156" s="59" t="s">
        <v>3668</v>
      </c>
      <c r="AO156" s="59" t="s">
        <v>3668</v>
      </c>
      <c r="AP156" s="59" t="s">
        <v>3668</v>
      </c>
      <c r="AQ156" s="59" t="s">
        <v>3668</v>
      </c>
      <c r="AR156" s="59" t="s">
        <v>4773</v>
      </c>
      <c r="AS156" s="59">
        <v>18723628566</v>
      </c>
      <c r="AT156" s="80"/>
      <c r="AU156" s="104"/>
      <c r="AV156" s="104"/>
      <c r="AW156" s="104"/>
      <c r="AX156" s="59">
        <f t="shared" si="7"/>
        <v>3.4</v>
      </c>
      <c r="AY156" s="87">
        <v>3.4</v>
      </c>
      <c r="AZ156" s="70"/>
      <c r="BA156" s="70"/>
      <c r="BB156" s="70"/>
      <c r="BC156" s="70"/>
      <c r="BD156" s="70"/>
      <c r="BE156" s="70"/>
    </row>
    <row r="157" s="6" customFormat="1" ht="58" customHeight="1" outlineLevel="2" spans="1:57">
      <c r="A157" s="65" t="s">
        <v>4133</v>
      </c>
      <c r="B157" s="65" t="s">
        <v>4133</v>
      </c>
      <c r="C157" s="60">
        <v>148</v>
      </c>
      <c r="D157" s="59" t="s">
        <v>4774</v>
      </c>
      <c r="E157" s="59" t="s">
        <v>3686</v>
      </c>
      <c r="F157" s="59" t="s">
        <v>3687</v>
      </c>
      <c r="G157" s="59" t="s">
        <v>3749</v>
      </c>
      <c r="H157" s="59" t="s">
        <v>4761</v>
      </c>
      <c r="I157" s="59" t="s">
        <v>3690</v>
      </c>
      <c r="J157" s="59" t="s">
        <v>4197</v>
      </c>
      <c r="K157" s="59" t="s">
        <v>4762</v>
      </c>
      <c r="L157" s="59" t="s">
        <v>4775</v>
      </c>
      <c r="M157" s="59" t="s">
        <v>4762</v>
      </c>
      <c r="N157" s="59" t="s">
        <v>4748</v>
      </c>
      <c r="O157" s="59" t="s">
        <v>3658</v>
      </c>
      <c r="P157" s="59" t="s">
        <v>4739</v>
      </c>
      <c r="Q157" s="59" t="s">
        <v>4740</v>
      </c>
      <c r="R157" s="59" t="s">
        <v>4757</v>
      </c>
      <c r="S157" s="59" t="s">
        <v>4765</v>
      </c>
      <c r="T157" s="59" t="s">
        <v>4579</v>
      </c>
      <c r="U157" s="59" t="s">
        <v>4147</v>
      </c>
      <c r="V157" s="59" t="s">
        <v>3788</v>
      </c>
      <c r="W157" s="59" t="s">
        <v>4202</v>
      </c>
      <c r="X157" s="59">
        <v>2024</v>
      </c>
      <c r="Y157" s="59" t="s">
        <v>3667</v>
      </c>
      <c r="Z157" s="59">
        <v>202401</v>
      </c>
      <c r="AA157" s="59">
        <v>202412</v>
      </c>
      <c r="AB157" s="59">
        <v>9.2</v>
      </c>
      <c r="AC157" s="59">
        <v>9.2</v>
      </c>
      <c r="AD157" s="59"/>
      <c r="AE157" s="59"/>
      <c r="AF157" s="108">
        <f t="shared" si="6"/>
        <v>0</v>
      </c>
      <c r="AG157" s="59">
        <v>148</v>
      </c>
      <c r="AH157" s="59">
        <v>148</v>
      </c>
      <c r="AI157" s="59" t="s">
        <v>3668</v>
      </c>
      <c r="AJ157" s="59" t="s">
        <v>3668</v>
      </c>
      <c r="AK157" s="59" t="s">
        <v>3668</v>
      </c>
      <c r="AL157" s="59" t="s">
        <v>3667</v>
      </c>
      <c r="AM157" s="59" t="s">
        <v>3667</v>
      </c>
      <c r="AN157" s="59" t="s">
        <v>3668</v>
      </c>
      <c r="AO157" s="59" t="s">
        <v>3668</v>
      </c>
      <c r="AP157" s="59" t="s">
        <v>3668</v>
      </c>
      <c r="AQ157" s="59" t="s">
        <v>3668</v>
      </c>
      <c r="AR157" s="59" t="s">
        <v>4776</v>
      </c>
      <c r="AS157" s="59">
        <v>15123557752</v>
      </c>
      <c r="AT157" s="80"/>
      <c r="AU157" s="104"/>
      <c r="AV157" s="104"/>
      <c r="AW157" s="104"/>
      <c r="AX157" s="59">
        <f t="shared" si="7"/>
        <v>9.2</v>
      </c>
      <c r="AY157" s="87">
        <v>9.2</v>
      </c>
      <c r="AZ157" s="70"/>
      <c r="BA157" s="70"/>
      <c r="BB157" s="70"/>
      <c r="BC157" s="70"/>
      <c r="BD157" s="70"/>
      <c r="BE157" s="70"/>
    </row>
    <row r="158" s="6" customFormat="1" ht="58" customHeight="1" outlineLevel="2" spans="1:57">
      <c r="A158" s="65" t="s">
        <v>4133</v>
      </c>
      <c r="B158" s="65" t="s">
        <v>4133</v>
      </c>
      <c r="C158" s="60">
        <v>149</v>
      </c>
      <c r="D158" s="59" t="s">
        <v>4777</v>
      </c>
      <c r="E158" s="59" t="s">
        <v>3686</v>
      </c>
      <c r="F158" s="59" t="s">
        <v>3687</v>
      </c>
      <c r="G158" s="59" t="s">
        <v>3749</v>
      </c>
      <c r="H158" s="59" t="s">
        <v>4778</v>
      </c>
      <c r="I158" s="59" t="s">
        <v>3690</v>
      </c>
      <c r="J158" s="59" t="s">
        <v>4340</v>
      </c>
      <c r="K158" s="59" t="s">
        <v>4779</v>
      </c>
      <c r="L158" s="59" t="s">
        <v>4780</v>
      </c>
      <c r="M158" s="59" t="s">
        <v>4779</v>
      </c>
      <c r="N158" s="59" t="s">
        <v>4781</v>
      </c>
      <c r="O158" s="59" t="s">
        <v>3658</v>
      </c>
      <c r="P158" s="59" t="s">
        <v>4739</v>
      </c>
      <c r="Q158" s="59" t="s">
        <v>4740</v>
      </c>
      <c r="R158" s="59" t="s">
        <v>4757</v>
      </c>
      <c r="S158" s="59" t="s">
        <v>4782</v>
      </c>
      <c r="T158" s="59" t="s">
        <v>4579</v>
      </c>
      <c r="U158" s="59" t="s">
        <v>4147</v>
      </c>
      <c r="V158" s="59" t="s">
        <v>3788</v>
      </c>
      <c r="W158" s="59" t="s">
        <v>4345</v>
      </c>
      <c r="X158" s="59">
        <v>2024</v>
      </c>
      <c r="Y158" s="59" t="s">
        <v>3667</v>
      </c>
      <c r="Z158" s="59">
        <v>202401</v>
      </c>
      <c r="AA158" s="59">
        <v>202412</v>
      </c>
      <c r="AB158" s="59">
        <v>8.2</v>
      </c>
      <c r="AC158" s="59">
        <v>8.2</v>
      </c>
      <c r="AD158" s="59"/>
      <c r="AE158" s="59"/>
      <c r="AF158" s="108">
        <f t="shared" si="6"/>
        <v>0</v>
      </c>
      <c r="AG158" s="59">
        <v>113</v>
      </c>
      <c r="AH158" s="59">
        <v>113</v>
      </c>
      <c r="AI158" s="59" t="s">
        <v>3668</v>
      </c>
      <c r="AJ158" s="59" t="s">
        <v>3668</v>
      </c>
      <c r="AK158" s="59" t="s">
        <v>3668</v>
      </c>
      <c r="AL158" s="59" t="s">
        <v>3667</v>
      </c>
      <c r="AM158" s="59" t="s">
        <v>3667</v>
      </c>
      <c r="AN158" s="59" t="s">
        <v>3668</v>
      </c>
      <c r="AO158" s="59" t="s">
        <v>3668</v>
      </c>
      <c r="AP158" s="59" t="s">
        <v>3668</v>
      </c>
      <c r="AQ158" s="59" t="s">
        <v>3668</v>
      </c>
      <c r="AR158" s="59" t="s">
        <v>4783</v>
      </c>
      <c r="AS158" s="59">
        <v>18602386127</v>
      </c>
      <c r="AT158" s="80"/>
      <c r="AU158" s="104"/>
      <c r="AV158" s="104"/>
      <c r="AW158" s="104"/>
      <c r="AX158" s="59">
        <f t="shared" si="7"/>
        <v>8.2</v>
      </c>
      <c r="AY158" s="87">
        <v>8.2</v>
      </c>
      <c r="AZ158" s="70"/>
      <c r="BA158" s="70"/>
      <c r="BB158" s="70"/>
      <c r="BC158" s="70"/>
      <c r="BD158" s="70"/>
      <c r="BE158" s="70"/>
    </row>
    <row r="159" s="6" customFormat="1" ht="58" customHeight="1" outlineLevel="2" spans="1:57">
      <c r="A159" s="65" t="s">
        <v>4133</v>
      </c>
      <c r="B159" s="65" t="s">
        <v>4133</v>
      </c>
      <c r="C159" s="60">
        <v>150</v>
      </c>
      <c r="D159" s="59" t="s">
        <v>4784</v>
      </c>
      <c r="E159" s="59" t="s">
        <v>3686</v>
      </c>
      <c r="F159" s="59" t="s">
        <v>3687</v>
      </c>
      <c r="G159" s="59" t="s">
        <v>3749</v>
      </c>
      <c r="H159" s="59" t="s">
        <v>4785</v>
      </c>
      <c r="I159" s="59" t="s">
        <v>3690</v>
      </c>
      <c r="J159" s="59" t="s">
        <v>3897</v>
      </c>
      <c r="K159" s="59" t="s">
        <v>4786</v>
      </c>
      <c r="L159" s="59" t="s">
        <v>4787</v>
      </c>
      <c r="M159" s="59" t="s">
        <v>4786</v>
      </c>
      <c r="N159" s="59" t="s">
        <v>4788</v>
      </c>
      <c r="O159" s="59" t="s">
        <v>3658</v>
      </c>
      <c r="P159" s="59" t="s">
        <v>4739</v>
      </c>
      <c r="Q159" s="59" t="s">
        <v>4740</v>
      </c>
      <c r="R159" s="59" t="s">
        <v>4757</v>
      </c>
      <c r="S159" s="59" t="s">
        <v>4789</v>
      </c>
      <c r="T159" s="59" t="s">
        <v>4579</v>
      </c>
      <c r="U159" s="59" t="s">
        <v>4147</v>
      </c>
      <c r="V159" s="59" t="s">
        <v>3788</v>
      </c>
      <c r="W159" s="59" t="s">
        <v>4245</v>
      </c>
      <c r="X159" s="59">
        <v>2024</v>
      </c>
      <c r="Y159" s="59" t="s">
        <v>3667</v>
      </c>
      <c r="Z159" s="59">
        <v>202401</v>
      </c>
      <c r="AA159" s="59">
        <v>202412</v>
      </c>
      <c r="AB159" s="59">
        <v>1</v>
      </c>
      <c r="AC159" s="59">
        <v>1</v>
      </c>
      <c r="AD159" s="59"/>
      <c r="AE159" s="59"/>
      <c r="AF159" s="108">
        <f t="shared" si="6"/>
        <v>0</v>
      </c>
      <c r="AG159" s="59">
        <v>19</v>
      </c>
      <c r="AH159" s="59">
        <v>19</v>
      </c>
      <c r="AI159" s="59" t="s">
        <v>3668</v>
      </c>
      <c r="AJ159" s="59" t="s">
        <v>3668</v>
      </c>
      <c r="AK159" s="59" t="s">
        <v>3668</v>
      </c>
      <c r="AL159" s="59" t="s">
        <v>3667</v>
      </c>
      <c r="AM159" s="59" t="s">
        <v>3667</v>
      </c>
      <c r="AN159" s="59" t="s">
        <v>3668</v>
      </c>
      <c r="AO159" s="59" t="s">
        <v>3668</v>
      </c>
      <c r="AP159" s="59" t="s">
        <v>3668</v>
      </c>
      <c r="AQ159" s="59" t="s">
        <v>3668</v>
      </c>
      <c r="AR159" s="59" t="s">
        <v>4790</v>
      </c>
      <c r="AS159" s="59">
        <v>18716324169</v>
      </c>
      <c r="AT159" s="80"/>
      <c r="AU159" s="104"/>
      <c r="AV159" s="104"/>
      <c r="AW159" s="104"/>
      <c r="AX159" s="59">
        <f t="shared" si="7"/>
        <v>1</v>
      </c>
      <c r="AY159" s="87">
        <v>1</v>
      </c>
      <c r="AZ159" s="70"/>
      <c r="BA159" s="70"/>
      <c r="BB159" s="70"/>
      <c r="BC159" s="70"/>
      <c r="BD159" s="70"/>
      <c r="BE159" s="70"/>
    </row>
    <row r="160" s="6" customFormat="1" ht="58" customHeight="1" outlineLevel="2" spans="1:57">
      <c r="A160" s="65" t="s">
        <v>4133</v>
      </c>
      <c r="B160" s="65" t="s">
        <v>4133</v>
      </c>
      <c r="C160" s="60">
        <v>151</v>
      </c>
      <c r="D160" s="59" t="s">
        <v>4791</v>
      </c>
      <c r="E160" s="59" t="s">
        <v>3686</v>
      </c>
      <c r="F160" s="59" t="s">
        <v>3687</v>
      </c>
      <c r="G160" s="59" t="s">
        <v>3749</v>
      </c>
      <c r="H160" s="59" t="s">
        <v>4792</v>
      </c>
      <c r="I160" s="59" t="s">
        <v>3690</v>
      </c>
      <c r="J160" s="59" t="s">
        <v>4260</v>
      </c>
      <c r="K160" s="59" t="s">
        <v>4793</v>
      </c>
      <c r="L160" s="59" t="s">
        <v>4794</v>
      </c>
      <c r="M160" s="59" t="s">
        <v>4793</v>
      </c>
      <c r="N160" s="59" t="s">
        <v>4795</v>
      </c>
      <c r="O160" s="59" t="s">
        <v>3658</v>
      </c>
      <c r="P160" s="59" t="s">
        <v>4739</v>
      </c>
      <c r="Q160" s="59" t="s">
        <v>4740</v>
      </c>
      <c r="R160" s="59" t="s">
        <v>4757</v>
      </c>
      <c r="S160" s="59" t="s">
        <v>4796</v>
      </c>
      <c r="T160" s="59" t="s">
        <v>4579</v>
      </c>
      <c r="U160" s="59" t="s">
        <v>4147</v>
      </c>
      <c r="V160" s="59" t="s">
        <v>3788</v>
      </c>
      <c r="W160" s="59" t="s">
        <v>4265</v>
      </c>
      <c r="X160" s="59">
        <v>2024</v>
      </c>
      <c r="Y160" s="59" t="s">
        <v>3667</v>
      </c>
      <c r="Z160" s="59">
        <v>202401</v>
      </c>
      <c r="AA160" s="59">
        <v>202412</v>
      </c>
      <c r="AB160" s="59">
        <v>6.2</v>
      </c>
      <c r="AC160" s="59">
        <v>6.2</v>
      </c>
      <c r="AD160" s="59"/>
      <c r="AE160" s="59"/>
      <c r="AF160" s="108">
        <f t="shared" si="6"/>
        <v>0</v>
      </c>
      <c r="AG160" s="59">
        <v>103</v>
      </c>
      <c r="AH160" s="59">
        <v>103</v>
      </c>
      <c r="AI160" s="59" t="s">
        <v>3668</v>
      </c>
      <c r="AJ160" s="59" t="s">
        <v>3668</v>
      </c>
      <c r="AK160" s="59" t="s">
        <v>3668</v>
      </c>
      <c r="AL160" s="59" t="s">
        <v>3667</v>
      </c>
      <c r="AM160" s="59" t="s">
        <v>3667</v>
      </c>
      <c r="AN160" s="59" t="s">
        <v>3668</v>
      </c>
      <c r="AO160" s="59" t="s">
        <v>3668</v>
      </c>
      <c r="AP160" s="59" t="s">
        <v>3668</v>
      </c>
      <c r="AQ160" s="59" t="s">
        <v>3668</v>
      </c>
      <c r="AR160" s="59" t="s">
        <v>4797</v>
      </c>
      <c r="AS160" s="59">
        <v>15730666815</v>
      </c>
      <c r="AT160" s="80"/>
      <c r="AU160" s="104"/>
      <c r="AV160" s="104"/>
      <c r="AW160" s="104"/>
      <c r="AX160" s="59">
        <f t="shared" si="7"/>
        <v>6.2</v>
      </c>
      <c r="AY160" s="87">
        <v>6.2</v>
      </c>
      <c r="AZ160" s="70"/>
      <c r="BA160" s="70"/>
      <c r="BB160" s="70"/>
      <c r="BC160" s="70"/>
      <c r="BD160" s="70"/>
      <c r="BE160" s="70"/>
    </row>
    <row r="161" s="6" customFormat="1" ht="58" customHeight="1" outlineLevel="2" spans="1:57">
      <c r="A161" s="65" t="s">
        <v>4133</v>
      </c>
      <c r="B161" s="65" t="s">
        <v>4133</v>
      </c>
      <c r="C161" s="60">
        <v>152</v>
      </c>
      <c r="D161" s="59" t="s">
        <v>4798</v>
      </c>
      <c r="E161" s="59" t="s">
        <v>3686</v>
      </c>
      <c r="F161" s="59" t="s">
        <v>3687</v>
      </c>
      <c r="G161" s="59" t="s">
        <v>3749</v>
      </c>
      <c r="H161" s="59" t="s">
        <v>4799</v>
      </c>
      <c r="I161" s="59" t="s">
        <v>3690</v>
      </c>
      <c r="J161" s="59" t="s">
        <v>4268</v>
      </c>
      <c r="K161" s="59" t="s">
        <v>4800</v>
      </c>
      <c r="L161" s="59" t="s">
        <v>4801</v>
      </c>
      <c r="M161" s="59" t="s">
        <v>4800</v>
      </c>
      <c r="N161" s="59" t="s">
        <v>4802</v>
      </c>
      <c r="O161" s="59" t="s">
        <v>3658</v>
      </c>
      <c r="P161" s="59" t="s">
        <v>4739</v>
      </c>
      <c r="Q161" s="59" t="s">
        <v>4740</v>
      </c>
      <c r="R161" s="59" t="s">
        <v>4757</v>
      </c>
      <c r="S161" s="59" t="s">
        <v>4803</v>
      </c>
      <c r="T161" s="59" t="s">
        <v>4579</v>
      </c>
      <c r="U161" s="59" t="s">
        <v>4147</v>
      </c>
      <c r="V161" s="59" t="s">
        <v>3788</v>
      </c>
      <c r="W161" s="59" t="s">
        <v>4273</v>
      </c>
      <c r="X161" s="59">
        <v>2024</v>
      </c>
      <c r="Y161" s="59" t="s">
        <v>3667</v>
      </c>
      <c r="Z161" s="59">
        <v>202401</v>
      </c>
      <c r="AA161" s="59">
        <v>202412</v>
      </c>
      <c r="AB161" s="59">
        <v>9.4</v>
      </c>
      <c r="AC161" s="59">
        <v>9.4</v>
      </c>
      <c r="AD161" s="59"/>
      <c r="AE161" s="59"/>
      <c r="AF161" s="108">
        <f t="shared" si="6"/>
        <v>0</v>
      </c>
      <c r="AG161" s="59">
        <v>139</v>
      </c>
      <c r="AH161" s="59">
        <v>139</v>
      </c>
      <c r="AI161" s="59" t="s">
        <v>3668</v>
      </c>
      <c r="AJ161" s="59" t="s">
        <v>3668</v>
      </c>
      <c r="AK161" s="59" t="s">
        <v>3668</v>
      </c>
      <c r="AL161" s="59" t="s">
        <v>3667</v>
      </c>
      <c r="AM161" s="59" t="s">
        <v>3667</v>
      </c>
      <c r="AN161" s="59" t="s">
        <v>3668</v>
      </c>
      <c r="AO161" s="59" t="s">
        <v>3668</v>
      </c>
      <c r="AP161" s="59" t="s">
        <v>3668</v>
      </c>
      <c r="AQ161" s="59" t="s">
        <v>3668</v>
      </c>
      <c r="AR161" s="59" t="s">
        <v>4804</v>
      </c>
      <c r="AS161" s="59">
        <v>15826470946</v>
      </c>
      <c r="AT161" s="80"/>
      <c r="AU161" s="104"/>
      <c r="AV161" s="104"/>
      <c r="AW161" s="104"/>
      <c r="AX161" s="59">
        <f t="shared" si="7"/>
        <v>9.4</v>
      </c>
      <c r="AY161" s="87">
        <v>9.4</v>
      </c>
      <c r="AZ161" s="70"/>
      <c r="BA161" s="70"/>
      <c r="BB161" s="70"/>
      <c r="BC161" s="70"/>
      <c r="BD161" s="70"/>
      <c r="BE161" s="70"/>
    </row>
    <row r="162" s="6" customFormat="1" ht="58" customHeight="1" outlineLevel="2" spans="1:57">
      <c r="A162" s="65" t="s">
        <v>4133</v>
      </c>
      <c r="B162" s="65" t="s">
        <v>4133</v>
      </c>
      <c r="C162" s="60">
        <v>153</v>
      </c>
      <c r="D162" s="59" t="s">
        <v>4805</v>
      </c>
      <c r="E162" s="59" t="s">
        <v>3686</v>
      </c>
      <c r="F162" s="59" t="s">
        <v>3687</v>
      </c>
      <c r="G162" s="59" t="s">
        <v>3749</v>
      </c>
      <c r="H162" s="59" t="s">
        <v>4806</v>
      </c>
      <c r="I162" s="59" t="s">
        <v>3690</v>
      </c>
      <c r="J162" s="59" t="s">
        <v>4276</v>
      </c>
      <c r="K162" s="59" t="s">
        <v>4807</v>
      </c>
      <c r="L162" s="59" t="s">
        <v>4808</v>
      </c>
      <c r="M162" s="59" t="s">
        <v>4807</v>
      </c>
      <c r="N162" s="59" t="s">
        <v>4809</v>
      </c>
      <c r="O162" s="59" t="s">
        <v>3658</v>
      </c>
      <c r="P162" s="59" t="s">
        <v>4739</v>
      </c>
      <c r="Q162" s="59" t="s">
        <v>4740</v>
      </c>
      <c r="R162" s="59" t="s">
        <v>4757</v>
      </c>
      <c r="S162" s="59" t="s">
        <v>4810</v>
      </c>
      <c r="T162" s="59" t="s">
        <v>4579</v>
      </c>
      <c r="U162" s="59" t="s">
        <v>4147</v>
      </c>
      <c r="V162" s="59" t="s">
        <v>3788</v>
      </c>
      <c r="W162" s="59" t="s">
        <v>4281</v>
      </c>
      <c r="X162" s="59">
        <v>2024</v>
      </c>
      <c r="Y162" s="59" t="s">
        <v>3667</v>
      </c>
      <c r="Z162" s="59">
        <v>202401</v>
      </c>
      <c r="AA162" s="59">
        <v>202412</v>
      </c>
      <c r="AB162" s="59">
        <v>5.6</v>
      </c>
      <c r="AC162" s="59">
        <v>5.6</v>
      </c>
      <c r="AD162" s="59"/>
      <c r="AE162" s="59"/>
      <c r="AF162" s="108">
        <f t="shared" si="6"/>
        <v>0</v>
      </c>
      <c r="AG162" s="59">
        <v>84</v>
      </c>
      <c r="AH162" s="59">
        <v>84</v>
      </c>
      <c r="AI162" s="59" t="s">
        <v>3668</v>
      </c>
      <c r="AJ162" s="59" t="s">
        <v>3668</v>
      </c>
      <c r="AK162" s="59" t="s">
        <v>3668</v>
      </c>
      <c r="AL162" s="59" t="s">
        <v>3667</v>
      </c>
      <c r="AM162" s="59" t="s">
        <v>3667</v>
      </c>
      <c r="AN162" s="59" t="s">
        <v>3668</v>
      </c>
      <c r="AO162" s="59" t="s">
        <v>3668</v>
      </c>
      <c r="AP162" s="59" t="s">
        <v>3668</v>
      </c>
      <c r="AQ162" s="59" t="s">
        <v>3668</v>
      </c>
      <c r="AR162" s="59" t="s">
        <v>4811</v>
      </c>
      <c r="AS162" s="59">
        <v>15223570990</v>
      </c>
      <c r="AT162" s="80"/>
      <c r="AU162" s="104"/>
      <c r="AV162" s="104"/>
      <c r="AW162" s="104"/>
      <c r="AX162" s="59">
        <f t="shared" si="7"/>
        <v>5.6</v>
      </c>
      <c r="AY162" s="87">
        <v>5.6</v>
      </c>
      <c r="AZ162" s="70"/>
      <c r="BA162" s="70"/>
      <c r="BB162" s="70"/>
      <c r="BC162" s="70"/>
      <c r="BD162" s="70"/>
      <c r="BE162" s="70"/>
    </row>
    <row r="163" s="6" customFormat="1" ht="58" customHeight="1" outlineLevel="2" spans="1:57">
      <c r="A163" s="65" t="s">
        <v>4133</v>
      </c>
      <c r="B163" s="65" t="s">
        <v>4133</v>
      </c>
      <c r="C163" s="60">
        <v>154</v>
      </c>
      <c r="D163" s="59" t="s">
        <v>4812</v>
      </c>
      <c r="E163" s="59" t="s">
        <v>3686</v>
      </c>
      <c r="F163" s="59" t="s">
        <v>3687</v>
      </c>
      <c r="G163" s="59" t="s">
        <v>3749</v>
      </c>
      <c r="H163" s="59" t="s">
        <v>4813</v>
      </c>
      <c r="I163" s="59" t="s">
        <v>3690</v>
      </c>
      <c r="J163" s="59" t="s">
        <v>4161</v>
      </c>
      <c r="K163" s="59" t="s">
        <v>4814</v>
      </c>
      <c r="L163" s="59" t="s">
        <v>4815</v>
      </c>
      <c r="M163" s="59" t="s">
        <v>4816</v>
      </c>
      <c r="N163" s="59" t="s">
        <v>4817</v>
      </c>
      <c r="O163" s="59" t="s">
        <v>3658</v>
      </c>
      <c r="P163" s="59" t="s">
        <v>4739</v>
      </c>
      <c r="Q163" s="59" t="s">
        <v>4740</v>
      </c>
      <c r="R163" s="59" t="s">
        <v>4757</v>
      </c>
      <c r="S163" s="59" t="s">
        <v>4818</v>
      </c>
      <c r="T163" s="59" t="s">
        <v>4579</v>
      </c>
      <c r="U163" s="59" t="s">
        <v>4147</v>
      </c>
      <c r="V163" s="59" t="s">
        <v>3788</v>
      </c>
      <c r="W163" s="59" t="s">
        <v>4166</v>
      </c>
      <c r="X163" s="59">
        <v>2024</v>
      </c>
      <c r="Y163" s="59" t="s">
        <v>3667</v>
      </c>
      <c r="Z163" s="59">
        <v>202401</v>
      </c>
      <c r="AA163" s="59">
        <v>202412</v>
      </c>
      <c r="AB163" s="59">
        <v>11.4</v>
      </c>
      <c r="AC163" s="59">
        <v>11.4</v>
      </c>
      <c r="AD163" s="59"/>
      <c r="AE163" s="59"/>
      <c r="AF163" s="108">
        <f t="shared" si="6"/>
        <v>0</v>
      </c>
      <c r="AG163" s="59">
        <v>193</v>
      </c>
      <c r="AH163" s="59">
        <v>193</v>
      </c>
      <c r="AI163" s="59" t="s">
        <v>3668</v>
      </c>
      <c r="AJ163" s="59" t="s">
        <v>3668</v>
      </c>
      <c r="AK163" s="59" t="s">
        <v>3668</v>
      </c>
      <c r="AL163" s="59" t="s">
        <v>3667</v>
      </c>
      <c r="AM163" s="59" t="s">
        <v>3667</v>
      </c>
      <c r="AN163" s="59" t="s">
        <v>3668</v>
      </c>
      <c r="AO163" s="59" t="s">
        <v>3668</v>
      </c>
      <c r="AP163" s="59" t="s">
        <v>3668</v>
      </c>
      <c r="AQ163" s="59" t="s">
        <v>3668</v>
      </c>
      <c r="AR163" s="59" t="s">
        <v>4819</v>
      </c>
      <c r="AS163" s="59">
        <v>13594802796</v>
      </c>
      <c r="AT163" s="80"/>
      <c r="AU163" s="104"/>
      <c r="AV163" s="104"/>
      <c r="AW163" s="104"/>
      <c r="AX163" s="59">
        <f t="shared" si="7"/>
        <v>11.4</v>
      </c>
      <c r="AY163" s="87">
        <v>11.4</v>
      </c>
      <c r="AZ163" s="70"/>
      <c r="BA163" s="70"/>
      <c r="BB163" s="70"/>
      <c r="BC163" s="70"/>
      <c r="BD163" s="70"/>
      <c r="BE163" s="70"/>
    </row>
    <row r="164" s="6" customFormat="1" ht="58" customHeight="1" outlineLevel="2" spans="1:57">
      <c r="A164" s="65" t="s">
        <v>4133</v>
      </c>
      <c r="B164" s="65" t="s">
        <v>4133</v>
      </c>
      <c r="C164" s="60">
        <v>155</v>
      </c>
      <c r="D164" s="59" t="s">
        <v>4820</v>
      </c>
      <c r="E164" s="59" t="s">
        <v>3686</v>
      </c>
      <c r="F164" s="59" t="s">
        <v>3687</v>
      </c>
      <c r="G164" s="59" t="s">
        <v>3749</v>
      </c>
      <c r="H164" s="59" t="s">
        <v>4821</v>
      </c>
      <c r="I164" s="59" t="s">
        <v>3690</v>
      </c>
      <c r="J164" s="59" t="s">
        <v>3691</v>
      </c>
      <c r="K164" s="59" t="s">
        <v>4822</v>
      </c>
      <c r="L164" s="59" t="s">
        <v>4823</v>
      </c>
      <c r="M164" s="59" t="s">
        <v>4824</v>
      </c>
      <c r="N164" s="59" t="s">
        <v>4825</v>
      </c>
      <c r="O164" s="59" t="s">
        <v>3658</v>
      </c>
      <c r="P164" s="59" t="s">
        <v>4739</v>
      </c>
      <c r="Q164" s="59" t="s">
        <v>4740</v>
      </c>
      <c r="R164" s="59" t="s">
        <v>4757</v>
      </c>
      <c r="S164" s="59" t="s">
        <v>4826</v>
      </c>
      <c r="T164" s="59" t="s">
        <v>4579</v>
      </c>
      <c r="U164" s="59" t="s">
        <v>4147</v>
      </c>
      <c r="V164" s="59" t="s">
        <v>3788</v>
      </c>
      <c r="W164" s="59" t="s">
        <v>3700</v>
      </c>
      <c r="X164" s="59">
        <v>2024</v>
      </c>
      <c r="Y164" s="59" t="s">
        <v>3667</v>
      </c>
      <c r="Z164" s="59">
        <v>202401</v>
      </c>
      <c r="AA164" s="59">
        <v>202412</v>
      </c>
      <c r="AB164" s="59">
        <v>10.6</v>
      </c>
      <c r="AC164" s="59">
        <v>10.6</v>
      </c>
      <c r="AD164" s="59"/>
      <c r="AE164" s="59"/>
      <c r="AF164" s="108">
        <f t="shared" si="6"/>
        <v>0</v>
      </c>
      <c r="AG164" s="59">
        <v>179</v>
      </c>
      <c r="AH164" s="59">
        <v>179</v>
      </c>
      <c r="AI164" s="59" t="s">
        <v>3668</v>
      </c>
      <c r="AJ164" s="59" t="s">
        <v>3668</v>
      </c>
      <c r="AK164" s="59" t="s">
        <v>3668</v>
      </c>
      <c r="AL164" s="59" t="s">
        <v>3667</v>
      </c>
      <c r="AM164" s="59" t="s">
        <v>3667</v>
      </c>
      <c r="AN164" s="59" t="s">
        <v>3668</v>
      </c>
      <c r="AO164" s="59" t="s">
        <v>3668</v>
      </c>
      <c r="AP164" s="59" t="s">
        <v>3668</v>
      </c>
      <c r="AQ164" s="59" t="s">
        <v>3668</v>
      </c>
      <c r="AR164" s="59" t="s">
        <v>4120</v>
      </c>
      <c r="AS164" s="59">
        <v>13668448223</v>
      </c>
      <c r="AT164" s="80"/>
      <c r="AU164" s="104"/>
      <c r="AV164" s="104"/>
      <c r="AW164" s="104"/>
      <c r="AX164" s="59">
        <f t="shared" si="7"/>
        <v>10.6</v>
      </c>
      <c r="AY164" s="87">
        <v>10.6</v>
      </c>
      <c r="AZ164" s="70"/>
      <c r="BA164" s="70"/>
      <c r="BB164" s="70"/>
      <c r="BC164" s="70"/>
      <c r="BD164" s="70"/>
      <c r="BE164" s="70"/>
    </row>
    <row r="165" s="6" customFormat="1" ht="58" customHeight="1" outlineLevel="2" spans="1:57">
      <c r="A165" s="65" t="s">
        <v>4133</v>
      </c>
      <c r="B165" s="65" t="s">
        <v>4133</v>
      </c>
      <c r="C165" s="60">
        <v>156</v>
      </c>
      <c r="D165" s="59" t="s">
        <v>4827</v>
      </c>
      <c r="E165" s="59" t="s">
        <v>3686</v>
      </c>
      <c r="F165" s="59" t="s">
        <v>3687</v>
      </c>
      <c r="G165" s="59" t="s">
        <v>3749</v>
      </c>
      <c r="H165" s="59" t="s">
        <v>4828</v>
      </c>
      <c r="I165" s="59" t="s">
        <v>3690</v>
      </c>
      <c r="J165" s="59" t="s">
        <v>3737</v>
      </c>
      <c r="K165" s="59" t="s">
        <v>4829</v>
      </c>
      <c r="L165" s="59" t="s">
        <v>4830</v>
      </c>
      <c r="M165" s="59" t="s">
        <v>4829</v>
      </c>
      <c r="N165" s="59" t="s">
        <v>4831</v>
      </c>
      <c r="O165" s="59" t="s">
        <v>3658</v>
      </c>
      <c r="P165" s="59" t="s">
        <v>4739</v>
      </c>
      <c r="Q165" s="59" t="s">
        <v>4740</v>
      </c>
      <c r="R165" s="59" t="s">
        <v>4757</v>
      </c>
      <c r="S165" s="59" t="s">
        <v>4832</v>
      </c>
      <c r="T165" s="59" t="s">
        <v>4579</v>
      </c>
      <c r="U165" s="59" t="s">
        <v>4147</v>
      </c>
      <c r="V165" s="59" t="s">
        <v>3788</v>
      </c>
      <c r="W165" s="59" t="s">
        <v>4209</v>
      </c>
      <c r="X165" s="59">
        <v>2024</v>
      </c>
      <c r="Y165" s="59" t="s">
        <v>3667</v>
      </c>
      <c r="Z165" s="59">
        <v>202401</v>
      </c>
      <c r="AA165" s="59">
        <v>202412</v>
      </c>
      <c r="AB165" s="59">
        <v>11.2</v>
      </c>
      <c r="AC165" s="59">
        <v>11.2</v>
      </c>
      <c r="AD165" s="59"/>
      <c r="AE165" s="59"/>
      <c r="AF165" s="108">
        <f t="shared" si="6"/>
        <v>0</v>
      </c>
      <c r="AG165" s="59">
        <v>200</v>
      </c>
      <c r="AH165" s="59">
        <v>200</v>
      </c>
      <c r="AI165" s="59" t="s">
        <v>3668</v>
      </c>
      <c r="AJ165" s="59" t="s">
        <v>3668</v>
      </c>
      <c r="AK165" s="59" t="s">
        <v>3668</v>
      </c>
      <c r="AL165" s="59" t="s">
        <v>3667</v>
      </c>
      <c r="AM165" s="59" t="s">
        <v>3667</v>
      </c>
      <c r="AN165" s="59" t="s">
        <v>3668</v>
      </c>
      <c r="AO165" s="59" t="s">
        <v>3668</v>
      </c>
      <c r="AP165" s="59" t="s">
        <v>3668</v>
      </c>
      <c r="AQ165" s="59" t="s">
        <v>3668</v>
      </c>
      <c r="AR165" s="59" t="s">
        <v>4833</v>
      </c>
      <c r="AS165" s="59">
        <v>15826394197</v>
      </c>
      <c r="AT165" s="80"/>
      <c r="AU165" s="104"/>
      <c r="AV165" s="104"/>
      <c r="AW165" s="104"/>
      <c r="AX165" s="59">
        <f t="shared" si="7"/>
        <v>11.2</v>
      </c>
      <c r="AY165" s="87">
        <v>11.2</v>
      </c>
      <c r="AZ165" s="70"/>
      <c r="BA165" s="70"/>
      <c r="BB165" s="70"/>
      <c r="BC165" s="70"/>
      <c r="BD165" s="70"/>
      <c r="BE165" s="70"/>
    </row>
    <row r="166" s="6" customFormat="1" ht="58" customHeight="1" outlineLevel="2" spans="1:57">
      <c r="A166" s="65" t="s">
        <v>4133</v>
      </c>
      <c r="B166" s="65" t="s">
        <v>4133</v>
      </c>
      <c r="C166" s="60">
        <v>157</v>
      </c>
      <c r="D166" s="59" t="s">
        <v>4834</v>
      </c>
      <c r="E166" s="59" t="s">
        <v>3686</v>
      </c>
      <c r="F166" s="59" t="s">
        <v>3687</v>
      </c>
      <c r="G166" s="59" t="s">
        <v>3749</v>
      </c>
      <c r="H166" s="59" t="s">
        <v>4835</v>
      </c>
      <c r="I166" s="59" t="s">
        <v>3690</v>
      </c>
      <c r="J166" s="59" t="s">
        <v>4212</v>
      </c>
      <c r="K166" s="59" t="s">
        <v>4836</v>
      </c>
      <c r="L166" s="59" t="s">
        <v>4837</v>
      </c>
      <c r="M166" s="59" t="s">
        <v>4836</v>
      </c>
      <c r="N166" s="59" t="s">
        <v>4838</v>
      </c>
      <c r="O166" s="59" t="s">
        <v>3658</v>
      </c>
      <c r="P166" s="59" t="s">
        <v>4739</v>
      </c>
      <c r="Q166" s="59" t="s">
        <v>4740</v>
      </c>
      <c r="R166" s="59" t="s">
        <v>4757</v>
      </c>
      <c r="S166" s="59" t="s">
        <v>4839</v>
      </c>
      <c r="T166" s="59" t="s">
        <v>4579</v>
      </c>
      <c r="U166" s="59" t="s">
        <v>4147</v>
      </c>
      <c r="V166" s="59" t="s">
        <v>3788</v>
      </c>
      <c r="W166" s="59" t="s">
        <v>4217</v>
      </c>
      <c r="X166" s="59">
        <v>2024</v>
      </c>
      <c r="Y166" s="59" t="s">
        <v>3667</v>
      </c>
      <c r="Z166" s="59">
        <v>202401</v>
      </c>
      <c r="AA166" s="59">
        <v>202412</v>
      </c>
      <c r="AB166" s="59">
        <v>8</v>
      </c>
      <c r="AC166" s="59">
        <v>8</v>
      </c>
      <c r="AD166" s="59"/>
      <c r="AE166" s="59"/>
      <c r="AF166" s="108">
        <f t="shared" si="6"/>
        <v>0</v>
      </c>
      <c r="AG166" s="59">
        <v>146</v>
      </c>
      <c r="AH166" s="59">
        <v>146</v>
      </c>
      <c r="AI166" s="59" t="s">
        <v>3668</v>
      </c>
      <c r="AJ166" s="59" t="s">
        <v>3668</v>
      </c>
      <c r="AK166" s="59" t="s">
        <v>3668</v>
      </c>
      <c r="AL166" s="59" t="s">
        <v>3667</v>
      </c>
      <c r="AM166" s="59" t="s">
        <v>3667</v>
      </c>
      <c r="AN166" s="59" t="s">
        <v>3668</v>
      </c>
      <c r="AO166" s="59" t="s">
        <v>3668</v>
      </c>
      <c r="AP166" s="59" t="s">
        <v>3668</v>
      </c>
      <c r="AQ166" s="59" t="s">
        <v>3668</v>
      </c>
      <c r="AR166" s="59" t="s">
        <v>4840</v>
      </c>
      <c r="AS166" s="59">
        <v>15823710996</v>
      </c>
      <c r="AT166" s="80"/>
      <c r="AU166" s="104"/>
      <c r="AV166" s="104"/>
      <c r="AW166" s="104"/>
      <c r="AX166" s="59">
        <f t="shared" si="7"/>
        <v>8</v>
      </c>
      <c r="AY166" s="87">
        <v>8</v>
      </c>
      <c r="AZ166" s="70"/>
      <c r="BA166" s="70"/>
      <c r="BB166" s="70"/>
      <c r="BC166" s="70"/>
      <c r="BD166" s="70"/>
      <c r="BE166" s="70"/>
    </row>
    <row r="167" s="6" customFormat="1" ht="58" customHeight="1" outlineLevel="2" spans="1:57">
      <c r="A167" s="65" t="s">
        <v>4133</v>
      </c>
      <c r="B167" s="65" t="s">
        <v>4133</v>
      </c>
      <c r="C167" s="60">
        <v>158</v>
      </c>
      <c r="D167" s="59" t="s">
        <v>4841</v>
      </c>
      <c r="E167" s="59" t="s">
        <v>3686</v>
      </c>
      <c r="F167" s="59" t="s">
        <v>3687</v>
      </c>
      <c r="G167" s="59" t="s">
        <v>3749</v>
      </c>
      <c r="H167" s="59" t="s">
        <v>4842</v>
      </c>
      <c r="I167" s="59" t="s">
        <v>3690</v>
      </c>
      <c r="J167" s="59" t="s">
        <v>4357</v>
      </c>
      <c r="K167" s="59" t="s">
        <v>4843</v>
      </c>
      <c r="L167" s="59" t="s">
        <v>4844</v>
      </c>
      <c r="M167" s="59" t="s">
        <v>4843</v>
      </c>
      <c r="N167" s="59" t="s">
        <v>4845</v>
      </c>
      <c r="O167" s="59" t="s">
        <v>3658</v>
      </c>
      <c r="P167" s="59" t="s">
        <v>4739</v>
      </c>
      <c r="Q167" s="59" t="s">
        <v>4740</v>
      </c>
      <c r="R167" s="59" t="s">
        <v>4757</v>
      </c>
      <c r="S167" s="59" t="s">
        <v>4846</v>
      </c>
      <c r="T167" s="59" t="s">
        <v>4579</v>
      </c>
      <c r="U167" s="59" t="s">
        <v>4147</v>
      </c>
      <c r="V167" s="59" t="s">
        <v>3788</v>
      </c>
      <c r="W167" s="59" t="s">
        <v>4110</v>
      </c>
      <c r="X167" s="59">
        <v>2024</v>
      </c>
      <c r="Y167" s="59" t="s">
        <v>3667</v>
      </c>
      <c r="Z167" s="59">
        <v>202401</v>
      </c>
      <c r="AA167" s="59">
        <v>202412</v>
      </c>
      <c r="AB167" s="59">
        <v>18.8</v>
      </c>
      <c r="AC167" s="59">
        <v>18.8</v>
      </c>
      <c r="AD167" s="59"/>
      <c r="AE167" s="59"/>
      <c r="AF167" s="108">
        <f t="shared" si="6"/>
        <v>0</v>
      </c>
      <c r="AG167" s="59">
        <v>246</v>
      </c>
      <c r="AH167" s="59">
        <v>246</v>
      </c>
      <c r="AI167" s="59" t="s">
        <v>3668</v>
      </c>
      <c r="AJ167" s="59" t="s">
        <v>3668</v>
      </c>
      <c r="AK167" s="59" t="s">
        <v>3668</v>
      </c>
      <c r="AL167" s="59" t="s">
        <v>3667</v>
      </c>
      <c r="AM167" s="59" t="s">
        <v>3667</v>
      </c>
      <c r="AN167" s="59" t="s">
        <v>3668</v>
      </c>
      <c r="AO167" s="59" t="s">
        <v>3668</v>
      </c>
      <c r="AP167" s="59" t="s">
        <v>3668</v>
      </c>
      <c r="AQ167" s="59" t="s">
        <v>3668</v>
      </c>
      <c r="AR167" s="59" t="s">
        <v>4847</v>
      </c>
      <c r="AS167" s="59">
        <v>15084310372</v>
      </c>
      <c r="AT167" s="80"/>
      <c r="AU167" s="104"/>
      <c r="AV167" s="104"/>
      <c r="AW167" s="104"/>
      <c r="AX167" s="59">
        <f t="shared" si="7"/>
        <v>18.8</v>
      </c>
      <c r="AY167" s="87">
        <v>18.8</v>
      </c>
      <c r="AZ167" s="70"/>
      <c r="BA167" s="70"/>
      <c r="BB167" s="70"/>
      <c r="BC167" s="70"/>
      <c r="BD167" s="70"/>
      <c r="BE167" s="70"/>
    </row>
    <row r="168" s="6" customFormat="1" ht="58" customHeight="1" outlineLevel="2" spans="1:57">
      <c r="A168" s="65" t="s">
        <v>4133</v>
      </c>
      <c r="B168" s="65" t="s">
        <v>4133</v>
      </c>
      <c r="C168" s="60">
        <v>159</v>
      </c>
      <c r="D168" s="59" t="s">
        <v>4848</v>
      </c>
      <c r="E168" s="59" t="s">
        <v>3686</v>
      </c>
      <c r="F168" s="59" t="s">
        <v>3687</v>
      </c>
      <c r="G168" s="59" t="s">
        <v>3749</v>
      </c>
      <c r="H168" s="59" t="s">
        <v>4849</v>
      </c>
      <c r="I168" s="59" t="s">
        <v>3690</v>
      </c>
      <c r="J168" s="59" t="s">
        <v>4169</v>
      </c>
      <c r="K168" s="59" t="s">
        <v>4850</v>
      </c>
      <c r="L168" s="59" t="s">
        <v>4851</v>
      </c>
      <c r="M168" s="59" t="s">
        <v>4850</v>
      </c>
      <c r="N168" s="59" t="s">
        <v>4852</v>
      </c>
      <c r="O168" s="59" t="s">
        <v>3658</v>
      </c>
      <c r="P168" s="59" t="s">
        <v>4739</v>
      </c>
      <c r="Q168" s="59" t="s">
        <v>4740</v>
      </c>
      <c r="R168" s="59" t="s">
        <v>4757</v>
      </c>
      <c r="S168" s="59" t="s">
        <v>4853</v>
      </c>
      <c r="T168" s="59" t="s">
        <v>4579</v>
      </c>
      <c r="U168" s="59" t="s">
        <v>4147</v>
      </c>
      <c r="V168" s="59" t="s">
        <v>3788</v>
      </c>
      <c r="W168" s="59" t="s">
        <v>4174</v>
      </c>
      <c r="X168" s="59">
        <v>2024</v>
      </c>
      <c r="Y168" s="59" t="s">
        <v>3667</v>
      </c>
      <c r="Z168" s="59">
        <v>202401</v>
      </c>
      <c r="AA168" s="59">
        <v>202412</v>
      </c>
      <c r="AB168" s="59">
        <v>16</v>
      </c>
      <c r="AC168" s="59">
        <v>16</v>
      </c>
      <c r="AD168" s="59"/>
      <c r="AE168" s="59"/>
      <c r="AF168" s="108">
        <f t="shared" si="6"/>
        <v>0</v>
      </c>
      <c r="AG168" s="59">
        <v>248</v>
      </c>
      <c r="AH168" s="59">
        <v>248</v>
      </c>
      <c r="AI168" s="59" t="s">
        <v>3668</v>
      </c>
      <c r="AJ168" s="59" t="s">
        <v>3668</v>
      </c>
      <c r="AK168" s="59" t="s">
        <v>3668</v>
      </c>
      <c r="AL168" s="59" t="s">
        <v>3667</v>
      </c>
      <c r="AM168" s="59" t="s">
        <v>3667</v>
      </c>
      <c r="AN168" s="59" t="s">
        <v>3668</v>
      </c>
      <c r="AO168" s="59" t="s">
        <v>3668</v>
      </c>
      <c r="AP168" s="59" t="s">
        <v>3668</v>
      </c>
      <c r="AQ168" s="59" t="s">
        <v>3668</v>
      </c>
      <c r="AR168" s="59" t="s">
        <v>4854</v>
      </c>
      <c r="AS168" s="59">
        <v>15213511608</v>
      </c>
      <c r="AT168" s="80"/>
      <c r="AU168" s="104"/>
      <c r="AV168" s="104"/>
      <c r="AW168" s="104"/>
      <c r="AX168" s="59">
        <f t="shared" si="7"/>
        <v>16</v>
      </c>
      <c r="AY168" s="87">
        <v>16</v>
      </c>
      <c r="AZ168" s="70"/>
      <c r="BA168" s="70"/>
      <c r="BB168" s="70"/>
      <c r="BC168" s="70"/>
      <c r="BD168" s="70"/>
      <c r="BE168" s="70"/>
    </row>
    <row r="169" s="6" customFormat="1" ht="58" customHeight="1" outlineLevel="2" spans="1:57">
      <c r="A169" s="65" t="s">
        <v>4133</v>
      </c>
      <c r="B169" s="65" t="s">
        <v>4133</v>
      </c>
      <c r="C169" s="60">
        <v>160</v>
      </c>
      <c r="D169" s="59" t="s">
        <v>4855</v>
      </c>
      <c r="E169" s="59" t="s">
        <v>3686</v>
      </c>
      <c r="F169" s="59" t="s">
        <v>3687</v>
      </c>
      <c r="G169" s="59" t="s">
        <v>3749</v>
      </c>
      <c r="H169" s="59" t="s">
        <v>4768</v>
      </c>
      <c r="I169" s="59" t="s">
        <v>3690</v>
      </c>
      <c r="J169" s="59" t="s">
        <v>3909</v>
      </c>
      <c r="K169" s="59" t="s">
        <v>4856</v>
      </c>
      <c r="L169" s="59" t="s">
        <v>4857</v>
      </c>
      <c r="M169" s="59" t="s">
        <v>4856</v>
      </c>
      <c r="N169" s="59" t="s">
        <v>4771</v>
      </c>
      <c r="O169" s="59" t="s">
        <v>3658</v>
      </c>
      <c r="P169" s="59" t="s">
        <v>4739</v>
      </c>
      <c r="Q169" s="59" t="s">
        <v>4740</v>
      </c>
      <c r="R169" s="59" t="s">
        <v>4757</v>
      </c>
      <c r="S169" s="59" t="s">
        <v>4772</v>
      </c>
      <c r="T169" s="59" t="s">
        <v>4579</v>
      </c>
      <c r="U169" s="59" t="s">
        <v>4147</v>
      </c>
      <c r="V169" s="59" t="s">
        <v>3788</v>
      </c>
      <c r="W169" s="59" t="s">
        <v>4224</v>
      </c>
      <c r="X169" s="59">
        <v>2024</v>
      </c>
      <c r="Y169" s="59" t="s">
        <v>3667</v>
      </c>
      <c r="Z169" s="59">
        <v>202401</v>
      </c>
      <c r="AA169" s="59">
        <v>202412</v>
      </c>
      <c r="AB169" s="59">
        <v>3.4</v>
      </c>
      <c r="AC169" s="59">
        <v>3.4</v>
      </c>
      <c r="AD169" s="59"/>
      <c r="AE169" s="59"/>
      <c r="AF169" s="108">
        <f t="shared" si="6"/>
        <v>0</v>
      </c>
      <c r="AG169" s="59">
        <v>50</v>
      </c>
      <c r="AH169" s="59">
        <v>50</v>
      </c>
      <c r="AI169" s="59" t="s">
        <v>3668</v>
      </c>
      <c r="AJ169" s="59" t="s">
        <v>3668</v>
      </c>
      <c r="AK169" s="59" t="s">
        <v>3668</v>
      </c>
      <c r="AL169" s="59" t="s">
        <v>3667</v>
      </c>
      <c r="AM169" s="59" t="s">
        <v>3667</v>
      </c>
      <c r="AN169" s="59" t="s">
        <v>3668</v>
      </c>
      <c r="AO169" s="59" t="s">
        <v>3668</v>
      </c>
      <c r="AP169" s="59" t="s">
        <v>3668</v>
      </c>
      <c r="AQ169" s="59" t="s">
        <v>3668</v>
      </c>
      <c r="AR169" s="59" t="s">
        <v>4858</v>
      </c>
      <c r="AS169" s="59">
        <v>18323736126</v>
      </c>
      <c r="AT169" s="80"/>
      <c r="AU169" s="104"/>
      <c r="AV169" s="104"/>
      <c r="AW169" s="104"/>
      <c r="AX169" s="59">
        <f t="shared" si="7"/>
        <v>3.4</v>
      </c>
      <c r="AY169" s="87">
        <v>3.4</v>
      </c>
      <c r="AZ169" s="70"/>
      <c r="BA169" s="70"/>
      <c r="BB169" s="70"/>
      <c r="BC169" s="70"/>
      <c r="BD169" s="70"/>
      <c r="BE169" s="70"/>
    </row>
    <row r="170" s="6" customFormat="1" ht="58" customHeight="1" outlineLevel="2" spans="1:57">
      <c r="A170" s="65" t="s">
        <v>4133</v>
      </c>
      <c r="B170" s="65" t="s">
        <v>4133</v>
      </c>
      <c r="C170" s="60">
        <v>161</v>
      </c>
      <c r="D170" s="59" t="s">
        <v>4859</v>
      </c>
      <c r="E170" s="59" t="s">
        <v>3686</v>
      </c>
      <c r="F170" s="59" t="s">
        <v>3687</v>
      </c>
      <c r="G170" s="59" t="s">
        <v>3749</v>
      </c>
      <c r="H170" s="59" t="s">
        <v>4842</v>
      </c>
      <c r="I170" s="59" t="s">
        <v>3690</v>
      </c>
      <c r="J170" s="59" t="s">
        <v>4177</v>
      </c>
      <c r="K170" s="59" t="s">
        <v>4860</v>
      </c>
      <c r="L170" s="59" t="s">
        <v>4861</v>
      </c>
      <c r="M170" s="59" t="s">
        <v>4860</v>
      </c>
      <c r="N170" s="59" t="s">
        <v>4845</v>
      </c>
      <c r="O170" s="59" t="s">
        <v>3658</v>
      </c>
      <c r="P170" s="59" t="s">
        <v>4739</v>
      </c>
      <c r="Q170" s="59" t="s">
        <v>4740</v>
      </c>
      <c r="R170" s="59" t="s">
        <v>4757</v>
      </c>
      <c r="S170" s="59" t="s">
        <v>4846</v>
      </c>
      <c r="T170" s="59" t="s">
        <v>4579</v>
      </c>
      <c r="U170" s="59" t="s">
        <v>4147</v>
      </c>
      <c r="V170" s="59" t="s">
        <v>3788</v>
      </c>
      <c r="W170" s="59" t="s">
        <v>3716</v>
      </c>
      <c r="X170" s="59">
        <v>2024</v>
      </c>
      <c r="Y170" s="59" t="s">
        <v>3667</v>
      </c>
      <c r="Z170" s="59">
        <v>202401</v>
      </c>
      <c r="AA170" s="59">
        <v>202412</v>
      </c>
      <c r="AB170" s="59">
        <v>18.8</v>
      </c>
      <c r="AC170" s="59">
        <v>18.8</v>
      </c>
      <c r="AD170" s="59"/>
      <c r="AE170" s="59"/>
      <c r="AF170" s="108">
        <f t="shared" si="6"/>
        <v>0</v>
      </c>
      <c r="AG170" s="59">
        <v>272</v>
      </c>
      <c r="AH170" s="59">
        <v>272</v>
      </c>
      <c r="AI170" s="59" t="s">
        <v>3668</v>
      </c>
      <c r="AJ170" s="59" t="s">
        <v>3668</v>
      </c>
      <c r="AK170" s="59" t="s">
        <v>3668</v>
      </c>
      <c r="AL170" s="59" t="s">
        <v>3667</v>
      </c>
      <c r="AM170" s="59" t="s">
        <v>3667</v>
      </c>
      <c r="AN170" s="59" t="s">
        <v>3668</v>
      </c>
      <c r="AO170" s="59" t="s">
        <v>3668</v>
      </c>
      <c r="AP170" s="59" t="s">
        <v>3668</v>
      </c>
      <c r="AQ170" s="59" t="s">
        <v>3668</v>
      </c>
      <c r="AR170" s="59" t="s">
        <v>4056</v>
      </c>
      <c r="AS170" s="59" t="s">
        <v>480</v>
      </c>
      <c r="AT170" s="80"/>
      <c r="AU170" s="104"/>
      <c r="AV170" s="104"/>
      <c r="AW170" s="104"/>
      <c r="AX170" s="59">
        <f t="shared" si="7"/>
        <v>18.8</v>
      </c>
      <c r="AY170" s="87">
        <v>18.8</v>
      </c>
      <c r="AZ170" s="70"/>
      <c r="BA170" s="70"/>
      <c r="BB170" s="70"/>
      <c r="BC170" s="70"/>
      <c r="BD170" s="70"/>
      <c r="BE170" s="70"/>
    </row>
    <row r="171" s="6" customFormat="1" ht="58" customHeight="1" outlineLevel="2" spans="1:57">
      <c r="A171" s="65" t="s">
        <v>4133</v>
      </c>
      <c r="B171" s="65" t="s">
        <v>4133</v>
      </c>
      <c r="C171" s="60">
        <v>162</v>
      </c>
      <c r="D171" s="59" t="s">
        <v>4862</v>
      </c>
      <c r="E171" s="59" t="s">
        <v>3686</v>
      </c>
      <c r="F171" s="59" t="s">
        <v>3687</v>
      </c>
      <c r="G171" s="59" t="s">
        <v>3749</v>
      </c>
      <c r="H171" s="59" t="s">
        <v>4863</v>
      </c>
      <c r="I171" s="59" t="s">
        <v>3690</v>
      </c>
      <c r="J171" s="59" t="s">
        <v>4364</v>
      </c>
      <c r="K171" s="59" t="s">
        <v>4864</v>
      </c>
      <c r="L171" s="59" t="s">
        <v>4865</v>
      </c>
      <c r="M171" s="59" t="s">
        <v>4864</v>
      </c>
      <c r="N171" s="59" t="s">
        <v>4866</v>
      </c>
      <c r="O171" s="59" t="s">
        <v>3658</v>
      </c>
      <c r="P171" s="59" t="s">
        <v>4739</v>
      </c>
      <c r="Q171" s="59" t="s">
        <v>4740</v>
      </c>
      <c r="R171" s="59" t="s">
        <v>4757</v>
      </c>
      <c r="S171" s="59" t="s">
        <v>4867</v>
      </c>
      <c r="T171" s="59" t="s">
        <v>4579</v>
      </c>
      <c r="U171" s="59" t="s">
        <v>4147</v>
      </c>
      <c r="V171" s="59" t="s">
        <v>3788</v>
      </c>
      <c r="W171" s="59" t="s">
        <v>4035</v>
      </c>
      <c r="X171" s="59">
        <v>2024</v>
      </c>
      <c r="Y171" s="59" t="s">
        <v>3667</v>
      </c>
      <c r="Z171" s="59">
        <v>202401</v>
      </c>
      <c r="AA171" s="59">
        <v>202412</v>
      </c>
      <c r="AB171" s="59">
        <v>27.6</v>
      </c>
      <c r="AC171" s="59">
        <v>27.6</v>
      </c>
      <c r="AD171" s="59"/>
      <c r="AE171" s="59"/>
      <c r="AF171" s="108">
        <f t="shared" si="6"/>
        <v>0</v>
      </c>
      <c r="AG171" s="59">
        <v>391</v>
      </c>
      <c r="AH171" s="59">
        <v>391</v>
      </c>
      <c r="AI171" s="59" t="s">
        <v>3668</v>
      </c>
      <c r="AJ171" s="59" t="s">
        <v>3668</v>
      </c>
      <c r="AK171" s="59" t="s">
        <v>3668</v>
      </c>
      <c r="AL171" s="59" t="s">
        <v>3667</v>
      </c>
      <c r="AM171" s="59" t="s">
        <v>3667</v>
      </c>
      <c r="AN171" s="59" t="s">
        <v>3668</v>
      </c>
      <c r="AO171" s="59" t="s">
        <v>3668</v>
      </c>
      <c r="AP171" s="59" t="s">
        <v>3668</v>
      </c>
      <c r="AQ171" s="59" t="s">
        <v>3668</v>
      </c>
      <c r="AR171" s="59" t="s">
        <v>4036</v>
      </c>
      <c r="AS171" s="59">
        <v>13527346598</v>
      </c>
      <c r="AT171" s="80"/>
      <c r="AU171" s="104"/>
      <c r="AV171" s="104"/>
      <c r="AW171" s="104"/>
      <c r="AX171" s="59">
        <f t="shared" si="7"/>
        <v>27.6</v>
      </c>
      <c r="AY171" s="87">
        <v>27.6</v>
      </c>
      <c r="AZ171" s="70"/>
      <c r="BA171" s="70"/>
      <c r="BB171" s="70"/>
      <c r="BC171" s="70"/>
      <c r="BD171" s="70"/>
      <c r="BE171" s="70"/>
    </row>
    <row r="172" s="6" customFormat="1" ht="58" customHeight="1" outlineLevel="2" spans="1:57">
      <c r="A172" s="65" t="s">
        <v>4133</v>
      </c>
      <c r="B172" s="65" t="s">
        <v>4133</v>
      </c>
      <c r="C172" s="60">
        <v>163</v>
      </c>
      <c r="D172" s="59" t="s">
        <v>4868</v>
      </c>
      <c r="E172" s="59" t="s">
        <v>3686</v>
      </c>
      <c r="F172" s="59" t="s">
        <v>3687</v>
      </c>
      <c r="G172" s="59" t="s">
        <v>3749</v>
      </c>
      <c r="H172" s="59" t="s">
        <v>4869</v>
      </c>
      <c r="I172" s="59" t="s">
        <v>3690</v>
      </c>
      <c r="J172" s="59" t="s">
        <v>4284</v>
      </c>
      <c r="K172" s="59" t="s">
        <v>4870</v>
      </c>
      <c r="L172" s="59" t="s">
        <v>4871</v>
      </c>
      <c r="M172" s="59" t="s">
        <v>4870</v>
      </c>
      <c r="N172" s="59" t="s">
        <v>4872</v>
      </c>
      <c r="O172" s="59" t="s">
        <v>3658</v>
      </c>
      <c r="P172" s="59" t="s">
        <v>4739</v>
      </c>
      <c r="Q172" s="59" t="s">
        <v>4740</v>
      </c>
      <c r="R172" s="59" t="s">
        <v>4757</v>
      </c>
      <c r="S172" s="59" t="s">
        <v>4873</v>
      </c>
      <c r="T172" s="59" t="s">
        <v>4579</v>
      </c>
      <c r="U172" s="59" t="s">
        <v>4147</v>
      </c>
      <c r="V172" s="59" t="s">
        <v>3788</v>
      </c>
      <c r="W172" s="59" t="s">
        <v>3731</v>
      </c>
      <c r="X172" s="59">
        <v>2024</v>
      </c>
      <c r="Y172" s="59" t="s">
        <v>3667</v>
      </c>
      <c r="Z172" s="59">
        <v>202401</v>
      </c>
      <c r="AA172" s="59">
        <v>202412</v>
      </c>
      <c r="AB172" s="59">
        <v>7.6</v>
      </c>
      <c r="AC172" s="59">
        <v>7.6</v>
      </c>
      <c r="AD172" s="59"/>
      <c r="AE172" s="59"/>
      <c r="AF172" s="108">
        <f t="shared" si="6"/>
        <v>0</v>
      </c>
      <c r="AG172" s="59">
        <v>112</v>
      </c>
      <c r="AH172" s="59">
        <v>112</v>
      </c>
      <c r="AI172" s="59" t="s">
        <v>3668</v>
      </c>
      <c r="AJ172" s="59" t="s">
        <v>3668</v>
      </c>
      <c r="AK172" s="59" t="s">
        <v>3668</v>
      </c>
      <c r="AL172" s="59" t="s">
        <v>3667</v>
      </c>
      <c r="AM172" s="59" t="s">
        <v>3667</v>
      </c>
      <c r="AN172" s="59" t="s">
        <v>3668</v>
      </c>
      <c r="AO172" s="59" t="s">
        <v>3668</v>
      </c>
      <c r="AP172" s="59" t="s">
        <v>3668</v>
      </c>
      <c r="AQ172" s="59" t="s">
        <v>3668</v>
      </c>
      <c r="AR172" s="59" t="s">
        <v>4874</v>
      </c>
      <c r="AS172" s="59">
        <v>18323731017</v>
      </c>
      <c r="AT172" s="80"/>
      <c r="AU172" s="104"/>
      <c r="AV172" s="104"/>
      <c r="AW172" s="104"/>
      <c r="AX172" s="59">
        <f t="shared" si="7"/>
        <v>7.6</v>
      </c>
      <c r="AY172" s="87">
        <v>7.6</v>
      </c>
      <c r="AZ172" s="70"/>
      <c r="BA172" s="70"/>
      <c r="BB172" s="70"/>
      <c r="BC172" s="70"/>
      <c r="BD172" s="70"/>
      <c r="BE172" s="70"/>
    </row>
    <row r="173" s="6" customFormat="1" ht="58" customHeight="1" outlineLevel="2" spans="1:57">
      <c r="A173" s="65" t="s">
        <v>4133</v>
      </c>
      <c r="B173" s="65" t="s">
        <v>4133</v>
      </c>
      <c r="C173" s="60">
        <v>164</v>
      </c>
      <c r="D173" s="59" t="s">
        <v>4875</v>
      </c>
      <c r="E173" s="59" t="s">
        <v>3686</v>
      </c>
      <c r="F173" s="59" t="s">
        <v>3687</v>
      </c>
      <c r="G173" s="59" t="s">
        <v>3749</v>
      </c>
      <c r="H173" s="59" t="s">
        <v>4876</v>
      </c>
      <c r="I173" s="59" t="s">
        <v>3690</v>
      </c>
      <c r="J173" s="59" t="s">
        <v>3994</v>
      </c>
      <c r="K173" s="59" t="s">
        <v>4877</v>
      </c>
      <c r="L173" s="59" t="s">
        <v>4878</v>
      </c>
      <c r="M173" s="59" t="s">
        <v>4877</v>
      </c>
      <c r="N173" s="59" t="s">
        <v>4879</v>
      </c>
      <c r="O173" s="59" t="s">
        <v>3658</v>
      </c>
      <c r="P173" s="59" t="s">
        <v>4739</v>
      </c>
      <c r="Q173" s="59" t="s">
        <v>4740</v>
      </c>
      <c r="R173" s="59" t="s">
        <v>4757</v>
      </c>
      <c r="S173" s="59" t="s">
        <v>4880</v>
      </c>
      <c r="T173" s="59" t="s">
        <v>4579</v>
      </c>
      <c r="U173" s="59" t="s">
        <v>4147</v>
      </c>
      <c r="V173" s="59" t="s">
        <v>3788</v>
      </c>
      <c r="W173" s="59" t="s">
        <v>4295</v>
      </c>
      <c r="X173" s="59">
        <v>2024</v>
      </c>
      <c r="Y173" s="59" t="s">
        <v>3667</v>
      </c>
      <c r="Z173" s="59">
        <v>202401</v>
      </c>
      <c r="AA173" s="59">
        <v>202412</v>
      </c>
      <c r="AB173" s="59">
        <v>9.6</v>
      </c>
      <c r="AC173" s="59">
        <v>9.6</v>
      </c>
      <c r="AD173" s="59"/>
      <c r="AE173" s="59"/>
      <c r="AF173" s="108">
        <f t="shared" si="6"/>
        <v>0</v>
      </c>
      <c r="AG173" s="59">
        <v>152</v>
      </c>
      <c r="AH173" s="59">
        <v>152</v>
      </c>
      <c r="AI173" s="59" t="s">
        <v>3668</v>
      </c>
      <c r="AJ173" s="59" t="s">
        <v>3668</v>
      </c>
      <c r="AK173" s="59" t="s">
        <v>3668</v>
      </c>
      <c r="AL173" s="59" t="s">
        <v>3667</v>
      </c>
      <c r="AM173" s="59" t="s">
        <v>3667</v>
      </c>
      <c r="AN173" s="59" t="s">
        <v>3668</v>
      </c>
      <c r="AO173" s="59" t="s">
        <v>3668</v>
      </c>
      <c r="AP173" s="59" t="s">
        <v>3668</v>
      </c>
      <c r="AQ173" s="59" t="s">
        <v>3668</v>
      </c>
      <c r="AR173" s="59" t="s">
        <v>4881</v>
      </c>
      <c r="AS173" s="59">
        <v>18716716777</v>
      </c>
      <c r="AT173" s="80"/>
      <c r="AU173" s="104"/>
      <c r="AV173" s="104"/>
      <c r="AW173" s="104"/>
      <c r="AX173" s="59">
        <f t="shared" si="7"/>
        <v>9.6</v>
      </c>
      <c r="AY173" s="87">
        <v>9.6</v>
      </c>
      <c r="AZ173" s="70"/>
      <c r="BA173" s="70"/>
      <c r="BB173" s="70"/>
      <c r="BC173" s="70"/>
      <c r="BD173" s="70"/>
      <c r="BE173" s="70"/>
    </row>
    <row r="174" s="6" customFormat="1" ht="58" customHeight="1" outlineLevel="2" spans="1:57">
      <c r="A174" s="65" t="s">
        <v>4133</v>
      </c>
      <c r="B174" s="65" t="s">
        <v>4133</v>
      </c>
      <c r="C174" s="60">
        <v>165</v>
      </c>
      <c r="D174" s="59" t="s">
        <v>4882</v>
      </c>
      <c r="E174" s="59" t="s">
        <v>3686</v>
      </c>
      <c r="F174" s="59" t="s">
        <v>3687</v>
      </c>
      <c r="G174" s="59" t="s">
        <v>3749</v>
      </c>
      <c r="H174" s="59" t="s">
        <v>4883</v>
      </c>
      <c r="I174" s="59" t="s">
        <v>3690</v>
      </c>
      <c r="J174" s="59" t="s">
        <v>4123</v>
      </c>
      <c r="K174" s="59" t="s">
        <v>4884</v>
      </c>
      <c r="L174" s="59" t="s">
        <v>4885</v>
      </c>
      <c r="M174" s="59" t="s">
        <v>4886</v>
      </c>
      <c r="N174" s="59" t="s">
        <v>4887</v>
      </c>
      <c r="O174" s="59" t="s">
        <v>3658</v>
      </c>
      <c r="P174" s="59" t="s">
        <v>4739</v>
      </c>
      <c r="Q174" s="59" t="s">
        <v>4740</v>
      </c>
      <c r="R174" s="59" t="s">
        <v>4757</v>
      </c>
      <c r="S174" s="59" t="s">
        <v>4888</v>
      </c>
      <c r="T174" s="59" t="s">
        <v>4579</v>
      </c>
      <c r="U174" s="59" t="s">
        <v>4147</v>
      </c>
      <c r="V174" s="59" t="s">
        <v>3788</v>
      </c>
      <c r="W174" s="59" t="s">
        <v>4130</v>
      </c>
      <c r="X174" s="59">
        <v>2024</v>
      </c>
      <c r="Y174" s="59" t="s">
        <v>3667</v>
      </c>
      <c r="Z174" s="59">
        <v>202401</v>
      </c>
      <c r="AA174" s="59">
        <v>202412</v>
      </c>
      <c r="AB174" s="59">
        <v>9.8</v>
      </c>
      <c r="AC174" s="59">
        <v>9.8</v>
      </c>
      <c r="AD174" s="59"/>
      <c r="AE174" s="59"/>
      <c r="AF174" s="108">
        <f t="shared" si="6"/>
        <v>0</v>
      </c>
      <c r="AG174" s="59">
        <v>123</v>
      </c>
      <c r="AH174" s="59">
        <v>123</v>
      </c>
      <c r="AI174" s="59" t="s">
        <v>3668</v>
      </c>
      <c r="AJ174" s="59" t="s">
        <v>3668</v>
      </c>
      <c r="AK174" s="59" t="s">
        <v>3668</v>
      </c>
      <c r="AL174" s="59" t="s">
        <v>3667</v>
      </c>
      <c r="AM174" s="59" t="s">
        <v>3667</v>
      </c>
      <c r="AN174" s="59" t="s">
        <v>3668</v>
      </c>
      <c r="AO174" s="59" t="s">
        <v>3668</v>
      </c>
      <c r="AP174" s="59" t="s">
        <v>3668</v>
      </c>
      <c r="AQ174" s="59" t="s">
        <v>3668</v>
      </c>
      <c r="AR174" s="59" t="s">
        <v>4131</v>
      </c>
      <c r="AS174" s="59">
        <v>15223720118</v>
      </c>
      <c r="AT174" s="80"/>
      <c r="AU174" s="104"/>
      <c r="AV174" s="104"/>
      <c r="AW174" s="104"/>
      <c r="AX174" s="59">
        <f t="shared" si="7"/>
        <v>9.8</v>
      </c>
      <c r="AY174" s="87">
        <v>9.8</v>
      </c>
      <c r="AZ174" s="70"/>
      <c r="BA174" s="70"/>
      <c r="BB174" s="70"/>
      <c r="BC174" s="70"/>
      <c r="BD174" s="70"/>
      <c r="BE174" s="70"/>
    </row>
    <row r="175" s="6" customFormat="1" ht="58" customHeight="1" outlineLevel="2" spans="1:57">
      <c r="A175" s="65" t="s">
        <v>4133</v>
      </c>
      <c r="B175" s="65" t="s">
        <v>4133</v>
      </c>
      <c r="C175" s="60">
        <v>166</v>
      </c>
      <c r="D175" s="59" t="s">
        <v>4889</v>
      </c>
      <c r="E175" s="59" t="s">
        <v>3686</v>
      </c>
      <c r="F175" s="59" t="s">
        <v>3687</v>
      </c>
      <c r="G175" s="59" t="s">
        <v>3749</v>
      </c>
      <c r="H175" s="59" t="s">
        <v>4890</v>
      </c>
      <c r="I175" s="59" t="s">
        <v>3690</v>
      </c>
      <c r="J175" s="59" t="s">
        <v>4298</v>
      </c>
      <c r="K175" s="59" t="s">
        <v>4891</v>
      </c>
      <c r="L175" s="59" t="s">
        <v>4892</v>
      </c>
      <c r="M175" s="59" t="s">
        <v>4891</v>
      </c>
      <c r="N175" s="59" t="s">
        <v>4893</v>
      </c>
      <c r="O175" s="59" t="s">
        <v>3658</v>
      </c>
      <c r="P175" s="59" t="s">
        <v>4739</v>
      </c>
      <c r="Q175" s="59" t="s">
        <v>4740</v>
      </c>
      <c r="R175" s="59" t="s">
        <v>4757</v>
      </c>
      <c r="S175" s="59" t="s">
        <v>4894</v>
      </c>
      <c r="T175" s="59" t="s">
        <v>4579</v>
      </c>
      <c r="U175" s="59" t="s">
        <v>4147</v>
      </c>
      <c r="V175" s="59" t="s">
        <v>3788</v>
      </c>
      <c r="W175" s="59" t="s">
        <v>4303</v>
      </c>
      <c r="X175" s="59">
        <v>2024</v>
      </c>
      <c r="Y175" s="59" t="s">
        <v>3667</v>
      </c>
      <c r="Z175" s="59">
        <v>202401</v>
      </c>
      <c r="AA175" s="59">
        <v>202412</v>
      </c>
      <c r="AB175" s="59">
        <v>8.4</v>
      </c>
      <c r="AC175" s="59">
        <v>8.4</v>
      </c>
      <c r="AD175" s="59"/>
      <c r="AE175" s="59"/>
      <c r="AF175" s="108">
        <f t="shared" si="6"/>
        <v>0</v>
      </c>
      <c r="AG175" s="59">
        <v>142</v>
      </c>
      <c r="AH175" s="59">
        <v>142</v>
      </c>
      <c r="AI175" s="59" t="s">
        <v>3668</v>
      </c>
      <c r="AJ175" s="59" t="s">
        <v>3668</v>
      </c>
      <c r="AK175" s="59" t="s">
        <v>3668</v>
      </c>
      <c r="AL175" s="59" t="s">
        <v>3667</v>
      </c>
      <c r="AM175" s="59" t="s">
        <v>3667</v>
      </c>
      <c r="AN175" s="59" t="s">
        <v>3668</v>
      </c>
      <c r="AO175" s="59" t="s">
        <v>3668</v>
      </c>
      <c r="AP175" s="59" t="s">
        <v>3668</v>
      </c>
      <c r="AQ175" s="59" t="s">
        <v>3668</v>
      </c>
      <c r="AR175" s="59" t="s">
        <v>4895</v>
      </c>
      <c r="AS175" s="59">
        <v>15998958841</v>
      </c>
      <c r="AT175" s="80"/>
      <c r="AU175" s="104"/>
      <c r="AV175" s="104"/>
      <c r="AW175" s="104"/>
      <c r="AX175" s="59">
        <f t="shared" si="7"/>
        <v>0</v>
      </c>
      <c r="AY175" s="87"/>
      <c r="AZ175" s="70"/>
      <c r="BA175" s="70"/>
      <c r="BB175" s="70"/>
      <c r="BC175" s="70"/>
      <c r="BD175" s="70"/>
      <c r="BE175" s="70"/>
    </row>
    <row r="176" s="6" customFormat="1" ht="58" customHeight="1" outlineLevel="2" spans="1:57">
      <c r="A176" s="65" t="s">
        <v>4133</v>
      </c>
      <c r="B176" s="65" t="s">
        <v>4133</v>
      </c>
      <c r="C176" s="60">
        <v>167</v>
      </c>
      <c r="D176" s="59" t="s">
        <v>4896</v>
      </c>
      <c r="E176" s="59" t="s">
        <v>3686</v>
      </c>
      <c r="F176" s="59" t="s">
        <v>3687</v>
      </c>
      <c r="G176" s="59" t="s">
        <v>3749</v>
      </c>
      <c r="H176" s="59" t="s">
        <v>4897</v>
      </c>
      <c r="I176" s="59" t="s">
        <v>3690</v>
      </c>
      <c r="J176" s="59" t="s">
        <v>4091</v>
      </c>
      <c r="K176" s="59" t="s">
        <v>4898</v>
      </c>
      <c r="L176" s="59" t="s">
        <v>4899</v>
      </c>
      <c r="M176" s="59" t="s">
        <v>4898</v>
      </c>
      <c r="N176" s="59" t="s">
        <v>4900</v>
      </c>
      <c r="O176" s="59" t="s">
        <v>3658</v>
      </c>
      <c r="P176" s="59" t="s">
        <v>4739</v>
      </c>
      <c r="Q176" s="59" t="s">
        <v>4740</v>
      </c>
      <c r="R176" s="59" t="s">
        <v>4757</v>
      </c>
      <c r="S176" s="59" t="s">
        <v>4901</v>
      </c>
      <c r="T176" s="59" t="s">
        <v>4579</v>
      </c>
      <c r="U176" s="59" t="s">
        <v>4147</v>
      </c>
      <c r="V176" s="59" t="s">
        <v>3788</v>
      </c>
      <c r="W176" s="59" t="s">
        <v>4099</v>
      </c>
      <c r="X176" s="59">
        <v>2024</v>
      </c>
      <c r="Y176" s="59" t="s">
        <v>3667</v>
      </c>
      <c r="Z176" s="59">
        <v>202401</v>
      </c>
      <c r="AA176" s="59">
        <v>202412</v>
      </c>
      <c r="AB176" s="59">
        <v>17.8</v>
      </c>
      <c r="AC176" s="59">
        <v>17.8</v>
      </c>
      <c r="AD176" s="59"/>
      <c r="AE176" s="59"/>
      <c r="AF176" s="108">
        <f t="shared" si="6"/>
        <v>0</v>
      </c>
      <c r="AG176" s="59">
        <v>272</v>
      </c>
      <c r="AH176" s="59">
        <v>272</v>
      </c>
      <c r="AI176" s="59" t="s">
        <v>3668</v>
      </c>
      <c r="AJ176" s="59" t="s">
        <v>3668</v>
      </c>
      <c r="AK176" s="59" t="s">
        <v>3668</v>
      </c>
      <c r="AL176" s="59" t="s">
        <v>3667</v>
      </c>
      <c r="AM176" s="59" t="s">
        <v>3667</v>
      </c>
      <c r="AN176" s="59" t="s">
        <v>3668</v>
      </c>
      <c r="AO176" s="59" t="s">
        <v>3668</v>
      </c>
      <c r="AP176" s="59" t="s">
        <v>3668</v>
      </c>
      <c r="AQ176" s="59" t="s">
        <v>3668</v>
      </c>
      <c r="AR176" s="59" t="s">
        <v>4902</v>
      </c>
      <c r="AS176" s="59">
        <v>13627649933</v>
      </c>
      <c r="AT176" s="80"/>
      <c r="AU176" s="104"/>
      <c r="AV176" s="104"/>
      <c r="AW176" s="104"/>
      <c r="AX176" s="59">
        <f t="shared" si="7"/>
        <v>17.8</v>
      </c>
      <c r="AY176" s="87">
        <v>17.8</v>
      </c>
      <c r="AZ176" s="70"/>
      <c r="BA176" s="70"/>
      <c r="BB176" s="70"/>
      <c r="BC176" s="70"/>
      <c r="BD176" s="70"/>
      <c r="BE176" s="70"/>
    </row>
    <row r="177" s="6" customFormat="1" ht="72" customHeight="1" outlineLevel="2" spans="1:57">
      <c r="A177" s="65" t="s">
        <v>4133</v>
      </c>
      <c r="B177" s="65" t="s">
        <v>4133</v>
      </c>
      <c r="C177" s="60">
        <v>168</v>
      </c>
      <c r="D177" s="59" t="s">
        <v>4903</v>
      </c>
      <c r="E177" s="59" t="s">
        <v>3686</v>
      </c>
      <c r="F177" s="59" t="s">
        <v>3687</v>
      </c>
      <c r="G177" s="59" t="s">
        <v>3749</v>
      </c>
      <c r="H177" s="59" t="s">
        <v>4904</v>
      </c>
      <c r="I177" s="59" t="s">
        <v>3690</v>
      </c>
      <c r="J177" s="59" t="s">
        <v>4234</v>
      </c>
      <c r="K177" s="59" t="s">
        <v>4905</v>
      </c>
      <c r="L177" s="59" t="s">
        <v>4906</v>
      </c>
      <c r="M177" s="59" t="s">
        <v>4905</v>
      </c>
      <c r="N177" s="59" t="s">
        <v>4802</v>
      </c>
      <c r="O177" s="59" t="s">
        <v>3658</v>
      </c>
      <c r="P177" s="59" t="s">
        <v>4739</v>
      </c>
      <c r="Q177" s="59" t="s">
        <v>4740</v>
      </c>
      <c r="R177" s="59" t="s">
        <v>4757</v>
      </c>
      <c r="S177" s="59" t="s">
        <v>4803</v>
      </c>
      <c r="T177" s="59" t="s">
        <v>4579</v>
      </c>
      <c r="U177" s="59" t="s">
        <v>4147</v>
      </c>
      <c r="V177" s="59" t="s">
        <v>3788</v>
      </c>
      <c r="W177" s="59" t="s">
        <v>3666</v>
      </c>
      <c r="X177" s="59">
        <v>2024</v>
      </c>
      <c r="Y177" s="59" t="s">
        <v>3667</v>
      </c>
      <c r="Z177" s="59">
        <v>202401</v>
      </c>
      <c r="AA177" s="59">
        <v>202412</v>
      </c>
      <c r="AB177" s="59">
        <v>9.4</v>
      </c>
      <c r="AC177" s="59">
        <v>9.4</v>
      </c>
      <c r="AD177" s="59"/>
      <c r="AE177" s="59"/>
      <c r="AF177" s="108">
        <f t="shared" si="6"/>
        <v>0</v>
      </c>
      <c r="AG177" s="59">
        <v>135</v>
      </c>
      <c r="AH177" s="59">
        <v>135</v>
      </c>
      <c r="AI177" s="59" t="s">
        <v>3668</v>
      </c>
      <c r="AJ177" s="59" t="s">
        <v>3668</v>
      </c>
      <c r="AK177" s="59" t="s">
        <v>3668</v>
      </c>
      <c r="AL177" s="59" t="s">
        <v>3667</v>
      </c>
      <c r="AM177" s="59" t="s">
        <v>3667</v>
      </c>
      <c r="AN177" s="59" t="s">
        <v>3668</v>
      </c>
      <c r="AO177" s="59" t="s">
        <v>3668</v>
      </c>
      <c r="AP177" s="59" t="s">
        <v>3668</v>
      </c>
      <c r="AQ177" s="59" t="s">
        <v>3668</v>
      </c>
      <c r="AR177" s="59" t="s">
        <v>3683</v>
      </c>
      <c r="AS177" s="59">
        <v>18883235345</v>
      </c>
      <c r="AT177" s="80"/>
      <c r="AU177" s="104"/>
      <c r="AV177" s="104"/>
      <c r="AW177" s="104"/>
      <c r="AX177" s="59">
        <f t="shared" si="7"/>
        <v>9.4</v>
      </c>
      <c r="AY177" s="87">
        <v>9.4</v>
      </c>
      <c r="AZ177" s="70"/>
      <c r="BA177" s="70"/>
      <c r="BB177" s="70"/>
      <c r="BC177" s="70"/>
      <c r="BD177" s="70"/>
      <c r="BE177" s="70"/>
    </row>
    <row r="178" s="6" customFormat="1" ht="58" customHeight="1" outlineLevel="2" spans="1:57">
      <c r="A178" s="65" t="s">
        <v>4133</v>
      </c>
      <c r="B178" s="65" t="s">
        <v>4133</v>
      </c>
      <c r="C178" s="60">
        <v>169</v>
      </c>
      <c r="D178" s="59" t="s">
        <v>4907</v>
      </c>
      <c r="E178" s="59" t="s">
        <v>3686</v>
      </c>
      <c r="F178" s="59" t="s">
        <v>3687</v>
      </c>
      <c r="G178" s="59" t="s">
        <v>3749</v>
      </c>
      <c r="H178" s="59" t="s">
        <v>4908</v>
      </c>
      <c r="I178" s="59" t="s">
        <v>3690</v>
      </c>
      <c r="J178" s="59" t="s">
        <v>4306</v>
      </c>
      <c r="K178" s="59" t="s">
        <v>4909</v>
      </c>
      <c r="L178" s="59" t="s">
        <v>4910</v>
      </c>
      <c r="M178" s="59" t="s">
        <v>4909</v>
      </c>
      <c r="N178" s="59" t="s">
        <v>4911</v>
      </c>
      <c r="O178" s="59" t="s">
        <v>3658</v>
      </c>
      <c r="P178" s="59" t="s">
        <v>4739</v>
      </c>
      <c r="Q178" s="59" t="s">
        <v>4740</v>
      </c>
      <c r="R178" s="59" t="s">
        <v>4757</v>
      </c>
      <c r="S178" s="59" t="s">
        <v>4912</v>
      </c>
      <c r="T178" s="59" t="s">
        <v>4579</v>
      </c>
      <c r="U178" s="59" t="s">
        <v>4147</v>
      </c>
      <c r="V178" s="59" t="s">
        <v>3788</v>
      </c>
      <c r="W178" s="59" t="s">
        <v>4044</v>
      </c>
      <c r="X178" s="59">
        <v>2024</v>
      </c>
      <c r="Y178" s="59" t="s">
        <v>3667</v>
      </c>
      <c r="Z178" s="59">
        <v>202401</v>
      </c>
      <c r="AA178" s="59">
        <v>202412</v>
      </c>
      <c r="AB178" s="59">
        <v>3.2</v>
      </c>
      <c r="AC178" s="59">
        <v>3.2</v>
      </c>
      <c r="AD178" s="59"/>
      <c r="AE178" s="59"/>
      <c r="AF178" s="108">
        <f t="shared" si="6"/>
        <v>0</v>
      </c>
      <c r="AG178" s="59">
        <v>46</v>
      </c>
      <c r="AH178" s="59">
        <v>46</v>
      </c>
      <c r="AI178" s="59" t="s">
        <v>3668</v>
      </c>
      <c r="AJ178" s="59" t="s">
        <v>3668</v>
      </c>
      <c r="AK178" s="59" t="s">
        <v>3668</v>
      </c>
      <c r="AL178" s="59" t="s">
        <v>3667</v>
      </c>
      <c r="AM178" s="59" t="s">
        <v>3667</v>
      </c>
      <c r="AN178" s="59" t="s">
        <v>3668</v>
      </c>
      <c r="AO178" s="59" t="s">
        <v>3668</v>
      </c>
      <c r="AP178" s="59" t="s">
        <v>3668</v>
      </c>
      <c r="AQ178" s="59" t="s">
        <v>3668</v>
      </c>
      <c r="AR178" s="59" t="s">
        <v>4045</v>
      </c>
      <c r="AS178" s="59">
        <v>19908360008</v>
      </c>
      <c r="AT178" s="80"/>
      <c r="AU178" s="104"/>
      <c r="AV178" s="104"/>
      <c r="AW178" s="104"/>
      <c r="AX178" s="59">
        <f t="shared" si="7"/>
        <v>3.2</v>
      </c>
      <c r="AY178" s="87">
        <v>3.2</v>
      </c>
      <c r="AZ178" s="70"/>
      <c r="BA178" s="70"/>
      <c r="BB178" s="70"/>
      <c r="BC178" s="70"/>
      <c r="BD178" s="70"/>
      <c r="BE178" s="70"/>
    </row>
    <row r="179" s="6" customFormat="1" ht="58" customHeight="1" outlineLevel="2" spans="1:57">
      <c r="A179" s="65" t="s">
        <v>4133</v>
      </c>
      <c r="B179" s="65" t="s">
        <v>4133</v>
      </c>
      <c r="C179" s="60">
        <v>170</v>
      </c>
      <c r="D179" s="59" t="s">
        <v>4913</v>
      </c>
      <c r="E179" s="59" t="s">
        <v>3686</v>
      </c>
      <c r="F179" s="59" t="s">
        <v>3687</v>
      </c>
      <c r="G179" s="59" t="s">
        <v>3749</v>
      </c>
      <c r="H179" s="59" t="s">
        <v>4914</v>
      </c>
      <c r="I179" s="59" t="s">
        <v>3690</v>
      </c>
      <c r="J179" s="59" t="s">
        <v>4336</v>
      </c>
      <c r="K179" s="59" t="s">
        <v>4915</v>
      </c>
      <c r="L179" s="59" t="s">
        <v>4916</v>
      </c>
      <c r="M179" s="59" t="s">
        <v>4915</v>
      </c>
      <c r="N179" s="59" t="s">
        <v>4917</v>
      </c>
      <c r="O179" s="59" t="s">
        <v>3658</v>
      </c>
      <c r="P179" s="59" t="s">
        <v>4739</v>
      </c>
      <c r="Q179" s="59" t="s">
        <v>4740</v>
      </c>
      <c r="R179" s="59" t="s">
        <v>4757</v>
      </c>
      <c r="S179" s="59" t="s">
        <v>4918</v>
      </c>
      <c r="T179" s="59" t="s">
        <v>4579</v>
      </c>
      <c r="U179" s="59" t="s">
        <v>4147</v>
      </c>
      <c r="V179" s="59" t="s">
        <v>3788</v>
      </c>
      <c r="W179" s="59" t="s">
        <v>4337</v>
      </c>
      <c r="X179" s="59">
        <v>2024</v>
      </c>
      <c r="Y179" s="59" t="s">
        <v>3667</v>
      </c>
      <c r="Z179" s="59">
        <v>202401</v>
      </c>
      <c r="AA179" s="59">
        <v>202412</v>
      </c>
      <c r="AB179" s="59">
        <v>2.4</v>
      </c>
      <c r="AC179" s="59">
        <v>2.4</v>
      </c>
      <c r="AD179" s="59"/>
      <c r="AE179" s="59"/>
      <c r="AF179" s="108">
        <f t="shared" si="6"/>
        <v>0</v>
      </c>
      <c r="AG179" s="59">
        <v>43</v>
      </c>
      <c r="AH179" s="59">
        <v>43</v>
      </c>
      <c r="AI179" s="59" t="s">
        <v>3668</v>
      </c>
      <c r="AJ179" s="59" t="s">
        <v>3668</v>
      </c>
      <c r="AK179" s="59" t="s">
        <v>3668</v>
      </c>
      <c r="AL179" s="59" t="s">
        <v>3667</v>
      </c>
      <c r="AM179" s="59" t="s">
        <v>3667</v>
      </c>
      <c r="AN179" s="59" t="s">
        <v>3668</v>
      </c>
      <c r="AO179" s="59" t="s">
        <v>3668</v>
      </c>
      <c r="AP179" s="59" t="s">
        <v>3668</v>
      </c>
      <c r="AQ179" s="59" t="s">
        <v>3668</v>
      </c>
      <c r="AR179" s="59" t="s">
        <v>4919</v>
      </c>
      <c r="AS179" s="59">
        <v>15023802911</v>
      </c>
      <c r="AT179" s="80"/>
      <c r="AU179" s="104"/>
      <c r="AV179" s="104"/>
      <c r="AW179" s="104"/>
      <c r="AX179" s="59">
        <f t="shared" si="7"/>
        <v>2.4</v>
      </c>
      <c r="AY179" s="87">
        <v>2.4</v>
      </c>
      <c r="AZ179" s="70"/>
      <c r="BA179" s="70"/>
      <c r="BB179" s="70"/>
      <c r="BC179" s="70"/>
      <c r="BD179" s="70"/>
      <c r="BE179" s="70"/>
    </row>
    <row r="180" s="6" customFormat="1" ht="58" customHeight="1" outlineLevel="2" spans="1:57">
      <c r="A180" s="65" t="s">
        <v>4133</v>
      </c>
      <c r="B180" s="65" t="s">
        <v>4133</v>
      </c>
      <c r="C180" s="60">
        <v>171</v>
      </c>
      <c r="D180" s="59" t="s">
        <v>4920</v>
      </c>
      <c r="E180" s="59" t="s">
        <v>3686</v>
      </c>
      <c r="F180" s="59" t="s">
        <v>3687</v>
      </c>
      <c r="G180" s="59" t="s">
        <v>3749</v>
      </c>
      <c r="H180" s="59" t="s">
        <v>4921</v>
      </c>
      <c r="I180" s="59" t="s">
        <v>3690</v>
      </c>
      <c r="J180" s="59" t="s">
        <v>4313</v>
      </c>
      <c r="K180" s="59" t="s">
        <v>4922</v>
      </c>
      <c r="L180" s="59" t="s">
        <v>4923</v>
      </c>
      <c r="M180" s="59" t="s">
        <v>4922</v>
      </c>
      <c r="N180" s="59" t="s">
        <v>4924</v>
      </c>
      <c r="O180" s="59" t="s">
        <v>3658</v>
      </c>
      <c r="P180" s="59" t="s">
        <v>4739</v>
      </c>
      <c r="Q180" s="59" t="s">
        <v>4740</v>
      </c>
      <c r="R180" s="59" t="s">
        <v>4757</v>
      </c>
      <c r="S180" s="59" t="s">
        <v>4925</v>
      </c>
      <c r="T180" s="59" t="s">
        <v>4579</v>
      </c>
      <c r="U180" s="59" t="s">
        <v>4147</v>
      </c>
      <c r="V180" s="59" t="s">
        <v>3788</v>
      </c>
      <c r="W180" s="59" t="s">
        <v>4318</v>
      </c>
      <c r="X180" s="59">
        <v>2024</v>
      </c>
      <c r="Y180" s="59" t="s">
        <v>3667</v>
      </c>
      <c r="Z180" s="59">
        <v>202401</v>
      </c>
      <c r="AA180" s="59">
        <v>202412</v>
      </c>
      <c r="AB180" s="59">
        <v>2.2</v>
      </c>
      <c r="AC180" s="59">
        <v>2.2</v>
      </c>
      <c r="AD180" s="59"/>
      <c r="AE180" s="59"/>
      <c r="AF180" s="108">
        <f t="shared" si="6"/>
        <v>0</v>
      </c>
      <c r="AG180" s="59">
        <v>26</v>
      </c>
      <c r="AH180" s="59">
        <v>26</v>
      </c>
      <c r="AI180" s="59" t="s">
        <v>3668</v>
      </c>
      <c r="AJ180" s="59" t="s">
        <v>3668</v>
      </c>
      <c r="AK180" s="59" t="s">
        <v>3668</v>
      </c>
      <c r="AL180" s="59" t="s">
        <v>3667</v>
      </c>
      <c r="AM180" s="59" t="s">
        <v>3667</v>
      </c>
      <c r="AN180" s="59" t="s">
        <v>3668</v>
      </c>
      <c r="AO180" s="59" t="s">
        <v>3668</v>
      </c>
      <c r="AP180" s="59" t="s">
        <v>3668</v>
      </c>
      <c r="AQ180" s="59" t="s">
        <v>3668</v>
      </c>
      <c r="AR180" s="59" t="s">
        <v>4926</v>
      </c>
      <c r="AS180" s="59">
        <v>15523320378</v>
      </c>
      <c r="AT180" s="80"/>
      <c r="AU180" s="104"/>
      <c r="AV180" s="104"/>
      <c r="AW180" s="104"/>
      <c r="AX180" s="59">
        <f t="shared" si="7"/>
        <v>2.2</v>
      </c>
      <c r="AY180" s="87">
        <v>2.2</v>
      </c>
      <c r="AZ180" s="70"/>
      <c r="BA180" s="70"/>
      <c r="BB180" s="70"/>
      <c r="BC180" s="70"/>
      <c r="BD180" s="70"/>
      <c r="BE180" s="70"/>
    </row>
    <row r="181" s="6" customFormat="1" ht="58" customHeight="1" outlineLevel="2" spans="1:57">
      <c r="A181" s="65" t="s">
        <v>4133</v>
      </c>
      <c r="B181" s="65" t="s">
        <v>4133</v>
      </c>
      <c r="C181" s="60">
        <v>172</v>
      </c>
      <c r="D181" s="59" t="s">
        <v>4927</v>
      </c>
      <c r="E181" s="59" t="s">
        <v>3686</v>
      </c>
      <c r="F181" s="59" t="s">
        <v>3687</v>
      </c>
      <c r="G181" s="59" t="s">
        <v>3749</v>
      </c>
      <c r="H181" s="59" t="s">
        <v>4928</v>
      </c>
      <c r="I181" s="59" t="s">
        <v>3690</v>
      </c>
      <c r="J181" s="59" t="s">
        <v>4227</v>
      </c>
      <c r="K181" s="59" t="s">
        <v>4929</v>
      </c>
      <c r="L181" s="59" t="s">
        <v>4930</v>
      </c>
      <c r="M181" s="59" t="s">
        <v>4929</v>
      </c>
      <c r="N181" s="59" t="s">
        <v>4931</v>
      </c>
      <c r="O181" s="59" t="s">
        <v>3658</v>
      </c>
      <c r="P181" s="59" t="s">
        <v>4739</v>
      </c>
      <c r="Q181" s="59" t="s">
        <v>4740</v>
      </c>
      <c r="R181" s="59" t="s">
        <v>4757</v>
      </c>
      <c r="S181" s="59" t="s">
        <v>4932</v>
      </c>
      <c r="T181" s="59" t="s">
        <v>4579</v>
      </c>
      <c r="U181" s="59" t="s">
        <v>4147</v>
      </c>
      <c r="V181" s="59" t="s">
        <v>3788</v>
      </c>
      <c r="W181" s="59" t="s">
        <v>4087</v>
      </c>
      <c r="X181" s="59">
        <v>2024</v>
      </c>
      <c r="Y181" s="59" t="s">
        <v>3667</v>
      </c>
      <c r="Z181" s="59">
        <v>202401</v>
      </c>
      <c r="AA181" s="59">
        <v>202412</v>
      </c>
      <c r="AB181" s="59">
        <v>4</v>
      </c>
      <c r="AC181" s="59">
        <v>4</v>
      </c>
      <c r="AD181" s="59"/>
      <c r="AE181" s="59"/>
      <c r="AF181" s="108">
        <f t="shared" si="6"/>
        <v>0</v>
      </c>
      <c r="AG181" s="59">
        <v>55</v>
      </c>
      <c r="AH181" s="59">
        <v>55</v>
      </c>
      <c r="AI181" s="59" t="s">
        <v>3668</v>
      </c>
      <c r="AJ181" s="59" t="s">
        <v>3668</v>
      </c>
      <c r="AK181" s="59" t="s">
        <v>3668</v>
      </c>
      <c r="AL181" s="59" t="s">
        <v>3667</v>
      </c>
      <c r="AM181" s="59" t="s">
        <v>3667</v>
      </c>
      <c r="AN181" s="59" t="s">
        <v>3668</v>
      </c>
      <c r="AO181" s="59" t="s">
        <v>3668</v>
      </c>
      <c r="AP181" s="59" t="s">
        <v>3668</v>
      </c>
      <c r="AQ181" s="59" t="s">
        <v>3668</v>
      </c>
      <c r="AR181" s="59" t="s">
        <v>4933</v>
      </c>
      <c r="AS181" s="59">
        <v>19922055015</v>
      </c>
      <c r="AT181" s="80"/>
      <c r="AU181" s="104"/>
      <c r="AV181" s="104"/>
      <c r="AW181" s="104"/>
      <c r="AX181" s="59">
        <f t="shared" si="7"/>
        <v>4</v>
      </c>
      <c r="AY181" s="87">
        <v>4</v>
      </c>
      <c r="AZ181" s="70"/>
      <c r="BA181" s="70"/>
      <c r="BB181" s="70"/>
      <c r="BC181" s="70"/>
      <c r="BD181" s="70"/>
      <c r="BE181" s="70"/>
    </row>
    <row r="182" s="6" customFormat="1" ht="58" customHeight="1" outlineLevel="2" spans="1:57">
      <c r="A182" s="65" t="s">
        <v>4133</v>
      </c>
      <c r="B182" s="65" t="s">
        <v>4133</v>
      </c>
      <c r="C182" s="60">
        <v>173</v>
      </c>
      <c r="D182" s="59" t="s">
        <v>4934</v>
      </c>
      <c r="E182" s="59" t="s">
        <v>3686</v>
      </c>
      <c r="F182" s="59" t="s">
        <v>3687</v>
      </c>
      <c r="G182" s="59" t="s">
        <v>3749</v>
      </c>
      <c r="H182" s="59" t="s">
        <v>4935</v>
      </c>
      <c r="I182" s="59" t="s">
        <v>3690</v>
      </c>
      <c r="J182" s="59" t="s">
        <v>4328</v>
      </c>
      <c r="K182" s="59" t="s">
        <v>4936</v>
      </c>
      <c r="L182" s="59" t="s">
        <v>4937</v>
      </c>
      <c r="M182" s="59" t="s">
        <v>4936</v>
      </c>
      <c r="N182" s="59" t="s">
        <v>4938</v>
      </c>
      <c r="O182" s="59" t="s">
        <v>3658</v>
      </c>
      <c r="P182" s="59" t="s">
        <v>4739</v>
      </c>
      <c r="Q182" s="59" t="s">
        <v>4740</v>
      </c>
      <c r="R182" s="59" t="s">
        <v>4757</v>
      </c>
      <c r="S182" s="59" t="s">
        <v>4939</v>
      </c>
      <c r="T182" s="59" t="s">
        <v>4579</v>
      </c>
      <c r="U182" s="59" t="s">
        <v>4147</v>
      </c>
      <c r="V182" s="59" t="s">
        <v>3788</v>
      </c>
      <c r="W182" s="59" t="s">
        <v>4333</v>
      </c>
      <c r="X182" s="59">
        <v>2024</v>
      </c>
      <c r="Y182" s="59" t="s">
        <v>3667</v>
      </c>
      <c r="Z182" s="59">
        <v>202401</v>
      </c>
      <c r="AA182" s="59">
        <v>202412</v>
      </c>
      <c r="AB182" s="59">
        <v>7.2</v>
      </c>
      <c r="AC182" s="59">
        <v>7.2</v>
      </c>
      <c r="AD182" s="59"/>
      <c r="AE182" s="59"/>
      <c r="AF182" s="108">
        <f t="shared" si="6"/>
        <v>0</v>
      </c>
      <c r="AG182" s="59">
        <v>123</v>
      </c>
      <c r="AH182" s="59">
        <v>123</v>
      </c>
      <c r="AI182" s="59" t="s">
        <v>3668</v>
      </c>
      <c r="AJ182" s="59" t="s">
        <v>3668</v>
      </c>
      <c r="AK182" s="59" t="s">
        <v>3668</v>
      </c>
      <c r="AL182" s="59" t="s">
        <v>3667</v>
      </c>
      <c r="AM182" s="59" t="s">
        <v>3667</v>
      </c>
      <c r="AN182" s="59" t="s">
        <v>3668</v>
      </c>
      <c r="AO182" s="59" t="s">
        <v>3668</v>
      </c>
      <c r="AP182" s="59" t="s">
        <v>3668</v>
      </c>
      <c r="AQ182" s="59" t="s">
        <v>3668</v>
      </c>
      <c r="AR182" s="59" t="s">
        <v>4940</v>
      </c>
      <c r="AS182" s="59">
        <v>17783659968</v>
      </c>
      <c r="AT182" s="80"/>
      <c r="AU182" s="104"/>
      <c r="AV182" s="104"/>
      <c r="AW182" s="104"/>
      <c r="AX182" s="59">
        <f t="shared" si="7"/>
        <v>7.2</v>
      </c>
      <c r="AY182" s="87">
        <v>7.2</v>
      </c>
      <c r="AZ182" s="70"/>
      <c r="BA182" s="70"/>
      <c r="BB182" s="70"/>
      <c r="BC182" s="70"/>
      <c r="BD182" s="70"/>
      <c r="BE182" s="70"/>
    </row>
    <row r="183" s="6" customFormat="1" ht="58" customHeight="1" outlineLevel="2" spans="1:57">
      <c r="A183" s="65" t="s">
        <v>4133</v>
      </c>
      <c r="B183" s="65" t="s">
        <v>4133</v>
      </c>
      <c r="C183" s="60">
        <v>174</v>
      </c>
      <c r="D183" s="59" t="s">
        <v>4941</v>
      </c>
      <c r="E183" s="59" t="s">
        <v>3686</v>
      </c>
      <c r="F183" s="59" t="s">
        <v>3687</v>
      </c>
      <c r="G183" s="59" t="s">
        <v>3749</v>
      </c>
      <c r="H183" s="59" t="s">
        <v>4942</v>
      </c>
      <c r="I183" s="59" t="s">
        <v>3690</v>
      </c>
      <c r="J183" s="59" t="s">
        <v>4321</v>
      </c>
      <c r="K183" s="59" t="s">
        <v>4943</v>
      </c>
      <c r="L183" s="59" t="s">
        <v>4944</v>
      </c>
      <c r="M183" s="59" t="s">
        <v>4943</v>
      </c>
      <c r="N183" s="59" t="s">
        <v>4872</v>
      </c>
      <c r="O183" s="59" t="s">
        <v>3658</v>
      </c>
      <c r="P183" s="59" t="s">
        <v>4739</v>
      </c>
      <c r="Q183" s="59" t="s">
        <v>4740</v>
      </c>
      <c r="R183" s="59" t="s">
        <v>4757</v>
      </c>
      <c r="S183" s="59" t="s">
        <v>4873</v>
      </c>
      <c r="T183" s="59" t="s">
        <v>4579</v>
      </c>
      <c r="U183" s="59" t="s">
        <v>4147</v>
      </c>
      <c r="V183" s="59" t="s">
        <v>3788</v>
      </c>
      <c r="W183" s="59" t="s">
        <v>4020</v>
      </c>
      <c r="X183" s="59">
        <v>2024</v>
      </c>
      <c r="Y183" s="59" t="s">
        <v>3667</v>
      </c>
      <c r="Z183" s="59">
        <v>202401</v>
      </c>
      <c r="AA183" s="59">
        <v>202412</v>
      </c>
      <c r="AB183" s="59">
        <v>7.6</v>
      </c>
      <c r="AC183" s="59">
        <v>7.6</v>
      </c>
      <c r="AD183" s="59"/>
      <c r="AE183" s="59"/>
      <c r="AF183" s="108">
        <f t="shared" si="6"/>
        <v>0</v>
      </c>
      <c r="AG183" s="59">
        <v>135</v>
      </c>
      <c r="AH183" s="59">
        <v>135</v>
      </c>
      <c r="AI183" s="59" t="s">
        <v>3668</v>
      </c>
      <c r="AJ183" s="59" t="s">
        <v>3668</v>
      </c>
      <c r="AK183" s="59" t="s">
        <v>3668</v>
      </c>
      <c r="AL183" s="59" t="s">
        <v>3667</v>
      </c>
      <c r="AM183" s="59" t="s">
        <v>3667</v>
      </c>
      <c r="AN183" s="59" t="s">
        <v>3668</v>
      </c>
      <c r="AO183" s="59" t="s">
        <v>3668</v>
      </c>
      <c r="AP183" s="59" t="s">
        <v>3668</v>
      </c>
      <c r="AQ183" s="59" t="s">
        <v>3668</v>
      </c>
      <c r="AR183" s="59" t="s">
        <v>4945</v>
      </c>
      <c r="AS183" s="59">
        <v>18420360222</v>
      </c>
      <c r="AT183" s="80"/>
      <c r="AU183" s="104"/>
      <c r="AV183" s="104"/>
      <c r="AW183" s="104"/>
      <c r="AX183" s="59">
        <f t="shared" si="7"/>
        <v>7.6</v>
      </c>
      <c r="AY183" s="87">
        <v>7.6</v>
      </c>
      <c r="AZ183" s="70"/>
      <c r="BA183" s="70"/>
      <c r="BB183" s="70"/>
      <c r="BC183" s="70"/>
      <c r="BD183" s="70"/>
      <c r="BE183" s="70"/>
    </row>
    <row r="184" s="6" customFormat="1" ht="77" customHeight="1" outlineLevel="2" spans="1:57">
      <c r="A184" s="65" t="s">
        <v>4133</v>
      </c>
      <c r="B184" s="65" t="s">
        <v>4133</v>
      </c>
      <c r="C184" s="60">
        <v>175</v>
      </c>
      <c r="D184" s="59" t="s">
        <v>4946</v>
      </c>
      <c r="E184" s="59" t="s">
        <v>3686</v>
      </c>
      <c r="F184" s="59" t="s">
        <v>3687</v>
      </c>
      <c r="G184" s="59" t="s">
        <v>3749</v>
      </c>
      <c r="H184" s="59" t="s">
        <v>4947</v>
      </c>
      <c r="I184" s="59" t="s">
        <v>3690</v>
      </c>
      <c r="J184" s="59" t="s">
        <v>3804</v>
      </c>
      <c r="K184" s="59" t="s">
        <v>4948</v>
      </c>
      <c r="L184" s="59" t="s">
        <v>4949</v>
      </c>
      <c r="M184" s="59" t="s">
        <v>4948</v>
      </c>
      <c r="N184" s="59" t="s">
        <v>4950</v>
      </c>
      <c r="O184" s="59" t="s">
        <v>3658</v>
      </c>
      <c r="P184" s="59" t="s">
        <v>4739</v>
      </c>
      <c r="Q184" s="59" t="s">
        <v>4740</v>
      </c>
      <c r="R184" s="59" t="s">
        <v>4757</v>
      </c>
      <c r="S184" s="59" t="s">
        <v>4951</v>
      </c>
      <c r="T184" s="59" t="s">
        <v>4579</v>
      </c>
      <c r="U184" s="59" t="s">
        <v>4147</v>
      </c>
      <c r="V184" s="59" t="s">
        <v>3788</v>
      </c>
      <c r="W184" s="59" t="s">
        <v>3811</v>
      </c>
      <c r="X184" s="59">
        <v>2024</v>
      </c>
      <c r="Y184" s="59" t="s">
        <v>3667</v>
      </c>
      <c r="Z184" s="59">
        <v>202401</v>
      </c>
      <c r="AA184" s="59">
        <v>202412</v>
      </c>
      <c r="AB184" s="59">
        <v>6.4</v>
      </c>
      <c r="AC184" s="59">
        <v>6.4</v>
      </c>
      <c r="AD184" s="59"/>
      <c r="AE184" s="59"/>
      <c r="AF184" s="108">
        <f t="shared" si="6"/>
        <v>0</v>
      </c>
      <c r="AG184" s="59">
        <v>110</v>
      </c>
      <c r="AH184" s="59">
        <v>110</v>
      </c>
      <c r="AI184" s="59" t="s">
        <v>3668</v>
      </c>
      <c r="AJ184" s="59" t="s">
        <v>3668</v>
      </c>
      <c r="AK184" s="59" t="s">
        <v>3668</v>
      </c>
      <c r="AL184" s="59" t="s">
        <v>3667</v>
      </c>
      <c r="AM184" s="59" t="s">
        <v>3667</v>
      </c>
      <c r="AN184" s="59" t="s">
        <v>3668</v>
      </c>
      <c r="AO184" s="59" t="s">
        <v>3668</v>
      </c>
      <c r="AP184" s="59" t="s">
        <v>3668</v>
      </c>
      <c r="AQ184" s="59" t="s">
        <v>3668</v>
      </c>
      <c r="AR184" s="59" t="s">
        <v>4952</v>
      </c>
      <c r="AS184" s="59">
        <v>15823597311</v>
      </c>
      <c r="AT184" s="80"/>
      <c r="AU184" s="104"/>
      <c r="AV184" s="104"/>
      <c r="AW184" s="104"/>
      <c r="AX184" s="59">
        <f t="shared" si="7"/>
        <v>6.4</v>
      </c>
      <c r="AY184" s="87">
        <v>6.4</v>
      </c>
      <c r="AZ184" s="70"/>
      <c r="BA184" s="70"/>
      <c r="BB184" s="70"/>
      <c r="BC184" s="70"/>
      <c r="BD184" s="70"/>
      <c r="BE184" s="70"/>
    </row>
    <row r="185" s="6" customFormat="1" ht="58" customHeight="1" outlineLevel="2" spans="1:57">
      <c r="A185" s="65" t="s">
        <v>4133</v>
      </c>
      <c r="B185" s="65" t="s">
        <v>4133</v>
      </c>
      <c r="C185" s="60">
        <v>176</v>
      </c>
      <c r="D185" s="59" t="s">
        <v>4953</v>
      </c>
      <c r="E185" s="59" t="s">
        <v>3686</v>
      </c>
      <c r="F185" s="59" t="s">
        <v>3687</v>
      </c>
      <c r="G185" s="59" t="s">
        <v>3749</v>
      </c>
      <c r="H185" s="59" t="s">
        <v>4954</v>
      </c>
      <c r="I185" s="59" t="s">
        <v>3690</v>
      </c>
      <c r="J185" s="59" t="s">
        <v>4138</v>
      </c>
      <c r="K185" s="59" t="s">
        <v>4955</v>
      </c>
      <c r="L185" s="59" t="s">
        <v>4956</v>
      </c>
      <c r="M185" s="59" t="s">
        <v>4957</v>
      </c>
      <c r="N185" s="59" t="s">
        <v>4958</v>
      </c>
      <c r="O185" s="59" t="s">
        <v>3658</v>
      </c>
      <c r="P185" s="59" t="s">
        <v>3677</v>
      </c>
      <c r="Q185" s="59" t="s">
        <v>4740</v>
      </c>
      <c r="R185" s="59" t="s">
        <v>4959</v>
      </c>
      <c r="S185" s="59" t="s">
        <v>4960</v>
      </c>
      <c r="T185" s="59" t="s">
        <v>4579</v>
      </c>
      <c r="U185" s="59" t="s">
        <v>4147</v>
      </c>
      <c r="V185" s="59" t="s">
        <v>3788</v>
      </c>
      <c r="W185" s="59" t="s">
        <v>4149</v>
      </c>
      <c r="X185" s="59">
        <v>2024</v>
      </c>
      <c r="Y185" s="59" t="s">
        <v>3667</v>
      </c>
      <c r="Z185" s="59">
        <v>202401</v>
      </c>
      <c r="AA185" s="59">
        <v>202412</v>
      </c>
      <c r="AB185" s="59">
        <v>30</v>
      </c>
      <c r="AC185" s="59">
        <v>30</v>
      </c>
      <c r="AD185" s="59"/>
      <c r="AE185" s="59"/>
      <c r="AF185" s="108">
        <f t="shared" si="6"/>
        <v>0</v>
      </c>
      <c r="AG185" s="59">
        <v>450</v>
      </c>
      <c r="AH185" s="59">
        <v>450</v>
      </c>
      <c r="AI185" s="59" t="s">
        <v>3668</v>
      </c>
      <c r="AJ185" s="59" t="s">
        <v>3668</v>
      </c>
      <c r="AK185" s="59" t="s">
        <v>3668</v>
      </c>
      <c r="AL185" s="59" t="s">
        <v>3667</v>
      </c>
      <c r="AM185" s="59" t="s">
        <v>3668</v>
      </c>
      <c r="AN185" s="59" t="s">
        <v>3668</v>
      </c>
      <c r="AO185" s="59" t="s">
        <v>3668</v>
      </c>
      <c r="AP185" s="59" t="s">
        <v>3668</v>
      </c>
      <c r="AQ185" s="59" t="s">
        <v>3668</v>
      </c>
      <c r="AR185" s="59" t="s">
        <v>4961</v>
      </c>
      <c r="AS185" s="59">
        <v>15023892435</v>
      </c>
      <c r="AT185" s="80"/>
      <c r="AU185" s="65"/>
      <c r="AV185" s="65"/>
      <c r="AW185" s="65"/>
      <c r="AX185" s="59">
        <f t="shared" si="7"/>
        <v>0</v>
      </c>
      <c r="AY185" s="87"/>
      <c r="AZ185" s="28"/>
      <c r="BA185" s="28"/>
      <c r="BB185" s="28"/>
      <c r="BC185" s="28"/>
      <c r="BD185" s="28"/>
      <c r="BE185" s="28"/>
    </row>
    <row r="186" s="6" customFormat="1" ht="49" customHeight="1" outlineLevel="2" spans="1:57">
      <c r="A186" s="65" t="s">
        <v>4133</v>
      </c>
      <c r="B186" s="65" t="s">
        <v>4133</v>
      </c>
      <c r="C186" s="60">
        <v>177</v>
      </c>
      <c r="D186" s="59" t="s">
        <v>4962</v>
      </c>
      <c r="E186" s="59" t="s">
        <v>3686</v>
      </c>
      <c r="F186" s="59" t="s">
        <v>3687</v>
      </c>
      <c r="G186" s="59" t="s">
        <v>3749</v>
      </c>
      <c r="H186" s="59" t="s">
        <v>4963</v>
      </c>
      <c r="I186" s="59" t="s">
        <v>3690</v>
      </c>
      <c r="J186" s="59" t="s">
        <v>3951</v>
      </c>
      <c r="K186" s="59" t="s">
        <v>4964</v>
      </c>
      <c r="L186" s="59" t="s">
        <v>4965</v>
      </c>
      <c r="M186" s="59" t="s">
        <v>4966</v>
      </c>
      <c r="N186" s="59" t="s">
        <v>4967</v>
      </c>
      <c r="O186" s="59" t="s">
        <v>3658</v>
      </c>
      <c r="P186" s="59" t="s">
        <v>3677</v>
      </c>
      <c r="Q186" s="59" t="s">
        <v>4740</v>
      </c>
      <c r="R186" s="59" t="s">
        <v>4959</v>
      </c>
      <c r="S186" s="59" t="s">
        <v>4968</v>
      </c>
      <c r="T186" s="59" t="s">
        <v>4579</v>
      </c>
      <c r="U186" s="59" t="s">
        <v>4147</v>
      </c>
      <c r="V186" s="59" t="s">
        <v>3788</v>
      </c>
      <c r="W186" s="59" t="s">
        <v>4194</v>
      </c>
      <c r="X186" s="59">
        <v>2024</v>
      </c>
      <c r="Y186" s="59" t="s">
        <v>3667</v>
      </c>
      <c r="Z186" s="59">
        <v>202401</v>
      </c>
      <c r="AA186" s="59">
        <v>202412</v>
      </c>
      <c r="AB186" s="59">
        <v>95</v>
      </c>
      <c r="AC186" s="59">
        <v>95</v>
      </c>
      <c r="AD186" s="59"/>
      <c r="AE186" s="59"/>
      <c r="AF186" s="108">
        <f t="shared" si="6"/>
        <v>0</v>
      </c>
      <c r="AG186" s="59">
        <v>1425</v>
      </c>
      <c r="AH186" s="59">
        <v>1425</v>
      </c>
      <c r="AI186" s="59" t="s">
        <v>3668</v>
      </c>
      <c r="AJ186" s="59" t="s">
        <v>3668</v>
      </c>
      <c r="AK186" s="59" t="s">
        <v>3668</v>
      </c>
      <c r="AL186" s="59" t="s">
        <v>3667</v>
      </c>
      <c r="AM186" s="59" t="s">
        <v>3667</v>
      </c>
      <c r="AN186" s="59" t="s">
        <v>3668</v>
      </c>
      <c r="AO186" s="59" t="s">
        <v>3668</v>
      </c>
      <c r="AP186" s="59" t="s">
        <v>3668</v>
      </c>
      <c r="AQ186" s="59" t="s">
        <v>3668</v>
      </c>
      <c r="AR186" s="59" t="s">
        <v>4766</v>
      </c>
      <c r="AS186" s="59">
        <v>18883271731</v>
      </c>
      <c r="AT186" s="80"/>
      <c r="AU186" s="65"/>
      <c r="AV186" s="65"/>
      <c r="AW186" s="65"/>
      <c r="AX186" s="59">
        <f t="shared" si="7"/>
        <v>0</v>
      </c>
      <c r="AY186" s="87"/>
      <c r="AZ186" s="28"/>
      <c r="BA186" s="28"/>
      <c r="BB186" s="28"/>
      <c r="BC186" s="28"/>
      <c r="BD186" s="28"/>
      <c r="BE186" s="28"/>
    </row>
    <row r="187" s="6" customFormat="1" ht="49" customHeight="1" outlineLevel="2" spans="1:57">
      <c r="A187" s="65" t="s">
        <v>4133</v>
      </c>
      <c r="B187" s="65" t="s">
        <v>4133</v>
      </c>
      <c r="C187" s="60">
        <v>178</v>
      </c>
      <c r="D187" s="59" t="s">
        <v>4969</v>
      </c>
      <c r="E187" s="59" t="s">
        <v>3686</v>
      </c>
      <c r="F187" s="59" t="s">
        <v>3687</v>
      </c>
      <c r="G187" s="59" t="s">
        <v>3749</v>
      </c>
      <c r="H187" s="59" t="s">
        <v>4970</v>
      </c>
      <c r="I187" s="59" t="s">
        <v>3690</v>
      </c>
      <c r="J187" s="59" t="s">
        <v>3957</v>
      </c>
      <c r="K187" s="59" t="s">
        <v>4971</v>
      </c>
      <c r="L187" s="59" t="s">
        <v>4972</v>
      </c>
      <c r="M187" s="59" t="s">
        <v>4973</v>
      </c>
      <c r="N187" s="59" t="s">
        <v>4974</v>
      </c>
      <c r="O187" s="59" t="s">
        <v>3658</v>
      </c>
      <c r="P187" s="59" t="s">
        <v>3677</v>
      </c>
      <c r="Q187" s="59" t="s">
        <v>4740</v>
      </c>
      <c r="R187" s="59" t="s">
        <v>4959</v>
      </c>
      <c r="S187" s="59" t="s">
        <v>4975</v>
      </c>
      <c r="T187" s="59" t="s">
        <v>4579</v>
      </c>
      <c r="U187" s="59" t="s">
        <v>4147</v>
      </c>
      <c r="V187" s="59" t="s">
        <v>3788</v>
      </c>
      <c r="W187" s="59" t="s">
        <v>4348</v>
      </c>
      <c r="X187" s="59">
        <v>2024</v>
      </c>
      <c r="Y187" s="59" t="s">
        <v>3667</v>
      </c>
      <c r="Z187" s="59">
        <v>202401</v>
      </c>
      <c r="AA187" s="59">
        <v>202412</v>
      </c>
      <c r="AB187" s="59">
        <v>90</v>
      </c>
      <c r="AC187" s="59">
        <v>90</v>
      </c>
      <c r="AD187" s="59"/>
      <c r="AE187" s="59"/>
      <c r="AF187" s="108">
        <f t="shared" si="6"/>
        <v>0</v>
      </c>
      <c r="AG187" s="59">
        <v>1350</v>
      </c>
      <c r="AH187" s="59">
        <v>1350</v>
      </c>
      <c r="AI187" s="59" t="s">
        <v>3668</v>
      </c>
      <c r="AJ187" s="59" t="s">
        <v>3668</v>
      </c>
      <c r="AK187" s="59" t="s">
        <v>3668</v>
      </c>
      <c r="AL187" s="59" t="s">
        <v>3667</v>
      </c>
      <c r="AM187" s="59" t="s">
        <v>3667</v>
      </c>
      <c r="AN187" s="59" t="s">
        <v>3668</v>
      </c>
      <c r="AO187" s="59" t="s">
        <v>3668</v>
      </c>
      <c r="AP187" s="59" t="s">
        <v>3668</v>
      </c>
      <c r="AQ187" s="59" t="s">
        <v>3668</v>
      </c>
      <c r="AR187" s="59" t="s">
        <v>4976</v>
      </c>
      <c r="AS187" s="59">
        <v>13896560731</v>
      </c>
      <c r="AT187" s="80"/>
      <c r="AU187" s="65"/>
      <c r="AV187" s="65"/>
      <c r="AW187" s="65"/>
      <c r="AX187" s="59">
        <f t="shared" si="7"/>
        <v>0</v>
      </c>
      <c r="AY187" s="87"/>
      <c r="AZ187" s="28"/>
      <c r="BA187" s="28"/>
      <c r="BB187" s="28"/>
      <c r="BC187" s="28"/>
      <c r="BD187" s="28"/>
      <c r="BE187" s="28"/>
    </row>
    <row r="188" s="6" customFormat="1" ht="49" customHeight="1" outlineLevel="2" spans="1:57">
      <c r="A188" s="65" t="s">
        <v>4133</v>
      </c>
      <c r="B188" s="65" t="s">
        <v>4133</v>
      </c>
      <c r="C188" s="60">
        <v>179</v>
      </c>
      <c r="D188" s="59" t="s">
        <v>4977</v>
      </c>
      <c r="E188" s="59" t="s">
        <v>3686</v>
      </c>
      <c r="F188" s="59" t="s">
        <v>3687</v>
      </c>
      <c r="G188" s="59" t="s">
        <v>3749</v>
      </c>
      <c r="H188" s="59" t="s">
        <v>4978</v>
      </c>
      <c r="I188" s="59" t="s">
        <v>3690</v>
      </c>
      <c r="J188" s="59" t="s">
        <v>4197</v>
      </c>
      <c r="K188" s="59" t="s">
        <v>4979</v>
      </c>
      <c r="L188" s="59" t="s">
        <v>4980</v>
      </c>
      <c r="M188" s="59" t="s">
        <v>4981</v>
      </c>
      <c r="N188" s="59" t="s">
        <v>4982</v>
      </c>
      <c r="O188" s="59" t="s">
        <v>3658</v>
      </c>
      <c r="P188" s="59" t="s">
        <v>3677</v>
      </c>
      <c r="Q188" s="59" t="s">
        <v>4740</v>
      </c>
      <c r="R188" s="59" t="s">
        <v>4959</v>
      </c>
      <c r="S188" s="59" t="s">
        <v>4983</v>
      </c>
      <c r="T188" s="59" t="s">
        <v>4579</v>
      </c>
      <c r="U188" s="59" t="s">
        <v>4147</v>
      </c>
      <c r="V188" s="59" t="s">
        <v>3788</v>
      </c>
      <c r="W188" s="59" t="s">
        <v>4202</v>
      </c>
      <c r="X188" s="59">
        <v>2024</v>
      </c>
      <c r="Y188" s="59" t="s">
        <v>3667</v>
      </c>
      <c r="Z188" s="59">
        <v>202401</v>
      </c>
      <c r="AA188" s="59">
        <v>202412</v>
      </c>
      <c r="AB188" s="59">
        <v>89</v>
      </c>
      <c r="AC188" s="59">
        <v>89</v>
      </c>
      <c r="AD188" s="59"/>
      <c r="AE188" s="59"/>
      <c r="AF188" s="108">
        <f t="shared" si="6"/>
        <v>0</v>
      </c>
      <c r="AG188" s="59">
        <v>1335</v>
      </c>
      <c r="AH188" s="59">
        <v>1335</v>
      </c>
      <c r="AI188" s="59" t="s">
        <v>3668</v>
      </c>
      <c r="AJ188" s="59" t="s">
        <v>3668</v>
      </c>
      <c r="AK188" s="59" t="s">
        <v>3668</v>
      </c>
      <c r="AL188" s="59" t="s">
        <v>3667</v>
      </c>
      <c r="AM188" s="59" t="s">
        <v>3667</v>
      </c>
      <c r="AN188" s="59" t="s">
        <v>3668</v>
      </c>
      <c r="AO188" s="59" t="s">
        <v>3668</v>
      </c>
      <c r="AP188" s="59" t="s">
        <v>3668</v>
      </c>
      <c r="AQ188" s="59" t="s">
        <v>3668</v>
      </c>
      <c r="AR188" s="59" t="s">
        <v>4984</v>
      </c>
      <c r="AS188" s="59">
        <v>15023827889</v>
      </c>
      <c r="AT188" s="80"/>
      <c r="AU188" s="65"/>
      <c r="AV188" s="65"/>
      <c r="AW188" s="65"/>
      <c r="AX188" s="59">
        <f t="shared" si="7"/>
        <v>0</v>
      </c>
      <c r="AY188" s="87"/>
      <c r="AZ188" s="28"/>
      <c r="BA188" s="28"/>
      <c r="BB188" s="28"/>
      <c r="BC188" s="28"/>
      <c r="BD188" s="28"/>
      <c r="BE188" s="28"/>
    </row>
    <row r="189" s="6" customFormat="1" ht="49" customHeight="1" outlineLevel="2" spans="1:57">
      <c r="A189" s="65" t="s">
        <v>4133</v>
      </c>
      <c r="B189" s="65" t="s">
        <v>4133</v>
      </c>
      <c r="C189" s="60">
        <v>180</v>
      </c>
      <c r="D189" s="59" t="s">
        <v>4985</v>
      </c>
      <c r="E189" s="59" t="s">
        <v>3686</v>
      </c>
      <c r="F189" s="59" t="s">
        <v>3687</v>
      </c>
      <c r="G189" s="59" t="s">
        <v>3749</v>
      </c>
      <c r="H189" s="59" t="s">
        <v>4986</v>
      </c>
      <c r="I189" s="59" t="s">
        <v>3690</v>
      </c>
      <c r="J189" s="59" t="s">
        <v>4340</v>
      </c>
      <c r="K189" s="59" t="s">
        <v>4987</v>
      </c>
      <c r="L189" s="59" t="s">
        <v>4988</v>
      </c>
      <c r="M189" s="59" t="s">
        <v>4989</v>
      </c>
      <c r="N189" s="59" t="s">
        <v>4990</v>
      </c>
      <c r="O189" s="59" t="s">
        <v>3658</v>
      </c>
      <c r="P189" s="59" t="s">
        <v>3677</v>
      </c>
      <c r="Q189" s="59" t="s">
        <v>4740</v>
      </c>
      <c r="R189" s="59" t="s">
        <v>4959</v>
      </c>
      <c r="S189" s="59" t="s">
        <v>4991</v>
      </c>
      <c r="T189" s="59" t="s">
        <v>4579</v>
      </c>
      <c r="U189" s="59" t="s">
        <v>4147</v>
      </c>
      <c r="V189" s="59" t="s">
        <v>3788</v>
      </c>
      <c r="W189" s="59" t="s">
        <v>4345</v>
      </c>
      <c r="X189" s="59">
        <v>2024</v>
      </c>
      <c r="Y189" s="59" t="s">
        <v>3667</v>
      </c>
      <c r="Z189" s="59">
        <v>202401</v>
      </c>
      <c r="AA189" s="59">
        <v>202412</v>
      </c>
      <c r="AB189" s="59">
        <v>125</v>
      </c>
      <c r="AC189" s="59">
        <v>125</v>
      </c>
      <c r="AD189" s="59"/>
      <c r="AE189" s="59"/>
      <c r="AF189" s="108">
        <f t="shared" si="6"/>
        <v>0</v>
      </c>
      <c r="AG189" s="59">
        <v>1875</v>
      </c>
      <c r="AH189" s="59">
        <v>1875</v>
      </c>
      <c r="AI189" s="59" t="s">
        <v>3668</v>
      </c>
      <c r="AJ189" s="59" t="s">
        <v>3668</v>
      </c>
      <c r="AK189" s="59" t="s">
        <v>3668</v>
      </c>
      <c r="AL189" s="59" t="s">
        <v>3667</v>
      </c>
      <c r="AM189" s="59" t="s">
        <v>3667</v>
      </c>
      <c r="AN189" s="59" t="s">
        <v>3668</v>
      </c>
      <c r="AO189" s="59" t="s">
        <v>3668</v>
      </c>
      <c r="AP189" s="59" t="s">
        <v>3668</v>
      </c>
      <c r="AQ189" s="59" t="s">
        <v>3668</v>
      </c>
      <c r="AR189" s="59" t="s">
        <v>4992</v>
      </c>
      <c r="AS189" s="59">
        <v>15870466966</v>
      </c>
      <c r="AT189" s="80"/>
      <c r="AU189" s="65"/>
      <c r="AV189" s="65"/>
      <c r="AW189" s="65"/>
      <c r="AX189" s="59">
        <f t="shared" si="7"/>
        <v>0</v>
      </c>
      <c r="AY189" s="87"/>
      <c r="AZ189" s="28"/>
      <c r="BA189" s="28"/>
      <c r="BB189" s="28"/>
      <c r="BC189" s="28"/>
      <c r="BD189" s="28"/>
      <c r="BE189" s="28"/>
    </row>
    <row r="190" s="6" customFormat="1" ht="49" customHeight="1" outlineLevel="2" spans="1:57">
      <c r="A190" s="65" t="s">
        <v>4133</v>
      </c>
      <c r="B190" s="65" t="s">
        <v>4133</v>
      </c>
      <c r="C190" s="60">
        <v>181</v>
      </c>
      <c r="D190" s="59" t="s">
        <v>4993</v>
      </c>
      <c r="E190" s="59" t="s">
        <v>3686</v>
      </c>
      <c r="F190" s="59" t="s">
        <v>3687</v>
      </c>
      <c r="G190" s="59" t="s">
        <v>3749</v>
      </c>
      <c r="H190" s="59" t="s">
        <v>4994</v>
      </c>
      <c r="I190" s="59" t="s">
        <v>3690</v>
      </c>
      <c r="J190" s="59" t="s">
        <v>3897</v>
      </c>
      <c r="K190" s="59" t="s">
        <v>4995</v>
      </c>
      <c r="L190" s="59" t="s">
        <v>4996</v>
      </c>
      <c r="M190" s="59" t="s">
        <v>4997</v>
      </c>
      <c r="N190" s="59" t="s">
        <v>4998</v>
      </c>
      <c r="O190" s="59" t="s">
        <v>3658</v>
      </c>
      <c r="P190" s="59" t="s">
        <v>3677</v>
      </c>
      <c r="Q190" s="59" t="s">
        <v>4740</v>
      </c>
      <c r="R190" s="59" t="s">
        <v>4959</v>
      </c>
      <c r="S190" s="59" t="s">
        <v>4999</v>
      </c>
      <c r="T190" s="59" t="s">
        <v>4579</v>
      </c>
      <c r="U190" s="59" t="s">
        <v>4147</v>
      </c>
      <c r="V190" s="59" t="s">
        <v>3788</v>
      </c>
      <c r="W190" s="59" t="s">
        <v>4245</v>
      </c>
      <c r="X190" s="59">
        <v>2024</v>
      </c>
      <c r="Y190" s="59" t="s">
        <v>3667</v>
      </c>
      <c r="Z190" s="59">
        <v>202401</v>
      </c>
      <c r="AA190" s="59">
        <v>202412</v>
      </c>
      <c r="AB190" s="59">
        <v>57</v>
      </c>
      <c r="AC190" s="59">
        <v>57</v>
      </c>
      <c r="AD190" s="59"/>
      <c r="AE190" s="59"/>
      <c r="AF190" s="108">
        <f t="shared" si="6"/>
        <v>0</v>
      </c>
      <c r="AG190" s="59">
        <v>855</v>
      </c>
      <c r="AH190" s="59">
        <v>855</v>
      </c>
      <c r="AI190" s="59" t="s">
        <v>3668</v>
      </c>
      <c r="AJ190" s="59" t="s">
        <v>3668</v>
      </c>
      <c r="AK190" s="59" t="s">
        <v>3668</v>
      </c>
      <c r="AL190" s="59" t="s">
        <v>3667</v>
      </c>
      <c r="AM190" s="59" t="s">
        <v>3667</v>
      </c>
      <c r="AN190" s="59" t="s">
        <v>3668</v>
      </c>
      <c r="AO190" s="59" t="s">
        <v>3668</v>
      </c>
      <c r="AP190" s="59" t="s">
        <v>3668</v>
      </c>
      <c r="AQ190" s="59" t="s">
        <v>3668</v>
      </c>
      <c r="AR190" s="59" t="s">
        <v>4790</v>
      </c>
      <c r="AS190" s="59">
        <v>18716324169</v>
      </c>
      <c r="AT190" s="80"/>
      <c r="AU190" s="65"/>
      <c r="AV190" s="65"/>
      <c r="AW190" s="65"/>
      <c r="AX190" s="59">
        <f t="shared" si="7"/>
        <v>0</v>
      </c>
      <c r="AY190" s="87"/>
      <c r="AZ190" s="28"/>
      <c r="BA190" s="28"/>
      <c r="BB190" s="28"/>
      <c r="BC190" s="28"/>
      <c r="BD190" s="28"/>
      <c r="BE190" s="28"/>
    </row>
    <row r="191" s="6" customFormat="1" ht="49" customHeight="1" outlineLevel="2" spans="1:57">
      <c r="A191" s="65" t="s">
        <v>4133</v>
      </c>
      <c r="B191" s="65" t="s">
        <v>4133</v>
      </c>
      <c r="C191" s="60">
        <v>182</v>
      </c>
      <c r="D191" s="59" t="s">
        <v>5000</v>
      </c>
      <c r="E191" s="59" t="s">
        <v>3686</v>
      </c>
      <c r="F191" s="59" t="s">
        <v>3687</v>
      </c>
      <c r="G191" s="59" t="s">
        <v>3749</v>
      </c>
      <c r="H191" s="59" t="s">
        <v>5001</v>
      </c>
      <c r="I191" s="59" t="s">
        <v>3690</v>
      </c>
      <c r="J191" s="59" t="s">
        <v>4260</v>
      </c>
      <c r="K191" s="59" t="s">
        <v>5002</v>
      </c>
      <c r="L191" s="59" t="s">
        <v>5003</v>
      </c>
      <c r="M191" s="59" t="s">
        <v>5002</v>
      </c>
      <c r="N191" s="59" t="s">
        <v>5004</v>
      </c>
      <c r="O191" s="59" t="s">
        <v>3658</v>
      </c>
      <c r="P191" s="59" t="s">
        <v>3677</v>
      </c>
      <c r="Q191" s="59" t="s">
        <v>4740</v>
      </c>
      <c r="R191" s="59" t="s">
        <v>4959</v>
      </c>
      <c r="S191" s="59" t="s">
        <v>5005</v>
      </c>
      <c r="T191" s="59" t="s">
        <v>4579</v>
      </c>
      <c r="U191" s="59" t="s">
        <v>4147</v>
      </c>
      <c r="V191" s="59" t="s">
        <v>3788</v>
      </c>
      <c r="W191" s="59" t="s">
        <v>4265</v>
      </c>
      <c r="X191" s="59">
        <v>2024</v>
      </c>
      <c r="Y191" s="59" t="s">
        <v>3667</v>
      </c>
      <c r="Z191" s="59">
        <v>202401</v>
      </c>
      <c r="AA191" s="59">
        <v>202412</v>
      </c>
      <c r="AB191" s="59">
        <v>78</v>
      </c>
      <c r="AC191" s="59">
        <v>78</v>
      </c>
      <c r="AD191" s="59"/>
      <c r="AE191" s="59"/>
      <c r="AF191" s="108">
        <f t="shared" ref="AF191:AF246" si="8">AB191-AC191-AD191-AE191</f>
        <v>0</v>
      </c>
      <c r="AG191" s="59">
        <v>1170</v>
      </c>
      <c r="AH191" s="59">
        <v>1170</v>
      </c>
      <c r="AI191" s="59" t="s">
        <v>3668</v>
      </c>
      <c r="AJ191" s="59" t="s">
        <v>3668</v>
      </c>
      <c r="AK191" s="59" t="s">
        <v>3668</v>
      </c>
      <c r="AL191" s="59" t="s">
        <v>3667</v>
      </c>
      <c r="AM191" s="59" t="s">
        <v>3667</v>
      </c>
      <c r="AN191" s="59" t="s">
        <v>3668</v>
      </c>
      <c r="AO191" s="59" t="s">
        <v>3668</v>
      </c>
      <c r="AP191" s="59" t="s">
        <v>3668</v>
      </c>
      <c r="AQ191" s="59" t="s">
        <v>3668</v>
      </c>
      <c r="AR191" s="59" t="s">
        <v>5006</v>
      </c>
      <c r="AS191" s="59">
        <v>18290257890</v>
      </c>
      <c r="AT191" s="80"/>
      <c r="AU191" s="65"/>
      <c r="AV191" s="65"/>
      <c r="AW191" s="65"/>
      <c r="AX191" s="59">
        <f t="shared" ref="AX191:AX246" si="9">AY191+AZ191+BA191+BB191+BC191+BD191+BE191</f>
        <v>0</v>
      </c>
      <c r="AY191" s="87"/>
      <c r="AZ191" s="28"/>
      <c r="BA191" s="28"/>
      <c r="BB191" s="28"/>
      <c r="BC191" s="28"/>
      <c r="BD191" s="28"/>
      <c r="BE191" s="28"/>
    </row>
    <row r="192" s="6" customFormat="1" ht="49" customHeight="1" outlineLevel="2" spans="1:57">
      <c r="A192" s="65" t="s">
        <v>4133</v>
      </c>
      <c r="B192" s="65" t="s">
        <v>4133</v>
      </c>
      <c r="C192" s="60">
        <v>183</v>
      </c>
      <c r="D192" s="59" t="s">
        <v>5007</v>
      </c>
      <c r="E192" s="59" t="s">
        <v>3686</v>
      </c>
      <c r="F192" s="59" t="s">
        <v>3687</v>
      </c>
      <c r="G192" s="59" t="s">
        <v>3749</v>
      </c>
      <c r="H192" s="59" t="s">
        <v>5008</v>
      </c>
      <c r="I192" s="59" t="s">
        <v>3690</v>
      </c>
      <c r="J192" s="59" t="s">
        <v>4268</v>
      </c>
      <c r="K192" s="59" t="s">
        <v>5009</v>
      </c>
      <c r="L192" s="59" t="s">
        <v>5010</v>
      </c>
      <c r="M192" s="59" t="s">
        <v>5009</v>
      </c>
      <c r="N192" s="59" t="s">
        <v>5011</v>
      </c>
      <c r="O192" s="59" t="s">
        <v>3658</v>
      </c>
      <c r="P192" s="59" t="s">
        <v>3677</v>
      </c>
      <c r="Q192" s="59" t="s">
        <v>4740</v>
      </c>
      <c r="R192" s="59" t="s">
        <v>4959</v>
      </c>
      <c r="S192" s="59" t="s">
        <v>5012</v>
      </c>
      <c r="T192" s="59" t="s">
        <v>4579</v>
      </c>
      <c r="U192" s="59" t="s">
        <v>4147</v>
      </c>
      <c r="V192" s="59" t="s">
        <v>3788</v>
      </c>
      <c r="W192" s="59" t="s">
        <v>4273</v>
      </c>
      <c r="X192" s="59">
        <v>2024</v>
      </c>
      <c r="Y192" s="59" t="s">
        <v>3667</v>
      </c>
      <c r="Z192" s="59">
        <v>202401</v>
      </c>
      <c r="AA192" s="59">
        <v>202412</v>
      </c>
      <c r="AB192" s="59">
        <v>85</v>
      </c>
      <c r="AC192" s="59">
        <v>85</v>
      </c>
      <c r="AD192" s="59"/>
      <c r="AE192" s="59"/>
      <c r="AF192" s="108">
        <f t="shared" si="8"/>
        <v>0</v>
      </c>
      <c r="AG192" s="59">
        <v>1275</v>
      </c>
      <c r="AH192" s="59">
        <v>1275</v>
      </c>
      <c r="AI192" s="59" t="s">
        <v>3668</v>
      </c>
      <c r="AJ192" s="59" t="s">
        <v>3668</v>
      </c>
      <c r="AK192" s="59" t="s">
        <v>3668</v>
      </c>
      <c r="AL192" s="59" t="s">
        <v>3667</v>
      </c>
      <c r="AM192" s="59" t="s">
        <v>3667</v>
      </c>
      <c r="AN192" s="59" t="s">
        <v>3668</v>
      </c>
      <c r="AO192" s="59" t="s">
        <v>3668</v>
      </c>
      <c r="AP192" s="59" t="s">
        <v>3668</v>
      </c>
      <c r="AQ192" s="59" t="s">
        <v>3668</v>
      </c>
      <c r="AR192" s="59" t="s">
        <v>4804</v>
      </c>
      <c r="AS192" s="59">
        <v>15826470946</v>
      </c>
      <c r="AT192" s="80"/>
      <c r="AU192" s="65"/>
      <c r="AV192" s="65"/>
      <c r="AW192" s="65"/>
      <c r="AX192" s="59">
        <f t="shared" si="9"/>
        <v>0</v>
      </c>
      <c r="AY192" s="87"/>
      <c r="AZ192" s="28"/>
      <c r="BA192" s="28"/>
      <c r="BB192" s="28"/>
      <c r="BC192" s="28"/>
      <c r="BD192" s="28"/>
      <c r="BE192" s="28"/>
    </row>
    <row r="193" s="6" customFormat="1" ht="49" customHeight="1" outlineLevel="2" spans="1:57">
      <c r="A193" s="65" t="s">
        <v>4133</v>
      </c>
      <c r="B193" s="65" t="s">
        <v>4133</v>
      </c>
      <c r="C193" s="60">
        <v>184</v>
      </c>
      <c r="D193" s="59" t="s">
        <v>5013</v>
      </c>
      <c r="E193" s="59" t="s">
        <v>3686</v>
      </c>
      <c r="F193" s="59" t="s">
        <v>3687</v>
      </c>
      <c r="G193" s="59" t="s">
        <v>3749</v>
      </c>
      <c r="H193" s="59" t="s">
        <v>5008</v>
      </c>
      <c r="I193" s="59" t="s">
        <v>3690</v>
      </c>
      <c r="J193" s="59" t="s">
        <v>4276</v>
      </c>
      <c r="K193" s="59" t="s">
        <v>5009</v>
      </c>
      <c r="L193" s="59" t="s">
        <v>5010</v>
      </c>
      <c r="M193" s="59" t="s">
        <v>5009</v>
      </c>
      <c r="N193" s="59" t="s">
        <v>5011</v>
      </c>
      <c r="O193" s="59" t="s">
        <v>3658</v>
      </c>
      <c r="P193" s="59" t="s">
        <v>3677</v>
      </c>
      <c r="Q193" s="59" t="s">
        <v>4740</v>
      </c>
      <c r="R193" s="59" t="s">
        <v>4959</v>
      </c>
      <c r="S193" s="59" t="s">
        <v>5012</v>
      </c>
      <c r="T193" s="59" t="s">
        <v>4579</v>
      </c>
      <c r="U193" s="59" t="s">
        <v>4147</v>
      </c>
      <c r="V193" s="59" t="s">
        <v>3788</v>
      </c>
      <c r="W193" s="59" t="s">
        <v>4281</v>
      </c>
      <c r="X193" s="59">
        <v>2024</v>
      </c>
      <c r="Y193" s="59" t="s">
        <v>3667</v>
      </c>
      <c r="Z193" s="59">
        <v>202401</v>
      </c>
      <c r="AA193" s="59">
        <v>202412</v>
      </c>
      <c r="AB193" s="59">
        <v>85</v>
      </c>
      <c r="AC193" s="59">
        <v>85</v>
      </c>
      <c r="AD193" s="59"/>
      <c r="AE193" s="59"/>
      <c r="AF193" s="108">
        <f t="shared" si="8"/>
        <v>0</v>
      </c>
      <c r="AG193" s="59">
        <v>1275</v>
      </c>
      <c r="AH193" s="59">
        <v>1275</v>
      </c>
      <c r="AI193" s="59" t="s">
        <v>3668</v>
      </c>
      <c r="AJ193" s="59" t="s">
        <v>3668</v>
      </c>
      <c r="AK193" s="59" t="s">
        <v>3668</v>
      </c>
      <c r="AL193" s="59" t="s">
        <v>3667</v>
      </c>
      <c r="AM193" s="59" t="s">
        <v>3667</v>
      </c>
      <c r="AN193" s="59" t="s">
        <v>3668</v>
      </c>
      <c r="AO193" s="59" t="s">
        <v>3668</v>
      </c>
      <c r="AP193" s="59" t="s">
        <v>3668</v>
      </c>
      <c r="AQ193" s="59" t="s">
        <v>3668</v>
      </c>
      <c r="AR193" s="59" t="s">
        <v>4811</v>
      </c>
      <c r="AS193" s="59">
        <v>15223570990</v>
      </c>
      <c r="AT193" s="80"/>
      <c r="AU193" s="65"/>
      <c r="AV193" s="65"/>
      <c r="AW193" s="65"/>
      <c r="AX193" s="59">
        <f t="shared" si="9"/>
        <v>0</v>
      </c>
      <c r="AY193" s="87"/>
      <c r="AZ193" s="28"/>
      <c r="BA193" s="28"/>
      <c r="BB193" s="28"/>
      <c r="BC193" s="28"/>
      <c r="BD193" s="28"/>
      <c r="BE193" s="28"/>
    </row>
    <row r="194" s="6" customFormat="1" ht="49" customHeight="1" outlineLevel="2" spans="1:57">
      <c r="A194" s="65" t="s">
        <v>4133</v>
      </c>
      <c r="B194" s="65" t="s">
        <v>4133</v>
      </c>
      <c r="C194" s="60">
        <v>185</v>
      </c>
      <c r="D194" s="59" t="s">
        <v>5014</v>
      </c>
      <c r="E194" s="59" t="s">
        <v>3686</v>
      </c>
      <c r="F194" s="59" t="s">
        <v>3687</v>
      </c>
      <c r="G194" s="59" t="s">
        <v>3749</v>
      </c>
      <c r="H194" s="59" t="s">
        <v>5015</v>
      </c>
      <c r="I194" s="59" t="s">
        <v>3690</v>
      </c>
      <c r="J194" s="59" t="s">
        <v>4161</v>
      </c>
      <c r="K194" s="59" t="s">
        <v>5016</v>
      </c>
      <c r="L194" s="59" t="s">
        <v>5017</v>
      </c>
      <c r="M194" s="59" t="s">
        <v>5016</v>
      </c>
      <c r="N194" s="59" t="s">
        <v>5018</v>
      </c>
      <c r="O194" s="59" t="s">
        <v>3658</v>
      </c>
      <c r="P194" s="59" t="s">
        <v>3677</v>
      </c>
      <c r="Q194" s="59" t="s">
        <v>4740</v>
      </c>
      <c r="R194" s="59" t="s">
        <v>4959</v>
      </c>
      <c r="S194" s="59" t="s">
        <v>5019</v>
      </c>
      <c r="T194" s="59" t="s">
        <v>4579</v>
      </c>
      <c r="U194" s="59" t="s">
        <v>4147</v>
      </c>
      <c r="V194" s="59" t="s">
        <v>3788</v>
      </c>
      <c r="W194" s="59" t="s">
        <v>4166</v>
      </c>
      <c r="X194" s="59">
        <v>2024</v>
      </c>
      <c r="Y194" s="59" t="s">
        <v>3667</v>
      </c>
      <c r="Z194" s="59">
        <v>202401</v>
      </c>
      <c r="AA194" s="59">
        <v>202412</v>
      </c>
      <c r="AB194" s="59">
        <v>140</v>
      </c>
      <c r="AC194" s="59">
        <v>140</v>
      </c>
      <c r="AD194" s="59"/>
      <c r="AE194" s="59"/>
      <c r="AF194" s="108">
        <f t="shared" si="8"/>
        <v>0</v>
      </c>
      <c r="AG194" s="59">
        <v>2100</v>
      </c>
      <c r="AH194" s="59">
        <v>2100</v>
      </c>
      <c r="AI194" s="59" t="s">
        <v>3668</v>
      </c>
      <c r="AJ194" s="59" t="s">
        <v>3668</v>
      </c>
      <c r="AK194" s="59" t="s">
        <v>3668</v>
      </c>
      <c r="AL194" s="59" t="s">
        <v>3667</v>
      </c>
      <c r="AM194" s="59" t="s">
        <v>3667</v>
      </c>
      <c r="AN194" s="59" t="s">
        <v>3668</v>
      </c>
      <c r="AO194" s="59" t="s">
        <v>3668</v>
      </c>
      <c r="AP194" s="59" t="s">
        <v>3668</v>
      </c>
      <c r="AQ194" s="59" t="s">
        <v>3668</v>
      </c>
      <c r="AR194" s="59" t="s">
        <v>4819</v>
      </c>
      <c r="AS194" s="59">
        <v>13594802796</v>
      </c>
      <c r="AT194" s="80"/>
      <c r="AU194" s="65"/>
      <c r="AV194" s="65"/>
      <c r="AW194" s="65"/>
      <c r="AX194" s="59">
        <f t="shared" si="9"/>
        <v>0</v>
      </c>
      <c r="AY194" s="87"/>
      <c r="AZ194" s="28"/>
      <c r="BA194" s="28"/>
      <c r="BB194" s="28"/>
      <c r="BC194" s="28"/>
      <c r="BD194" s="28"/>
      <c r="BE194" s="28"/>
    </row>
    <row r="195" s="6" customFormat="1" ht="49" customHeight="1" outlineLevel="2" spans="1:57">
      <c r="A195" s="65" t="s">
        <v>4133</v>
      </c>
      <c r="B195" s="65" t="s">
        <v>4133</v>
      </c>
      <c r="C195" s="60">
        <v>186</v>
      </c>
      <c r="D195" s="59" t="s">
        <v>5020</v>
      </c>
      <c r="E195" s="59" t="s">
        <v>3686</v>
      </c>
      <c r="F195" s="59" t="s">
        <v>3687</v>
      </c>
      <c r="G195" s="59" t="s">
        <v>3749</v>
      </c>
      <c r="H195" s="59" t="s">
        <v>5021</v>
      </c>
      <c r="I195" s="59" t="s">
        <v>3690</v>
      </c>
      <c r="J195" s="59" t="s">
        <v>3691</v>
      </c>
      <c r="K195" s="59" t="s">
        <v>5022</v>
      </c>
      <c r="L195" s="59" t="s">
        <v>5023</v>
      </c>
      <c r="M195" s="59" t="s">
        <v>5022</v>
      </c>
      <c r="N195" s="59" t="s">
        <v>5024</v>
      </c>
      <c r="O195" s="59" t="s">
        <v>3658</v>
      </c>
      <c r="P195" s="59" t="s">
        <v>3677</v>
      </c>
      <c r="Q195" s="59" t="s">
        <v>4740</v>
      </c>
      <c r="R195" s="59" t="s">
        <v>4959</v>
      </c>
      <c r="S195" s="59" t="s">
        <v>5025</v>
      </c>
      <c r="T195" s="59" t="s">
        <v>4579</v>
      </c>
      <c r="U195" s="59" t="s">
        <v>4147</v>
      </c>
      <c r="V195" s="59" t="s">
        <v>3788</v>
      </c>
      <c r="W195" s="59" t="s">
        <v>3700</v>
      </c>
      <c r="X195" s="59">
        <v>2024</v>
      </c>
      <c r="Y195" s="59" t="s">
        <v>3667</v>
      </c>
      <c r="Z195" s="59">
        <v>202401</v>
      </c>
      <c r="AA195" s="59">
        <v>202412</v>
      </c>
      <c r="AB195" s="59">
        <v>300</v>
      </c>
      <c r="AC195" s="59">
        <v>300</v>
      </c>
      <c r="AD195" s="59"/>
      <c r="AE195" s="59"/>
      <c r="AF195" s="108">
        <f t="shared" si="8"/>
        <v>0</v>
      </c>
      <c r="AG195" s="59">
        <v>4500</v>
      </c>
      <c r="AH195" s="59">
        <v>4500</v>
      </c>
      <c r="AI195" s="59" t="s">
        <v>3668</v>
      </c>
      <c r="AJ195" s="59" t="s">
        <v>3668</v>
      </c>
      <c r="AK195" s="59" t="s">
        <v>3668</v>
      </c>
      <c r="AL195" s="59" t="s">
        <v>3667</v>
      </c>
      <c r="AM195" s="59" t="s">
        <v>3667</v>
      </c>
      <c r="AN195" s="59" t="s">
        <v>3668</v>
      </c>
      <c r="AO195" s="59" t="s">
        <v>3668</v>
      </c>
      <c r="AP195" s="59" t="s">
        <v>3668</v>
      </c>
      <c r="AQ195" s="59" t="s">
        <v>3668</v>
      </c>
      <c r="AR195" s="59" t="s">
        <v>4120</v>
      </c>
      <c r="AS195" s="59">
        <v>13668448223</v>
      </c>
      <c r="AT195" s="80"/>
      <c r="AU195" s="65"/>
      <c r="AV195" s="65"/>
      <c r="AW195" s="65"/>
      <c r="AX195" s="59">
        <f t="shared" si="9"/>
        <v>0</v>
      </c>
      <c r="AY195" s="87"/>
      <c r="AZ195" s="28"/>
      <c r="BA195" s="28"/>
      <c r="BB195" s="28"/>
      <c r="BC195" s="28"/>
      <c r="BD195" s="28"/>
      <c r="BE195" s="28"/>
    </row>
    <row r="196" s="6" customFormat="1" ht="49" customHeight="1" outlineLevel="2" spans="1:57">
      <c r="A196" s="65" t="s">
        <v>4133</v>
      </c>
      <c r="B196" s="65" t="s">
        <v>4133</v>
      </c>
      <c r="C196" s="60">
        <v>187</v>
      </c>
      <c r="D196" s="59" t="s">
        <v>5026</v>
      </c>
      <c r="E196" s="59" t="s">
        <v>3686</v>
      </c>
      <c r="F196" s="59" t="s">
        <v>3687</v>
      </c>
      <c r="G196" s="59" t="s">
        <v>3749</v>
      </c>
      <c r="H196" s="59" t="s">
        <v>4963</v>
      </c>
      <c r="I196" s="59" t="s">
        <v>3690</v>
      </c>
      <c r="J196" s="59" t="s">
        <v>3737</v>
      </c>
      <c r="K196" s="59" t="s">
        <v>4966</v>
      </c>
      <c r="L196" s="59" t="s">
        <v>4965</v>
      </c>
      <c r="M196" s="59" t="s">
        <v>4966</v>
      </c>
      <c r="N196" s="59" t="s">
        <v>4967</v>
      </c>
      <c r="O196" s="59" t="s">
        <v>3658</v>
      </c>
      <c r="P196" s="59" t="s">
        <v>3677</v>
      </c>
      <c r="Q196" s="59" t="s">
        <v>4740</v>
      </c>
      <c r="R196" s="59" t="s">
        <v>4959</v>
      </c>
      <c r="S196" s="59" t="s">
        <v>4968</v>
      </c>
      <c r="T196" s="59" t="s">
        <v>4579</v>
      </c>
      <c r="U196" s="59" t="s">
        <v>4147</v>
      </c>
      <c r="V196" s="59" t="s">
        <v>3788</v>
      </c>
      <c r="W196" s="59" t="s">
        <v>4209</v>
      </c>
      <c r="X196" s="59">
        <v>2024</v>
      </c>
      <c r="Y196" s="59" t="s">
        <v>3667</v>
      </c>
      <c r="Z196" s="59">
        <v>202401</v>
      </c>
      <c r="AA196" s="59">
        <v>202412</v>
      </c>
      <c r="AB196" s="59">
        <v>95</v>
      </c>
      <c r="AC196" s="59">
        <v>95</v>
      </c>
      <c r="AD196" s="59"/>
      <c r="AE196" s="59"/>
      <c r="AF196" s="108">
        <f t="shared" si="8"/>
        <v>0</v>
      </c>
      <c r="AG196" s="59">
        <v>1425</v>
      </c>
      <c r="AH196" s="59">
        <v>1425</v>
      </c>
      <c r="AI196" s="59" t="s">
        <v>3668</v>
      </c>
      <c r="AJ196" s="59" t="s">
        <v>3668</v>
      </c>
      <c r="AK196" s="59" t="s">
        <v>3668</v>
      </c>
      <c r="AL196" s="59" t="s">
        <v>3667</v>
      </c>
      <c r="AM196" s="59" t="s">
        <v>3667</v>
      </c>
      <c r="AN196" s="59" t="s">
        <v>3668</v>
      </c>
      <c r="AO196" s="59" t="s">
        <v>3668</v>
      </c>
      <c r="AP196" s="59" t="s">
        <v>3668</v>
      </c>
      <c r="AQ196" s="59" t="s">
        <v>3668</v>
      </c>
      <c r="AR196" s="59" t="s">
        <v>5027</v>
      </c>
      <c r="AS196" s="59">
        <v>18315015559</v>
      </c>
      <c r="AT196" s="80"/>
      <c r="AU196" s="65"/>
      <c r="AV196" s="65"/>
      <c r="AW196" s="65"/>
      <c r="AX196" s="59">
        <f t="shared" si="9"/>
        <v>0</v>
      </c>
      <c r="AY196" s="87"/>
      <c r="AZ196" s="28"/>
      <c r="BA196" s="28"/>
      <c r="BB196" s="28"/>
      <c r="BC196" s="28"/>
      <c r="BD196" s="28"/>
      <c r="BE196" s="28"/>
    </row>
    <row r="197" s="6" customFormat="1" ht="49" customHeight="1" outlineLevel="2" spans="1:57">
      <c r="A197" s="65" t="s">
        <v>4133</v>
      </c>
      <c r="B197" s="65" t="s">
        <v>4133</v>
      </c>
      <c r="C197" s="60">
        <v>188</v>
      </c>
      <c r="D197" s="59" t="s">
        <v>5028</v>
      </c>
      <c r="E197" s="59" t="s">
        <v>3686</v>
      </c>
      <c r="F197" s="59" t="s">
        <v>3687</v>
      </c>
      <c r="G197" s="59" t="s">
        <v>3749</v>
      </c>
      <c r="H197" s="59" t="s">
        <v>5029</v>
      </c>
      <c r="I197" s="59" t="s">
        <v>3690</v>
      </c>
      <c r="J197" s="59" t="s">
        <v>4212</v>
      </c>
      <c r="K197" s="59" t="s">
        <v>5030</v>
      </c>
      <c r="L197" s="59" t="s">
        <v>5031</v>
      </c>
      <c r="M197" s="59" t="s">
        <v>5030</v>
      </c>
      <c r="N197" s="59" t="s">
        <v>5032</v>
      </c>
      <c r="O197" s="59" t="s">
        <v>3658</v>
      </c>
      <c r="P197" s="59" t="s">
        <v>3677</v>
      </c>
      <c r="Q197" s="59" t="s">
        <v>4740</v>
      </c>
      <c r="R197" s="59" t="s">
        <v>4959</v>
      </c>
      <c r="S197" s="59" t="s">
        <v>5033</v>
      </c>
      <c r="T197" s="59" t="s">
        <v>4579</v>
      </c>
      <c r="U197" s="59" t="s">
        <v>4147</v>
      </c>
      <c r="V197" s="59" t="s">
        <v>3788</v>
      </c>
      <c r="W197" s="59" t="s">
        <v>4217</v>
      </c>
      <c r="X197" s="59">
        <v>2024</v>
      </c>
      <c r="Y197" s="59" t="s">
        <v>3667</v>
      </c>
      <c r="Z197" s="59">
        <v>202401</v>
      </c>
      <c r="AA197" s="59">
        <v>202412</v>
      </c>
      <c r="AB197" s="59">
        <v>25</v>
      </c>
      <c r="AC197" s="59">
        <v>25</v>
      </c>
      <c r="AD197" s="59"/>
      <c r="AE197" s="59"/>
      <c r="AF197" s="108">
        <f t="shared" si="8"/>
        <v>0</v>
      </c>
      <c r="AG197" s="59">
        <v>375</v>
      </c>
      <c r="AH197" s="59">
        <v>375</v>
      </c>
      <c r="AI197" s="59" t="s">
        <v>3668</v>
      </c>
      <c r="AJ197" s="59" t="s">
        <v>3668</v>
      </c>
      <c r="AK197" s="59" t="s">
        <v>3668</v>
      </c>
      <c r="AL197" s="59" t="s">
        <v>3667</v>
      </c>
      <c r="AM197" s="59" t="s">
        <v>3667</v>
      </c>
      <c r="AN197" s="59" t="s">
        <v>3668</v>
      </c>
      <c r="AO197" s="59" t="s">
        <v>3668</v>
      </c>
      <c r="AP197" s="59" t="s">
        <v>3668</v>
      </c>
      <c r="AQ197" s="59" t="s">
        <v>3668</v>
      </c>
      <c r="AR197" s="59" t="s">
        <v>4840</v>
      </c>
      <c r="AS197" s="59">
        <v>15823710996</v>
      </c>
      <c r="AT197" s="80"/>
      <c r="AU197" s="65"/>
      <c r="AV197" s="65"/>
      <c r="AW197" s="65"/>
      <c r="AX197" s="59">
        <f t="shared" si="9"/>
        <v>0</v>
      </c>
      <c r="AY197" s="87"/>
      <c r="AZ197" s="28"/>
      <c r="BA197" s="28"/>
      <c r="BB197" s="28"/>
      <c r="BC197" s="28"/>
      <c r="BD197" s="28"/>
      <c r="BE197" s="28"/>
    </row>
    <row r="198" s="6" customFormat="1" ht="49" customHeight="1" outlineLevel="2" spans="1:57">
      <c r="A198" s="65" t="s">
        <v>4133</v>
      </c>
      <c r="B198" s="65" t="s">
        <v>4133</v>
      </c>
      <c r="C198" s="60">
        <v>189</v>
      </c>
      <c r="D198" s="59" t="s">
        <v>5034</v>
      </c>
      <c r="E198" s="59" t="s">
        <v>3686</v>
      </c>
      <c r="F198" s="59" t="s">
        <v>3687</v>
      </c>
      <c r="G198" s="59" t="s">
        <v>3749</v>
      </c>
      <c r="H198" s="59" t="s">
        <v>5035</v>
      </c>
      <c r="I198" s="59" t="s">
        <v>3690</v>
      </c>
      <c r="J198" s="59" t="s">
        <v>4357</v>
      </c>
      <c r="K198" s="59" t="s">
        <v>5036</v>
      </c>
      <c r="L198" s="59" t="s">
        <v>5037</v>
      </c>
      <c r="M198" s="59" t="s">
        <v>5036</v>
      </c>
      <c r="N198" s="59" t="s">
        <v>5038</v>
      </c>
      <c r="O198" s="59" t="s">
        <v>3658</v>
      </c>
      <c r="P198" s="59" t="s">
        <v>3677</v>
      </c>
      <c r="Q198" s="59" t="s">
        <v>4740</v>
      </c>
      <c r="R198" s="59" t="s">
        <v>4959</v>
      </c>
      <c r="S198" s="59" t="s">
        <v>5039</v>
      </c>
      <c r="T198" s="59" t="s">
        <v>4579</v>
      </c>
      <c r="U198" s="59" t="s">
        <v>4147</v>
      </c>
      <c r="V198" s="59" t="s">
        <v>3788</v>
      </c>
      <c r="W198" s="59" t="s">
        <v>4110</v>
      </c>
      <c r="X198" s="59">
        <v>2024</v>
      </c>
      <c r="Y198" s="59" t="s">
        <v>3667</v>
      </c>
      <c r="Z198" s="59">
        <v>202401</v>
      </c>
      <c r="AA198" s="59">
        <v>202412</v>
      </c>
      <c r="AB198" s="59">
        <v>165</v>
      </c>
      <c r="AC198" s="59">
        <v>165</v>
      </c>
      <c r="AD198" s="59"/>
      <c r="AE198" s="59"/>
      <c r="AF198" s="108">
        <f t="shared" si="8"/>
        <v>0</v>
      </c>
      <c r="AG198" s="59">
        <v>2475</v>
      </c>
      <c r="AH198" s="59">
        <v>2475</v>
      </c>
      <c r="AI198" s="59" t="s">
        <v>3668</v>
      </c>
      <c r="AJ198" s="59" t="s">
        <v>3668</v>
      </c>
      <c r="AK198" s="59" t="s">
        <v>3668</v>
      </c>
      <c r="AL198" s="59" t="s">
        <v>3667</v>
      </c>
      <c r="AM198" s="59" t="s">
        <v>3667</v>
      </c>
      <c r="AN198" s="59" t="s">
        <v>3668</v>
      </c>
      <c r="AO198" s="59" t="s">
        <v>3668</v>
      </c>
      <c r="AP198" s="59" t="s">
        <v>3668</v>
      </c>
      <c r="AQ198" s="59" t="s">
        <v>3668</v>
      </c>
      <c r="AR198" s="59" t="s">
        <v>4847</v>
      </c>
      <c r="AS198" s="59">
        <v>15084310372</v>
      </c>
      <c r="AT198" s="80"/>
      <c r="AU198" s="65"/>
      <c r="AV198" s="65"/>
      <c r="AW198" s="65"/>
      <c r="AX198" s="59">
        <f t="shared" si="9"/>
        <v>0</v>
      </c>
      <c r="AY198" s="87"/>
      <c r="AZ198" s="28"/>
      <c r="BA198" s="28"/>
      <c r="BB198" s="28"/>
      <c r="BC198" s="28"/>
      <c r="BD198" s="28"/>
      <c r="BE198" s="28"/>
    </row>
    <row r="199" s="6" customFormat="1" ht="49" customHeight="1" outlineLevel="2" spans="1:57">
      <c r="A199" s="65" t="s">
        <v>4133</v>
      </c>
      <c r="B199" s="65" t="s">
        <v>4133</v>
      </c>
      <c r="C199" s="60">
        <v>190</v>
      </c>
      <c r="D199" s="59" t="s">
        <v>5040</v>
      </c>
      <c r="E199" s="59" t="s">
        <v>3686</v>
      </c>
      <c r="F199" s="59" t="s">
        <v>3687</v>
      </c>
      <c r="G199" s="59" t="s">
        <v>3749</v>
      </c>
      <c r="H199" s="59" t="s">
        <v>5041</v>
      </c>
      <c r="I199" s="59" t="s">
        <v>3690</v>
      </c>
      <c r="J199" s="59" t="s">
        <v>4169</v>
      </c>
      <c r="K199" s="59" t="s">
        <v>5042</v>
      </c>
      <c r="L199" s="59" t="s">
        <v>5043</v>
      </c>
      <c r="M199" s="59" t="s">
        <v>5042</v>
      </c>
      <c r="N199" s="59" t="s">
        <v>5044</v>
      </c>
      <c r="O199" s="59" t="s">
        <v>3658</v>
      </c>
      <c r="P199" s="59" t="s">
        <v>3677</v>
      </c>
      <c r="Q199" s="59" t="s">
        <v>4740</v>
      </c>
      <c r="R199" s="59" t="s">
        <v>4959</v>
      </c>
      <c r="S199" s="59" t="s">
        <v>5045</v>
      </c>
      <c r="T199" s="59" t="s">
        <v>4579</v>
      </c>
      <c r="U199" s="59" t="s">
        <v>4147</v>
      </c>
      <c r="V199" s="59" t="s">
        <v>3788</v>
      </c>
      <c r="W199" s="59" t="s">
        <v>4174</v>
      </c>
      <c r="X199" s="59">
        <v>2024</v>
      </c>
      <c r="Y199" s="59" t="s">
        <v>3667</v>
      </c>
      <c r="Z199" s="59">
        <v>202401</v>
      </c>
      <c r="AA199" s="59">
        <v>202412</v>
      </c>
      <c r="AB199" s="59">
        <v>98</v>
      </c>
      <c r="AC199" s="59">
        <v>98</v>
      </c>
      <c r="AD199" s="59"/>
      <c r="AE199" s="59"/>
      <c r="AF199" s="108">
        <f t="shared" si="8"/>
        <v>0</v>
      </c>
      <c r="AG199" s="59">
        <v>1470</v>
      </c>
      <c r="AH199" s="59">
        <v>1470</v>
      </c>
      <c r="AI199" s="59" t="s">
        <v>3668</v>
      </c>
      <c r="AJ199" s="59" t="s">
        <v>3668</v>
      </c>
      <c r="AK199" s="59" t="s">
        <v>3668</v>
      </c>
      <c r="AL199" s="59" t="s">
        <v>3667</v>
      </c>
      <c r="AM199" s="59" t="s">
        <v>3667</v>
      </c>
      <c r="AN199" s="59" t="s">
        <v>3668</v>
      </c>
      <c r="AO199" s="59" t="s">
        <v>3668</v>
      </c>
      <c r="AP199" s="59" t="s">
        <v>3668</v>
      </c>
      <c r="AQ199" s="59" t="s">
        <v>3668</v>
      </c>
      <c r="AR199" s="59" t="s">
        <v>4854</v>
      </c>
      <c r="AS199" s="59">
        <v>15213511608</v>
      </c>
      <c r="AT199" s="80"/>
      <c r="AU199" s="65"/>
      <c r="AV199" s="65"/>
      <c r="AW199" s="65"/>
      <c r="AX199" s="59">
        <f t="shared" si="9"/>
        <v>0</v>
      </c>
      <c r="AY199" s="87"/>
      <c r="AZ199" s="28"/>
      <c r="BA199" s="28"/>
      <c r="BB199" s="28"/>
      <c r="BC199" s="28"/>
      <c r="BD199" s="28"/>
      <c r="BE199" s="28"/>
    </row>
    <row r="200" s="6" customFormat="1" ht="49" customHeight="1" outlineLevel="2" spans="1:57">
      <c r="A200" s="65" t="s">
        <v>4133</v>
      </c>
      <c r="B200" s="65" t="s">
        <v>4133</v>
      </c>
      <c r="C200" s="60">
        <v>191</v>
      </c>
      <c r="D200" s="59" t="s">
        <v>5046</v>
      </c>
      <c r="E200" s="59" t="s">
        <v>3686</v>
      </c>
      <c r="F200" s="59" t="s">
        <v>3687</v>
      </c>
      <c r="G200" s="59" t="s">
        <v>3749</v>
      </c>
      <c r="H200" s="59" t="s">
        <v>5047</v>
      </c>
      <c r="I200" s="59" t="s">
        <v>3690</v>
      </c>
      <c r="J200" s="59" t="s">
        <v>3909</v>
      </c>
      <c r="K200" s="59" t="s">
        <v>5048</v>
      </c>
      <c r="L200" s="59" t="s">
        <v>5049</v>
      </c>
      <c r="M200" s="59" t="s">
        <v>5048</v>
      </c>
      <c r="N200" s="59" t="s">
        <v>5050</v>
      </c>
      <c r="O200" s="59" t="s">
        <v>3658</v>
      </c>
      <c r="P200" s="59" t="s">
        <v>3677</v>
      </c>
      <c r="Q200" s="59" t="s">
        <v>4740</v>
      </c>
      <c r="R200" s="59" t="s">
        <v>4959</v>
      </c>
      <c r="S200" s="59" t="s">
        <v>5051</v>
      </c>
      <c r="T200" s="59" t="s">
        <v>4579</v>
      </c>
      <c r="U200" s="59" t="s">
        <v>4147</v>
      </c>
      <c r="V200" s="59" t="s">
        <v>3788</v>
      </c>
      <c r="W200" s="59" t="s">
        <v>4224</v>
      </c>
      <c r="X200" s="59">
        <v>2024</v>
      </c>
      <c r="Y200" s="59" t="s">
        <v>3667</v>
      </c>
      <c r="Z200" s="59">
        <v>202401</v>
      </c>
      <c r="AA200" s="59">
        <v>202412</v>
      </c>
      <c r="AB200" s="59">
        <v>135</v>
      </c>
      <c r="AC200" s="59">
        <v>135</v>
      </c>
      <c r="AD200" s="59"/>
      <c r="AE200" s="59"/>
      <c r="AF200" s="108">
        <f t="shared" si="8"/>
        <v>0</v>
      </c>
      <c r="AG200" s="59">
        <v>2025</v>
      </c>
      <c r="AH200" s="59">
        <v>2025</v>
      </c>
      <c r="AI200" s="59" t="s">
        <v>3668</v>
      </c>
      <c r="AJ200" s="59" t="s">
        <v>3668</v>
      </c>
      <c r="AK200" s="59" t="s">
        <v>3668</v>
      </c>
      <c r="AL200" s="59" t="s">
        <v>3667</v>
      </c>
      <c r="AM200" s="59" t="s">
        <v>3667</v>
      </c>
      <c r="AN200" s="59" t="s">
        <v>3668</v>
      </c>
      <c r="AO200" s="59" t="s">
        <v>3668</v>
      </c>
      <c r="AP200" s="59" t="s">
        <v>3668</v>
      </c>
      <c r="AQ200" s="59" t="s">
        <v>3668</v>
      </c>
      <c r="AR200" s="59" t="s">
        <v>5052</v>
      </c>
      <c r="AS200" s="59">
        <v>15823807292</v>
      </c>
      <c r="AT200" s="80"/>
      <c r="AU200" s="65"/>
      <c r="AV200" s="65"/>
      <c r="AW200" s="65"/>
      <c r="AX200" s="59">
        <f t="shared" si="9"/>
        <v>0</v>
      </c>
      <c r="AY200" s="87"/>
      <c r="AZ200" s="28"/>
      <c r="BA200" s="28"/>
      <c r="BB200" s="28"/>
      <c r="BC200" s="28"/>
      <c r="BD200" s="28"/>
      <c r="BE200" s="28"/>
    </row>
    <row r="201" s="6" customFormat="1" ht="49" customHeight="1" outlineLevel="2" spans="1:57">
      <c r="A201" s="65" t="s">
        <v>4133</v>
      </c>
      <c r="B201" s="65" t="s">
        <v>4133</v>
      </c>
      <c r="C201" s="60">
        <v>192</v>
      </c>
      <c r="D201" s="59" t="s">
        <v>5053</v>
      </c>
      <c r="E201" s="59" t="s">
        <v>3686</v>
      </c>
      <c r="F201" s="59" t="s">
        <v>3687</v>
      </c>
      <c r="G201" s="59" t="s">
        <v>3749</v>
      </c>
      <c r="H201" s="59" t="s">
        <v>5054</v>
      </c>
      <c r="I201" s="59" t="s">
        <v>3690</v>
      </c>
      <c r="J201" s="59" t="s">
        <v>4177</v>
      </c>
      <c r="K201" s="59" t="s">
        <v>5055</v>
      </c>
      <c r="L201" s="59" t="s">
        <v>5056</v>
      </c>
      <c r="M201" s="59" t="s">
        <v>5055</v>
      </c>
      <c r="N201" s="59" t="s">
        <v>5057</v>
      </c>
      <c r="O201" s="59" t="s">
        <v>3658</v>
      </c>
      <c r="P201" s="59" t="s">
        <v>3677</v>
      </c>
      <c r="Q201" s="59" t="s">
        <v>4740</v>
      </c>
      <c r="R201" s="59" t="s">
        <v>4959</v>
      </c>
      <c r="S201" s="59" t="s">
        <v>5058</v>
      </c>
      <c r="T201" s="59" t="s">
        <v>4579</v>
      </c>
      <c r="U201" s="59" t="s">
        <v>4147</v>
      </c>
      <c r="V201" s="59" t="s">
        <v>3788</v>
      </c>
      <c r="W201" s="59" t="s">
        <v>3716</v>
      </c>
      <c r="X201" s="59">
        <v>2024</v>
      </c>
      <c r="Y201" s="59" t="s">
        <v>3667</v>
      </c>
      <c r="Z201" s="59">
        <v>202401</v>
      </c>
      <c r="AA201" s="59">
        <v>202412</v>
      </c>
      <c r="AB201" s="59">
        <v>88</v>
      </c>
      <c r="AC201" s="59">
        <v>88</v>
      </c>
      <c r="AD201" s="59"/>
      <c r="AE201" s="59"/>
      <c r="AF201" s="108">
        <f t="shared" si="8"/>
        <v>0</v>
      </c>
      <c r="AG201" s="59">
        <v>1320</v>
      </c>
      <c r="AH201" s="59">
        <v>1320</v>
      </c>
      <c r="AI201" s="59" t="s">
        <v>3668</v>
      </c>
      <c r="AJ201" s="59" t="s">
        <v>3668</v>
      </c>
      <c r="AK201" s="59" t="s">
        <v>3668</v>
      </c>
      <c r="AL201" s="59" t="s">
        <v>3667</v>
      </c>
      <c r="AM201" s="59" t="s">
        <v>3667</v>
      </c>
      <c r="AN201" s="59" t="s">
        <v>3668</v>
      </c>
      <c r="AO201" s="59" t="s">
        <v>3668</v>
      </c>
      <c r="AP201" s="59" t="s">
        <v>3668</v>
      </c>
      <c r="AQ201" s="59" t="s">
        <v>3668</v>
      </c>
      <c r="AR201" s="59" t="s">
        <v>4056</v>
      </c>
      <c r="AS201" s="59" t="s">
        <v>480</v>
      </c>
      <c r="AT201" s="80"/>
      <c r="AU201" s="65"/>
      <c r="AV201" s="65"/>
      <c r="AW201" s="65"/>
      <c r="AX201" s="59">
        <f t="shared" si="9"/>
        <v>0</v>
      </c>
      <c r="AY201" s="87"/>
      <c r="AZ201" s="28"/>
      <c r="BA201" s="28"/>
      <c r="BB201" s="28"/>
      <c r="BC201" s="28"/>
      <c r="BD201" s="28"/>
      <c r="BE201" s="28"/>
    </row>
    <row r="202" s="6" customFormat="1" ht="49" customHeight="1" outlineLevel="2" spans="1:57">
      <c r="A202" s="65" t="s">
        <v>4133</v>
      </c>
      <c r="B202" s="65" t="s">
        <v>4133</v>
      </c>
      <c r="C202" s="60">
        <v>193</v>
      </c>
      <c r="D202" s="59" t="s">
        <v>5059</v>
      </c>
      <c r="E202" s="59" t="s">
        <v>3686</v>
      </c>
      <c r="F202" s="59" t="s">
        <v>3687</v>
      </c>
      <c r="G202" s="59" t="s">
        <v>3749</v>
      </c>
      <c r="H202" s="59" t="s">
        <v>5041</v>
      </c>
      <c r="I202" s="59" t="s">
        <v>3690</v>
      </c>
      <c r="J202" s="59" t="s">
        <v>4364</v>
      </c>
      <c r="K202" s="59" t="s">
        <v>5042</v>
      </c>
      <c r="L202" s="59" t="s">
        <v>5060</v>
      </c>
      <c r="M202" s="59" t="s">
        <v>5042</v>
      </c>
      <c r="N202" s="59" t="s">
        <v>5044</v>
      </c>
      <c r="O202" s="59" t="s">
        <v>3658</v>
      </c>
      <c r="P202" s="59" t="s">
        <v>3677</v>
      </c>
      <c r="Q202" s="59" t="s">
        <v>4740</v>
      </c>
      <c r="R202" s="59" t="s">
        <v>4959</v>
      </c>
      <c r="S202" s="59" t="s">
        <v>5045</v>
      </c>
      <c r="T202" s="59" t="s">
        <v>4579</v>
      </c>
      <c r="U202" s="59" t="s">
        <v>4147</v>
      </c>
      <c r="V202" s="59" t="s">
        <v>3788</v>
      </c>
      <c r="W202" s="59" t="s">
        <v>4035</v>
      </c>
      <c r="X202" s="59">
        <v>2024</v>
      </c>
      <c r="Y202" s="59" t="s">
        <v>3667</v>
      </c>
      <c r="Z202" s="59">
        <v>202401</v>
      </c>
      <c r="AA202" s="59">
        <v>202412</v>
      </c>
      <c r="AB202" s="59">
        <v>98</v>
      </c>
      <c r="AC202" s="59">
        <v>98</v>
      </c>
      <c r="AD202" s="59"/>
      <c r="AE202" s="59"/>
      <c r="AF202" s="108">
        <f t="shared" si="8"/>
        <v>0</v>
      </c>
      <c r="AG202" s="59">
        <v>1470</v>
      </c>
      <c r="AH202" s="59">
        <v>1470</v>
      </c>
      <c r="AI202" s="59" t="s">
        <v>3668</v>
      </c>
      <c r="AJ202" s="59" t="s">
        <v>3668</v>
      </c>
      <c r="AK202" s="59" t="s">
        <v>3668</v>
      </c>
      <c r="AL202" s="59" t="s">
        <v>3667</v>
      </c>
      <c r="AM202" s="59" t="s">
        <v>3667</v>
      </c>
      <c r="AN202" s="59" t="s">
        <v>3668</v>
      </c>
      <c r="AO202" s="59" t="s">
        <v>3668</v>
      </c>
      <c r="AP202" s="59" t="s">
        <v>3668</v>
      </c>
      <c r="AQ202" s="59" t="s">
        <v>3668</v>
      </c>
      <c r="AR202" s="59" t="s">
        <v>4036</v>
      </c>
      <c r="AS202" s="59">
        <v>13527346598</v>
      </c>
      <c r="AT202" s="80"/>
      <c r="AU202" s="65"/>
      <c r="AV202" s="65"/>
      <c r="AW202" s="65"/>
      <c r="AX202" s="59">
        <f t="shared" si="9"/>
        <v>0</v>
      </c>
      <c r="AY202" s="87"/>
      <c r="AZ202" s="28"/>
      <c r="BA202" s="28"/>
      <c r="BB202" s="28"/>
      <c r="BC202" s="28"/>
      <c r="BD202" s="28"/>
      <c r="BE202" s="28"/>
    </row>
    <row r="203" s="6" customFormat="1" ht="49" customHeight="1" outlineLevel="2" spans="1:57">
      <c r="A203" s="65" t="s">
        <v>4133</v>
      </c>
      <c r="B203" s="65" t="s">
        <v>4133</v>
      </c>
      <c r="C203" s="60">
        <v>194</v>
      </c>
      <c r="D203" s="59" t="s">
        <v>5061</v>
      </c>
      <c r="E203" s="59" t="s">
        <v>3686</v>
      </c>
      <c r="F203" s="59" t="s">
        <v>3687</v>
      </c>
      <c r="G203" s="59" t="s">
        <v>3749</v>
      </c>
      <c r="H203" s="59" t="s">
        <v>5062</v>
      </c>
      <c r="I203" s="59" t="s">
        <v>3690</v>
      </c>
      <c r="J203" s="59" t="s">
        <v>4284</v>
      </c>
      <c r="K203" s="59" t="s">
        <v>5063</v>
      </c>
      <c r="L203" s="59" t="s">
        <v>5064</v>
      </c>
      <c r="M203" s="59" t="s">
        <v>5063</v>
      </c>
      <c r="N203" s="59" t="s">
        <v>5065</v>
      </c>
      <c r="O203" s="59" t="s">
        <v>3658</v>
      </c>
      <c r="P203" s="59" t="s">
        <v>3677</v>
      </c>
      <c r="Q203" s="59" t="s">
        <v>4740</v>
      </c>
      <c r="R203" s="59" t="s">
        <v>4959</v>
      </c>
      <c r="S203" s="59" t="s">
        <v>5066</v>
      </c>
      <c r="T203" s="59" t="s">
        <v>4579</v>
      </c>
      <c r="U203" s="59" t="s">
        <v>4147</v>
      </c>
      <c r="V203" s="59" t="s">
        <v>3788</v>
      </c>
      <c r="W203" s="59" t="s">
        <v>3731</v>
      </c>
      <c r="X203" s="59">
        <v>2024</v>
      </c>
      <c r="Y203" s="59" t="s">
        <v>3667</v>
      </c>
      <c r="Z203" s="59">
        <v>202401</v>
      </c>
      <c r="AA203" s="59">
        <v>202412</v>
      </c>
      <c r="AB203" s="59">
        <v>84</v>
      </c>
      <c r="AC203" s="59">
        <v>84</v>
      </c>
      <c r="AD203" s="59"/>
      <c r="AE203" s="59"/>
      <c r="AF203" s="108">
        <f t="shared" si="8"/>
        <v>0</v>
      </c>
      <c r="AG203" s="59">
        <v>1260</v>
      </c>
      <c r="AH203" s="59">
        <v>1260</v>
      </c>
      <c r="AI203" s="59" t="s">
        <v>3668</v>
      </c>
      <c r="AJ203" s="59" t="s">
        <v>3668</v>
      </c>
      <c r="AK203" s="59" t="s">
        <v>3668</v>
      </c>
      <c r="AL203" s="59" t="s">
        <v>3667</v>
      </c>
      <c r="AM203" s="59" t="s">
        <v>3667</v>
      </c>
      <c r="AN203" s="59" t="s">
        <v>3668</v>
      </c>
      <c r="AO203" s="59" t="s">
        <v>3668</v>
      </c>
      <c r="AP203" s="59" t="s">
        <v>3668</v>
      </c>
      <c r="AQ203" s="59" t="s">
        <v>3668</v>
      </c>
      <c r="AR203" s="59" t="s">
        <v>4874</v>
      </c>
      <c r="AS203" s="59">
        <v>18323731017</v>
      </c>
      <c r="AT203" s="80"/>
      <c r="AU203" s="65"/>
      <c r="AV203" s="65"/>
      <c r="AW203" s="65"/>
      <c r="AX203" s="59">
        <f t="shared" si="9"/>
        <v>0</v>
      </c>
      <c r="AY203" s="87"/>
      <c r="AZ203" s="28"/>
      <c r="BA203" s="28"/>
      <c r="BB203" s="28"/>
      <c r="BC203" s="28"/>
      <c r="BD203" s="28"/>
      <c r="BE203" s="28"/>
    </row>
    <row r="204" s="6" customFormat="1" ht="49" customHeight="1" outlineLevel="2" spans="1:57">
      <c r="A204" s="65" t="s">
        <v>4133</v>
      </c>
      <c r="B204" s="65" t="s">
        <v>4133</v>
      </c>
      <c r="C204" s="60">
        <v>195</v>
      </c>
      <c r="D204" s="59" t="s">
        <v>5067</v>
      </c>
      <c r="E204" s="59" t="s">
        <v>3686</v>
      </c>
      <c r="F204" s="59" t="s">
        <v>3687</v>
      </c>
      <c r="G204" s="59" t="s">
        <v>3749</v>
      </c>
      <c r="H204" s="59" t="s">
        <v>5068</v>
      </c>
      <c r="I204" s="59" t="s">
        <v>3690</v>
      </c>
      <c r="J204" s="59" t="s">
        <v>3994</v>
      </c>
      <c r="K204" s="59" t="s">
        <v>5069</v>
      </c>
      <c r="L204" s="59" t="s">
        <v>5070</v>
      </c>
      <c r="M204" s="59" t="s">
        <v>5069</v>
      </c>
      <c r="N204" s="59" t="s">
        <v>5071</v>
      </c>
      <c r="O204" s="59" t="s">
        <v>3658</v>
      </c>
      <c r="P204" s="59" t="s">
        <v>3677</v>
      </c>
      <c r="Q204" s="59" t="s">
        <v>4740</v>
      </c>
      <c r="R204" s="59" t="s">
        <v>4959</v>
      </c>
      <c r="S204" s="59" t="s">
        <v>5072</v>
      </c>
      <c r="T204" s="59" t="s">
        <v>4579</v>
      </c>
      <c r="U204" s="59" t="s">
        <v>4147</v>
      </c>
      <c r="V204" s="59" t="s">
        <v>3788</v>
      </c>
      <c r="W204" s="59" t="s">
        <v>4295</v>
      </c>
      <c r="X204" s="59">
        <v>2024</v>
      </c>
      <c r="Y204" s="59" t="s">
        <v>3667</v>
      </c>
      <c r="Z204" s="59">
        <v>202401</v>
      </c>
      <c r="AA204" s="59">
        <v>202412</v>
      </c>
      <c r="AB204" s="59">
        <v>45</v>
      </c>
      <c r="AC204" s="59">
        <v>45</v>
      </c>
      <c r="AD204" s="59"/>
      <c r="AE204" s="59"/>
      <c r="AF204" s="108">
        <f t="shared" si="8"/>
        <v>0</v>
      </c>
      <c r="AG204" s="59">
        <v>675</v>
      </c>
      <c r="AH204" s="59">
        <v>675</v>
      </c>
      <c r="AI204" s="59" t="s">
        <v>3668</v>
      </c>
      <c r="AJ204" s="59" t="s">
        <v>3668</v>
      </c>
      <c r="AK204" s="59" t="s">
        <v>3668</v>
      </c>
      <c r="AL204" s="59" t="s">
        <v>3667</v>
      </c>
      <c r="AM204" s="59" t="s">
        <v>3667</v>
      </c>
      <c r="AN204" s="59" t="s">
        <v>3668</v>
      </c>
      <c r="AO204" s="59" t="s">
        <v>3668</v>
      </c>
      <c r="AP204" s="59" t="s">
        <v>3668</v>
      </c>
      <c r="AQ204" s="59" t="s">
        <v>3668</v>
      </c>
      <c r="AR204" s="59" t="s">
        <v>4881</v>
      </c>
      <c r="AS204" s="59">
        <v>18716716777</v>
      </c>
      <c r="AT204" s="80"/>
      <c r="AU204" s="65"/>
      <c r="AV204" s="65"/>
      <c r="AW204" s="65"/>
      <c r="AX204" s="59">
        <f t="shared" si="9"/>
        <v>0</v>
      </c>
      <c r="AY204" s="87"/>
      <c r="AZ204" s="28"/>
      <c r="BA204" s="28"/>
      <c r="BB204" s="28"/>
      <c r="BC204" s="28"/>
      <c r="BD204" s="28"/>
      <c r="BE204" s="28"/>
    </row>
    <row r="205" s="6" customFormat="1" ht="49" customHeight="1" outlineLevel="2" spans="1:57">
      <c r="A205" s="65" t="s">
        <v>4133</v>
      </c>
      <c r="B205" s="65" t="s">
        <v>4133</v>
      </c>
      <c r="C205" s="60">
        <v>196</v>
      </c>
      <c r="D205" s="59" t="s">
        <v>5073</v>
      </c>
      <c r="E205" s="59" t="s">
        <v>3686</v>
      </c>
      <c r="F205" s="59" t="s">
        <v>3687</v>
      </c>
      <c r="G205" s="59" t="s">
        <v>3749</v>
      </c>
      <c r="H205" s="59" t="s">
        <v>5074</v>
      </c>
      <c r="I205" s="59" t="s">
        <v>3690</v>
      </c>
      <c r="J205" s="59" t="s">
        <v>4123</v>
      </c>
      <c r="K205" s="59" t="s">
        <v>5075</v>
      </c>
      <c r="L205" s="59" t="s">
        <v>5076</v>
      </c>
      <c r="M205" s="59" t="s">
        <v>5075</v>
      </c>
      <c r="N205" s="59" t="s">
        <v>5077</v>
      </c>
      <c r="O205" s="59" t="s">
        <v>3658</v>
      </c>
      <c r="P205" s="59" t="s">
        <v>3677</v>
      </c>
      <c r="Q205" s="59" t="s">
        <v>4740</v>
      </c>
      <c r="R205" s="59" t="s">
        <v>4959</v>
      </c>
      <c r="S205" s="59" t="s">
        <v>5078</v>
      </c>
      <c r="T205" s="59" t="s">
        <v>4579</v>
      </c>
      <c r="U205" s="59" t="s">
        <v>4147</v>
      </c>
      <c r="V205" s="59" t="s">
        <v>3788</v>
      </c>
      <c r="W205" s="59" t="s">
        <v>4130</v>
      </c>
      <c r="X205" s="59">
        <v>2024</v>
      </c>
      <c r="Y205" s="59" t="s">
        <v>3667</v>
      </c>
      <c r="Z205" s="59">
        <v>202401</v>
      </c>
      <c r="AA205" s="59">
        <v>202412</v>
      </c>
      <c r="AB205" s="59">
        <v>110</v>
      </c>
      <c r="AC205" s="59">
        <v>110</v>
      </c>
      <c r="AD205" s="59"/>
      <c r="AE205" s="59"/>
      <c r="AF205" s="108">
        <f t="shared" si="8"/>
        <v>0</v>
      </c>
      <c r="AG205" s="59">
        <v>1650</v>
      </c>
      <c r="AH205" s="59">
        <v>1650</v>
      </c>
      <c r="AI205" s="59" t="s">
        <v>3668</v>
      </c>
      <c r="AJ205" s="59" t="s">
        <v>3668</v>
      </c>
      <c r="AK205" s="59" t="s">
        <v>3668</v>
      </c>
      <c r="AL205" s="59" t="s">
        <v>3667</v>
      </c>
      <c r="AM205" s="59" t="s">
        <v>3667</v>
      </c>
      <c r="AN205" s="59" t="s">
        <v>3668</v>
      </c>
      <c r="AO205" s="59" t="s">
        <v>3668</v>
      </c>
      <c r="AP205" s="59" t="s">
        <v>3668</v>
      </c>
      <c r="AQ205" s="59" t="s">
        <v>3668</v>
      </c>
      <c r="AR205" s="59" t="s">
        <v>5079</v>
      </c>
      <c r="AS205" s="59">
        <v>13657634008</v>
      </c>
      <c r="AT205" s="80"/>
      <c r="AU205" s="65"/>
      <c r="AV205" s="65"/>
      <c r="AW205" s="65"/>
      <c r="AX205" s="59">
        <f t="shared" si="9"/>
        <v>0</v>
      </c>
      <c r="AY205" s="87"/>
      <c r="AZ205" s="28"/>
      <c r="BA205" s="28"/>
      <c r="BB205" s="28"/>
      <c r="BC205" s="28"/>
      <c r="BD205" s="28"/>
      <c r="BE205" s="28"/>
    </row>
    <row r="206" s="6" customFormat="1" ht="49" customHeight="1" outlineLevel="2" spans="1:57">
      <c r="A206" s="65" t="s">
        <v>4133</v>
      </c>
      <c r="B206" s="65" t="s">
        <v>4133</v>
      </c>
      <c r="C206" s="60">
        <v>197</v>
      </c>
      <c r="D206" s="59" t="s">
        <v>5080</v>
      </c>
      <c r="E206" s="59" t="s">
        <v>3686</v>
      </c>
      <c r="F206" s="59" t="s">
        <v>3687</v>
      </c>
      <c r="G206" s="59" t="s">
        <v>3749</v>
      </c>
      <c r="H206" s="59" t="s">
        <v>5035</v>
      </c>
      <c r="I206" s="59" t="s">
        <v>3690</v>
      </c>
      <c r="J206" s="59" t="s">
        <v>4298</v>
      </c>
      <c r="K206" s="59" t="s">
        <v>5036</v>
      </c>
      <c r="L206" s="59" t="s">
        <v>5037</v>
      </c>
      <c r="M206" s="59" t="s">
        <v>5036</v>
      </c>
      <c r="N206" s="59" t="s">
        <v>5038</v>
      </c>
      <c r="O206" s="59" t="s">
        <v>3658</v>
      </c>
      <c r="P206" s="59" t="s">
        <v>3677</v>
      </c>
      <c r="Q206" s="59" t="s">
        <v>4740</v>
      </c>
      <c r="R206" s="59" t="s">
        <v>4959</v>
      </c>
      <c r="S206" s="59" t="s">
        <v>5039</v>
      </c>
      <c r="T206" s="59" t="s">
        <v>4579</v>
      </c>
      <c r="U206" s="59" t="s">
        <v>4147</v>
      </c>
      <c r="V206" s="59" t="s">
        <v>3788</v>
      </c>
      <c r="W206" s="59" t="s">
        <v>4303</v>
      </c>
      <c r="X206" s="59">
        <v>2024</v>
      </c>
      <c r="Y206" s="59" t="s">
        <v>3667</v>
      </c>
      <c r="Z206" s="59">
        <v>202401</v>
      </c>
      <c r="AA206" s="59">
        <v>202412</v>
      </c>
      <c r="AB206" s="59">
        <v>165</v>
      </c>
      <c r="AC206" s="59">
        <v>165</v>
      </c>
      <c r="AD206" s="59"/>
      <c r="AE206" s="59"/>
      <c r="AF206" s="108">
        <f t="shared" si="8"/>
        <v>0</v>
      </c>
      <c r="AG206" s="59">
        <v>2475</v>
      </c>
      <c r="AH206" s="59">
        <v>2475</v>
      </c>
      <c r="AI206" s="59" t="s">
        <v>3668</v>
      </c>
      <c r="AJ206" s="59" t="s">
        <v>3668</v>
      </c>
      <c r="AK206" s="59" t="s">
        <v>3668</v>
      </c>
      <c r="AL206" s="59" t="s">
        <v>3667</v>
      </c>
      <c r="AM206" s="59" t="s">
        <v>3667</v>
      </c>
      <c r="AN206" s="59" t="s">
        <v>3668</v>
      </c>
      <c r="AO206" s="59" t="s">
        <v>3668</v>
      </c>
      <c r="AP206" s="59" t="s">
        <v>3668</v>
      </c>
      <c r="AQ206" s="59" t="s">
        <v>3668</v>
      </c>
      <c r="AR206" s="59" t="s">
        <v>5081</v>
      </c>
      <c r="AS206" s="59">
        <v>18512313431</v>
      </c>
      <c r="AT206" s="80"/>
      <c r="AU206" s="65"/>
      <c r="AV206" s="65"/>
      <c r="AW206" s="65"/>
      <c r="AX206" s="59">
        <f t="shared" si="9"/>
        <v>0</v>
      </c>
      <c r="AY206" s="87"/>
      <c r="AZ206" s="28"/>
      <c r="BA206" s="28"/>
      <c r="BB206" s="28"/>
      <c r="BC206" s="28"/>
      <c r="BD206" s="28"/>
      <c r="BE206" s="28"/>
    </row>
    <row r="207" s="6" customFormat="1" ht="49" customHeight="1" outlineLevel="2" spans="1:57">
      <c r="A207" s="65" t="s">
        <v>4133</v>
      </c>
      <c r="B207" s="65" t="s">
        <v>4133</v>
      </c>
      <c r="C207" s="60">
        <v>198</v>
      </c>
      <c r="D207" s="59" t="s">
        <v>5082</v>
      </c>
      <c r="E207" s="59" t="s">
        <v>3686</v>
      </c>
      <c r="F207" s="59" t="s">
        <v>3687</v>
      </c>
      <c r="G207" s="59" t="s">
        <v>3749</v>
      </c>
      <c r="H207" s="59" t="s">
        <v>5083</v>
      </c>
      <c r="I207" s="59" t="s">
        <v>3690</v>
      </c>
      <c r="J207" s="59" t="s">
        <v>4091</v>
      </c>
      <c r="K207" s="59" t="s">
        <v>5084</v>
      </c>
      <c r="L207" s="59" t="s">
        <v>5085</v>
      </c>
      <c r="M207" s="59" t="s">
        <v>5084</v>
      </c>
      <c r="N207" s="59" t="s">
        <v>5086</v>
      </c>
      <c r="O207" s="59" t="s">
        <v>3658</v>
      </c>
      <c r="P207" s="59" t="s">
        <v>3677</v>
      </c>
      <c r="Q207" s="59" t="s">
        <v>4740</v>
      </c>
      <c r="R207" s="59" t="s">
        <v>4959</v>
      </c>
      <c r="S207" s="59" t="s">
        <v>5087</v>
      </c>
      <c r="T207" s="59" t="s">
        <v>4579</v>
      </c>
      <c r="U207" s="59" t="s">
        <v>4147</v>
      </c>
      <c r="V207" s="59" t="s">
        <v>3788</v>
      </c>
      <c r="W207" s="59" t="s">
        <v>4099</v>
      </c>
      <c r="X207" s="59">
        <v>2024</v>
      </c>
      <c r="Y207" s="59" t="s">
        <v>3667</v>
      </c>
      <c r="Z207" s="59">
        <v>202401</v>
      </c>
      <c r="AA207" s="59">
        <v>202412</v>
      </c>
      <c r="AB207" s="59">
        <v>131</v>
      </c>
      <c r="AC207" s="59">
        <v>131</v>
      </c>
      <c r="AD207" s="59"/>
      <c r="AE207" s="59"/>
      <c r="AF207" s="108">
        <f t="shared" si="8"/>
        <v>0</v>
      </c>
      <c r="AG207" s="59">
        <v>1965</v>
      </c>
      <c r="AH207" s="59">
        <v>1965</v>
      </c>
      <c r="AI207" s="59" t="s">
        <v>3668</v>
      </c>
      <c r="AJ207" s="59" t="s">
        <v>3668</v>
      </c>
      <c r="AK207" s="59" t="s">
        <v>3668</v>
      </c>
      <c r="AL207" s="59" t="s">
        <v>3667</v>
      </c>
      <c r="AM207" s="59" t="s">
        <v>3667</v>
      </c>
      <c r="AN207" s="59" t="s">
        <v>3668</v>
      </c>
      <c r="AO207" s="59" t="s">
        <v>3668</v>
      </c>
      <c r="AP207" s="59" t="s">
        <v>3668</v>
      </c>
      <c r="AQ207" s="59" t="s">
        <v>3668</v>
      </c>
      <c r="AR207" s="59" t="s">
        <v>4902</v>
      </c>
      <c r="AS207" s="59">
        <v>13627649933</v>
      </c>
      <c r="AT207" s="80"/>
      <c r="AU207" s="65"/>
      <c r="AV207" s="65"/>
      <c r="AW207" s="65"/>
      <c r="AX207" s="59">
        <f t="shared" si="9"/>
        <v>0</v>
      </c>
      <c r="AY207" s="87"/>
      <c r="AZ207" s="28"/>
      <c r="BA207" s="28"/>
      <c r="BB207" s="28"/>
      <c r="BC207" s="28"/>
      <c r="BD207" s="28"/>
      <c r="BE207" s="28"/>
    </row>
    <row r="208" s="6" customFormat="1" ht="49" customHeight="1" outlineLevel="2" spans="1:57">
      <c r="A208" s="65" t="s">
        <v>4133</v>
      </c>
      <c r="B208" s="65" t="s">
        <v>4133</v>
      </c>
      <c r="C208" s="60">
        <v>199</v>
      </c>
      <c r="D208" s="59" t="s">
        <v>5088</v>
      </c>
      <c r="E208" s="59" t="s">
        <v>3686</v>
      </c>
      <c r="F208" s="59" t="s">
        <v>3687</v>
      </c>
      <c r="G208" s="59" t="s">
        <v>3749</v>
      </c>
      <c r="H208" s="59" t="s">
        <v>5089</v>
      </c>
      <c r="I208" s="59" t="s">
        <v>3690</v>
      </c>
      <c r="J208" s="59" t="s">
        <v>4234</v>
      </c>
      <c r="K208" s="59" t="s">
        <v>5090</v>
      </c>
      <c r="L208" s="59" t="s">
        <v>5091</v>
      </c>
      <c r="M208" s="59" t="s">
        <v>5090</v>
      </c>
      <c r="N208" s="59" t="s">
        <v>5092</v>
      </c>
      <c r="O208" s="59" t="s">
        <v>3658</v>
      </c>
      <c r="P208" s="59" t="s">
        <v>3677</v>
      </c>
      <c r="Q208" s="59" t="s">
        <v>4740</v>
      </c>
      <c r="R208" s="59" t="s">
        <v>4959</v>
      </c>
      <c r="S208" s="59" t="s">
        <v>5093</v>
      </c>
      <c r="T208" s="59" t="s">
        <v>4579</v>
      </c>
      <c r="U208" s="59" t="s">
        <v>4147</v>
      </c>
      <c r="V208" s="59" t="s">
        <v>3788</v>
      </c>
      <c r="W208" s="59" t="s">
        <v>3666</v>
      </c>
      <c r="X208" s="59">
        <v>2024</v>
      </c>
      <c r="Y208" s="59" t="s">
        <v>3667</v>
      </c>
      <c r="Z208" s="59">
        <v>202401</v>
      </c>
      <c r="AA208" s="59">
        <v>202412</v>
      </c>
      <c r="AB208" s="59">
        <v>150</v>
      </c>
      <c r="AC208" s="59">
        <v>150</v>
      </c>
      <c r="AD208" s="59"/>
      <c r="AE208" s="59"/>
      <c r="AF208" s="108">
        <f t="shared" si="8"/>
        <v>0</v>
      </c>
      <c r="AG208" s="59">
        <v>2250</v>
      </c>
      <c r="AH208" s="59">
        <v>2250</v>
      </c>
      <c r="AI208" s="59" t="s">
        <v>3668</v>
      </c>
      <c r="AJ208" s="59" t="s">
        <v>3668</v>
      </c>
      <c r="AK208" s="59" t="s">
        <v>3668</v>
      </c>
      <c r="AL208" s="59" t="s">
        <v>3667</v>
      </c>
      <c r="AM208" s="59" t="s">
        <v>3667</v>
      </c>
      <c r="AN208" s="59" t="s">
        <v>3668</v>
      </c>
      <c r="AO208" s="59" t="s">
        <v>3668</v>
      </c>
      <c r="AP208" s="59" t="s">
        <v>3668</v>
      </c>
      <c r="AQ208" s="59" t="s">
        <v>3668</v>
      </c>
      <c r="AR208" s="59" t="s">
        <v>3683</v>
      </c>
      <c r="AS208" s="59">
        <v>18883235345</v>
      </c>
      <c r="AT208" s="80"/>
      <c r="AU208" s="65"/>
      <c r="AV208" s="65"/>
      <c r="AW208" s="65"/>
      <c r="AX208" s="59">
        <f t="shared" si="9"/>
        <v>0</v>
      </c>
      <c r="AY208" s="87"/>
      <c r="AZ208" s="28"/>
      <c r="BA208" s="28"/>
      <c r="BB208" s="28"/>
      <c r="BC208" s="28"/>
      <c r="BD208" s="28"/>
      <c r="BE208" s="28"/>
    </row>
    <row r="209" s="6" customFormat="1" ht="49" customHeight="1" outlineLevel="2" spans="1:57">
      <c r="A209" s="65" t="s">
        <v>4133</v>
      </c>
      <c r="B209" s="65" t="s">
        <v>4133</v>
      </c>
      <c r="C209" s="60">
        <v>200</v>
      </c>
      <c r="D209" s="59" t="s">
        <v>5094</v>
      </c>
      <c r="E209" s="59" t="s">
        <v>3686</v>
      </c>
      <c r="F209" s="59" t="s">
        <v>3687</v>
      </c>
      <c r="G209" s="59" t="s">
        <v>3749</v>
      </c>
      <c r="H209" s="59" t="s">
        <v>5095</v>
      </c>
      <c r="I209" s="59" t="s">
        <v>3690</v>
      </c>
      <c r="J209" s="59" t="s">
        <v>4306</v>
      </c>
      <c r="K209" s="59" t="s">
        <v>5096</v>
      </c>
      <c r="L209" s="59" t="s">
        <v>5097</v>
      </c>
      <c r="M209" s="59" t="s">
        <v>5096</v>
      </c>
      <c r="N209" s="59" t="s">
        <v>5098</v>
      </c>
      <c r="O209" s="59" t="s">
        <v>3658</v>
      </c>
      <c r="P209" s="59" t="s">
        <v>3677</v>
      </c>
      <c r="Q209" s="59" t="s">
        <v>4740</v>
      </c>
      <c r="R209" s="59" t="s">
        <v>4959</v>
      </c>
      <c r="S209" s="59" t="s">
        <v>5099</v>
      </c>
      <c r="T209" s="59" t="s">
        <v>4579</v>
      </c>
      <c r="U209" s="59" t="s">
        <v>4147</v>
      </c>
      <c r="V209" s="59" t="s">
        <v>3788</v>
      </c>
      <c r="W209" s="59" t="s">
        <v>4044</v>
      </c>
      <c r="X209" s="59">
        <v>2024</v>
      </c>
      <c r="Y209" s="59" t="s">
        <v>3667</v>
      </c>
      <c r="Z209" s="59">
        <v>202401</v>
      </c>
      <c r="AA209" s="59">
        <v>202412</v>
      </c>
      <c r="AB209" s="59">
        <v>46</v>
      </c>
      <c r="AC209" s="59">
        <v>46</v>
      </c>
      <c r="AD209" s="59"/>
      <c r="AE209" s="59"/>
      <c r="AF209" s="108">
        <f t="shared" si="8"/>
        <v>0</v>
      </c>
      <c r="AG209" s="59">
        <v>690</v>
      </c>
      <c r="AH209" s="59">
        <v>690</v>
      </c>
      <c r="AI209" s="59" t="s">
        <v>3668</v>
      </c>
      <c r="AJ209" s="59" t="s">
        <v>3668</v>
      </c>
      <c r="AK209" s="59" t="s">
        <v>3668</v>
      </c>
      <c r="AL209" s="59" t="s">
        <v>3667</v>
      </c>
      <c r="AM209" s="59" t="s">
        <v>3667</v>
      </c>
      <c r="AN209" s="59" t="s">
        <v>3668</v>
      </c>
      <c r="AO209" s="59" t="s">
        <v>3668</v>
      </c>
      <c r="AP209" s="59" t="s">
        <v>3668</v>
      </c>
      <c r="AQ209" s="59" t="s">
        <v>3668</v>
      </c>
      <c r="AR209" s="59" t="s">
        <v>4045</v>
      </c>
      <c r="AS209" s="59">
        <v>19908360008</v>
      </c>
      <c r="AT209" s="80"/>
      <c r="AU209" s="65"/>
      <c r="AV209" s="65"/>
      <c r="AW209" s="65"/>
      <c r="AX209" s="59">
        <f t="shared" si="9"/>
        <v>0</v>
      </c>
      <c r="AY209" s="87"/>
      <c r="AZ209" s="28"/>
      <c r="BA209" s="28"/>
      <c r="BB209" s="28"/>
      <c r="BC209" s="28"/>
      <c r="BD209" s="28"/>
      <c r="BE209" s="28"/>
    </row>
    <row r="210" s="6" customFormat="1" ht="49" customHeight="1" outlineLevel="2" spans="1:57">
      <c r="A210" s="65" t="s">
        <v>4133</v>
      </c>
      <c r="B210" s="65" t="s">
        <v>4133</v>
      </c>
      <c r="C210" s="60">
        <v>201</v>
      </c>
      <c r="D210" s="59" t="s">
        <v>5100</v>
      </c>
      <c r="E210" s="59" t="s">
        <v>3686</v>
      </c>
      <c r="F210" s="59" t="s">
        <v>3687</v>
      </c>
      <c r="G210" s="59" t="s">
        <v>3749</v>
      </c>
      <c r="H210" s="59" t="s">
        <v>5068</v>
      </c>
      <c r="I210" s="59" t="s">
        <v>3690</v>
      </c>
      <c r="J210" s="59" t="s">
        <v>4336</v>
      </c>
      <c r="K210" s="59" t="s">
        <v>5069</v>
      </c>
      <c r="L210" s="59" t="s">
        <v>5070</v>
      </c>
      <c r="M210" s="59" t="s">
        <v>5069</v>
      </c>
      <c r="N210" s="59" t="s">
        <v>5071</v>
      </c>
      <c r="O210" s="59" t="s">
        <v>3658</v>
      </c>
      <c r="P210" s="59" t="s">
        <v>3677</v>
      </c>
      <c r="Q210" s="59" t="s">
        <v>4740</v>
      </c>
      <c r="R210" s="59" t="s">
        <v>4959</v>
      </c>
      <c r="S210" s="59" t="s">
        <v>5072</v>
      </c>
      <c r="T210" s="59" t="s">
        <v>4579</v>
      </c>
      <c r="U210" s="59" t="s">
        <v>4147</v>
      </c>
      <c r="V210" s="59" t="s">
        <v>3788</v>
      </c>
      <c r="W210" s="59" t="s">
        <v>4337</v>
      </c>
      <c r="X210" s="59">
        <v>2024</v>
      </c>
      <c r="Y210" s="59" t="s">
        <v>3667</v>
      </c>
      <c r="Z210" s="59">
        <v>202401</v>
      </c>
      <c r="AA210" s="59">
        <v>202412</v>
      </c>
      <c r="AB210" s="59">
        <v>45</v>
      </c>
      <c r="AC210" s="59">
        <v>45</v>
      </c>
      <c r="AD210" s="59"/>
      <c r="AE210" s="59"/>
      <c r="AF210" s="108">
        <f t="shared" si="8"/>
        <v>0</v>
      </c>
      <c r="AG210" s="59">
        <v>675</v>
      </c>
      <c r="AH210" s="59">
        <v>675</v>
      </c>
      <c r="AI210" s="59" t="s">
        <v>3668</v>
      </c>
      <c r="AJ210" s="59" t="s">
        <v>3668</v>
      </c>
      <c r="AK210" s="59" t="s">
        <v>3668</v>
      </c>
      <c r="AL210" s="59" t="s">
        <v>3667</v>
      </c>
      <c r="AM210" s="59" t="s">
        <v>3667</v>
      </c>
      <c r="AN210" s="59" t="s">
        <v>3668</v>
      </c>
      <c r="AO210" s="59" t="s">
        <v>3668</v>
      </c>
      <c r="AP210" s="59" t="s">
        <v>3668</v>
      </c>
      <c r="AQ210" s="59" t="s">
        <v>3668</v>
      </c>
      <c r="AR210" s="59" t="s">
        <v>4919</v>
      </c>
      <c r="AS210" s="59">
        <v>15023802911</v>
      </c>
      <c r="AT210" s="80"/>
      <c r="AU210" s="65"/>
      <c r="AV210" s="65"/>
      <c r="AW210" s="65"/>
      <c r="AX210" s="59">
        <f t="shared" si="9"/>
        <v>0</v>
      </c>
      <c r="AY210" s="87"/>
      <c r="AZ210" s="28"/>
      <c r="BA210" s="28"/>
      <c r="BB210" s="28"/>
      <c r="BC210" s="28"/>
      <c r="BD210" s="28"/>
      <c r="BE210" s="28"/>
    </row>
    <row r="211" s="6" customFormat="1" ht="49" customHeight="1" outlineLevel="2" spans="1:57">
      <c r="A211" s="65" t="s">
        <v>4133</v>
      </c>
      <c r="B211" s="65" t="s">
        <v>4133</v>
      </c>
      <c r="C211" s="60">
        <v>202</v>
      </c>
      <c r="D211" s="59" t="s">
        <v>5101</v>
      </c>
      <c r="E211" s="59" t="s">
        <v>3686</v>
      </c>
      <c r="F211" s="59" t="s">
        <v>3687</v>
      </c>
      <c r="G211" s="59" t="s">
        <v>3749</v>
      </c>
      <c r="H211" s="59" t="s">
        <v>5102</v>
      </c>
      <c r="I211" s="59" t="s">
        <v>3690</v>
      </c>
      <c r="J211" s="59" t="s">
        <v>4313</v>
      </c>
      <c r="K211" s="59" t="s">
        <v>5103</v>
      </c>
      <c r="L211" s="59" t="s">
        <v>5104</v>
      </c>
      <c r="M211" s="59" t="s">
        <v>5103</v>
      </c>
      <c r="N211" s="59" t="s">
        <v>5105</v>
      </c>
      <c r="O211" s="59" t="s">
        <v>3658</v>
      </c>
      <c r="P211" s="59" t="s">
        <v>3677</v>
      </c>
      <c r="Q211" s="59" t="s">
        <v>4740</v>
      </c>
      <c r="R211" s="59" t="s">
        <v>4959</v>
      </c>
      <c r="S211" s="59" t="s">
        <v>5106</v>
      </c>
      <c r="T211" s="59" t="s">
        <v>4579</v>
      </c>
      <c r="U211" s="59" t="s">
        <v>4147</v>
      </c>
      <c r="V211" s="59" t="s">
        <v>3788</v>
      </c>
      <c r="W211" s="59" t="s">
        <v>4318</v>
      </c>
      <c r="X211" s="59">
        <v>2024</v>
      </c>
      <c r="Y211" s="59" t="s">
        <v>3667</v>
      </c>
      <c r="Z211" s="59">
        <v>202401</v>
      </c>
      <c r="AA211" s="59">
        <v>202412</v>
      </c>
      <c r="AB211" s="59">
        <v>40</v>
      </c>
      <c r="AC211" s="59">
        <v>40</v>
      </c>
      <c r="AD211" s="59"/>
      <c r="AE211" s="59"/>
      <c r="AF211" s="108">
        <f t="shared" si="8"/>
        <v>0</v>
      </c>
      <c r="AG211" s="59">
        <v>600</v>
      </c>
      <c r="AH211" s="59">
        <v>600</v>
      </c>
      <c r="AI211" s="59" t="s">
        <v>3668</v>
      </c>
      <c r="AJ211" s="59" t="s">
        <v>3668</v>
      </c>
      <c r="AK211" s="59" t="s">
        <v>3668</v>
      </c>
      <c r="AL211" s="59" t="s">
        <v>3667</v>
      </c>
      <c r="AM211" s="59" t="s">
        <v>3667</v>
      </c>
      <c r="AN211" s="59" t="s">
        <v>3668</v>
      </c>
      <c r="AO211" s="59" t="s">
        <v>3668</v>
      </c>
      <c r="AP211" s="59" t="s">
        <v>3668</v>
      </c>
      <c r="AQ211" s="59" t="s">
        <v>3668</v>
      </c>
      <c r="AR211" s="59" t="s">
        <v>4926</v>
      </c>
      <c r="AS211" s="59">
        <v>15523320378</v>
      </c>
      <c r="AT211" s="80"/>
      <c r="AU211" s="65"/>
      <c r="AV211" s="65"/>
      <c r="AW211" s="65"/>
      <c r="AX211" s="59">
        <f t="shared" si="9"/>
        <v>0</v>
      </c>
      <c r="AY211" s="87"/>
      <c r="AZ211" s="28"/>
      <c r="BA211" s="28"/>
      <c r="BB211" s="28"/>
      <c r="BC211" s="28"/>
      <c r="BD211" s="28"/>
      <c r="BE211" s="28"/>
    </row>
    <row r="212" s="6" customFormat="1" ht="49" customHeight="1" outlineLevel="2" spans="1:57">
      <c r="A212" s="65" t="s">
        <v>4133</v>
      </c>
      <c r="B212" s="65" t="s">
        <v>4133</v>
      </c>
      <c r="C212" s="60">
        <v>203</v>
      </c>
      <c r="D212" s="59" t="s">
        <v>5107</v>
      </c>
      <c r="E212" s="59" t="s">
        <v>3686</v>
      </c>
      <c r="F212" s="59" t="s">
        <v>3687</v>
      </c>
      <c r="G212" s="59" t="s">
        <v>3749</v>
      </c>
      <c r="H212" s="59" t="s">
        <v>5108</v>
      </c>
      <c r="I212" s="59" t="s">
        <v>3690</v>
      </c>
      <c r="J212" s="59" t="s">
        <v>4227</v>
      </c>
      <c r="K212" s="59" t="s">
        <v>5109</v>
      </c>
      <c r="L212" s="59" t="s">
        <v>5110</v>
      </c>
      <c r="M212" s="59" t="s">
        <v>5109</v>
      </c>
      <c r="N212" s="59" t="s">
        <v>5111</v>
      </c>
      <c r="O212" s="59" t="s">
        <v>3658</v>
      </c>
      <c r="P212" s="59" t="s">
        <v>3677</v>
      </c>
      <c r="Q212" s="59" t="s">
        <v>4740</v>
      </c>
      <c r="R212" s="59" t="s">
        <v>4959</v>
      </c>
      <c r="S212" s="59" t="s">
        <v>5112</v>
      </c>
      <c r="T212" s="59" t="s">
        <v>4579</v>
      </c>
      <c r="U212" s="59" t="s">
        <v>4147</v>
      </c>
      <c r="V212" s="59" t="s">
        <v>3788</v>
      </c>
      <c r="W212" s="59" t="s">
        <v>4087</v>
      </c>
      <c r="X212" s="59">
        <v>2024</v>
      </c>
      <c r="Y212" s="59" t="s">
        <v>3667</v>
      </c>
      <c r="Z212" s="59">
        <v>202401</v>
      </c>
      <c r="AA212" s="59">
        <v>202412</v>
      </c>
      <c r="AB212" s="59">
        <v>80</v>
      </c>
      <c r="AC212" s="59">
        <v>80</v>
      </c>
      <c r="AD212" s="59"/>
      <c r="AE212" s="59"/>
      <c r="AF212" s="108">
        <f t="shared" si="8"/>
        <v>0</v>
      </c>
      <c r="AG212" s="59">
        <v>1200</v>
      </c>
      <c r="AH212" s="59">
        <v>1200</v>
      </c>
      <c r="AI212" s="59" t="s">
        <v>3668</v>
      </c>
      <c r="AJ212" s="59" t="s">
        <v>3668</v>
      </c>
      <c r="AK212" s="59" t="s">
        <v>3668</v>
      </c>
      <c r="AL212" s="59" t="s">
        <v>3667</v>
      </c>
      <c r="AM212" s="59" t="s">
        <v>3667</v>
      </c>
      <c r="AN212" s="59" t="s">
        <v>3668</v>
      </c>
      <c r="AO212" s="59" t="s">
        <v>3668</v>
      </c>
      <c r="AP212" s="59" t="s">
        <v>3668</v>
      </c>
      <c r="AQ212" s="59" t="s">
        <v>3668</v>
      </c>
      <c r="AR212" s="59" t="s">
        <v>4933</v>
      </c>
      <c r="AS212" s="59">
        <v>19922055015</v>
      </c>
      <c r="AT212" s="80"/>
      <c r="AU212" s="65"/>
      <c r="AV212" s="65"/>
      <c r="AW212" s="65"/>
      <c r="AX212" s="59">
        <f t="shared" si="9"/>
        <v>0</v>
      </c>
      <c r="AY212" s="87"/>
      <c r="AZ212" s="28"/>
      <c r="BA212" s="28"/>
      <c r="BB212" s="28"/>
      <c r="BC212" s="28"/>
      <c r="BD212" s="28"/>
      <c r="BE212" s="28"/>
    </row>
    <row r="213" s="6" customFormat="1" ht="49" customHeight="1" outlineLevel="2" spans="1:57">
      <c r="A213" s="65" t="s">
        <v>4133</v>
      </c>
      <c r="B213" s="65" t="s">
        <v>4133</v>
      </c>
      <c r="C213" s="60">
        <v>204</v>
      </c>
      <c r="D213" s="59" t="s">
        <v>5113</v>
      </c>
      <c r="E213" s="59" t="s">
        <v>3686</v>
      </c>
      <c r="F213" s="59" t="s">
        <v>3687</v>
      </c>
      <c r="G213" s="59" t="s">
        <v>3749</v>
      </c>
      <c r="H213" s="59" t="s">
        <v>4970</v>
      </c>
      <c r="I213" s="59" t="s">
        <v>3690</v>
      </c>
      <c r="J213" s="59" t="s">
        <v>4328</v>
      </c>
      <c r="K213" s="59" t="s">
        <v>4973</v>
      </c>
      <c r="L213" s="59" t="s">
        <v>5114</v>
      </c>
      <c r="M213" s="59" t="s">
        <v>4973</v>
      </c>
      <c r="N213" s="59" t="s">
        <v>4974</v>
      </c>
      <c r="O213" s="59" t="s">
        <v>3658</v>
      </c>
      <c r="P213" s="59" t="s">
        <v>3677</v>
      </c>
      <c r="Q213" s="59" t="s">
        <v>4740</v>
      </c>
      <c r="R213" s="59" t="s">
        <v>4959</v>
      </c>
      <c r="S213" s="59" t="s">
        <v>4975</v>
      </c>
      <c r="T213" s="59" t="s">
        <v>4579</v>
      </c>
      <c r="U213" s="59" t="s">
        <v>4147</v>
      </c>
      <c r="V213" s="59" t="s">
        <v>3788</v>
      </c>
      <c r="W213" s="59" t="s">
        <v>4333</v>
      </c>
      <c r="X213" s="59">
        <v>2024</v>
      </c>
      <c r="Y213" s="59" t="s">
        <v>3667</v>
      </c>
      <c r="Z213" s="59">
        <v>202401</v>
      </c>
      <c r="AA213" s="59">
        <v>202412</v>
      </c>
      <c r="AB213" s="59">
        <v>90</v>
      </c>
      <c r="AC213" s="59">
        <v>90</v>
      </c>
      <c r="AD213" s="59"/>
      <c r="AE213" s="59"/>
      <c r="AF213" s="108">
        <f t="shared" si="8"/>
        <v>0</v>
      </c>
      <c r="AG213" s="59">
        <v>1350</v>
      </c>
      <c r="AH213" s="59">
        <v>1350</v>
      </c>
      <c r="AI213" s="59" t="s">
        <v>3668</v>
      </c>
      <c r="AJ213" s="59" t="s">
        <v>3668</v>
      </c>
      <c r="AK213" s="59" t="s">
        <v>3668</v>
      </c>
      <c r="AL213" s="59" t="s">
        <v>3667</v>
      </c>
      <c r="AM213" s="59" t="s">
        <v>3667</v>
      </c>
      <c r="AN213" s="59" t="s">
        <v>3668</v>
      </c>
      <c r="AO213" s="59" t="s">
        <v>3668</v>
      </c>
      <c r="AP213" s="59" t="s">
        <v>3668</v>
      </c>
      <c r="AQ213" s="59" t="s">
        <v>3668</v>
      </c>
      <c r="AR213" s="59" t="s">
        <v>4940</v>
      </c>
      <c r="AS213" s="59">
        <v>17783659968</v>
      </c>
      <c r="AT213" s="80"/>
      <c r="AU213" s="65"/>
      <c r="AV213" s="65"/>
      <c r="AW213" s="65"/>
      <c r="AX213" s="59">
        <f t="shared" si="9"/>
        <v>0</v>
      </c>
      <c r="AY213" s="87"/>
      <c r="AZ213" s="28"/>
      <c r="BA213" s="28"/>
      <c r="BB213" s="28"/>
      <c r="BC213" s="28"/>
      <c r="BD213" s="28"/>
      <c r="BE213" s="28"/>
    </row>
    <row r="214" s="6" customFormat="1" ht="49" customHeight="1" outlineLevel="2" spans="1:57">
      <c r="A214" s="65" t="s">
        <v>4133</v>
      </c>
      <c r="B214" s="65" t="s">
        <v>4133</v>
      </c>
      <c r="C214" s="60">
        <v>205</v>
      </c>
      <c r="D214" s="59" t="s">
        <v>5115</v>
      </c>
      <c r="E214" s="59" t="s">
        <v>3686</v>
      </c>
      <c r="F214" s="59" t="s">
        <v>3687</v>
      </c>
      <c r="G214" s="59" t="s">
        <v>3749</v>
      </c>
      <c r="H214" s="59" t="s">
        <v>5116</v>
      </c>
      <c r="I214" s="59" t="s">
        <v>3690</v>
      </c>
      <c r="J214" s="59" t="s">
        <v>4321</v>
      </c>
      <c r="K214" s="59" t="s">
        <v>5117</v>
      </c>
      <c r="L214" s="59" t="s">
        <v>5118</v>
      </c>
      <c r="M214" s="59" t="s">
        <v>5117</v>
      </c>
      <c r="N214" s="59" t="s">
        <v>5119</v>
      </c>
      <c r="O214" s="59" t="s">
        <v>3658</v>
      </c>
      <c r="P214" s="59" t="s">
        <v>3677</v>
      </c>
      <c r="Q214" s="59" t="s">
        <v>4740</v>
      </c>
      <c r="R214" s="59" t="s">
        <v>4959</v>
      </c>
      <c r="S214" s="59" t="s">
        <v>5120</v>
      </c>
      <c r="T214" s="59" t="s">
        <v>4579</v>
      </c>
      <c r="U214" s="59" t="s">
        <v>4147</v>
      </c>
      <c r="V214" s="59" t="s">
        <v>3788</v>
      </c>
      <c r="W214" s="59" t="s">
        <v>4020</v>
      </c>
      <c r="X214" s="59">
        <v>2024</v>
      </c>
      <c r="Y214" s="59" t="s">
        <v>3667</v>
      </c>
      <c r="Z214" s="59">
        <v>202401</v>
      </c>
      <c r="AA214" s="59">
        <v>202412</v>
      </c>
      <c r="AB214" s="59">
        <v>60</v>
      </c>
      <c r="AC214" s="59">
        <v>60</v>
      </c>
      <c r="AD214" s="59"/>
      <c r="AE214" s="59"/>
      <c r="AF214" s="108">
        <f t="shared" si="8"/>
        <v>0</v>
      </c>
      <c r="AG214" s="59">
        <v>900</v>
      </c>
      <c r="AH214" s="59">
        <v>900</v>
      </c>
      <c r="AI214" s="59" t="s">
        <v>3668</v>
      </c>
      <c r="AJ214" s="59" t="s">
        <v>3668</v>
      </c>
      <c r="AK214" s="59" t="s">
        <v>3668</v>
      </c>
      <c r="AL214" s="59" t="s">
        <v>3667</v>
      </c>
      <c r="AM214" s="59" t="s">
        <v>3667</v>
      </c>
      <c r="AN214" s="59" t="s">
        <v>3668</v>
      </c>
      <c r="AO214" s="59" t="s">
        <v>3668</v>
      </c>
      <c r="AP214" s="59" t="s">
        <v>3668</v>
      </c>
      <c r="AQ214" s="59" t="s">
        <v>3668</v>
      </c>
      <c r="AR214" s="59" t="s">
        <v>5121</v>
      </c>
      <c r="AS214" s="59">
        <v>13896279350</v>
      </c>
      <c r="AT214" s="80"/>
      <c r="AU214" s="65"/>
      <c r="AV214" s="65"/>
      <c r="AW214" s="65"/>
      <c r="AX214" s="59">
        <f t="shared" si="9"/>
        <v>0</v>
      </c>
      <c r="AY214" s="87"/>
      <c r="AZ214" s="28"/>
      <c r="BA214" s="28"/>
      <c r="BB214" s="28"/>
      <c r="BC214" s="28"/>
      <c r="BD214" s="28"/>
      <c r="BE214" s="28"/>
    </row>
    <row r="215" s="6" customFormat="1" ht="49" customHeight="1" outlineLevel="2" spans="1:57">
      <c r="A215" s="65" t="s">
        <v>4133</v>
      </c>
      <c r="B215" s="65" t="s">
        <v>4133</v>
      </c>
      <c r="C215" s="60">
        <v>206</v>
      </c>
      <c r="D215" s="59" t="s">
        <v>5122</v>
      </c>
      <c r="E215" s="59" t="s">
        <v>3686</v>
      </c>
      <c r="F215" s="59" t="s">
        <v>3687</v>
      </c>
      <c r="G215" s="59" t="s">
        <v>3749</v>
      </c>
      <c r="H215" s="59" t="s">
        <v>5123</v>
      </c>
      <c r="I215" s="59" t="s">
        <v>3690</v>
      </c>
      <c r="J215" s="59" t="s">
        <v>3804</v>
      </c>
      <c r="K215" s="59" t="s">
        <v>5124</v>
      </c>
      <c r="L215" s="59" t="s">
        <v>5125</v>
      </c>
      <c r="M215" s="59" t="s">
        <v>5124</v>
      </c>
      <c r="N215" s="59" t="s">
        <v>5126</v>
      </c>
      <c r="O215" s="59" t="s">
        <v>3658</v>
      </c>
      <c r="P215" s="59" t="s">
        <v>3677</v>
      </c>
      <c r="Q215" s="59" t="s">
        <v>4740</v>
      </c>
      <c r="R215" s="59" t="s">
        <v>4959</v>
      </c>
      <c r="S215" s="59" t="s">
        <v>5127</v>
      </c>
      <c r="T215" s="59" t="s">
        <v>4579</v>
      </c>
      <c r="U215" s="59" t="s">
        <v>4147</v>
      </c>
      <c r="V215" s="59" t="s">
        <v>3788</v>
      </c>
      <c r="W215" s="59" t="s">
        <v>3811</v>
      </c>
      <c r="X215" s="59">
        <v>2024</v>
      </c>
      <c r="Y215" s="59" t="s">
        <v>3667</v>
      </c>
      <c r="Z215" s="59">
        <v>202401</v>
      </c>
      <c r="AA215" s="59">
        <v>202412</v>
      </c>
      <c r="AB215" s="59">
        <v>75</v>
      </c>
      <c r="AC215" s="59">
        <v>75</v>
      </c>
      <c r="AD215" s="59"/>
      <c r="AE215" s="59"/>
      <c r="AF215" s="108">
        <f t="shared" si="8"/>
        <v>0</v>
      </c>
      <c r="AG215" s="59">
        <v>1125</v>
      </c>
      <c r="AH215" s="59">
        <v>1125</v>
      </c>
      <c r="AI215" s="59" t="s">
        <v>3668</v>
      </c>
      <c r="AJ215" s="59" t="s">
        <v>3668</v>
      </c>
      <c r="AK215" s="59" t="s">
        <v>3668</v>
      </c>
      <c r="AL215" s="59" t="s">
        <v>3667</v>
      </c>
      <c r="AM215" s="59" t="s">
        <v>3667</v>
      </c>
      <c r="AN215" s="59" t="s">
        <v>3668</v>
      </c>
      <c r="AO215" s="59" t="s">
        <v>3668</v>
      </c>
      <c r="AP215" s="59" t="s">
        <v>3668</v>
      </c>
      <c r="AQ215" s="59" t="s">
        <v>3668</v>
      </c>
      <c r="AR215" s="59" t="s">
        <v>5128</v>
      </c>
      <c r="AS215" s="59">
        <v>13996639812</v>
      </c>
      <c r="AT215" s="80"/>
      <c r="AU215" s="65"/>
      <c r="AV215" s="65"/>
      <c r="AW215" s="65"/>
      <c r="AX215" s="59">
        <f t="shared" si="9"/>
        <v>0</v>
      </c>
      <c r="AY215" s="87"/>
      <c r="AZ215" s="28"/>
      <c r="BA215" s="28"/>
      <c r="BB215" s="28"/>
      <c r="BC215" s="28"/>
      <c r="BD215" s="28"/>
      <c r="BE215" s="28"/>
    </row>
    <row r="216" s="6" customFormat="1" ht="66" customHeight="1" outlineLevel="2" spans="1:57">
      <c r="A216" s="65" t="s">
        <v>4133</v>
      </c>
      <c r="B216" s="65" t="s">
        <v>4133</v>
      </c>
      <c r="C216" s="60">
        <v>207</v>
      </c>
      <c r="D216" s="59" t="s">
        <v>5129</v>
      </c>
      <c r="E216" s="59" t="s">
        <v>5130</v>
      </c>
      <c r="F216" s="59" t="s">
        <v>5131</v>
      </c>
      <c r="G216" s="59" t="s">
        <v>5132</v>
      </c>
      <c r="H216" s="59" t="s">
        <v>5133</v>
      </c>
      <c r="I216" s="59" t="s">
        <v>3690</v>
      </c>
      <c r="J216" s="59" t="s">
        <v>3928</v>
      </c>
      <c r="K216" s="59" t="s">
        <v>5134</v>
      </c>
      <c r="L216" s="59" t="s">
        <v>5135</v>
      </c>
      <c r="M216" s="59" t="s">
        <v>5134</v>
      </c>
      <c r="N216" s="59" t="s">
        <v>5136</v>
      </c>
      <c r="O216" s="59" t="s">
        <v>5137</v>
      </c>
      <c r="P216" s="59" t="s">
        <v>3677</v>
      </c>
      <c r="Q216" s="59" t="s">
        <v>5138</v>
      </c>
      <c r="R216" s="59" t="s">
        <v>5139</v>
      </c>
      <c r="S216" s="59" t="s">
        <v>5140</v>
      </c>
      <c r="T216" s="59" t="s">
        <v>4579</v>
      </c>
      <c r="U216" s="59" t="s">
        <v>4147</v>
      </c>
      <c r="V216" s="59" t="s">
        <v>3788</v>
      </c>
      <c r="W216" s="59" t="s">
        <v>3788</v>
      </c>
      <c r="X216" s="59">
        <v>2024</v>
      </c>
      <c r="Y216" s="59" t="s">
        <v>3667</v>
      </c>
      <c r="Z216" s="59">
        <v>202401</v>
      </c>
      <c r="AA216" s="59">
        <v>202412</v>
      </c>
      <c r="AB216" s="59">
        <v>350</v>
      </c>
      <c r="AC216" s="59">
        <v>350</v>
      </c>
      <c r="AD216" s="59"/>
      <c r="AE216" s="59"/>
      <c r="AF216" s="108">
        <f t="shared" si="8"/>
        <v>0</v>
      </c>
      <c r="AG216" s="59">
        <v>101000</v>
      </c>
      <c r="AH216" s="59">
        <v>101000</v>
      </c>
      <c r="AI216" s="59" t="s">
        <v>3668</v>
      </c>
      <c r="AJ216" s="59" t="s">
        <v>3668</v>
      </c>
      <c r="AK216" s="59" t="s">
        <v>3667</v>
      </c>
      <c r="AL216" s="59" t="s">
        <v>3668</v>
      </c>
      <c r="AM216" s="59" t="s">
        <v>3667</v>
      </c>
      <c r="AN216" s="59" t="s">
        <v>3668</v>
      </c>
      <c r="AO216" s="59" t="s">
        <v>3668</v>
      </c>
      <c r="AP216" s="59" t="s">
        <v>3668</v>
      </c>
      <c r="AQ216" s="59" t="s">
        <v>3668</v>
      </c>
      <c r="AR216" s="59" t="s">
        <v>4751</v>
      </c>
      <c r="AS216" s="59">
        <v>13996676222</v>
      </c>
      <c r="AT216" s="80"/>
      <c r="AU216" s="104"/>
      <c r="AV216" s="104"/>
      <c r="AW216" s="104"/>
      <c r="AX216" s="59">
        <f t="shared" si="9"/>
        <v>300</v>
      </c>
      <c r="AY216" s="87"/>
      <c r="AZ216" s="70">
        <v>300</v>
      </c>
      <c r="BA216" s="70"/>
      <c r="BB216" s="70"/>
      <c r="BC216" s="70"/>
      <c r="BD216" s="70"/>
      <c r="BE216" s="70"/>
    </row>
    <row r="217" s="6" customFormat="1" ht="65" customHeight="1" outlineLevel="2" spans="1:57">
      <c r="A217" s="65" t="s">
        <v>4133</v>
      </c>
      <c r="B217" s="65" t="s">
        <v>4133</v>
      </c>
      <c r="C217" s="60">
        <v>208</v>
      </c>
      <c r="D217" s="59" t="s">
        <v>5141</v>
      </c>
      <c r="E217" s="59" t="s">
        <v>4135</v>
      </c>
      <c r="F217" s="59" t="s">
        <v>5142</v>
      </c>
      <c r="G217" s="59" t="s">
        <v>5143</v>
      </c>
      <c r="H217" s="59" t="s">
        <v>5144</v>
      </c>
      <c r="I217" s="59" t="s">
        <v>3690</v>
      </c>
      <c r="J217" s="59" t="s">
        <v>3928</v>
      </c>
      <c r="K217" s="59" t="s">
        <v>5145</v>
      </c>
      <c r="L217" s="59" t="s">
        <v>5146</v>
      </c>
      <c r="M217" s="59" t="s">
        <v>5145</v>
      </c>
      <c r="N217" s="59" t="s">
        <v>5147</v>
      </c>
      <c r="O217" s="59" t="s">
        <v>3658</v>
      </c>
      <c r="P217" s="59" t="s">
        <v>3677</v>
      </c>
      <c r="Q217" s="59" t="s">
        <v>5148</v>
      </c>
      <c r="R217" s="59" t="s">
        <v>5149</v>
      </c>
      <c r="S217" s="59" t="s">
        <v>5150</v>
      </c>
      <c r="T217" s="59" t="s">
        <v>4146</v>
      </c>
      <c r="U217" s="59" t="s">
        <v>4147</v>
      </c>
      <c r="V217" s="59" t="s">
        <v>3788</v>
      </c>
      <c r="W217" s="59" t="s">
        <v>3788</v>
      </c>
      <c r="X217" s="59">
        <v>2024</v>
      </c>
      <c r="Y217" s="59" t="s">
        <v>3667</v>
      </c>
      <c r="Z217" s="59">
        <v>202401</v>
      </c>
      <c r="AA217" s="59">
        <v>202412</v>
      </c>
      <c r="AB217" s="59">
        <v>100</v>
      </c>
      <c r="AC217" s="59">
        <v>100</v>
      </c>
      <c r="AD217" s="59"/>
      <c r="AE217" s="59"/>
      <c r="AF217" s="108">
        <f t="shared" si="8"/>
        <v>0</v>
      </c>
      <c r="AG217" s="59">
        <v>50</v>
      </c>
      <c r="AH217" s="59">
        <v>30</v>
      </c>
      <c r="AI217" s="59" t="s">
        <v>3668</v>
      </c>
      <c r="AJ217" s="59" t="s">
        <v>3668</v>
      </c>
      <c r="AK217" s="59" t="s">
        <v>3668</v>
      </c>
      <c r="AL217" s="59" t="s">
        <v>3667</v>
      </c>
      <c r="AM217" s="59" t="s">
        <v>3667</v>
      </c>
      <c r="AN217" s="59" t="s">
        <v>3668</v>
      </c>
      <c r="AO217" s="59" t="s">
        <v>3668</v>
      </c>
      <c r="AP217" s="59" t="s">
        <v>3668</v>
      </c>
      <c r="AQ217" s="59" t="s">
        <v>3668</v>
      </c>
      <c r="AR217" s="59" t="s">
        <v>4751</v>
      </c>
      <c r="AS217" s="59">
        <v>13996676222</v>
      </c>
      <c r="AT217" s="80"/>
      <c r="AU217" s="104"/>
      <c r="AV217" s="104"/>
      <c r="AW217" s="104"/>
      <c r="AX217" s="59">
        <f t="shared" si="9"/>
        <v>50</v>
      </c>
      <c r="AY217" s="87">
        <v>50</v>
      </c>
      <c r="AZ217" s="70"/>
      <c r="BA217" s="70"/>
      <c r="BB217" s="70"/>
      <c r="BC217" s="70"/>
      <c r="BD217" s="70"/>
      <c r="BE217" s="70"/>
    </row>
    <row r="218" s="6" customFormat="1" ht="59" customHeight="1" outlineLevel="2" spans="1:57">
      <c r="A218" s="65" t="s">
        <v>4133</v>
      </c>
      <c r="B218" s="65" t="s">
        <v>4133</v>
      </c>
      <c r="C218" s="60">
        <v>209</v>
      </c>
      <c r="D218" s="59" t="s">
        <v>5151</v>
      </c>
      <c r="E218" s="59" t="s">
        <v>4135</v>
      </c>
      <c r="F218" s="59" t="s">
        <v>5142</v>
      </c>
      <c r="G218" s="59" t="s">
        <v>5152</v>
      </c>
      <c r="H218" s="59" t="s">
        <v>5153</v>
      </c>
      <c r="I218" s="59" t="s">
        <v>3690</v>
      </c>
      <c r="J218" s="59" t="s">
        <v>3928</v>
      </c>
      <c r="K218" s="59" t="s">
        <v>5154</v>
      </c>
      <c r="L218" s="59" t="s">
        <v>5155</v>
      </c>
      <c r="M218" s="59" t="s">
        <v>5154</v>
      </c>
      <c r="N218" s="59" t="s">
        <v>5156</v>
      </c>
      <c r="O218" s="59" t="s">
        <v>3658</v>
      </c>
      <c r="P218" s="59" t="s">
        <v>3677</v>
      </c>
      <c r="Q218" s="59" t="s">
        <v>5157</v>
      </c>
      <c r="R218" s="59" t="s">
        <v>5158</v>
      </c>
      <c r="S218" s="59" t="s">
        <v>4629</v>
      </c>
      <c r="T218" s="59" t="s">
        <v>4579</v>
      </c>
      <c r="U218" s="59" t="s">
        <v>4147</v>
      </c>
      <c r="V218" s="59" t="s">
        <v>3788</v>
      </c>
      <c r="W218" s="59" t="s">
        <v>3788</v>
      </c>
      <c r="X218" s="59">
        <v>2024</v>
      </c>
      <c r="Y218" s="59" t="s">
        <v>3667</v>
      </c>
      <c r="Z218" s="59">
        <v>202401</v>
      </c>
      <c r="AA218" s="59">
        <v>202412</v>
      </c>
      <c r="AB218" s="59">
        <v>350</v>
      </c>
      <c r="AC218" s="59">
        <v>350</v>
      </c>
      <c r="AD218" s="59"/>
      <c r="AE218" s="59"/>
      <c r="AF218" s="108">
        <f t="shared" si="8"/>
        <v>0</v>
      </c>
      <c r="AG218" s="59">
        <v>700</v>
      </c>
      <c r="AH218" s="59">
        <v>450</v>
      </c>
      <c r="AI218" s="59" t="s">
        <v>3668</v>
      </c>
      <c r="AJ218" s="59" t="s">
        <v>3668</v>
      </c>
      <c r="AK218" s="59" t="s">
        <v>3668</v>
      </c>
      <c r="AL218" s="59" t="s">
        <v>3667</v>
      </c>
      <c r="AM218" s="59" t="s">
        <v>3667</v>
      </c>
      <c r="AN218" s="59" t="s">
        <v>3668</v>
      </c>
      <c r="AO218" s="59" t="s">
        <v>3668</v>
      </c>
      <c r="AP218" s="59" t="s">
        <v>3668</v>
      </c>
      <c r="AQ218" s="59" t="s">
        <v>3668</v>
      </c>
      <c r="AR218" s="59" t="s">
        <v>5159</v>
      </c>
      <c r="AS218" s="59">
        <v>15215247933</v>
      </c>
      <c r="AT218" s="80"/>
      <c r="AU218" s="104"/>
      <c r="AV218" s="104"/>
      <c r="AW218" s="104"/>
      <c r="AX218" s="59">
        <f t="shared" si="9"/>
        <v>0</v>
      </c>
      <c r="AY218" s="87"/>
      <c r="AZ218" s="70"/>
      <c r="BA218" s="70"/>
      <c r="BB218" s="70"/>
      <c r="BC218" s="70"/>
      <c r="BD218" s="70"/>
      <c r="BE218" s="70"/>
    </row>
    <row r="219" s="6" customFormat="1" ht="60" customHeight="1" outlineLevel="2" spans="1:57">
      <c r="A219" s="65" t="s">
        <v>4133</v>
      </c>
      <c r="B219" s="65" t="s">
        <v>4133</v>
      </c>
      <c r="C219" s="60">
        <v>210</v>
      </c>
      <c r="D219" s="59" t="s">
        <v>5160</v>
      </c>
      <c r="E219" s="59" t="s">
        <v>4135</v>
      </c>
      <c r="F219" s="59" t="s">
        <v>5142</v>
      </c>
      <c r="G219" s="59" t="s">
        <v>5152</v>
      </c>
      <c r="H219" s="59" t="s">
        <v>5161</v>
      </c>
      <c r="I219" s="59" t="s">
        <v>3690</v>
      </c>
      <c r="J219" s="59" t="s">
        <v>3928</v>
      </c>
      <c r="K219" s="59" t="s">
        <v>5162</v>
      </c>
      <c r="L219" s="59" t="s">
        <v>5163</v>
      </c>
      <c r="M219" s="59" t="s">
        <v>5162</v>
      </c>
      <c r="N219" s="59" t="s">
        <v>5164</v>
      </c>
      <c r="O219" s="59" t="s">
        <v>5165</v>
      </c>
      <c r="P219" s="59" t="s">
        <v>3756</v>
      </c>
      <c r="Q219" s="59" t="s">
        <v>5166</v>
      </c>
      <c r="R219" s="59" t="s">
        <v>5158</v>
      </c>
      <c r="S219" s="59" t="s">
        <v>4524</v>
      </c>
      <c r="T219" s="59" t="s">
        <v>4579</v>
      </c>
      <c r="U219" s="59" t="s">
        <v>4147</v>
      </c>
      <c r="V219" s="59" t="s">
        <v>3788</v>
      </c>
      <c r="W219" s="59" t="s">
        <v>3788</v>
      </c>
      <c r="X219" s="59">
        <v>2024</v>
      </c>
      <c r="Y219" s="59" t="s">
        <v>3667</v>
      </c>
      <c r="Z219" s="59">
        <v>202401</v>
      </c>
      <c r="AA219" s="59">
        <v>202412</v>
      </c>
      <c r="AB219" s="59">
        <v>500</v>
      </c>
      <c r="AC219" s="59">
        <v>500</v>
      </c>
      <c r="AD219" s="59"/>
      <c r="AE219" s="59"/>
      <c r="AF219" s="108">
        <f t="shared" si="8"/>
        <v>0</v>
      </c>
      <c r="AG219" s="59">
        <v>1500</v>
      </c>
      <c r="AH219" s="59">
        <v>600</v>
      </c>
      <c r="AI219" s="59" t="s">
        <v>3668</v>
      </c>
      <c r="AJ219" s="59" t="s">
        <v>3668</v>
      </c>
      <c r="AK219" s="59" t="s">
        <v>3668</v>
      </c>
      <c r="AL219" s="59" t="s">
        <v>3667</v>
      </c>
      <c r="AM219" s="59" t="s">
        <v>3667</v>
      </c>
      <c r="AN219" s="59" t="s">
        <v>3668</v>
      </c>
      <c r="AO219" s="59" t="s">
        <v>3668</v>
      </c>
      <c r="AP219" s="59" t="s">
        <v>3668</v>
      </c>
      <c r="AQ219" s="59" t="s">
        <v>3668</v>
      </c>
      <c r="AR219" s="59" t="s">
        <v>5159</v>
      </c>
      <c r="AS219" s="59">
        <v>15215247933</v>
      </c>
      <c r="AT219" s="80"/>
      <c r="AU219" s="104"/>
      <c r="AV219" s="104"/>
      <c r="AW219" s="104"/>
      <c r="AX219" s="59">
        <f t="shared" si="9"/>
        <v>0</v>
      </c>
      <c r="AY219" s="87"/>
      <c r="AZ219" s="70"/>
      <c r="BA219" s="70"/>
      <c r="BB219" s="70"/>
      <c r="BC219" s="70"/>
      <c r="BD219" s="70"/>
      <c r="BE219" s="70"/>
    </row>
    <row r="220" s="6" customFormat="1" ht="60" customHeight="1" outlineLevel="2" spans="1:57">
      <c r="A220" s="65" t="s">
        <v>4133</v>
      </c>
      <c r="B220" s="65" t="s">
        <v>4133</v>
      </c>
      <c r="C220" s="60">
        <v>211</v>
      </c>
      <c r="D220" s="59" t="s">
        <v>5167</v>
      </c>
      <c r="E220" s="59" t="s">
        <v>5130</v>
      </c>
      <c r="F220" s="59" t="s">
        <v>5168</v>
      </c>
      <c r="G220" s="59" t="s">
        <v>5169</v>
      </c>
      <c r="H220" s="59" t="s">
        <v>5170</v>
      </c>
      <c r="I220" s="59" t="s">
        <v>3672</v>
      </c>
      <c r="J220" s="59" t="s">
        <v>3928</v>
      </c>
      <c r="K220" s="59" t="s">
        <v>5171</v>
      </c>
      <c r="L220" s="59" t="s">
        <v>5172</v>
      </c>
      <c r="M220" s="59" t="s">
        <v>5171</v>
      </c>
      <c r="N220" s="59" t="s">
        <v>5173</v>
      </c>
      <c r="O220" s="59" t="s">
        <v>5174</v>
      </c>
      <c r="P220" s="59" t="s">
        <v>5175</v>
      </c>
      <c r="Q220" s="59" t="s">
        <v>5176</v>
      </c>
      <c r="R220" s="59" t="s">
        <v>5177</v>
      </c>
      <c r="S220" s="59" t="s">
        <v>5178</v>
      </c>
      <c r="T220" s="59" t="s">
        <v>4579</v>
      </c>
      <c r="U220" s="59" t="s">
        <v>5179</v>
      </c>
      <c r="V220" s="59" t="s">
        <v>3788</v>
      </c>
      <c r="W220" s="59" t="s">
        <v>3788</v>
      </c>
      <c r="X220" s="59" t="s">
        <v>2163</v>
      </c>
      <c r="Y220" s="59" t="s">
        <v>3667</v>
      </c>
      <c r="Z220" s="59">
        <v>202401</v>
      </c>
      <c r="AA220" s="59">
        <v>202412</v>
      </c>
      <c r="AB220" s="59">
        <v>780</v>
      </c>
      <c r="AC220" s="59">
        <v>780</v>
      </c>
      <c r="AD220" s="59"/>
      <c r="AE220" s="59"/>
      <c r="AF220" s="108">
        <f t="shared" si="8"/>
        <v>0</v>
      </c>
      <c r="AG220" s="59">
        <v>1766</v>
      </c>
      <c r="AH220" s="59">
        <v>1766</v>
      </c>
      <c r="AI220" s="59" t="s">
        <v>3668</v>
      </c>
      <c r="AJ220" s="59" t="s">
        <v>3668</v>
      </c>
      <c r="AK220" s="59" t="s">
        <v>3667</v>
      </c>
      <c r="AL220" s="59" t="s">
        <v>3668</v>
      </c>
      <c r="AM220" s="59" t="s">
        <v>3667</v>
      </c>
      <c r="AN220" s="59" t="s">
        <v>3668</v>
      </c>
      <c r="AO220" s="59" t="s">
        <v>3668</v>
      </c>
      <c r="AP220" s="59" t="s">
        <v>3668</v>
      </c>
      <c r="AQ220" s="59" t="s">
        <v>3668</v>
      </c>
      <c r="AR220" s="59" t="s">
        <v>5159</v>
      </c>
      <c r="AS220" s="59">
        <v>15215247933</v>
      </c>
      <c r="AT220" s="80"/>
      <c r="AU220" s="104"/>
      <c r="AV220" s="104"/>
      <c r="AW220" s="104"/>
      <c r="AX220" s="59">
        <f t="shared" si="9"/>
        <v>450</v>
      </c>
      <c r="AY220" s="87"/>
      <c r="AZ220" s="70">
        <v>450</v>
      </c>
      <c r="BA220" s="70"/>
      <c r="BB220" s="70"/>
      <c r="BC220" s="70"/>
      <c r="BD220" s="70"/>
      <c r="BE220" s="70"/>
    </row>
    <row r="221" s="6" customFormat="1" ht="55" customHeight="1" outlineLevel="2" spans="1:57">
      <c r="A221" s="65" t="s">
        <v>4133</v>
      </c>
      <c r="B221" s="63" t="s">
        <v>4133</v>
      </c>
      <c r="C221" s="60">
        <v>212</v>
      </c>
      <c r="D221" s="59" t="s">
        <v>5180</v>
      </c>
      <c r="E221" s="59" t="s">
        <v>5130</v>
      </c>
      <c r="F221" s="59" t="s">
        <v>5181</v>
      </c>
      <c r="G221" s="59" t="s">
        <v>5182</v>
      </c>
      <c r="H221" s="60" t="s">
        <v>5183</v>
      </c>
      <c r="I221" s="59" t="s">
        <v>3672</v>
      </c>
      <c r="J221" s="59" t="s">
        <v>4364</v>
      </c>
      <c r="K221" s="59" t="s">
        <v>5184</v>
      </c>
      <c r="L221" s="59" t="s">
        <v>5185</v>
      </c>
      <c r="M221" s="59" t="s">
        <v>5184</v>
      </c>
      <c r="N221" s="59" t="str">
        <f t="shared" ref="N221:N228" si="10">"住房改造提升及老旧住房拆除"&amp;AT221&amp;"户"</f>
        <v>住房改造提升及老旧住房拆除巫溪县白鹿镇2024年住房改造项目户</v>
      </c>
      <c r="O221" s="59" t="s">
        <v>3658</v>
      </c>
      <c r="P221" s="59" t="s">
        <v>3770</v>
      </c>
      <c r="Q221" s="59" t="s">
        <v>5186</v>
      </c>
      <c r="R221" s="59" t="s">
        <v>5187</v>
      </c>
      <c r="S221" s="59" t="str">
        <f t="shared" ref="S221:S228" si="11">"受益脱贫、重点对象人口数≥"&amp;AU221&amp;"人"</f>
        <v>受益脱贫、重点对象人口数≥51.25人</v>
      </c>
      <c r="T221" s="59" t="s">
        <v>5188</v>
      </c>
      <c r="U221" s="59" t="s">
        <v>3774</v>
      </c>
      <c r="V221" s="59" t="s">
        <v>5189</v>
      </c>
      <c r="W221" s="59" t="s">
        <v>4035</v>
      </c>
      <c r="X221" s="59">
        <v>2024</v>
      </c>
      <c r="Y221" s="59" t="s">
        <v>3667</v>
      </c>
      <c r="Z221" s="59" t="s">
        <v>2174</v>
      </c>
      <c r="AA221" s="59" t="s">
        <v>2175</v>
      </c>
      <c r="AB221" s="59">
        <f t="shared" ref="AB221:AB245" si="12">AC221</f>
        <v>2.5</v>
      </c>
      <c r="AC221" s="59">
        <v>2.5</v>
      </c>
      <c r="AD221" s="65"/>
      <c r="AE221" s="59"/>
      <c r="AF221" s="108">
        <f t="shared" si="8"/>
        <v>0</v>
      </c>
      <c r="AG221" s="59">
        <v>12</v>
      </c>
      <c r="AH221" s="59">
        <v>10</v>
      </c>
      <c r="AI221" s="59" t="s">
        <v>3668</v>
      </c>
      <c r="AJ221" s="59" t="s">
        <v>3668</v>
      </c>
      <c r="AK221" s="59" t="s">
        <v>3667</v>
      </c>
      <c r="AL221" s="59" t="s">
        <v>3668</v>
      </c>
      <c r="AM221" s="59" t="s">
        <v>3667</v>
      </c>
      <c r="AN221" s="59" t="s">
        <v>3668</v>
      </c>
      <c r="AO221" s="59" t="s">
        <v>3661</v>
      </c>
      <c r="AP221" s="59" t="s">
        <v>3668</v>
      </c>
      <c r="AQ221" s="59" t="s">
        <v>3661</v>
      </c>
      <c r="AR221" s="59" t="s">
        <v>5190</v>
      </c>
      <c r="AS221" s="59" t="s">
        <v>2177</v>
      </c>
      <c r="AT221" s="63" t="s">
        <v>5191</v>
      </c>
      <c r="AU221" s="63">
        <v>51.25</v>
      </c>
      <c r="AV221" s="65">
        <v>48.75</v>
      </c>
      <c r="AW221" s="63">
        <v>48.75</v>
      </c>
      <c r="AX221" s="59">
        <f t="shared" si="9"/>
        <v>2.5</v>
      </c>
      <c r="AY221" s="87">
        <v>2.5</v>
      </c>
      <c r="AZ221" s="123"/>
      <c r="BA221" s="123"/>
      <c r="BB221" s="123"/>
      <c r="BC221" s="123"/>
      <c r="BD221" s="123"/>
      <c r="BE221" s="123"/>
    </row>
    <row r="222" s="6" customFormat="1" ht="55" customHeight="1" outlineLevel="2" spans="1:57">
      <c r="A222" s="65" t="s">
        <v>4133</v>
      </c>
      <c r="B222" s="63" t="s">
        <v>4133</v>
      </c>
      <c r="C222" s="60">
        <v>213</v>
      </c>
      <c r="D222" s="59" t="s">
        <v>5192</v>
      </c>
      <c r="E222" s="59" t="s">
        <v>5130</v>
      </c>
      <c r="F222" s="59" t="s">
        <v>5181</v>
      </c>
      <c r="G222" s="59" t="s">
        <v>5182</v>
      </c>
      <c r="H222" s="60" t="s">
        <v>5193</v>
      </c>
      <c r="I222" s="59" t="s">
        <v>3672</v>
      </c>
      <c r="J222" s="59" t="s">
        <v>3909</v>
      </c>
      <c r="K222" s="59" t="s">
        <v>5194</v>
      </c>
      <c r="L222" s="59" t="s">
        <v>5195</v>
      </c>
      <c r="M222" s="59" t="s">
        <v>5194</v>
      </c>
      <c r="N222" s="59" t="str">
        <f t="shared" si="10"/>
        <v>住房改造提升及老旧住房拆除巫溪县朝阳镇2024年住房改造项目户</v>
      </c>
      <c r="O222" s="59" t="s">
        <v>3658</v>
      </c>
      <c r="P222" s="59" t="s">
        <v>3770</v>
      </c>
      <c r="Q222" s="59" t="s">
        <v>5186</v>
      </c>
      <c r="R222" s="59" t="s">
        <v>5187</v>
      </c>
      <c r="S222" s="59" t="str">
        <f t="shared" si="11"/>
        <v>受益脱贫、重点对象人口数≥29.5人</v>
      </c>
      <c r="T222" s="59" t="s">
        <v>5188</v>
      </c>
      <c r="U222" s="59" t="s">
        <v>3774</v>
      </c>
      <c r="V222" s="59" t="s">
        <v>5189</v>
      </c>
      <c r="W222" s="59" t="s">
        <v>4224</v>
      </c>
      <c r="X222" s="59">
        <v>2024</v>
      </c>
      <c r="Y222" s="59" t="s">
        <v>3667</v>
      </c>
      <c r="Z222" s="59" t="s">
        <v>2174</v>
      </c>
      <c r="AA222" s="59" t="s">
        <v>2175</v>
      </c>
      <c r="AB222" s="59">
        <f t="shared" si="12"/>
        <v>5</v>
      </c>
      <c r="AC222" s="59">
        <v>5</v>
      </c>
      <c r="AD222" s="65"/>
      <c r="AE222" s="59"/>
      <c r="AF222" s="108">
        <f t="shared" si="8"/>
        <v>0</v>
      </c>
      <c r="AG222" s="59">
        <v>18</v>
      </c>
      <c r="AH222" s="59">
        <v>8</v>
      </c>
      <c r="AI222" s="59" t="s">
        <v>3668</v>
      </c>
      <c r="AJ222" s="59" t="s">
        <v>3668</v>
      </c>
      <c r="AK222" s="59" t="s">
        <v>3667</v>
      </c>
      <c r="AL222" s="59" t="s">
        <v>3668</v>
      </c>
      <c r="AM222" s="59" t="s">
        <v>3667</v>
      </c>
      <c r="AN222" s="59" t="s">
        <v>3668</v>
      </c>
      <c r="AO222" s="59" t="s">
        <v>3661</v>
      </c>
      <c r="AP222" s="59" t="s">
        <v>3668</v>
      </c>
      <c r="AQ222" s="59" t="s">
        <v>3661</v>
      </c>
      <c r="AR222" s="59" t="s">
        <v>5190</v>
      </c>
      <c r="AS222" s="59" t="s">
        <v>2177</v>
      </c>
      <c r="AT222" s="63" t="s">
        <v>5196</v>
      </c>
      <c r="AU222" s="63">
        <v>29.5</v>
      </c>
      <c r="AV222" s="65">
        <v>24.5</v>
      </c>
      <c r="AW222" s="63">
        <v>24.5</v>
      </c>
      <c r="AX222" s="59">
        <f t="shared" si="9"/>
        <v>5</v>
      </c>
      <c r="AY222" s="87">
        <v>5</v>
      </c>
      <c r="AZ222" s="123"/>
      <c r="BA222" s="123"/>
      <c r="BB222" s="123"/>
      <c r="BC222" s="123"/>
      <c r="BD222" s="123"/>
      <c r="BE222" s="123"/>
    </row>
    <row r="223" s="6" customFormat="1" ht="55" customHeight="1" outlineLevel="2" spans="1:57">
      <c r="A223" s="65" t="s">
        <v>4133</v>
      </c>
      <c r="B223" s="63" t="s">
        <v>4133</v>
      </c>
      <c r="C223" s="60">
        <v>214</v>
      </c>
      <c r="D223" s="59" t="s">
        <v>5197</v>
      </c>
      <c r="E223" s="59" t="s">
        <v>5130</v>
      </c>
      <c r="F223" s="59" t="s">
        <v>5181</v>
      </c>
      <c r="G223" s="59" t="s">
        <v>5182</v>
      </c>
      <c r="H223" s="60" t="s">
        <v>5198</v>
      </c>
      <c r="I223" s="59" t="s">
        <v>3672</v>
      </c>
      <c r="J223" s="59" t="s">
        <v>3951</v>
      </c>
      <c r="K223" s="59" t="s">
        <v>5199</v>
      </c>
      <c r="L223" s="59" t="s">
        <v>5200</v>
      </c>
      <c r="M223" s="59" t="s">
        <v>5199</v>
      </c>
      <c r="N223" s="59" t="str">
        <f t="shared" si="10"/>
        <v>住房改造提升及老旧住房拆除巫溪县城厢镇2024年住房改造项目户</v>
      </c>
      <c r="O223" s="59" t="s">
        <v>3658</v>
      </c>
      <c r="P223" s="59" t="s">
        <v>3770</v>
      </c>
      <c r="Q223" s="59" t="s">
        <v>5186</v>
      </c>
      <c r="R223" s="59" t="s">
        <v>5187</v>
      </c>
      <c r="S223" s="59" t="str">
        <f t="shared" si="11"/>
        <v>受益脱贫、重点对象人口数≥19.5人</v>
      </c>
      <c r="T223" s="59" t="s">
        <v>5188</v>
      </c>
      <c r="U223" s="59" t="s">
        <v>3774</v>
      </c>
      <c r="V223" s="59" t="s">
        <v>5189</v>
      </c>
      <c r="W223" s="59" t="s">
        <v>4194</v>
      </c>
      <c r="X223" s="59">
        <v>2024</v>
      </c>
      <c r="Y223" s="59" t="s">
        <v>3667</v>
      </c>
      <c r="Z223" s="59" t="s">
        <v>2174</v>
      </c>
      <c r="AA223" s="59" t="s">
        <v>2175</v>
      </c>
      <c r="AB223" s="59">
        <f t="shared" si="12"/>
        <v>4.5</v>
      </c>
      <c r="AC223" s="59">
        <v>4.5</v>
      </c>
      <c r="AD223" s="65"/>
      <c r="AE223" s="59"/>
      <c r="AF223" s="108">
        <f t="shared" si="8"/>
        <v>0</v>
      </c>
      <c r="AG223" s="59">
        <v>35</v>
      </c>
      <c r="AH223" s="59">
        <v>35</v>
      </c>
      <c r="AI223" s="59" t="s">
        <v>3668</v>
      </c>
      <c r="AJ223" s="59" t="s">
        <v>3668</v>
      </c>
      <c r="AK223" s="59" t="s">
        <v>3667</v>
      </c>
      <c r="AL223" s="59" t="s">
        <v>3668</v>
      </c>
      <c r="AM223" s="59" t="s">
        <v>3667</v>
      </c>
      <c r="AN223" s="59" t="s">
        <v>3668</v>
      </c>
      <c r="AO223" s="59" t="s">
        <v>3661</v>
      </c>
      <c r="AP223" s="59" t="s">
        <v>3668</v>
      </c>
      <c r="AQ223" s="59" t="s">
        <v>3661</v>
      </c>
      <c r="AR223" s="59" t="s">
        <v>5190</v>
      </c>
      <c r="AS223" s="59" t="s">
        <v>2177</v>
      </c>
      <c r="AT223" s="63" t="s">
        <v>5201</v>
      </c>
      <c r="AU223" s="63">
        <v>19.5</v>
      </c>
      <c r="AV223" s="65">
        <v>15</v>
      </c>
      <c r="AW223" s="63">
        <v>15</v>
      </c>
      <c r="AX223" s="59">
        <f t="shared" si="9"/>
        <v>4.5</v>
      </c>
      <c r="AY223" s="87">
        <v>4.5</v>
      </c>
      <c r="AZ223" s="123"/>
      <c r="BA223" s="123"/>
      <c r="BB223" s="123"/>
      <c r="BC223" s="123"/>
      <c r="BD223" s="123"/>
      <c r="BE223" s="123"/>
    </row>
    <row r="224" s="6" customFormat="1" ht="55" customHeight="1" outlineLevel="2" spans="1:57">
      <c r="A224" s="65" t="s">
        <v>4133</v>
      </c>
      <c r="B224" s="63" t="s">
        <v>4133</v>
      </c>
      <c r="C224" s="60">
        <v>215</v>
      </c>
      <c r="D224" s="59" t="s">
        <v>5202</v>
      </c>
      <c r="E224" s="59" t="s">
        <v>5130</v>
      </c>
      <c r="F224" s="59" t="s">
        <v>5181</v>
      </c>
      <c r="G224" s="59" t="s">
        <v>5182</v>
      </c>
      <c r="H224" s="60" t="s">
        <v>5203</v>
      </c>
      <c r="I224" s="59" t="s">
        <v>3672</v>
      </c>
      <c r="J224" s="59" t="s">
        <v>4260</v>
      </c>
      <c r="K224" s="59" t="s">
        <v>5204</v>
      </c>
      <c r="L224" s="59" t="s">
        <v>5205</v>
      </c>
      <c r="M224" s="59" t="s">
        <v>5204</v>
      </c>
      <c r="N224" s="59" t="str">
        <f t="shared" si="10"/>
        <v>住房改造提升及老旧住房拆除巫溪县大河乡2024年住房改造项目户</v>
      </c>
      <c r="O224" s="59" t="s">
        <v>3658</v>
      </c>
      <c r="P224" s="59" t="s">
        <v>3770</v>
      </c>
      <c r="Q224" s="59" t="s">
        <v>5186</v>
      </c>
      <c r="R224" s="59" t="s">
        <v>5187</v>
      </c>
      <c r="S224" s="59" t="str">
        <f t="shared" si="11"/>
        <v>受益脱贫、重点对象人口数≥25.5人</v>
      </c>
      <c r="T224" s="59" t="s">
        <v>5188</v>
      </c>
      <c r="U224" s="59" t="s">
        <v>3774</v>
      </c>
      <c r="V224" s="59" t="s">
        <v>5189</v>
      </c>
      <c r="W224" s="59" t="s">
        <v>4265</v>
      </c>
      <c r="X224" s="59">
        <v>2024</v>
      </c>
      <c r="Y224" s="59" t="s">
        <v>3667</v>
      </c>
      <c r="Z224" s="59" t="s">
        <v>2174</v>
      </c>
      <c r="AA224" s="59" t="s">
        <v>2175</v>
      </c>
      <c r="AB224" s="59">
        <f t="shared" si="12"/>
        <v>6.5</v>
      </c>
      <c r="AC224" s="59">
        <v>6.5</v>
      </c>
      <c r="AD224" s="65"/>
      <c r="AE224" s="59"/>
      <c r="AF224" s="108">
        <f t="shared" si="8"/>
        <v>0</v>
      </c>
      <c r="AG224" s="59">
        <v>47</v>
      </c>
      <c r="AH224" s="59">
        <v>43</v>
      </c>
      <c r="AI224" s="59" t="s">
        <v>3668</v>
      </c>
      <c r="AJ224" s="59" t="s">
        <v>3668</v>
      </c>
      <c r="AK224" s="59" t="s">
        <v>3667</v>
      </c>
      <c r="AL224" s="59" t="s">
        <v>3668</v>
      </c>
      <c r="AM224" s="59" t="s">
        <v>3667</v>
      </c>
      <c r="AN224" s="59" t="s">
        <v>3668</v>
      </c>
      <c r="AO224" s="59" t="s">
        <v>3661</v>
      </c>
      <c r="AP224" s="59" t="s">
        <v>3668</v>
      </c>
      <c r="AQ224" s="59" t="s">
        <v>3661</v>
      </c>
      <c r="AR224" s="59" t="s">
        <v>5190</v>
      </c>
      <c r="AS224" s="59" t="s">
        <v>2177</v>
      </c>
      <c r="AT224" s="63" t="s">
        <v>5206</v>
      </c>
      <c r="AU224" s="63">
        <v>25.5</v>
      </c>
      <c r="AV224" s="65">
        <v>19</v>
      </c>
      <c r="AW224" s="63">
        <v>19</v>
      </c>
      <c r="AX224" s="59">
        <f t="shared" si="9"/>
        <v>6.5</v>
      </c>
      <c r="AY224" s="87">
        <v>6.5</v>
      </c>
      <c r="AZ224" s="123"/>
      <c r="BA224" s="123"/>
      <c r="BB224" s="123"/>
      <c r="BC224" s="123"/>
      <c r="BD224" s="123"/>
      <c r="BE224" s="123"/>
    </row>
    <row r="225" s="6" customFormat="1" ht="55" customHeight="1" outlineLevel="2" spans="1:57">
      <c r="A225" s="65" t="s">
        <v>4133</v>
      </c>
      <c r="B225" s="63" t="s">
        <v>4133</v>
      </c>
      <c r="C225" s="60">
        <v>216</v>
      </c>
      <c r="D225" s="59" t="s">
        <v>5207</v>
      </c>
      <c r="E225" s="59" t="s">
        <v>5130</v>
      </c>
      <c r="F225" s="59" t="s">
        <v>5181</v>
      </c>
      <c r="G225" s="59" t="s">
        <v>5182</v>
      </c>
      <c r="H225" s="60" t="s">
        <v>5208</v>
      </c>
      <c r="I225" s="59" t="s">
        <v>3672</v>
      </c>
      <c r="J225" s="59" t="s">
        <v>3737</v>
      </c>
      <c r="K225" s="59" t="s">
        <v>5209</v>
      </c>
      <c r="L225" s="59" t="s">
        <v>5210</v>
      </c>
      <c r="M225" s="59" t="s">
        <v>5209</v>
      </c>
      <c r="N225" s="59" t="str">
        <f t="shared" si="10"/>
        <v>住房改造提升及老旧住房拆除巫溪县峰灵镇2024年住房改造项目户</v>
      </c>
      <c r="O225" s="59" t="s">
        <v>3658</v>
      </c>
      <c r="P225" s="59" t="s">
        <v>3770</v>
      </c>
      <c r="Q225" s="59" t="s">
        <v>5186</v>
      </c>
      <c r="R225" s="59" t="s">
        <v>5187</v>
      </c>
      <c r="S225" s="59" t="str">
        <f t="shared" si="11"/>
        <v>受益脱贫、重点对象人口数≥14.25人</v>
      </c>
      <c r="T225" s="59" t="s">
        <v>5188</v>
      </c>
      <c r="U225" s="59" t="s">
        <v>3774</v>
      </c>
      <c r="V225" s="59" t="s">
        <v>5189</v>
      </c>
      <c r="W225" s="59" t="s">
        <v>4209</v>
      </c>
      <c r="X225" s="59">
        <v>2024</v>
      </c>
      <c r="Y225" s="59" t="s">
        <v>3667</v>
      </c>
      <c r="Z225" s="59" t="s">
        <v>2174</v>
      </c>
      <c r="AA225" s="59" t="s">
        <v>2175</v>
      </c>
      <c r="AB225" s="59">
        <f t="shared" si="12"/>
        <v>6</v>
      </c>
      <c r="AC225" s="59">
        <v>6</v>
      </c>
      <c r="AD225" s="65"/>
      <c r="AE225" s="59"/>
      <c r="AF225" s="108">
        <f t="shared" si="8"/>
        <v>0</v>
      </c>
      <c r="AG225" s="59">
        <v>46</v>
      </c>
      <c r="AH225" s="59">
        <v>44</v>
      </c>
      <c r="AI225" s="59" t="s">
        <v>3668</v>
      </c>
      <c r="AJ225" s="59" t="s">
        <v>3668</v>
      </c>
      <c r="AK225" s="59" t="s">
        <v>3667</v>
      </c>
      <c r="AL225" s="59" t="s">
        <v>3668</v>
      </c>
      <c r="AM225" s="59" t="s">
        <v>3667</v>
      </c>
      <c r="AN225" s="59" t="s">
        <v>3668</v>
      </c>
      <c r="AO225" s="59" t="s">
        <v>3661</v>
      </c>
      <c r="AP225" s="59" t="s">
        <v>3668</v>
      </c>
      <c r="AQ225" s="59" t="s">
        <v>3661</v>
      </c>
      <c r="AR225" s="59" t="s">
        <v>5190</v>
      </c>
      <c r="AS225" s="59" t="s">
        <v>2177</v>
      </c>
      <c r="AT225" s="63" t="s">
        <v>5211</v>
      </c>
      <c r="AU225" s="63">
        <v>14.25</v>
      </c>
      <c r="AV225" s="65">
        <v>8.25</v>
      </c>
      <c r="AW225" s="63">
        <v>8.25</v>
      </c>
      <c r="AX225" s="59">
        <f t="shared" si="9"/>
        <v>6</v>
      </c>
      <c r="AY225" s="87">
        <v>6</v>
      </c>
      <c r="AZ225" s="123"/>
      <c r="BA225" s="123"/>
      <c r="BB225" s="123"/>
      <c r="BC225" s="123"/>
      <c r="BD225" s="123"/>
      <c r="BE225" s="123"/>
    </row>
    <row r="226" s="6" customFormat="1" ht="55" customHeight="1" outlineLevel="2" spans="1:57">
      <c r="A226" s="65" t="s">
        <v>4133</v>
      </c>
      <c r="B226" s="63" t="s">
        <v>4133</v>
      </c>
      <c r="C226" s="60">
        <v>217</v>
      </c>
      <c r="D226" s="59" t="s">
        <v>5212</v>
      </c>
      <c r="E226" s="59" t="s">
        <v>5130</v>
      </c>
      <c r="F226" s="59" t="s">
        <v>5181</v>
      </c>
      <c r="G226" s="59" t="s">
        <v>5182</v>
      </c>
      <c r="H226" s="60" t="s">
        <v>5193</v>
      </c>
      <c r="I226" s="59" t="s">
        <v>3672</v>
      </c>
      <c r="J226" s="59" t="s">
        <v>3957</v>
      </c>
      <c r="K226" s="59" t="s">
        <v>5213</v>
      </c>
      <c r="L226" s="59" t="s">
        <v>5214</v>
      </c>
      <c r="M226" s="59" t="s">
        <v>5213</v>
      </c>
      <c r="N226" s="59" t="str">
        <f t="shared" si="10"/>
        <v>住房改造提升及老旧住房拆除户</v>
      </c>
      <c r="O226" s="59" t="s">
        <v>3658</v>
      </c>
      <c r="P226" s="59" t="s">
        <v>3770</v>
      </c>
      <c r="Q226" s="59" t="s">
        <v>5186</v>
      </c>
      <c r="R226" s="59" t="s">
        <v>5187</v>
      </c>
      <c r="S226" s="59" t="str">
        <f t="shared" si="11"/>
        <v>受益脱贫、重点对象人口数≥人</v>
      </c>
      <c r="T226" s="59" t="s">
        <v>5188</v>
      </c>
      <c r="U226" s="59" t="s">
        <v>3774</v>
      </c>
      <c r="V226" s="59" t="s">
        <v>5189</v>
      </c>
      <c r="W226" s="59" t="s">
        <v>4348</v>
      </c>
      <c r="X226" s="59">
        <v>2024</v>
      </c>
      <c r="Y226" s="59" t="s">
        <v>3667</v>
      </c>
      <c r="Z226" s="59" t="s">
        <v>2174</v>
      </c>
      <c r="AA226" s="59" t="s">
        <v>2175</v>
      </c>
      <c r="AB226" s="59">
        <f t="shared" si="12"/>
        <v>5</v>
      </c>
      <c r="AC226" s="59">
        <v>5</v>
      </c>
      <c r="AD226" s="65"/>
      <c r="AE226" s="59"/>
      <c r="AF226" s="108">
        <f t="shared" si="8"/>
        <v>0</v>
      </c>
      <c r="AG226" s="59">
        <v>33</v>
      </c>
      <c r="AH226" s="59">
        <v>24</v>
      </c>
      <c r="AI226" s="59" t="s">
        <v>3668</v>
      </c>
      <c r="AJ226" s="59" t="s">
        <v>3668</v>
      </c>
      <c r="AK226" s="59" t="s">
        <v>3667</v>
      </c>
      <c r="AL226" s="59" t="s">
        <v>3668</v>
      </c>
      <c r="AM226" s="59" t="s">
        <v>3667</v>
      </c>
      <c r="AN226" s="59" t="s">
        <v>3668</v>
      </c>
      <c r="AO226" s="59" t="s">
        <v>3661</v>
      </c>
      <c r="AP226" s="59" t="s">
        <v>3668</v>
      </c>
      <c r="AQ226" s="59" t="s">
        <v>3661</v>
      </c>
      <c r="AR226" s="59" t="s">
        <v>5190</v>
      </c>
      <c r="AS226" s="59" t="s">
        <v>2177</v>
      </c>
      <c r="AT226" s="63"/>
      <c r="AU226" s="63"/>
      <c r="AV226" s="65"/>
      <c r="AW226" s="63">
        <v>-5</v>
      </c>
      <c r="AX226" s="59">
        <f t="shared" si="9"/>
        <v>5</v>
      </c>
      <c r="AY226" s="87">
        <v>5</v>
      </c>
      <c r="AZ226" s="123"/>
      <c r="BA226" s="123"/>
      <c r="BB226" s="123"/>
      <c r="BC226" s="123"/>
      <c r="BD226" s="123"/>
      <c r="BE226" s="123"/>
    </row>
    <row r="227" s="6" customFormat="1" ht="55" customHeight="1" outlineLevel="2" spans="1:57">
      <c r="A227" s="65" t="s">
        <v>4133</v>
      </c>
      <c r="B227" s="63" t="s">
        <v>4133</v>
      </c>
      <c r="C227" s="60">
        <v>218</v>
      </c>
      <c r="D227" s="59" t="s">
        <v>5215</v>
      </c>
      <c r="E227" s="59" t="s">
        <v>5130</v>
      </c>
      <c r="F227" s="59" t="s">
        <v>5181</v>
      </c>
      <c r="G227" s="59" t="s">
        <v>5182</v>
      </c>
      <c r="H227" s="60" t="s">
        <v>5216</v>
      </c>
      <c r="I227" s="59" t="s">
        <v>3672</v>
      </c>
      <c r="J227" s="59" t="s">
        <v>3691</v>
      </c>
      <c r="K227" s="59" t="s">
        <v>5217</v>
      </c>
      <c r="L227" s="59" t="s">
        <v>5218</v>
      </c>
      <c r="M227" s="59" t="s">
        <v>5217</v>
      </c>
      <c r="N227" s="59" t="str">
        <f t="shared" si="10"/>
        <v>住房改造提升及老旧住房拆除巫溪县古路镇2024年住房改造项目户</v>
      </c>
      <c r="O227" s="59" t="s">
        <v>3658</v>
      </c>
      <c r="P227" s="59" t="s">
        <v>3770</v>
      </c>
      <c r="Q227" s="59" t="s">
        <v>5186</v>
      </c>
      <c r="R227" s="59" t="s">
        <v>5187</v>
      </c>
      <c r="S227" s="59" t="str">
        <f t="shared" si="11"/>
        <v>受益脱贫、重点对象人口数≥31.75人</v>
      </c>
      <c r="T227" s="59" t="s">
        <v>5188</v>
      </c>
      <c r="U227" s="59" t="s">
        <v>3774</v>
      </c>
      <c r="V227" s="59" t="s">
        <v>5189</v>
      </c>
      <c r="W227" s="59" t="s">
        <v>3700</v>
      </c>
      <c r="X227" s="59">
        <v>2024</v>
      </c>
      <c r="Y227" s="59" t="s">
        <v>3667</v>
      </c>
      <c r="Z227" s="59" t="s">
        <v>2174</v>
      </c>
      <c r="AA227" s="59" t="s">
        <v>2175</v>
      </c>
      <c r="AB227" s="59">
        <f t="shared" si="12"/>
        <v>2</v>
      </c>
      <c r="AC227" s="59">
        <v>2</v>
      </c>
      <c r="AD227" s="65"/>
      <c r="AE227" s="59"/>
      <c r="AF227" s="108">
        <f t="shared" si="8"/>
        <v>0</v>
      </c>
      <c r="AG227" s="59">
        <v>5</v>
      </c>
      <c r="AH227" s="59">
        <v>2</v>
      </c>
      <c r="AI227" s="59" t="s">
        <v>3668</v>
      </c>
      <c r="AJ227" s="59" t="s">
        <v>3668</v>
      </c>
      <c r="AK227" s="59" t="s">
        <v>3667</v>
      </c>
      <c r="AL227" s="59" t="s">
        <v>3668</v>
      </c>
      <c r="AM227" s="59" t="s">
        <v>3667</v>
      </c>
      <c r="AN227" s="59" t="s">
        <v>3668</v>
      </c>
      <c r="AO227" s="59" t="s">
        <v>3661</v>
      </c>
      <c r="AP227" s="59" t="s">
        <v>3668</v>
      </c>
      <c r="AQ227" s="59" t="s">
        <v>3661</v>
      </c>
      <c r="AR227" s="59" t="s">
        <v>5190</v>
      </c>
      <c r="AS227" s="59" t="s">
        <v>2177</v>
      </c>
      <c r="AT227" s="63" t="s">
        <v>5219</v>
      </c>
      <c r="AU227" s="63">
        <v>31.75</v>
      </c>
      <c r="AV227" s="63">
        <v>26.75</v>
      </c>
      <c r="AW227" s="63">
        <v>29.75</v>
      </c>
      <c r="AX227" s="59">
        <f t="shared" si="9"/>
        <v>2</v>
      </c>
      <c r="AY227" s="87">
        <v>2</v>
      </c>
      <c r="AZ227" s="123"/>
      <c r="BA227" s="123"/>
      <c r="BB227" s="123"/>
      <c r="BC227" s="123"/>
      <c r="BD227" s="123"/>
      <c r="BE227" s="123"/>
    </row>
    <row r="228" s="6" customFormat="1" ht="55" customHeight="1" outlineLevel="2" spans="1:57">
      <c r="A228" s="65" t="s">
        <v>4133</v>
      </c>
      <c r="B228" s="63" t="s">
        <v>4133</v>
      </c>
      <c r="C228" s="60">
        <v>219</v>
      </c>
      <c r="D228" s="59" t="s">
        <v>5220</v>
      </c>
      <c r="E228" s="59" t="s">
        <v>5130</v>
      </c>
      <c r="F228" s="59" t="s">
        <v>5181</v>
      </c>
      <c r="G228" s="59" t="s">
        <v>5182</v>
      </c>
      <c r="H228" s="60" t="s">
        <v>5183</v>
      </c>
      <c r="I228" s="59" t="s">
        <v>3672</v>
      </c>
      <c r="J228" s="59" t="s">
        <v>4298</v>
      </c>
      <c r="K228" s="59" t="s">
        <v>5221</v>
      </c>
      <c r="L228" s="59" t="s">
        <v>5222</v>
      </c>
      <c r="M228" s="59" t="s">
        <v>5221</v>
      </c>
      <c r="N228" s="59" t="str">
        <f t="shared" si="10"/>
        <v>住房改造提升及老旧住房拆除巫溪县红池坝镇2024年住房改造项目户</v>
      </c>
      <c r="O228" s="59" t="s">
        <v>3658</v>
      </c>
      <c r="P228" s="59" t="s">
        <v>3770</v>
      </c>
      <c r="Q228" s="59" t="s">
        <v>5186</v>
      </c>
      <c r="R228" s="59" t="s">
        <v>5187</v>
      </c>
      <c r="S228" s="59" t="str">
        <f t="shared" si="11"/>
        <v>受益脱贫、重点对象人口数≥20.5人</v>
      </c>
      <c r="T228" s="59" t="s">
        <v>5188</v>
      </c>
      <c r="U228" s="59" t="s">
        <v>3774</v>
      </c>
      <c r="V228" s="59" t="s">
        <v>5189</v>
      </c>
      <c r="W228" s="59" t="s">
        <v>4303</v>
      </c>
      <c r="X228" s="59">
        <v>2024</v>
      </c>
      <c r="Y228" s="59" t="s">
        <v>3667</v>
      </c>
      <c r="Z228" s="59" t="s">
        <v>2174</v>
      </c>
      <c r="AA228" s="59" t="s">
        <v>2175</v>
      </c>
      <c r="AB228" s="59">
        <f t="shared" si="12"/>
        <v>2.5</v>
      </c>
      <c r="AC228" s="59">
        <v>2.5</v>
      </c>
      <c r="AD228" s="65"/>
      <c r="AE228" s="59"/>
      <c r="AF228" s="108">
        <f t="shared" si="8"/>
        <v>0</v>
      </c>
      <c r="AG228" s="59">
        <v>21</v>
      </c>
      <c r="AH228" s="59">
        <v>21</v>
      </c>
      <c r="AI228" s="59" t="s">
        <v>3668</v>
      </c>
      <c r="AJ228" s="59" t="s">
        <v>3668</v>
      </c>
      <c r="AK228" s="59" t="s">
        <v>3667</v>
      </c>
      <c r="AL228" s="59" t="s">
        <v>3668</v>
      </c>
      <c r="AM228" s="59" t="s">
        <v>3667</v>
      </c>
      <c r="AN228" s="59" t="s">
        <v>3668</v>
      </c>
      <c r="AO228" s="59" t="s">
        <v>3661</v>
      </c>
      <c r="AP228" s="59" t="s">
        <v>3668</v>
      </c>
      <c r="AQ228" s="59" t="s">
        <v>3661</v>
      </c>
      <c r="AR228" s="59" t="s">
        <v>5190</v>
      </c>
      <c r="AS228" s="59" t="s">
        <v>2177</v>
      </c>
      <c r="AT228" s="63" t="s">
        <v>5223</v>
      </c>
      <c r="AU228" s="63">
        <v>20.5</v>
      </c>
      <c r="AV228" s="63">
        <v>18.5</v>
      </c>
      <c r="AW228" s="63">
        <v>18</v>
      </c>
      <c r="AX228" s="59">
        <f t="shared" si="9"/>
        <v>2.5</v>
      </c>
      <c r="AY228" s="87">
        <v>2.5</v>
      </c>
      <c r="AZ228" s="123"/>
      <c r="BA228" s="123"/>
      <c r="BB228" s="123"/>
      <c r="BC228" s="123"/>
      <c r="BD228" s="123"/>
      <c r="BE228" s="123"/>
    </row>
    <row r="229" s="6" customFormat="1" ht="55" customHeight="1" outlineLevel="2" spans="1:57">
      <c r="A229" s="65" t="s">
        <v>4133</v>
      </c>
      <c r="B229" s="63" t="s">
        <v>4133</v>
      </c>
      <c r="C229" s="60">
        <v>220</v>
      </c>
      <c r="D229" s="59" t="s">
        <v>5224</v>
      </c>
      <c r="E229" s="59" t="s">
        <v>5130</v>
      </c>
      <c r="F229" s="59" t="s">
        <v>5181</v>
      </c>
      <c r="G229" s="59" t="s">
        <v>5182</v>
      </c>
      <c r="H229" s="60" t="s">
        <v>5225</v>
      </c>
      <c r="I229" s="59" t="s">
        <v>3672</v>
      </c>
      <c r="J229" s="59" t="s">
        <v>4197</v>
      </c>
      <c r="K229" s="59" t="s">
        <v>5226</v>
      </c>
      <c r="L229" s="59" t="s">
        <v>5227</v>
      </c>
      <c r="M229" s="59" t="s">
        <v>5226</v>
      </c>
      <c r="N229" s="59" t="e">
        <f>"住房改造提升及老旧住房拆除"&amp;#REF!&amp;"户"</f>
        <v>#REF!</v>
      </c>
      <c r="O229" s="59" t="s">
        <v>3658</v>
      </c>
      <c r="P229" s="59" t="s">
        <v>3770</v>
      </c>
      <c r="Q229" s="59" t="s">
        <v>5186</v>
      </c>
      <c r="R229" s="59" t="s">
        <v>5187</v>
      </c>
      <c r="S229" s="59" t="e">
        <f>"受益脱贫、重点对象人口数≥"&amp;#REF!&amp;"人"</f>
        <v>#REF!</v>
      </c>
      <c r="T229" s="59" t="s">
        <v>5188</v>
      </c>
      <c r="U229" s="59" t="s">
        <v>3774</v>
      </c>
      <c r="V229" s="59" t="s">
        <v>5189</v>
      </c>
      <c r="W229" s="59" t="s">
        <v>4202</v>
      </c>
      <c r="X229" s="59">
        <v>2024</v>
      </c>
      <c r="Y229" s="59" t="s">
        <v>3667</v>
      </c>
      <c r="Z229" s="59" t="s">
        <v>2174</v>
      </c>
      <c r="AA229" s="59" t="s">
        <v>2175</v>
      </c>
      <c r="AB229" s="59">
        <f t="shared" si="12"/>
        <v>5.5</v>
      </c>
      <c r="AC229" s="59">
        <v>5.5</v>
      </c>
      <c r="AD229" s="65"/>
      <c r="AE229" s="59"/>
      <c r="AF229" s="108">
        <f t="shared" si="8"/>
        <v>0</v>
      </c>
      <c r="AG229" s="59">
        <v>32</v>
      </c>
      <c r="AH229" s="59">
        <v>25</v>
      </c>
      <c r="AI229" s="59" t="s">
        <v>3668</v>
      </c>
      <c r="AJ229" s="59" t="s">
        <v>3668</v>
      </c>
      <c r="AK229" s="59" t="s">
        <v>3667</v>
      </c>
      <c r="AL229" s="59" t="s">
        <v>3668</v>
      </c>
      <c r="AM229" s="59" t="s">
        <v>3667</v>
      </c>
      <c r="AN229" s="59" t="s">
        <v>3668</v>
      </c>
      <c r="AO229" s="59" t="s">
        <v>3661</v>
      </c>
      <c r="AP229" s="59" t="s">
        <v>3668</v>
      </c>
      <c r="AQ229" s="59" t="s">
        <v>3661</v>
      </c>
      <c r="AR229" s="59" t="s">
        <v>5190</v>
      </c>
      <c r="AS229" s="59" t="s">
        <v>2177</v>
      </c>
      <c r="AT229" s="63" t="s">
        <v>5228</v>
      </c>
      <c r="AU229" s="63">
        <v>7.5</v>
      </c>
      <c r="AV229" s="63">
        <v>-22</v>
      </c>
      <c r="AW229" s="63">
        <v>2</v>
      </c>
      <c r="AX229" s="59">
        <f t="shared" si="9"/>
        <v>5.5</v>
      </c>
      <c r="AY229" s="87">
        <v>5.5</v>
      </c>
      <c r="AZ229" s="123"/>
      <c r="BA229" s="123"/>
      <c r="BB229" s="123"/>
      <c r="BC229" s="123"/>
      <c r="BD229" s="123"/>
      <c r="BE229" s="123"/>
    </row>
    <row r="230" s="6" customFormat="1" ht="55" customHeight="1" outlineLevel="2" spans="1:57">
      <c r="A230" s="65" t="s">
        <v>4133</v>
      </c>
      <c r="B230" s="63" t="s">
        <v>4133</v>
      </c>
      <c r="C230" s="60">
        <v>221</v>
      </c>
      <c r="D230" s="59" t="s">
        <v>5229</v>
      </c>
      <c r="E230" s="59" t="s">
        <v>5130</v>
      </c>
      <c r="F230" s="59" t="s">
        <v>5181</v>
      </c>
      <c r="G230" s="59" t="s">
        <v>5182</v>
      </c>
      <c r="H230" s="60" t="s">
        <v>5230</v>
      </c>
      <c r="I230" s="59" t="s">
        <v>3672</v>
      </c>
      <c r="J230" s="59" t="s">
        <v>3897</v>
      </c>
      <c r="K230" s="59" t="s">
        <v>5231</v>
      </c>
      <c r="L230" s="59" t="s">
        <v>5232</v>
      </c>
      <c r="M230" s="59" t="s">
        <v>5231</v>
      </c>
      <c r="N230" s="59" t="str">
        <f>"住房改造提升及老旧住房拆除"&amp;AW232&amp;"户"</f>
        <v>住房改造提升及老旧住房拆除43.75户</v>
      </c>
      <c r="O230" s="59" t="s">
        <v>3658</v>
      </c>
      <c r="P230" s="59" t="s">
        <v>3770</v>
      </c>
      <c r="Q230" s="59" t="s">
        <v>5186</v>
      </c>
      <c r="R230" s="59" t="s">
        <v>5187</v>
      </c>
      <c r="S230" s="59" t="e">
        <f>"受益脱贫、重点对象人口数≥"&amp;#REF!&amp;"人"</f>
        <v>#REF!</v>
      </c>
      <c r="T230" s="59" t="s">
        <v>5188</v>
      </c>
      <c r="U230" s="59" t="s">
        <v>3774</v>
      </c>
      <c r="V230" s="59" t="s">
        <v>5189</v>
      </c>
      <c r="W230" s="59" t="s">
        <v>4245</v>
      </c>
      <c r="X230" s="59">
        <v>2024</v>
      </c>
      <c r="Y230" s="59" t="s">
        <v>3667</v>
      </c>
      <c r="Z230" s="59" t="s">
        <v>2174</v>
      </c>
      <c r="AA230" s="59" t="s">
        <v>2175</v>
      </c>
      <c r="AB230" s="59">
        <f t="shared" si="12"/>
        <v>29.5</v>
      </c>
      <c r="AC230" s="59">
        <v>29.5</v>
      </c>
      <c r="AD230" s="65"/>
      <c r="AE230" s="59"/>
      <c r="AF230" s="108">
        <f t="shared" si="8"/>
        <v>0</v>
      </c>
      <c r="AG230" s="59">
        <v>225</v>
      </c>
      <c r="AH230" s="59">
        <v>207</v>
      </c>
      <c r="AI230" s="59" t="s">
        <v>3668</v>
      </c>
      <c r="AJ230" s="59" t="s">
        <v>3668</v>
      </c>
      <c r="AK230" s="59" t="s">
        <v>3667</v>
      </c>
      <c r="AL230" s="59" t="s">
        <v>3668</v>
      </c>
      <c r="AM230" s="59" t="s">
        <v>3667</v>
      </c>
      <c r="AN230" s="59" t="s">
        <v>3668</v>
      </c>
      <c r="AO230" s="59" t="s">
        <v>3661</v>
      </c>
      <c r="AP230" s="59" t="s">
        <v>3668</v>
      </c>
      <c r="AQ230" s="59" t="s">
        <v>3661</v>
      </c>
      <c r="AR230" s="59" t="s">
        <v>5190</v>
      </c>
      <c r="AS230" s="59" t="s">
        <v>2177</v>
      </c>
      <c r="AT230" s="63" t="s">
        <v>5233</v>
      </c>
      <c r="AU230" s="63">
        <v>126.75</v>
      </c>
      <c r="AV230" s="63">
        <v>122.25</v>
      </c>
      <c r="AW230" s="63">
        <v>97.25</v>
      </c>
      <c r="AX230" s="59">
        <f t="shared" si="9"/>
        <v>29.5</v>
      </c>
      <c r="AY230" s="87">
        <v>29.5</v>
      </c>
      <c r="AZ230" s="123"/>
      <c r="BA230" s="123"/>
      <c r="BB230" s="123"/>
      <c r="BC230" s="123"/>
      <c r="BD230" s="123"/>
      <c r="BE230" s="123"/>
    </row>
    <row r="231" s="6" customFormat="1" ht="55" customHeight="1" outlineLevel="2" spans="1:57">
      <c r="A231" s="65" t="s">
        <v>4133</v>
      </c>
      <c r="B231" s="63" t="s">
        <v>4133</v>
      </c>
      <c r="C231" s="60">
        <v>222</v>
      </c>
      <c r="D231" s="59" t="s">
        <v>5234</v>
      </c>
      <c r="E231" s="59" t="s">
        <v>5130</v>
      </c>
      <c r="F231" s="59" t="s">
        <v>5181</v>
      </c>
      <c r="G231" s="59" t="s">
        <v>5182</v>
      </c>
      <c r="H231" s="60" t="s">
        <v>5198</v>
      </c>
      <c r="I231" s="59" t="s">
        <v>3672</v>
      </c>
      <c r="J231" s="59" t="s">
        <v>4212</v>
      </c>
      <c r="K231" s="59" t="s">
        <v>5235</v>
      </c>
      <c r="L231" s="59" t="s">
        <v>5236</v>
      </c>
      <c r="M231" s="59" t="s">
        <v>5235</v>
      </c>
      <c r="N231" s="59" t="str">
        <f>"住房改造提升及老旧住房拆除"&amp;AT229&amp;"户"</f>
        <v>住房改造提升及老旧住房拆除巫溪县菱角镇2024年住房改造项目户</v>
      </c>
      <c r="O231" s="59" t="s">
        <v>3658</v>
      </c>
      <c r="P231" s="59" t="s">
        <v>3770</v>
      </c>
      <c r="Q231" s="59" t="s">
        <v>5186</v>
      </c>
      <c r="R231" s="59" t="s">
        <v>5187</v>
      </c>
      <c r="S231" s="59" t="str">
        <f>"受益脱贫、重点对象人口数≥"&amp;AU229&amp;"人"</f>
        <v>受益脱贫、重点对象人口数≥7.5人</v>
      </c>
      <c r="T231" s="59" t="s">
        <v>5188</v>
      </c>
      <c r="U231" s="59" t="s">
        <v>3774</v>
      </c>
      <c r="V231" s="59" t="s">
        <v>5189</v>
      </c>
      <c r="W231" s="59" t="s">
        <v>4217</v>
      </c>
      <c r="X231" s="59">
        <v>2024</v>
      </c>
      <c r="Y231" s="59" t="s">
        <v>3667</v>
      </c>
      <c r="Z231" s="60">
        <v>2023.01</v>
      </c>
      <c r="AA231" s="59">
        <v>2024.12</v>
      </c>
      <c r="AB231" s="59">
        <f t="shared" si="12"/>
        <v>4.5</v>
      </c>
      <c r="AC231" s="59">
        <v>4.5</v>
      </c>
      <c r="AD231" s="65"/>
      <c r="AE231" s="59"/>
      <c r="AF231" s="108">
        <f t="shared" si="8"/>
        <v>0</v>
      </c>
      <c r="AG231" s="59">
        <v>30</v>
      </c>
      <c r="AH231" s="59">
        <v>24</v>
      </c>
      <c r="AI231" s="59" t="s">
        <v>3668</v>
      </c>
      <c r="AJ231" s="59" t="s">
        <v>3668</v>
      </c>
      <c r="AK231" s="59" t="s">
        <v>3667</v>
      </c>
      <c r="AL231" s="59" t="s">
        <v>3668</v>
      </c>
      <c r="AM231" s="59" t="s">
        <v>3667</v>
      </c>
      <c r="AN231" s="59" t="s">
        <v>3668</v>
      </c>
      <c r="AO231" s="59" t="s">
        <v>3661</v>
      </c>
      <c r="AP231" s="59" t="s">
        <v>3668</v>
      </c>
      <c r="AQ231" s="59" t="s">
        <v>3661</v>
      </c>
      <c r="AR231" s="59" t="s">
        <v>5190</v>
      </c>
      <c r="AS231" s="59" t="s">
        <v>2177</v>
      </c>
      <c r="AT231" s="65"/>
      <c r="AU231" s="65"/>
      <c r="AV231" s="65"/>
      <c r="AW231" s="63">
        <v>-4.5</v>
      </c>
      <c r="AX231" s="59">
        <f t="shared" si="9"/>
        <v>4.5</v>
      </c>
      <c r="AY231" s="87">
        <v>4.5</v>
      </c>
      <c r="AZ231" s="123"/>
      <c r="BA231" s="123"/>
      <c r="BB231" s="123"/>
      <c r="BC231" s="123"/>
      <c r="BD231" s="123"/>
      <c r="BE231" s="123"/>
    </row>
    <row r="232" s="6" customFormat="1" ht="55" customHeight="1" outlineLevel="2" spans="1:57">
      <c r="A232" s="65" t="s">
        <v>4133</v>
      </c>
      <c r="B232" s="63" t="s">
        <v>4133</v>
      </c>
      <c r="C232" s="60">
        <v>223</v>
      </c>
      <c r="D232" s="59" t="s">
        <v>5237</v>
      </c>
      <c r="E232" s="59" t="s">
        <v>5130</v>
      </c>
      <c r="F232" s="59" t="s">
        <v>5181</v>
      </c>
      <c r="G232" s="59" t="s">
        <v>5182</v>
      </c>
      <c r="H232" s="60" t="s">
        <v>5238</v>
      </c>
      <c r="I232" s="59" t="s">
        <v>3672</v>
      </c>
      <c r="J232" s="59" t="s">
        <v>4161</v>
      </c>
      <c r="K232" s="59" t="s">
        <v>5239</v>
      </c>
      <c r="L232" s="59" t="s">
        <v>5240</v>
      </c>
      <c r="M232" s="59" t="s">
        <v>5239</v>
      </c>
      <c r="N232" s="59" t="str">
        <f>"住房改造提升及老旧住房拆除"&amp;AT230&amp;"户"</f>
        <v>住房改造提升及老旧住房拆除巫溪县宁厂镇2024年住房改造项目户</v>
      </c>
      <c r="O232" s="59" t="s">
        <v>3658</v>
      </c>
      <c r="P232" s="59" t="s">
        <v>3770</v>
      </c>
      <c r="Q232" s="59" t="s">
        <v>5186</v>
      </c>
      <c r="R232" s="59" t="s">
        <v>5187</v>
      </c>
      <c r="S232" s="59" t="str">
        <f>"受益脱贫、重点对象人口数≥"&amp;AU230&amp;"人"</f>
        <v>受益脱贫、重点对象人口数≥126.75人</v>
      </c>
      <c r="T232" s="59" t="s">
        <v>5188</v>
      </c>
      <c r="U232" s="59" t="s">
        <v>3774</v>
      </c>
      <c r="V232" s="59" t="s">
        <v>5189</v>
      </c>
      <c r="W232" s="59" t="s">
        <v>4166</v>
      </c>
      <c r="X232" s="59">
        <v>2024</v>
      </c>
      <c r="Y232" s="59" t="s">
        <v>3667</v>
      </c>
      <c r="Z232" s="60">
        <v>2023.01</v>
      </c>
      <c r="AA232" s="59">
        <v>2024.12</v>
      </c>
      <c r="AB232" s="59">
        <f t="shared" si="12"/>
        <v>0.5</v>
      </c>
      <c r="AC232" s="59">
        <v>0.5</v>
      </c>
      <c r="AD232" s="65"/>
      <c r="AE232" s="59"/>
      <c r="AF232" s="108">
        <f t="shared" si="8"/>
        <v>0</v>
      </c>
      <c r="AG232" s="59">
        <v>1</v>
      </c>
      <c r="AH232" s="59">
        <v>0</v>
      </c>
      <c r="AI232" s="59" t="s">
        <v>3668</v>
      </c>
      <c r="AJ232" s="59" t="s">
        <v>3668</v>
      </c>
      <c r="AK232" s="59" t="s">
        <v>3667</v>
      </c>
      <c r="AL232" s="59" t="s">
        <v>3668</v>
      </c>
      <c r="AM232" s="59" t="s">
        <v>3667</v>
      </c>
      <c r="AN232" s="59" t="s">
        <v>3668</v>
      </c>
      <c r="AO232" s="59" t="s">
        <v>3661</v>
      </c>
      <c r="AP232" s="59" t="s">
        <v>3668</v>
      </c>
      <c r="AQ232" s="59" t="s">
        <v>3661</v>
      </c>
      <c r="AR232" s="59" t="s">
        <v>5190</v>
      </c>
      <c r="AS232" s="59" t="s">
        <v>2177</v>
      </c>
      <c r="AT232" s="63" t="s">
        <v>5241</v>
      </c>
      <c r="AU232" s="63">
        <v>44.25</v>
      </c>
      <c r="AV232" s="63">
        <v>43.75</v>
      </c>
      <c r="AW232" s="63">
        <v>43.75</v>
      </c>
      <c r="AX232" s="59">
        <f t="shared" si="9"/>
        <v>0.5</v>
      </c>
      <c r="AY232" s="87">
        <v>0.5</v>
      </c>
      <c r="AZ232" s="123"/>
      <c r="BA232" s="123"/>
      <c r="BB232" s="123"/>
      <c r="BC232" s="123"/>
      <c r="BD232" s="123"/>
      <c r="BE232" s="123"/>
    </row>
    <row r="233" s="6" customFormat="1" ht="55" customHeight="1" outlineLevel="2" spans="1:57">
      <c r="A233" s="65" t="s">
        <v>4133</v>
      </c>
      <c r="B233" s="63" t="s">
        <v>4133</v>
      </c>
      <c r="C233" s="60">
        <v>224</v>
      </c>
      <c r="D233" s="59" t="s">
        <v>5242</v>
      </c>
      <c r="E233" s="59" t="s">
        <v>5130</v>
      </c>
      <c r="F233" s="59" t="s">
        <v>5181</v>
      </c>
      <c r="G233" s="59" t="s">
        <v>5182</v>
      </c>
      <c r="H233" s="60" t="s">
        <v>5238</v>
      </c>
      <c r="I233" s="59" t="s">
        <v>3672</v>
      </c>
      <c r="J233" s="59" t="s">
        <v>4340</v>
      </c>
      <c r="K233" s="59" t="s">
        <v>5243</v>
      </c>
      <c r="L233" s="59" t="s">
        <v>5244</v>
      </c>
      <c r="M233" s="59" t="s">
        <v>5243</v>
      </c>
      <c r="N233" s="59" t="s">
        <v>5238</v>
      </c>
      <c r="O233" s="59" t="s">
        <v>3658</v>
      </c>
      <c r="P233" s="59" t="s">
        <v>3770</v>
      </c>
      <c r="Q233" s="59" t="s">
        <v>5186</v>
      </c>
      <c r="R233" s="59" t="s">
        <v>5187</v>
      </c>
      <c r="S233" s="60" t="s">
        <v>5245</v>
      </c>
      <c r="T233" s="60" t="s">
        <v>3681</v>
      </c>
      <c r="U233" s="59" t="s">
        <v>3774</v>
      </c>
      <c r="V233" s="59" t="s">
        <v>5189</v>
      </c>
      <c r="W233" s="59" t="s">
        <v>4345</v>
      </c>
      <c r="X233" s="59">
        <v>2024</v>
      </c>
      <c r="Y233" s="59" t="s">
        <v>3667</v>
      </c>
      <c r="Z233" s="60">
        <v>2023.01</v>
      </c>
      <c r="AA233" s="59">
        <v>2024.12</v>
      </c>
      <c r="AB233" s="59">
        <f t="shared" si="12"/>
        <v>0.5</v>
      </c>
      <c r="AC233" s="59">
        <v>0.5</v>
      </c>
      <c r="AD233" s="65"/>
      <c r="AE233" s="59"/>
      <c r="AF233" s="108">
        <f t="shared" si="8"/>
        <v>0</v>
      </c>
      <c r="AG233" s="59">
        <v>2</v>
      </c>
      <c r="AH233" s="59">
        <v>0</v>
      </c>
      <c r="AI233" s="59" t="s">
        <v>3668</v>
      </c>
      <c r="AJ233" s="59" t="s">
        <v>3668</v>
      </c>
      <c r="AK233" s="59" t="s">
        <v>3667</v>
      </c>
      <c r="AL233" s="59" t="s">
        <v>3668</v>
      </c>
      <c r="AM233" s="59" t="s">
        <v>3667</v>
      </c>
      <c r="AN233" s="59" t="s">
        <v>3668</v>
      </c>
      <c r="AO233" s="59" t="s">
        <v>3661</v>
      </c>
      <c r="AP233" s="59" t="s">
        <v>3668</v>
      </c>
      <c r="AQ233" s="59" t="s">
        <v>3661</v>
      </c>
      <c r="AR233" s="59" t="s">
        <v>5190</v>
      </c>
      <c r="AS233" s="59" t="s">
        <v>2177</v>
      </c>
      <c r="AT233" s="63" t="s">
        <v>5246</v>
      </c>
      <c r="AU233" s="63">
        <v>28</v>
      </c>
      <c r="AV233" s="63">
        <v>27.5</v>
      </c>
      <c r="AW233" s="63">
        <v>27.5</v>
      </c>
      <c r="AX233" s="59">
        <f t="shared" si="9"/>
        <v>0.5</v>
      </c>
      <c r="AY233" s="87">
        <v>0.5</v>
      </c>
      <c r="AZ233" s="123"/>
      <c r="BA233" s="123"/>
      <c r="BB233" s="123"/>
      <c r="BC233" s="123"/>
      <c r="BD233" s="123"/>
      <c r="BE233" s="123"/>
    </row>
    <row r="234" s="6" customFormat="1" ht="55" customHeight="1" outlineLevel="2" spans="1:57">
      <c r="A234" s="65" t="s">
        <v>4133</v>
      </c>
      <c r="B234" s="63" t="s">
        <v>4133</v>
      </c>
      <c r="C234" s="60">
        <v>225</v>
      </c>
      <c r="D234" s="59" t="s">
        <v>5247</v>
      </c>
      <c r="E234" s="59" t="s">
        <v>5130</v>
      </c>
      <c r="F234" s="59" t="s">
        <v>5181</v>
      </c>
      <c r="G234" s="59" t="s">
        <v>5182</v>
      </c>
      <c r="H234" s="60" t="s">
        <v>5248</v>
      </c>
      <c r="I234" s="59" t="s">
        <v>3672</v>
      </c>
      <c r="J234" s="59" t="s">
        <v>4313</v>
      </c>
      <c r="K234" s="59" t="s">
        <v>5249</v>
      </c>
      <c r="L234" s="59" t="s">
        <v>5250</v>
      </c>
      <c r="M234" s="59" t="s">
        <v>5249</v>
      </c>
      <c r="N234" s="59" t="s">
        <v>5248</v>
      </c>
      <c r="O234" s="59" t="s">
        <v>3658</v>
      </c>
      <c r="P234" s="59" t="s">
        <v>3770</v>
      </c>
      <c r="Q234" s="59" t="s">
        <v>5186</v>
      </c>
      <c r="R234" s="59" t="s">
        <v>5187</v>
      </c>
      <c r="S234" s="60" t="s">
        <v>5251</v>
      </c>
      <c r="T234" s="60" t="s">
        <v>3681</v>
      </c>
      <c r="U234" s="59" t="s">
        <v>3774</v>
      </c>
      <c r="V234" s="59" t="s">
        <v>5189</v>
      </c>
      <c r="W234" s="59" t="s">
        <v>4318</v>
      </c>
      <c r="X234" s="59">
        <v>2024</v>
      </c>
      <c r="Y234" s="59" t="s">
        <v>3667</v>
      </c>
      <c r="Z234" s="60">
        <v>2023.01</v>
      </c>
      <c r="AA234" s="59">
        <v>2024.12</v>
      </c>
      <c r="AB234" s="59">
        <f t="shared" si="12"/>
        <v>22</v>
      </c>
      <c r="AC234" s="59">
        <v>22</v>
      </c>
      <c r="AD234" s="65"/>
      <c r="AE234" s="59"/>
      <c r="AF234" s="108">
        <f t="shared" si="8"/>
        <v>0</v>
      </c>
      <c r="AG234" s="59">
        <v>169</v>
      </c>
      <c r="AH234" s="59">
        <v>144</v>
      </c>
      <c r="AI234" s="59" t="s">
        <v>3668</v>
      </c>
      <c r="AJ234" s="59" t="s">
        <v>3668</v>
      </c>
      <c r="AK234" s="59" t="s">
        <v>3667</v>
      </c>
      <c r="AL234" s="59" t="s">
        <v>3668</v>
      </c>
      <c r="AM234" s="59" t="s">
        <v>3667</v>
      </c>
      <c r="AN234" s="59" t="s">
        <v>3668</v>
      </c>
      <c r="AO234" s="59" t="s">
        <v>3661</v>
      </c>
      <c r="AP234" s="59" t="s">
        <v>3668</v>
      </c>
      <c r="AQ234" s="59" t="s">
        <v>3661</v>
      </c>
      <c r="AR234" s="59" t="s">
        <v>5190</v>
      </c>
      <c r="AS234" s="59" t="s">
        <v>2177</v>
      </c>
      <c r="AT234" s="63" t="s">
        <v>5252</v>
      </c>
      <c r="AU234" s="63">
        <v>56</v>
      </c>
      <c r="AV234" s="63">
        <v>34</v>
      </c>
      <c r="AW234" s="63">
        <v>34</v>
      </c>
      <c r="AX234" s="59">
        <f t="shared" si="9"/>
        <v>22</v>
      </c>
      <c r="AY234" s="87">
        <v>22</v>
      </c>
      <c r="AZ234" s="123"/>
      <c r="BA234" s="123"/>
      <c r="BB234" s="123"/>
      <c r="BC234" s="123"/>
      <c r="BD234" s="123"/>
      <c r="BE234" s="123"/>
    </row>
    <row r="235" s="6" customFormat="1" ht="55" customHeight="1" outlineLevel="2" spans="1:57">
      <c r="A235" s="65" t="s">
        <v>4133</v>
      </c>
      <c r="B235" s="63" t="s">
        <v>4133</v>
      </c>
      <c r="C235" s="60">
        <v>226</v>
      </c>
      <c r="D235" s="59" t="s">
        <v>5253</v>
      </c>
      <c r="E235" s="59" t="s">
        <v>5130</v>
      </c>
      <c r="F235" s="59" t="s">
        <v>5181</v>
      </c>
      <c r="G235" s="59" t="s">
        <v>5182</v>
      </c>
      <c r="H235" s="60" t="s">
        <v>5216</v>
      </c>
      <c r="I235" s="59" t="s">
        <v>3672</v>
      </c>
      <c r="J235" s="59" t="s">
        <v>4268</v>
      </c>
      <c r="K235" s="59" t="s">
        <v>5254</v>
      </c>
      <c r="L235" s="59" t="s">
        <v>5255</v>
      </c>
      <c r="M235" s="59" t="s">
        <v>5254</v>
      </c>
      <c r="N235" s="59" t="s">
        <v>5216</v>
      </c>
      <c r="O235" s="59" t="s">
        <v>3658</v>
      </c>
      <c r="P235" s="59" t="s">
        <v>3770</v>
      </c>
      <c r="Q235" s="59" t="s">
        <v>5186</v>
      </c>
      <c r="R235" s="59" t="s">
        <v>5187</v>
      </c>
      <c r="S235" s="60" t="s">
        <v>5256</v>
      </c>
      <c r="T235" s="60" t="s">
        <v>3681</v>
      </c>
      <c r="U235" s="59" t="s">
        <v>3774</v>
      </c>
      <c r="V235" s="59" t="s">
        <v>5189</v>
      </c>
      <c r="W235" s="59" t="s">
        <v>4273</v>
      </c>
      <c r="X235" s="59">
        <v>2024</v>
      </c>
      <c r="Y235" s="59" t="s">
        <v>3667</v>
      </c>
      <c r="Z235" s="60">
        <v>2023.01</v>
      </c>
      <c r="AA235" s="59">
        <v>2024.12</v>
      </c>
      <c r="AB235" s="59">
        <f t="shared" si="12"/>
        <v>2</v>
      </c>
      <c r="AC235" s="59">
        <v>2</v>
      </c>
      <c r="AD235" s="65"/>
      <c r="AE235" s="59"/>
      <c r="AF235" s="108">
        <f t="shared" si="8"/>
        <v>0</v>
      </c>
      <c r="AG235" s="59">
        <v>11</v>
      </c>
      <c r="AH235" s="59">
        <v>11</v>
      </c>
      <c r="AI235" s="59" t="s">
        <v>3668</v>
      </c>
      <c r="AJ235" s="59" t="s">
        <v>3668</v>
      </c>
      <c r="AK235" s="59" t="s">
        <v>3667</v>
      </c>
      <c r="AL235" s="59" t="s">
        <v>3668</v>
      </c>
      <c r="AM235" s="59" t="s">
        <v>3667</v>
      </c>
      <c r="AN235" s="59" t="s">
        <v>3668</v>
      </c>
      <c r="AO235" s="59" t="s">
        <v>3661</v>
      </c>
      <c r="AP235" s="59" t="s">
        <v>3668</v>
      </c>
      <c r="AQ235" s="59" t="s">
        <v>3661</v>
      </c>
      <c r="AR235" s="59" t="s">
        <v>5190</v>
      </c>
      <c r="AS235" s="59" t="s">
        <v>2177</v>
      </c>
      <c r="AT235" s="63" t="s">
        <v>5257</v>
      </c>
      <c r="AU235" s="63">
        <v>61.5</v>
      </c>
      <c r="AV235" s="63">
        <v>59.5</v>
      </c>
      <c r="AW235" s="63">
        <v>59.5</v>
      </c>
      <c r="AX235" s="59">
        <f t="shared" si="9"/>
        <v>2</v>
      </c>
      <c r="AY235" s="87">
        <v>2</v>
      </c>
      <c r="AZ235" s="123"/>
      <c r="BA235" s="123"/>
      <c r="BB235" s="123"/>
      <c r="BC235" s="123"/>
      <c r="BD235" s="123"/>
      <c r="BE235" s="123"/>
    </row>
    <row r="236" s="6" customFormat="1" ht="55" customHeight="1" outlineLevel="2" spans="1:57">
      <c r="A236" s="65" t="s">
        <v>4133</v>
      </c>
      <c r="B236" s="63" t="s">
        <v>4133</v>
      </c>
      <c r="C236" s="60">
        <v>227</v>
      </c>
      <c r="D236" s="59" t="s">
        <v>5258</v>
      </c>
      <c r="E236" s="59" t="s">
        <v>5130</v>
      </c>
      <c r="F236" s="59" t="s">
        <v>5181</v>
      </c>
      <c r="G236" s="59" t="s">
        <v>5182</v>
      </c>
      <c r="H236" s="60" t="s">
        <v>5259</v>
      </c>
      <c r="I236" s="59" t="s">
        <v>3672</v>
      </c>
      <c r="J236" s="59" t="s">
        <v>4091</v>
      </c>
      <c r="K236" s="59" t="s">
        <v>5260</v>
      </c>
      <c r="L236" s="59" t="s">
        <v>5261</v>
      </c>
      <c r="M236" s="59" t="s">
        <v>5260</v>
      </c>
      <c r="N236" s="59" t="s">
        <v>5259</v>
      </c>
      <c r="O236" s="59" t="s">
        <v>3658</v>
      </c>
      <c r="P236" s="59" t="s">
        <v>3770</v>
      </c>
      <c r="Q236" s="59" t="s">
        <v>5186</v>
      </c>
      <c r="R236" s="59" t="s">
        <v>5187</v>
      </c>
      <c r="S236" s="60" t="s">
        <v>5262</v>
      </c>
      <c r="T236" s="60" t="s">
        <v>3681</v>
      </c>
      <c r="U236" s="59" t="s">
        <v>3774</v>
      </c>
      <c r="V236" s="59" t="s">
        <v>5189</v>
      </c>
      <c r="W236" s="59" t="s">
        <v>4099</v>
      </c>
      <c r="X236" s="59">
        <v>2024</v>
      </c>
      <c r="Y236" s="59" t="s">
        <v>3667</v>
      </c>
      <c r="Z236" s="60">
        <v>2023.01</v>
      </c>
      <c r="AA236" s="59">
        <v>2024.12</v>
      </c>
      <c r="AB236" s="59">
        <f t="shared" si="12"/>
        <v>31</v>
      </c>
      <c r="AC236" s="59">
        <v>31</v>
      </c>
      <c r="AD236" s="65"/>
      <c r="AE236" s="59"/>
      <c r="AF236" s="108">
        <f t="shared" si="8"/>
        <v>0</v>
      </c>
      <c r="AG236" s="59">
        <v>149</v>
      </c>
      <c r="AH236" s="59">
        <v>140</v>
      </c>
      <c r="AI236" s="59" t="s">
        <v>3668</v>
      </c>
      <c r="AJ236" s="59" t="s">
        <v>3668</v>
      </c>
      <c r="AK236" s="59" t="s">
        <v>3667</v>
      </c>
      <c r="AL236" s="59" t="s">
        <v>3668</v>
      </c>
      <c r="AM236" s="59" t="s">
        <v>3667</v>
      </c>
      <c r="AN236" s="59" t="s">
        <v>3668</v>
      </c>
      <c r="AO236" s="59" t="s">
        <v>3661</v>
      </c>
      <c r="AP236" s="59" t="s">
        <v>3668</v>
      </c>
      <c r="AQ236" s="59" t="s">
        <v>3661</v>
      </c>
      <c r="AR236" s="59" t="s">
        <v>5190</v>
      </c>
      <c r="AS236" s="59" t="s">
        <v>2177</v>
      </c>
      <c r="AT236" s="63" t="s">
        <v>5263</v>
      </c>
      <c r="AU236" s="63">
        <v>56.5</v>
      </c>
      <c r="AV236" s="63">
        <v>53</v>
      </c>
      <c r="AW236" s="63">
        <v>25.5</v>
      </c>
      <c r="AX236" s="59">
        <f t="shared" si="9"/>
        <v>31</v>
      </c>
      <c r="AY236" s="87">
        <v>31</v>
      </c>
      <c r="AZ236" s="123"/>
      <c r="BA236" s="123"/>
      <c r="BB236" s="123"/>
      <c r="BC236" s="123"/>
      <c r="BD236" s="123"/>
      <c r="BE236" s="123"/>
    </row>
    <row r="237" s="6" customFormat="1" ht="55" customHeight="1" outlineLevel="2" spans="1:57">
      <c r="A237" s="65" t="s">
        <v>4133</v>
      </c>
      <c r="B237" s="63" t="s">
        <v>4133</v>
      </c>
      <c r="C237" s="60">
        <v>228</v>
      </c>
      <c r="D237" s="59" t="s">
        <v>5264</v>
      </c>
      <c r="E237" s="59" t="s">
        <v>5130</v>
      </c>
      <c r="F237" s="59" t="s">
        <v>5181</v>
      </c>
      <c r="G237" s="59" t="s">
        <v>5182</v>
      </c>
      <c r="H237" s="60" t="s">
        <v>5265</v>
      </c>
      <c r="I237" s="59" t="s">
        <v>3672</v>
      </c>
      <c r="J237" s="59" t="s">
        <v>4234</v>
      </c>
      <c r="K237" s="59" t="s">
        <v>5266</v>
      </c>
      <c r="L237" s="59" t="s">
        <v>5267</v>
      </c>
      <c r="M237" s="59" t="s">
        <v>5266</v>
      </c>
      <c r="N237" s="59" t="s">
        <v>5265</v>
      </c>
      <c r="O237" s="59" t="s">
        <v>3658</v>
      </c>
      <c r="P237" s="59" t="s">
        <v>3770</v>
      </c>
      <c r="Q237" s="59" t="s">
        <v>5186</v>
      </c>
      <c r="R237" s="59" t="s">
        <v>5187</v>
      </c>
      <c r="S237" s="60" t="s">
        <v>5268</v>
      </c>
      <c r="T237" s="60" t="s">
        <v>3681</v>
      </c>
      <c r="U237" s="59" t="s">
        <v>3774</v>
      </c>
      <c r="V237" s="59" t="s">
        <v>5189</v>
      </c>
      <c r="W237" s="59" t="s">
        <v>3666</v>
      </c>
      <c r="X237" s="59">
        <v>2024</v>
      </c>
      <c r="Y237" s="59" t="s">
        <v>3667</v>
      </c>
      <c r="Z237" s="60">
        <v>2023.01</v>
      </c>
      <c r="AA237" s="59">
        <v>2024.12</v>
      </c>
      <c r="AB237" s="59">
        <f t="shared" si="12"/>
        <v>3.5</v>
      </c>
      <c r="AC237" s="59">
        <v>3.5</v>
      </c>
      <c r="AD237" s="65"/>
      <c r="AE237" s="59"/>
      <c r="AF237" s="108">
        <f t="shared" si="8"/>
        <v>0</v>
      </c>
      <c r="AG237" s="59">
        <v>19</v>
      </c>
      <c r="AH237" s="59">
        <v>17</v>
      </c>
      <c r="AI237" s="59" t="s">
        <v>3668</v>
      </c>
      <c r="AJ237" s="59" t="s">
        <v>3668</v>
      </c>
      <c r="AK237" s="59" t="s">
        <v>3667</v>
      </c>
      <c r="AL237" s="59" t="s">
        <v>3668</v>
      </c>
      <c r="AM237" s="59" t="s">
        <v>3667</v>
      </c>
      <c r="AN237" s="59" t="s">
        <v>3668</v>
      </c>
      <c r="AO237" s="59" t="s">
        <v>3661</v>
      </c>
      <c r="AP237" s="59" t="s">
        <v>3668</v>
      </c>
      <c r="AQ237" s="59" t="s">
        <v>3661</v>
      </c>
      <c r="AR237" s="59" t="s">
        <v>5190</v>
      </c>
      <c r="AS237" s="59" t="s">
        <v>2177</v>
      </c>
      <c r="AT237" s="63" t="s">
        <v>5269</v>
      </c>
      <c r="AU237" s="63">
        <v>20.75</v>
      </c>
      <c r="AV237" s="63">
        <v>7.25</v>
      </c>
      <c r="AW237" s="63">
        <v>17.25</v>
      </c>
      <c r="AX237" s="59">
        <f t="shared" si="9"/>
        <v>3.5</v>
      </c>
      <c r="AY237" s="87">
        <v>3.5</v>
      </c>
      <c r="AZ237" s="123"/>
      <c r="BA237" s="123"/>
      <c r="BB237" s="123"/>
      <c r="BC237" s="123"/>
      <c r="BD237" s="123"/>
      <c r="BE237" s="123"/>
    </row>
    <row r="238" s="6" customFormat="1" ht="55" customHeight="1" outlineLevel="2" spans="1:57">
      <c r="A238" s="65" t="s">
        <v>4133</v>
      </c>
      <c r="B238" s="63" t="s">
        <v>4133</v>
      </c>
      <c r="C238" s="60">
        <v>229</v>
      </c>
      <c r="D238" s="59" t="s">
        <v>5270</v>
      </c>
      <c r="E238" s="59" t="s">
        <v>5130</v>
      </c>
      <c r="F238" s="59" t="s">
        <v>5181</v>
      </c>
      <c r="G238" s="59" t="s">
        <v>5182</v>
      </c>
      <c r="H238" s="60" t="s">
        <v>5271</v>
      </c>
      <c r="I238" s="59" t="s">
        <v>3672</v>
      </c>
      <c r="J238" s="59" t="s">
        <v>3804</v>
      </c>
      <c r="K238" s="59" t="s">
        <v>5272</v>
      </c>
      <c r="L238" s="59" t="s">
        <v>5273</v>
      </c>
      <c r="M238" s="59" t="s">
        <v>5272</v>
      </c>
      <c r="N238" s="59" t="s">
        <v>5271</v>
      </c>
      <c r="O238" s="59" t="s">
        <v>3658</v>
      </c>
      <c r="P238" s="59" t="s">
        <v>3770</v>
      </c>
      <c r="Q238" s="59" t="s">
        <v>5186</v>
      </c>
      <c r="R238" s="59" t="s">
        <v>5187</v>
      </c>
      <c r="S238" s="60" t="s">
        <v>5274</v>
      </c>
      <c r="T238" s="60" t="s">
        <v>3681</v>
      </c>
      <c r="U238" s="59" t="s">
        <v>3774</v>
      </c>
      <c r="V238" s="59" t="s">
        <v>5189</v>
      </c>
      <c r="W238" s="59" t="s">
        <v>3811</v>
      </c>
      <c r="X238" s="59">
        <v>2024</v>
      </c>
      <c r="Y238" s="59" t="s">
        <v>3667</v>
      </c>
      <c r="Z238" s="60">
        <v>2023.01</v>
      </c>
      <c r="AA238" s="59">
        <v>2024.12</v>
      </c>
      <c r="AB238" s="59">
        <f t="shared" si="12"/>
        <v>13.5</v>
      </c>
      <c r="AC238" s="59">
        <v>13.5</v>
      </c>
      <c r="AD238" s="65"/>
      <c r="AE238" s="59"/>
      <c r="AF238" s="108">
        <f t="shared" si="8"/>
        <v>0</v>
      </c>
      <c r="AG238" s="59">
        <v>102</v>
      </c>
      <c r="AH238" s="59">
        <v>97</v>
      </c>
      <c r="AI238" s="59" t="s">
        <v>3668</v>
      </c>
      <c r="AJ238" s="59" t="s">
        <v>3668</v>
      </c>
      <c r="AK238" s="59" t="s">
        <v>3667</v>
      </c>
      <c r="AL238" s="59" t="s">
        <v>3668</v>
      </c>
      <c r="AM238" s="59" t="s">
        <v>3667</v>
      </c>
      <c r="AN238" s="59" t="s">
        <v>3668</v>
      </c>
      <c r="AO238" s="59" t="s">
        <v>3661</v>
      </c>
      <c r="AP238" s="59" t="s">
        <v>3668</v>
      </c>
      <c r="AQ238" s="59" t="s">
        <v>3661</v>
      </c>
      <c r="AR238" s="59" t="s">
        <v>5190</v>
      </c>
      <c r="AS238" s="59" t="s">
        <v>2177</v>
      </c>
      <c r="AT238" s="63" t="s">
        <v>5275</v>
      </c>
      <c r="AU238" s="63">
        <v>79</v>
      </c>
      <c r="AV238" s="63">
        <v>62.5</v>
      </c>
      <c r="AW238" s="63">
        <v>65.5</v>
      </c>
      <c r="AX238" s="59">
        <f t="shared" si="9"/>
        <v>13.5</v>
      </c>
      <c r="AY238" s="87">
        <v>13.5</v>
      </c>
      <c r="AZ238" s="123"/>
      <c r="BA238" s="123"/>
      <c r="BB238" s="123"/>
      <c r="BC238" s="123"/>
      <c r="BD238" s="123"/>
      <c r="BE238" s="123"/>
    </row>
    <row r="239" s="6" customFormat="1" ht="55" customHeight="1" outlineLevel="2" spans="1:57">
      <c r="A239" s="65" t="s">
        <v>4133</v>
      </c>
      <c r="B239" s="63" t="s">
        <v>4133</v>
      </c>
      <c r="C239" s="60">
        <v>230</v>
      </c>
      <c r="D239" s="59" t="s">
        <v>5276</v>
      </c>
      <c r="E239" s="59" t="s">
        <v>5130</v>
      </c>
      <c r="F239" s="59" t="s">
        <v>5181</v>
      </c>
      <c r="G239" s="59" t="s">
        <v>5182</v>
      </c>
      <c r="H239" s="60" t="s">
        <v>5277</v>
      </c>
      <c r="I239" s="59" t="s">
        <v>3672</v>
      </c>
      <c r="J239" s="59" t="s">
        <v>4357</v>
      </c>
      <c r="K239" s="59" t="s">
        <v>5278</v>
      </c>
      <c r="L239" s="59" t="s">
        <v>5279</v>
      </c>
      <c r="M239" s="59" t="s">
        <v>5278</v>
      </c>
      <c r="N239" s="59" t="s">
        <v>5277</v>
      </c>
      <c r="O239" s="59" t="s">
        <v>3658</v>
      </c>
      <c r="P239" s="59" t="s">
        <v>3770</v>
      </c>
      <c r="Q239" s="59" t="s">
        <v>5186</v>
      </c>
      <c r="R239" s="59" t="s">
        <v>5187</v>
      </c>
      <c r="S239" s="60" t="s">
        <v>5280</v>
      </c>
      <c r="T239" s="60" t="s">
        <v>3681</v>
      </c>
      <c r="U239" s="59" t="s">
        <v>3774</v>
      </c>
      <c r="V239" s="59" t="s">
        <v>5189</v>
      </c>
      <c r="W239" s="59" t="s">
        <v>4110</v>
      </c>
      <c r="X239" s="59">
        <v>2024</v>
      </c>
      <c r="Y239" s="59" t="s">
        <v>3667</v>
      </c>
      <c r="Z239" s="60">
        <v>2023.01</v>
      </c>
      <c r="AA239" s="59">
        <v>2024.12</v>
      </c>
      <c r="AB239" s="59">
        <f t="shared" si="12"/>
        <v>16.5</v>
      </c>
      <c r="AC239" s="59">
        <v>16.5</v>
      </c>
      <c r="AD239" s="65"/>
      <c r="AE239" s="59"/>
      <c r="AF239" s="108">
        <f t="shared" si="8"/>
        <v>0</v>
      </c>
      <c r="AG239" s="59">
        <v>81</v>
      </c>
      <c r="AH239" s="59">
        <v>75</v>
      </c>
      <c r="AI239" s="59" t="s">
        <v>3668</v>
      </c>
      <c r="AJ239" s="59" t="s">
        <v>3668</v>
      </c>
      <c r="AK239" s="59" t="s">
        <v>3667</v>
      </c>
      <c r="AL239" s="59" t="s">
        <v>3668</v>
      </c>
      <c r="AM239" s="59" t="s">
        <v>3667</v>
      </c>
      <c r="AN239" s="59" t="s">
        <v>3668</v>
      </c>
      <c r="AO239" s="59" t="s">
        <v>3661</v>
      </c>
      <c r="AP239" s="59" t="s">
        <v>3668</v>
      </c>
      <c r="AQ239" s="59" t="s">
        <v>3661</v>
      </c>
      <c r="AR239" s="59" t="s">
        <v>5190</v>
      </c>
      <c r="AS239" s="59" t="s">
        <v>2177</v>
      </c>
      <c r="AT239" s="63" t="s">
        <v>5281</v>
      </c>
      <c r="AU239" s="63">
        <v>116.75</v>
      </c>
      <c r="AV239" s="63">
        <v>98.25</v>
      </c>
      <c r="AW239" s="63">
        <v>100.25</v>
      </c>
      <c r="AX239" s="59">
        <f t="shared" si="9"/>
        <v>16.5</v>
      </c>
      <c r="AY239" s="87">
        <v>16.5</v>
      </c>
      <c r="AZ239" s="123"/>
      <c r="BA239" s="123"/>
      <c r="BB239" s="123"/>
      <c r="BC239" s="123"/>
      <c r="BD239" s="123"/>
      <c r="BE239" s="123"/>
    </row>
    <row r="240" s="6" customFormat="1" ht="55" customHeight="1" outlineLevel="2" spans="1:57">
      <c r="A240" s="65" t="s">
        <v>4133</v>
      </c>
      <c r="B240" s="63" t="s">
        <v>4133</v>
      </c>
      <c r="C240" s="60">
        <v>231</v>
      </c>
      <c r="D240" s="59" t="s">
        <v>5282</v>
      </c>
      <c r="E240" s="59" t="s">
        <v>5130</v>
      </c>
      <c r="F240" s="59" t="s">
        <v>5181</v>
      </c>
      <c r="G240" s="59" t="s">
        <v>5182</v>
      </c>
      <c r="H240" s="60" t="s">
        <v>5283</v>
      </c>
      <c r="I240" s="59" t="s">
        <v>3672</v>
      </c>
      <c r="J240" s="59" t="s">
        <v>3994</v>
      </c>
      <c r="K240" s="59" t="s">
        <v>5284</v>
      </c>
      <c r="L240" s="59" t="s">
        <v>5285</v>
      </c>
      <c r="M240" s="59" t="s">
        <v>5284</v>
      </c>
      <c r="N240" s="59" t="str">
        <f t="shared" ref="N240:N245" si="13">"住房改造提升及老旧住房拆除"&amp;AT238&amp;"户"</f>
        <v>住房改造提升及老旧住房拆除巫溪县土城镇2024年住房改造项目户</v>
      </c>
      <c r="O240" s="59" t="s">
        <v>3658</v>
      </c>
      <c r="P240" s="59" t="s">
        <v>3770</v>
      </c>
      <c r="Q240" s="59" t="s">
        <v>5186</v>
      </c>
      <c r="R240" s="59" t="s">
        <v>5187</v>
      </c>
      <c r="S240" s="59" t="str">
        <f t="shared" ref="S240:S245" si="14">"受益脱贫、重点对象人口数≥"&amp;AU238&amp;"人"</f>
        <v>受益脱贫、重点对象人口数≥79人</v>
      </c>
      <c r="T240" s="59" t="s">
        <v>5188</v>
      </c>
      <c r="U240" s="59" t="s">
        <v>3774</v>
      </c>
      <c r="V240" s="59" t="s">
        <v>5189</v>
      </c>
      <c r="W240" s="59" t="s">
        <v>4295</v>
      </c>
      <c r="X240" s="59">
        <v>2024</v>
      </c>
      <c r="Y240" s="59" t="s">
        <v>3667</v>
      </c>
      <c r="Z240" s="60">
        <v>2023.01</v>
      </c>
      <c r="AA240" s="59">
        <v>2024.12</v>
      </c>
      <c r="AB240" s="59">
        <f t="shared" si="12"/>
        <v>18.5</v>
      </c>
      <c r="AC240" s="59">
        <v>18.5</v>
      </c>
      <c r="AD240" s="65"/>
      <c r="AE240" s="59"/>
      <c r="AF240" s="108">
        <f t="shared" si="8"/>
        <v>0</v>
      </c>
      <c r="AG240" s="59">
        <v>102</v>
      </c>
      <c r="AH240" s="59">
        <v>95</v>
      </c>
      <c r="AI240" s="59" t="s">
        <v>3668</v>
      </c>
      <c r="AJ240" s="59" t="s">
        <v>3668</v>
      </c>
      <c r="AK240" s="59" t="s">
        <v>3667</v>
      </c>
      <c r="AL240" s="59" t="s">
        <v>3668</v>
      </c>
      <c r="AM240" s="59" t="s">
        <v>3667</v>
      </c>
      <c r="AN240" s="59" t="s">
        <v>3668</v>
      </c>
      <c r="AO240" s="59" t="s">
        <v>3661</v>
      </c>
      <c r="AP240" s="59" t="s">
        <v>3668</v>
      </c>
      <c r="AQ240" s="59" t="s">
        <v>3661</v>
      </c>
      <c r="AR240" s="59" t="s">
        <v>5190</v>
      </c>
      <c r="AS240" s="59" t="s">
        <v>2177</v>
      </c>
      <c r="AT240" s="63" t="s">
        <v>5286</v>
      </c>
      <c r="AU240" s="63">
        <v>39.25</v>
      </c>
      <c r="AV240" s="63">
        <v>38.25</v>
      </c>
      <c r="AW240" s="63">
        <v>20.75</v>
      </c>
      <c r="AX240" s="59">
        <f t="shared" si="9"/>
        <v>18.5</v>
      </c>
      <c r="AY240" s="87">
        <v>18.5</v>
      </c>
      <c r="AZ240" s="123"/>
      <c r="BA240" s="123"/>
      <c r="BB240" s="123"/>
      <c r="BC240" s="123"/>
      <c r="BD240" s="123"/>
      <c r="BE240" s="123"/>
    </row>
    <row r="241" s="6" customFormat="1" ht="55" customHeight="1" outlineLevel="2" spans="1:57">
      <c r="A241" s="65" t="s">
        <v>4133</v>
      </c>
      <c r="B241" s="63" t="s">
        <v>4133</v>
      </c>
      <c r="C241" s="60">
        <v>232</v>
      </c>
      <c r="D241" s="59" t="s">
        <v>5287</v>
      </c>
      <c r="E241" s="59" t="s">
        <v>5130</v>
      </c>
      <c r="F241" s="59" t="s">
        <v>5181</v>
      </c>
      <c r="G241" s="59" t="s">
        <v>5182</v>
      </c>
      <c r="H241" s="60" t="s">
        <v>5288</v>
      </c>
      <c r="I241" s="59" t="s">
        <v>3672</v>
      </c>
      <c r="J241" s="59" t="s">
        <v>4227</v>
      </c>
      <c r="K241" s="59" t="s">
        <v>5289</v>
      </c>
      <c r="L241" s="59" t="s">
        <v>5290</v>
      </c>
      <c r="M241" s="59" t="s">
        <v>5289</v>
      </c>
      <c r="N241" s="59" t="str">
        <f t="shared" si="13"/>
        <v>住房改造提升及老旧住房拆除巫溪县文峰镇2024年住房改造项目户</v>
      </c>
      <c r="O241" s="59" t="s">
        <v>3658</v>
      </c>
      <c r="P241" s="59" t="s">
        <v>3770</v>
      </c>
      <c r="Q241" s="59" t="s">
        <v>5186</v>
      </c>
      <c r="R241" s="59" t="s">
        <v>5187</v>
      </c>
      <c r="S241" s="59" t="str">
        <f t="shared" si="14"/>
        <v>受益脱贫、重点对象人口数≥116.75人</v>
      </c>
      <c r="T241" s="59" t="s">
        <v>5188</v>
      </c>
      <c r="U241" s="59" t="s">
        <v>3774</v>
      </c>
      <c r="V241" s="59" t="s">
        <v>5189</v>
      </c>
      <c r="W241" s="59" t="s">
        <v>4087</v>
      </c>
      <c r="X241" s="59">
        <v>2024</v>
      </c>
      <c r="Y241" s="59" t="s">
        <v>3667</v>
      </c>
      <c r="Z241" s="60">
        <v>2023.01</v>
      </c>
      <c r="AA241" s="59">
        <v>2024.12</v>
      </c>
      <c r="AB241" s="59">
        <f t="shared" si="12"/>
        <v>1</v>
      </c>
      <c r="AC241" s="59">
        <v>1</v>
      </c>
      <c r="AD241" s="65"/>
      <c r="AE241" s="59"/>
      <c r="AF241" s="108">
        <f t="shared" si="8"/>
        <v>0</v>
      </c>
      <c r="AG241" s="59">
        <v>4</v>
      </c>
      <c r="AH241" s="59">
        <v>3</v>
      </c>
      <c r="AI241" s="59" t="s">
        <v>3668</v>
      </c>
      <c r="AJ241" s="59" t="s">
        <v>3668</v>
      </c>
      <c r="AK241" s="59" t="s">
        <v>3667</v>
      </c>
      <c r="AL241" s="59" t="s">
        <v>3668</v>
      </c>
      <c r="AM241" s="59" t="s">
        <v>3667</v>
      </c>
      <c r="AN241" s="59" t="s">
        <v>3668</v>
      </c>
      <c r="AO241" s="59" t="s">
        <v>3661</v>
      </c>
      <c r="AP241" s="59" t="s">
        <v>3668</v>
      </c>
      <c r="AQ241" s="59" t="s">
        <v>3661</v>
      </c>
      <c r="AR241" s="59" t="s">
        <v>5190</v>
      </c>
      <c r="AS241" s="59" t="s">
        <v>2177</v>
      </c>
      <c r="AT241" s="63" t="s">
        <v>5291</v>
      </c>
      <c r="AU241" s="63">
        <v>4</v>
      </c>
      <c r="AV241" s="63">
        <v>-24</v>
      </c>
      <c r="AW241" s="63">
        <v>3</v>
      </c>
      <c r="AX241" s="59">
        <f t="shared" si="9"/>
        <v>1</v>
      </c>
      <c r="AY241" s="87">
        <v>1</v>
      </c>
      <c r="AZ241" s="123"/>
      <c r="BA241" s="123"/>
      <c r="BB241" s="123"/>
      <c r="BC241" s="123"/>
      <c r="BD241" s="123"/>
      <c r="BE241" s="123"/>
    </row>
    <row r="242" s="6" customFormat="1" ht="55" customHeight="1" outlineLevel="2" spans="1:57">
      <c r="A242" s="65" t="s">
        <v>4133</v>
      </c>
      <c r="B242" s="63" t="s">
        <v>4133</v>
      </c>
      <c r="C242" s="60">
        <v>233</v>
      </c>
      <c r="D242" s="59" t="s">
        <v>5292</v>
      </c>
      <c r="E242" s="59" t="s">
        <v>5130</v>
      </c>
      <c r="F242" s="59" t="s">
        <v>5181</v>
      </c>
      <c r="G242" s="59" t="s">
        <v>5182</v>
      </c>
      <c r="H242" s="60" t="s">
        <v>5293</v>
      </c>
      <c r="I242" s="59" t="s">
        <v>3672</v>
      </c>
      <c r="J242" s="59" t="s">
        <v>4177</v>
      </c>
      <c r="K242" s="59" t="s">
        <v>5294</v>
      </c>
      <c r="L242" s="59" t="s">
        <v>5295</v>
      </c>
      <c r="M242" s="59" t="s">
        <v>5294</v>
      </c>
      <c r="N242" s="59" t="str">
        <f t="shared" si="13"/>
        <v>住房改造提升及老旧住房拆除巫溪县乌龙乡2024年住房改造项目户</v>
      </c>
      <c r="O242" s="59" t="s">
        <v>3658</v>
      </c>
      <c r="P242" s="59" t="s">
        <v>3770</v>
      </c>
      <c r="Q242" s="59" t="s">
        <v>5186</v>
      </c>
      <c r="R242" s="59" t="s">
        <v>5187</v>
      </c>
      <c r="S242" s="59" t="str">
        <f t="shared" si="14"/>
        <v>受益脱贫、重点对象人口数≥39.25人</v>
      </c>
      <c r="T242" s="59" t="s">
        <v>5188</v>
      </c>
      <c r="U242" s="59" t="s">
        <v>3774</v>
      </c>
      <c r="V242" s="59" t="s">
        <v>5189</v>
      </c>
      <c r="W242" s="59" t="s">
        <v>3716</v>
      </c>
      <c r="X242" s="59">
        <v>2024</v>
      </c>
      <c r="Y242" s="59" t="s">
        <v>3667</v>
      </c>
      <c r="Z242" s="60">
        <v>2023.01</v>
      </c>
      <c r="AA242" s="59">
        <v>2024.12</v>
      </c>
      <c r="AB242" s="59">
        <f t="shared" si="12"/>
        <v>28</v>
      </c>
      <c r="AC242" s="59">
        <v>28</v>
      </c>
      <c r="AD242" s="65"/>
      <c r="AE242" s="59"/>
      <c r="AF242" s="108">
        <f t="shared" si="8"/>
        <v>0</v>
      </c>
      <c r="AG242" s="59">
        <v>137</v>
      </c>
      <c r="AH242" s="59">
        <v>115</v>
      </c>
      <c r="AI242" s="59" t="s">
        <v>3668</v>
      </c>
      <c r="AJ242" s="59" t="s">
        <v>3668</v>
      </c>
      <c r="AK242" s="59" t="s">
        <v>3667</v>
      </c>
      <c r="AL242" s="59" t="s">
        <v>3668</v>
      </c>
      <c r="AM242" s="59" t="s">
        <v>3667</v>
      </c>
      <c r="AN242" s="59" t="s">
        <v>3668</v>
      </c>
      <c r="AO242" s="59" t="s">
        <v>3661</v>
      </c>
      <c r="AP242" s="59" t="s">
        <v>3668</v>
      </c>
      <c r="AQ242" s="59" t="s">
        <v>3661</v>
      </c>
      <c r="AR242" s="59" t="s">
        <v>5190</v>
      </c>
      <c r="AS242" s="59" t="s">
        <v>2177</v>
      </c>
      <c r="AT242" s="63" t="s">
        <v>5296</v>
      </c>
      <c r="AU242" s="63">
        <v>161</v>
      </c>
      <c r="AV242" s="63">
        <v>156</v>
      </c>
      <c r="AW242" s="63">
        <v>133</v>
      </c>
      <c r="AX242" s="59">
        <f t="shared" si="9"/>
        <v>28</v>
      </c>
      <c r="AY242" s="87">
        <v>28</v>
      </c>
      <c r="AZ242" s="123"/>
      <c r="BA242" s="123"/>
      <c r="BB242" s="123"/>
      <c r="BC242" s="123"/>
      <c r="BD242" s="123"/>
      <c r="BE242" s="123"/>
    </row>
    <row r="243" s="6" customFormat="1" ht="55" customHeight="1" outlineLevel="2" spans="1:57">
      <c r="A243" s="65" t="s">
        <v>4133</v>
      </c>
      <c r="B243" s="59" t="s">
        <v>4133</v>
      </c>
      <c r="C243" s="60">
        <v>234</v>
      </c>
      <c r="D243" s="59" t="s">
        <v>5297</v>
      </c>
      <c r="E243" s="59" t="s">
        <v>5130</v>
      </c>
      <c r="F243" s="59" t="s">
        <v>5181</v>
      </c>
      <c r="G243" s="59" t="s">
        <v>5182</v>
      </c>
      <c r="H243" s="60" t="s">
        <v>5193</v>
      </c>
      <c r="I243" s="59" t="s">
        <v>3672</v>
      </c>
      <c r="J243" s="59" t="s">
        <v>4284</v>
      </c>
      <c r="K243" s="59" t="s">
        <v>5298</v>
      </c>
      <c r="L243" s="59" t="s">
        <v>5299</v>
      </c>
      <c r="M243" s="59" t="s">
        <v>5298</v>
      </c>
      <c r="N243" s="59" t="str">
        <f t="shared" si="13"/>
        <v>住房改造提升及老旧住房拆除巫溪县下堡镇2024年住房改造项目户</v>
      </c>
      <c r="O243" s="59" t="s">
        <v>3658</v>
      </c>
      <c r="P243" s="59" t="s">
        <v>3770</v>
      </c>
      <c r="Q243" s="59" t="s">
        <v>5186</v>
      </c>
      <c r="R243" s="59" t="s">
        <v>5187</v>
      </c>
      <c r="S243" s="59" t="str">
        <f t="shared" si="14"/>
        <v>受益脱贫、重点对象人口数≥4人</v>
      </c>
      <c r="T243" s="59" t="s">
        <v>5188</v>
      </c>
      <c r="U243" s="59" t="s">
        <v>3774</v>
      </c>
      <c r="V243" s="59" t="s">
        <v>5189</v>
      </c>
      <c r="W243" s="59" t="s">
        <v>3731</v>
      </c>
      <c r="X243" s="59">
        <v>2024</v>
      </c>
      <c r="Y243" s="59" t="s">
        <v>3667</v>
      </c>
      <c r="Z243" s="60">
        <v>2023.01</v>
      </c>
      <c r="AA243" s="59">
        <v>2024.12</v>
      </c>
      <c r="AB243" s="59">
        <f t="shared" si="12"/>
        <v>5</v>
      </c>
      <c r="AC243" s="59">
        <v>5</v>
      </c>
      <c r="AD243" s="65"/>
      <c r="AE243" s="59"/>
      <c r="AF243" s="108">
        <f t="shared" si="8"/>
        <v>0</v>
      </c>
      <c r="AG243" s="59">
        <v>30</v>
      </c>
      <c r="AH243" s="59">
        <v>26</v>
      </c>
      <c r="AI243" s="59" t="s">
        <v>3668</v>
      </c>
      <c r="AJ243" s="59" t="s">
        <v>3668</v>
      </c>
      <c r="AK243" s="59" t="s">
        <v>3667</v>
      </c>
      <c r="AL243" s="59" t="s">
        <v>3668</v>
      </c>
      <c r="AM243" s="59" t="s">
        <v>3667</v>
      </c>
      <c r="AN243" s="59" t="s">
        <v>3668</v>
      </c>
      <c r="AO243" s="59" t="s">
        <v>3661</v>
      </c>
      <c r="AP243" s="59" t="s">
        <v>3668</v>
      </c>
      <c r="AQ243" s="59" t="s">
        <v>3661</v>
      </c>
      <c r="AR243" s="59" t="s">
        <v>5190</v>
      </c>
      <c r="AS243" s="59" t="s">
        <v>2177</v>
      </c>
      <c r="AT243" s="63" t="s">
        <v>5300</v>
      </c>
      <c r="AU243" s="63">
        <v>27</v>
      </c>
      <c r="AV243" s="63">
        <v>24.5</v>
      </c>
      <c r="AW243" s="63">
        <v>22</v>
      </c>
      <c r="AX243" s="59">
        <f t="shared" si="9"/>
        <v>5</v>
      </c>
      <c r="AY243" s="87">
        <v>5</v>
      </c>
      <c r="AZ243" s="123"/>
      <c r="BA243" s="123"/>
      <c r="BB243" s="123"/>
      <c r="BC243" s="123"/>
      <c r="BD243" s="123"/>
      <c r="BE243" s="123"/>
    </row>
    <row r="244" s="6" customFormat="1" ht="55" customHeight="1" outlineLevel="2" spans="1:57">
      <c r="A244" s="65" t="s">
        <v>4133</v>
      </c>
      <c r="B244" s="59" t="s">
        <v>4133</v>
      </c>
      <c r="C244" s="60">
        <v>235</v>
      </c>
      <c r="D244" s="59" t="s">
        <v>5301</v>
      </c>
      <c r="E244" s="59" t="s">
        <v>5130</v>
      </c>
      <c r="F244" s="59" t="s">
        <v>5181</v>
      </c>
      <c r="G244" s="59" t="s">
        <v>5182</v>
      </c>
      <c r="H244" s="60" t="s">
        <v>5183</v>
      </c>
      <c r="I244" s="59" t="s">
        <v>3672</v>
      </c>
      <c r="J244" s="59" t="s">
        <v>4276</v>
      </c>
      <c r="K244" s="59" t="s">
        <v>5302</v>
      </c>
      <c r="L244" s="59" t="s">
        <v>5303</v>
      </c>
      <c r="M244" s="59" t="s">
        <v>5302</v>
      </c>
      <c r="N244" s="59" t="str">
        <f t="shared" si="13"/>
        <v>住房改造提升及老旧住房拆除巫溪县徐家镇2024年住房改造项目户</v>
      </c>
      <c r="O244" s="59" t="s">
        <v>3658</v>
      </c>
      <c r="P244" s="59" t="s">
        <v>3770</v>
      </c>
      <c r="Q244" s="59" t="s">
        <v>5186</v>
      </c>
      <c r="R244" s="59" t="s">
        <v>5187</v>
      </c>
      <c r="S244" s="59" t="str">
        <f t="shared" si="14"/>
        <v>受益脱贫、重点对象人口数≥161人</v>
      </c>
      <c r="T244" s="59" t="s">
        <v>5188</v>
      </c>
      <c r="U244" s="59" t="s">
        <v>3774</v>
      </c>
      <c r="V244" s="59" t="s">
        <v>5189</v>
      </c>
      <c r="W244" s="59" t="s">
        <v>4281</v>
      </c>
      <c r="X244" s="59">
        <v>2024</v>
      </c>
      <c r="Y244" s="59" t="s">
        <v>3667</v>
      </c>
      <c r="Z244" s="60">
        <v>2023.01</v>
      </c>
      <c r="AA244" s="59">
        <v>2024.12</v>
      </c>
      <c r="AB244" s="59">
        <f t="shared" si="12"/>
        <v>2.5</v>
      </c>
      <c r="AC244" s="59">
        <v>2.5</v>
      </c>
      <c r="AD244" s="65"/>
      <c r="AE244" s="59"/>
      <c r="AF244" s="108">
        <f t="shared" si="8"/>
        <v>0</v>
      </c>
      <c r="AG244" s="59">
        <v>22</v>
      </c>
      <c r="AH244" s="59">
        <v>22</v>
      </c>
      <c r="AI244" s="59" t="s">
        <v>3668</v>
      </c>
      <c r="AJ244" s="59" t="s">
        <v>3668</v>
      </c>
      <c r="AK244" s="59" t="s">
        <v>3667</v>
      </c>
      <c r="AL244" s="59" t="s">
        <v>3668</v>
      </c>
      <c r="AM244" s="59" t="s">
        <v>3667</v>
      </c>
      <c r="AN244" s="59" t="s">
        <v>3668</v>
      </c>
      <c r="AO244" s="59" t="s">
        <v>3661</v>
      </c>
      <c r="AP244" s="59" t="s">
        <v>3668</v>
      </c>
      <c r="AQ244" s="59" t="s">
        <v>3661</v>
      </c>
      <c r="AR244" s="59" t="s">
        <v>5190</v>
      </c>
      <c r="AS244" s="59" t="s">
        <v>2177</v>
      </c>
      <c r="AT244" s="122" t="s">
        <v>5304</v>
      </c>
      <c r="AU244" s="122">
        <v>27.5</v>
      </c>
      <c r="AV244" s="63">
        <v>20.5</v>
      </c>
      <c r="AW244" s="63">
        <v>25</v>
      </c>
      <c r="AX244" s="59">
        <f t="shared" si="9"/>
        <v>2.5</v>
      </c>
      <c r="AY244" s="87">
        <v>2.5</v>
      </c>
      <c r="AZ244" s="123"/>
      <c r="BA244" s="123"/>
      <c r="BB244" s="123"/>
      <c r="BC244" s="123"/>
      <c r="BD244" s="123"/>
      <c r="BE244" s="123"/>
    </row>
    <row r="245" s="6" customFormat="1" ht="60" customHeight="1" outlineLevel="2" spans="1:57">
      <c r="A245" s="65" t="s">
        <v>4133</v>
      </c>
      <c r="B245" s="59" t="s">
        <v>4133</v>
      </c>
      <c r="C245" s="60">
        <v>236</v>
      </c>
      <c r="D245" s="59" t="s">
        <v>5305</v>
      </c>
      <c r="E245" s="59" t="s">
        <v>5130</v>
      </c>
      <c r="F245" s="59" t="s">
        <v>5181</v>
      </c>
      <c r="G245" s="59" t="s">
        <v>5182</v>
      </c>
      <c r="H245" s="60" t="s">
        <v>5306</v>
      </c>
      <c r="I245" s="59" t="s">
        <v>3672</v>
      </c>
      <c r="J245" s="59" t="s">
        <v>4321</v>
      </c>
      <c r="K245" s="59" t="s">
        <v>5307</v>
      </c>
      <c r="L245" s="59" t="s">
        <v>5308</v>
      </c>
      <c r="M245" s="59" t="s">
        <v>5307</v>
      </c>
      <c r="N245" s="59" t="str">
        <f t="shared" si="13"/>
        <v>住房改造提升及老旧住房拆除巫溪县鱼鳞乡2024年住房改造项目户</v>
      </c>
      <c r="O245" s="59" t="s">
        <v>3658</v>
      </c>
      <c r="P245" s="59" t="s">
        <v>3770</v>
      </c>
      <c r="Q245" s="59" t="s">
        <v>5186</v>
      </c>
      <c r="R245" s="59" t="s">
        <v>5187</v>
      </c>
      <c r="S245" s="59" t="str">
        <f t="shared" si="14"/>
        <v>受益脱贫、重点对象人口数≥27人</v>
      </c>
      <c r="T245" s="59" t="s">
        <v>5188</v>
      </c>
      <c r="U245" s="59" t="s">
        <v>3774</v>
      </c>
      <c r="V245" s="59" t="s">
        <v>5189</v>
      </c>
      <c r="W245" s="59" t="s">
        <v>4020</v>
      </c>
      <c r="X245" s="59">
        <v>2024</v>
      </c>
      <c r="Y245" s="59" t="s">
        <v>3667</v>
      </c>
      <c r="Z245" s="60">
        <v>2023.01</v>
      </c>
      <c r="AA245" s="59">
        <v>2024.12</v>
      </c>
      <c r="AB245" s="59">
        <f t="shared" si="12"/>
        <v>7</v>
      </c>
      <c r="AC245" s="59">
        <v>7</v>
      </c>
      <c r="AD245" s="65"/>
      <c r="AE245" s="59"/>
      <c r="AF245" s="108">
        <f t="shared" si="8"/>
        <v>0</v>
      </c>
      <c r="AG245" s="59">
        <v>43</v>
      </c>
      <c r="AH245" s="59">
        <v>40</v>
      </c>
      <c r="AI245" s="59" t="s">
        <v>3668</v>
      </c>
      <c r="AJ245" s="59" t="s">
        <v>3668</v>
      </c>
      <c r="AK245" s="59" t="s">
        <v>3667</v>
      </c>
      <c r="AL245" s="59" t="s">
        <v>3668</v>
      </c>
      <c r="AM245" s="59" t="s">
        <v>3667</v>
      </c>
      <c r="AN245" s="59" t="s">
        <v>3668</v>
      </c>
      <c r="AO245" s="59" t="s">
        <v>3661</v>
      </c>
      <c r="AP245" s="59" t="s">
        <v>3668</v>
      </c>
      <c r="AQ245" s="59" t="s">
        <v>3661</v>
      </c>
      <c r="AR245" s="59" t="s">
        <v>5190</v>
      </c>
      <c r="AS245" s="59" t="s">
        <v>2177</v>
      </c>
      <c r="AT245" s="122" t="s">
        <v>5309</v>
      </c>
      <c r="AU245" s="122">
        <v>16</v>
      </c>
      <c r="AV245" s="122">
        <v>9</v>
      </c>
      <c r="AW245" s="63">
        <v>9</v>
      </c>
      <c r="AX245" s="59">
        <f t="shared" si="9"/>
        <v>7</v>
      </c>
      <c r="AY245" s="87">
        <v>7</v>
      </c>
      <c r="AZ245" s="123"/>
      <c r="BA245" s="123"/>
      <c r="BB245" s="123"/>
      <c r="BC245" s="123"/>
      <c r="BD245" s="123"/>
      <c r="BE245" s="123"/>
    </row>
    <row r="246" s="6" customFormat="1" ht="205" customHeight="1" outlineLevel="2" spans="1:57">
      <c r="A246" s="65" t="s">
        <v>4133</v>
      </c>
      <c r="B246" s="106" t="s">
        <v>5310</v>
      </c>
      <c r="C246" s="60">
        <v>237</v>
      </c>
      <c r="D246" s="59" t="s">
        <v>5311</v>
      </c>
      <c r="E246" s="59" t="s">
        <v>3649</v>
      </c>
      <c r="F246" s="59" t="s">
        <v>3650</v>
      </c>
      <c r="G246" s="59" t="s">
        <v>3820</v>
      </c>
      <c r="H246" s="59" t="s">
        <v>5312</v>
      </c>
      <c r="I246" s="59" t="s">
        <v>3690</v>
      </c>
      <c r="J246" s="59" t="s">
        <v>5313</v>
      </c>
      <c r="K246" s="59" t="s">
        <v>5314</v>
      </c>
      <c r="L246" s="59" t="s">
        <v>5315</v>
      </c>
      <c r="M246" s="59" t="s">
        <v>5314</v>
      </c>
      <c r="N246" s="59" t="s">
        <v>5316</v>
      </c>
      <c r="O246" s="59" t="s">
        <v>3658</v>
      </c>
      <c r="P246" s="59" t="s">
        <v>3770</v>
      </c>
      <c r="Q246" s="59" t="s">
        <v>5317</v>
      </c>
      <c r="R246" s="59" t="s">
        <v>5318</v>
      </c>
      <c r="S246" s="59" t="s">
        <v>4054</v>
      </c>
      <c r="T246" s="59" t="s">
        <v>4129</v>
      </c>
      <c r="U246" s="59" t="s">
        <v>4147</v>
      </c>
      <c r="V246" s="59" t="s">
        <v>3788</v>
      </c>
      <c r="W246" s="59" t="s">
        <v>3666</v>
      </c>
      <c r="X246" s="59">
        <v>2024</v>
      </c>
      <c r="Y246" s="59" t="s">
        <v>3667</v>
      </c>
      <c r="Z246" s="59">
        <v>202401</v>
      </c>
      <c r="AA246" s="59">
        <v>202412</v>
      </c>
      <c r="AB246" s="59">
        <v>350</v>
      </c>
      <c r="AC246" s="59">
        <v>350</v>
      </c>
      <c r="AD246" s="59"/>
      <c r="AE246" s="59"/>
      <c r="AF246" s="108"/>
      <c r="AG246" s="59">
        <v>230</v>
      </c>
      <c r="AH246" s="59">
        <v>20</v>
      </c>
      <c r="AI246" s="59" t="s">
        <v>3668</v>
      </c>
      <c r="AJ246" s="59" t="s">
        <v>3668</v>
      </c>
      <c r="AK246" s="59" t="s">
        <v>3667</v>
      </c>
      <c r="AL246" s="59" t="s">
        <v>3668</v>
      </c>
      <c r="AM246" s="59" t="s">
        <v>3667</v>
      </c>
      <c r="AN246" s="59" t="s">
        <v>3668</v>
      </c>
      <c r="AO246" s="59" t="s">
        <v>3668</v>
      </c>
      <c r="AP246" s="59" t="s">
        <v>3668</v>
      </c>
      <c r="AQ246" s="59" t="s">
        <v>3668</v>
      </c>
      <c r="AR246" s="59" t="s">
        <v>3669</v>
      </c>
      <c r="AS246" s="59">
        <v>19923231856</v>
      </c>
      <c r="AT246" s="80"/>
      <c r="AU246" s="80"/>
      <c r="AV246" s="80"/>
      <c r="AW246" s="80"/>
      <c r="AX246" s="59">
        <f t="shared" si="9"/>
        <v>0</v>
      </c>
      <c r="AY246" s="124"/>
      <c r="AZ246" s="124"/>
      <c r="BA246" s="124"/>
      <c r="BB246" s="124"/>
      <c r="BC246" s="124"/>
      <c r="BD246" s="124"/>
      <c r="BE246" s="124"/>
    </row>
    <row r="247" s="6" customFormat="1" ht="43" customHeight="1" outlineLevel="1" spans="1:57">
      <c r="A247" s="103" t="s">
        <v>5319</v>
      </c>
      <c r="B247" s="106"/>
      <c r="C247" s="60"/>
      <c r="D247" s="59"/>
      <c r="E247" s="59"/>
      <c r="F247" s="59"/>
      <c r="G247" s="59"/>
      <c r="H247" s="59"/>
      <c r="I247" s="59"/>
      <c r="J247" s="122"/>
      <c r="K247" s="59"/>
      <c r="L247" s="59"/>
      <c r="M247" s="59"/>
      <c r="N247" s="59"/>
      <c r="O247" s="59"/>
      <c r="P247" s="59"/>
      <c r="Q247" s="59"/>
      <c r="R247" s="59"/>
      <c r="S247" s="59"/>
      <c r="T247" s="59"/>
      <c r="U247" s="59"/>
      <c r="V247" s="59"/>
      <c r="W247" s="59"/>
      <c r="X247" s="59"/>
      <c r="Y247" s="59"/>
      <c r="Z247" s="59"/>
      <c r="AA247" s="59"/>
      <c r="AB247" s="59">
        <f>SUBTOTAL(9,AB248:AB312)</f>
        <v>14555</v>
      </c>
      <c r="AC247" s="59">
        <f>SUBTOTAL(9,AC248:AC312)</f>
        <v>11665</v>
      </c>
      <c r="AD247" s="59">
        <f>SUBTOTAL(9,AD248:AD312)</f>
        <v>2880</v>
      </c>
      <c r="AE247" s="59">
        <f>SUBTOTAL(9,AE248:AE312)</f>
        <v>10</v>
      </c>
      <c r="AF247" s="108"/>
      <c r="AG247" s="59"/>
      <c r="AH247" s="59"/>
      <c r="AI247" s="59"/>
      <c r="AJ247" s="59"/>
      <c r="AK247" s="59"/>
      <c r="AL247" s="59"/>
      <c r="AM247" s="59"/>
      <c r="AN247" s="59"/>
      <c r="AO247" s="59"/>
      <c r="AP247" s="59"/>
      <c r="AQ247" s="59"/>
      <c r="AR247" s="122"/>
      <c r="AS247" s="122"/>
      <c r="AT247" s="80"/>
      <c r="AU247" s="65"/>
      <c r="AV247" s="65"/>
      <c r="AW247" s="65"/>
      <c r="AX247" s="59">
        <f>SUBTOTAL(9,AX248:AX312)</f>
        <v>5114</v>
      </c>
      <c r="AY247" s="125"/>
      <c r="AZ247" s="31"/>
      <c r="BA247" s="28"/>
      <c r="BB247" s="28"/>
      <c r="BC247" s="28"/>
      <c r="BD247" s="28"/>
      <c r="BE247" s="28"/>
    </row>
    <row r="248" s="6" customFormat="1" ht="66" customHeight="1" outlineLevel="2" spans="1:57">
      <c r="A248" s="59" t="s">
        <v>5320</v>
      </c>
      <c r="B248" s="59" t="s">
        <v>5320</v>
      </c>
      <c r="C248" s="59">
        <v>238</v>
      </c>
      <c r="D248" s="59" t="s">
        <v>5321</v>
      </c>
      <c r="E248" s="59" t="s">
        <v>3686</v>
      </c>
      <c r="F248" s="59" t="s">
        <v>3687</v>
      </c>
      <c r="G248" s="59" t="s">
        <v>3749</v>
      </c>
      <c r="H248" s="59" t="s">
        <v>5322</v>
      </c>
      <c r="I248" s="59" t="s">
        <v>3690</v>
      </c>
      <c r="J248" s="59" t="s">
        <v>4276</v>
      </c>
      <c r="K248" s="59" t="s">
        <v>5323</v>
      </c>
      <c r="L248" s="59" t="s">
        <v>5324</v>
      </c>
      <c r="M248" s="59" t="s">
        <v>5325</v>
      </c>
      <c r="N248" s="59" t="s">
        <v>5326</v>
      </c>
      <c r="O248" s="59" t="s">
        <v>3658</v>
      </c>
      <c r="P248" s="59" t="s">
        <v>5327</v>
      </c>
      <c r="Q248" s="59" t="s">
        <v>5328</v>
      </c>
      <c r="R248" s="59" t="s">
        <v>3661</v>
      </c>
      <c r="S248" s="59" t="s">
        <v>3798</v>
      </c>
      <c r="T248" s="59" t="s">
        <v>5329</v>
      </c>
      <c r="U248" s="59" t="s">
        <v>4147</v>
      </c>
      <c r="V248" s="59" t="s">
        <v>5330</v>
      </c>
      <c r="W248" s="59" t="s">
        <v>4281</v>
      </c>
      <c r="X248" s="59">
        <v>2024</v>
      </c>
      <c r="Y248" s="59" t="s">
        <v>3667</v>
      </c>
      <c r="Z248" s="59">
        <v>202401</v>
      </c>
      <c r="AA248" s="59">
        <v>202412</v>
      </c>
      <c r="AB248" s="59">
        <v>20</v>
      </c>
      <c r="AC248" s="59">
        <v>20</v>
      </c>
      <c r="AD248" s="59"/>
      <c r="AE248" s="59"/>
      <c r="AF248" s="59">
        <f>AB248-AC248-AD248-AE248</f>
        <v>0</v>
      </c>
      <c r="AG248" s="59">
        <v>450</v>
      </c>
      <c r="AH248" s="59">
        <v>100</v>
      </c>
      <c r="AI248" s="59" t="s">
        <v>3668</v>
      </c>
      <c r="AJ248" s="59" t="s">
        <v>3668</v>
      </c>
      <c r="AK248" s="59" t="s">
        <v>3668</v>
      </c>
      <c r="AL248" s="59" t="s">
        <v>3667</v>
      </c>
      <c r="AM248" s="59" t="s">
        <v>3668</v>
      </c>
      <c r="AN248" s="59" t="s">
        <v>3668</v>
      </c>
      <c r="AO248" s="59" t="s">
        <v>3668</v>
      </c>
      <c r="AP248" s="59" t="s">
        <v>3668</v>
      </c>
      <c r="AQ248" s="59" t="s">
        <v>3668</v>
      </c>
      <c r="AR248" s="59" t="s">
        <v>5331</v>
      </c>
      <c r="AS248" s="59">
        <v>13629781574</v>
      </c>
      <c r="AT248" s="59"/>
      <c r="AU248" s="59"/>
      <c r="AV248" s="59"/>
      <c r="AW248" s="59"/>
      <c r="AX248" s="59">
        <f t="shared" ref="AX248:AX273" si="15">AY248+AZ248+BA248+BB248+BC248+BD248+BE248</f>
        <v>20</v>
      </c>
      <c r="AY248" s="125"/>
      <c r="AZ248" s="31"/>
      <c r="BA248" s="28"/>
      <c r="BB248" s="28">
        <v>20</v>
      </c>
      <c r="BC248" s="28"/>
      <c r="BD248" s="28"/>
      <c r="BE248" s="28"/>
    </row>
    <row r="249" s="6" customFormat="1" ht="59" customHeight="1" outlineLevel="2" spans="1:57">
      <c r="A249" s="59" t="s">
        <v>5320</v>
      </c>
      <c r="B249" s="59" t="s">
        <v>5320</v>
      </c>
      <c r="C249" s="59">
        <v>239</v>
      </c>
      <c r="D249" s="59" t="s">
        <v>5332</v>
      </c>
      <c r="E249" s="59" t="s">
        <v>3686</v>
      </c>
      <c r="F249" s="59" t="s">
        <v>3687</v>
      </c>
      <c r="G249" s="59" t="s">
        <v>3749</v>
      </c>
      <c r="H249" s="59" t="s">
        <v>5333</v>
      </c>
      <c r="I249" s="59" t="s">
        <v>3672</v>
      </c>
      <c r="J249" s="59" t="s">
        <v>4328</v>
      </c>
      <c r="K249" s="59" t="s">
        <v>5334</v>
      </c>
      <c r="L249" s="59" t="s">
        <v>5335</v>
      </c>
      <c r="M249" s="59" t="s">
        <v>5336</v>
      </c>
      <c r="N249" s="59" t="s">
        <v>5337</v>
      </c>
      <c r="O249" s="59" t="s">
        <v>3658</v>
      </c>
      <c r="P249" s="59" t="s">
        <v>3677</v>
      </c>
      <c r="Q249" s="59" t="s">
        <v>5338</v>
      </c>
      <c r="R249" s="59" t="s">
        <v>5339</v>
      </c>
      <c r="S249" s="59" t="s">
        <v>5340</v>
      </c>
      <c r="T249" s="59" t="s">
        <v>5341</v>
      </c>
      <c r="U249" s="59" t="s">
        <v>4147</v>
      </c>
      <c r="V249" s="59" t="s">
        <v>5330</v>
      </c>
      <c r="W249" s="59" t="s">
        <v>4333</v>
      </c>
      <c r="X249" s="59">
        <v>2024</v>
      </c>
      <c r="Y249" s="59" t="s">
        <v>3667</v>
      </c>
      <c r="Z249" s="59">
        <v>202401</v>
      </c>
      <c r="AA249" s="59">
        <v>202412</v>
      </c>
      <c r="AB249" s="59">
        <v>80</v>
      </c>
      <c r="AC249" s="59">
        <v>80</v>
      </c>
      <c r="AD249" s="59"/>
      <c r="AE249" s="59"/>
      <c r="AF249" s="59">
        <f>AB249-AC249-AD249-AE249</f>
        <v>0</v>
      </c>
      <c r="AG249" s="59">
        <v>200</v>
      </c>
      <c r="AH249" s="59">
        <v>200</v>
      </c>
      <c r="AI249" s="59" t="s">
        <v>3668</v>
      </c>
      <c r="AJ249" s="59" t="s">
        <v>3668</v>
      </c>
      <c r="AK249" s="59" t="s">
        <v>3668</v>
      </c>
      <c r="AL249" s="59" t="s">
        <v>3667</v>
      </c>
      <c r="AM249" s="59" t="s">
        <v>3668</v>
      </c>
      <c r="AN249" s="59" t="s">
        <v>3668</v>
      </c>
      <c r="AO249" s="59" t="s">
        <v>3668</v>
      </c>
      <c r="AP249" s="59" t="s">
        <v>3668</v>
      </c>
      <c r="AQ249" s="59" t="s">
        <v>3668</v>
      </c>
      <c r="AR249" s="59" t="s">
        <v>5342</v>
      </c>
      <c r="AS249" s="59">
        <v>13983540926</v>
      </c>
      <c r="AT249" s="59"/>
      <c r="AU249" s="59"/>
      <c r="AV249" s="59"/>
      <c r="AW249" s="59"/>
      <c r="AX249" s="59">
        <f t="shared" si="15"/>
        <v>80</v>
      </c>
      <c r="AY249" s="125"/>
      <c r="AZ249" s="31"/>
      <c r="BA249" s="28"/>
      <c r="BB249" s="28">
        <v>80</v>
      </c>
      <c r="BC249" s="28"/>
      <c r="BD249" s="28"/>
      <c r="BE249" s="28"/>
    </row>
    <row r="250" s="6" customFormat="1" ht="50" customHeight="1" outlineLevel="2" spans="1:57">
      <c r="A250" s="59" t="s">
        <v>5320</v>
      </c>
      <c r="B250" s="59" t="s">
        <v>5320</v>
      </c>
      <c r="C250" s="59">
        <v>240</v>
      </c>
      <c r="D250" s="59" t="s">
        <v>5343</v>
      </c>
      <c r="E250" s="59" t="s">
        <v>3686</v>
      </c>
      <c r="F250" s="59" t="s">
        <v>3687</v>
      </c>
      <c r="G250" s="59" t="s">
        <v>5344</v>
      </c>
      <c r="H250" s="59" t="s">
        <v>5345</v>
      </c>
      <c r="I250" s="59" t="s">
        <v>5346</v>
      </c>
      <c r="J250" s="59" t="s">
        <v>5347</v>
      </c>
      <c r="K250" s="59" t="s">
        <v>5348</v>
      </c>
      <c r="L250" s="59" t="s">
        <v>5349</v>
      </c>
      <c r="M250" s="59" t="s">
        <v>5348</v>
      </c>
      <c r="N250" s="59" t="s">
        <v>5350</v>
      </c>
      <c r="O250" s="59" t="s">
        <v>3658</v>
      </c>
      <c r="P250" s="59" t="s">
        <v>3770</v>
      </c>
      <c r="Q250" s="59" t="s">
        <v>5351</v>
      </c>
      <c r="R250" s="59" t="s">
        <v>5352</v>
      </c>
      <c r="S250" s="59" t="s">
        <v>5353</v>
      </c>
      <c r="T250" s="59" t="s">
        <v>5354</v>
      </c>
      <c r="U250" s="59" t="s">
        <v>3774</v>
      </c>
      <c r="V250" s="59" t="s">
        <v>5330</v>
      </c>
      <c r="W250" s="59" t="s">
        <v>4099</v>
      </c>
      <c r="X250" s="59">
        <v>2024</v>
      </c>
      <c r="Y250" s="59" t="s">
        <v>3667</v>
      </c>
      <c r="Z250" s="59">
        <v>2024.02</v>
      </c>
      <c r="AA250" s="59">
        <v>2024.12</v>
      </c>
      <c r="AB250" s="59">
        <v>30</v>
      </c>
      <c r="AC250" s="59">
        <v>20</v>
      </c>
      <c r="AD250" s="59"/>
      <c r="AE250" s="59">
        <v>10</v>
      </c>
      <c r="AF250" s="59">
        <f>AB250-AC250-AD250-AE250</f>
        <v>0</v>
      </c>
      <c r="AG250" s="59">
        <v>1576</v>
      </c>
      <c r="AH250" s="59">
        <v>305</v>
      </c>
      <c r="AI250" s="59" t="s">
        <v>3668</v>
      </c>
      <c r="AJ250" s="59" t="s">
        <v>3668</v>
      </c>
      <c r="AK250" s="59" t="s">
        <v>3668</v>
      </c>
      <c r="AL250" s="59" t="s">
        <v>3667</v>
      </c>
      <c r="AM250" s="59" t="s">
        <v>3668</v>
      </c>
      <c r="AN250" s="59" t="s">
        <v>3667</v>
      </c>
      <c r="AO250" s="59" t="s">
        <v>3668</v>
      </c>
      <c r="AP250" s="59" t="s">
        <v>3667</v>
      </c>
      <c r="AQ250" s="59" t="s">
        <v>5355</v>
      </c>
      <c r="AR250" s="59" t="s">
        <v>5356</v>
      </c>
      <c r="AS250" s="59">
        <v>15826433229</v>
      </c>
      <c r="AT250" s="59"/>
      <c r="AU250" s="59"/>
      <c r="AV250" s="59"/>
      <c r="AW250" s="59"/>
      <c r="AX250" s="59">
        <f t="shared" si="15"/>
        <v>20</v>
      </c>
      <c r="AY250" s="125"/>
      <c r="AZ250" s="31"/>
      <c r="BA250" s="28"/>
      <c r="BB250" s="28">
        <v>20</v>
      </c>
      <c r="BC250" s="28"/>
      <c r="BD250" s="28"/>
      <c r="BE250" s="28"/>
    </row>
    <row r="251" s="6" customFormat="1" ht="51" customHeight="1" outlineLevel="2" spans="1:57">
      <c r="A251" s="59" t="s">
        <v>5320</v>
      </c>
      <c r="B251" s="59" t="s">
        <v>5320</v>
      </c>
      <c r="C251" s="59">
        <v>241</v>
      </c>
      <c r="D251" s="59" t="s">
        <v>5357</v>
      </c>
      <c r="E251" s="59" t="s">
        <v>3686</v>
      </c>
      <c r="F251" s="59" t="s">
        <v>3687</v>
      </c>
      <c r="G251" s="59" t="s">
        <v>3749</v>
      </c>
      <c r="H251" s="59" t="s">
        <v>5358</v>
      </c>
      <c r="I251" s="59" t="s">
        <v>3690</v>
      </c>
      <c r="J251" s="59" t="s">
        <v>3988</v>
      </c>
      <c r="K251" s="59" t="s">
        <v>5359</v>
      </c>
      <c r="L251" s="59" t="s">
        <v>5360</v>
      </c>
      <c r="M251" s="59" t="s">
        <v>5359</v>
      </c>
      <c r="N251" s="59" t="s">
        <v>5361</v>
      </c>
      <c r="O251" s="59" t="s">
        <v>3658</v>
      </c>
      <c r="P251" s="59" t="s">
        <v>3770</v>
      </c>
      <c r="Q251" s="59" t="s">
        <v>5362</v>
      </c>
      <c r="R251" s="59" t="s">
        <v>5363</v>
      </c>
      <c r="S251" s="59" t="s">
        <v>5364</v>
      </c>
      <c r="T251" s="59" t="s">
        <v>4595</v>
      </c>
      <c r="U251" s="59" t="s">
        <v>4147</v>
      </c>
      <c r="V251" s="59" t="s">
        <v>5330</v>
      </c>
      <c r="W251" s="59" t="s">
        <v>4110</v>
      </c>
      <c r="X251" s="59">
        <v>2024</v>
      </c>
      <c r="Y251" s="59" t="s">
        <v>3667</v>
      </c>
      <c r="Z251" s="59">
        <v>202401</v>
      </c>
      <c r="AA251" s="59">
        <v>202412</v>
      </c>
      <c r="AB251" s="59">
        <v>130</v>
      </c>
      <c r="AC251" s="59">
        <v>80</v>
      </c>
      <c r="AD251" s="59">
        <v>50</v>
      </c>
      <c r="AE251" s="59"/>
      <c r="AF251" s="59">
        <f>AB251-AC251-AD251-AE251</f>
        <v>0</v>
      </c>
      <c r="AG251" s="59">
        <v>320</v>
      </c>
      <c r="AH251" s="59">
        <v>135</v>
      </c>
      <c r="AI251" s="59" t="s">
        <v>3668</v>
      </c>
      <c r="AJ251" s="59" t="s">
        <v>3668</v>
      </c>
      <c r="AK251" s="59" t="s">
        <v>3668</v>
      </c>
      <c r="AL251" s="59" t="s">
        <v>3667</v>
      </c>
      <c r="AM251" s="59" t="s">
        <v>3668</v>
      </c>
      <c r="AN251" s="59" t="s">
        <v>3668</v>
      </c>
      <c r="AO251" s="59" t="s">
        <v>3668</v>
      </c>
      <c r="AP251" s="59" t="s">
        <v>3668</v>
      </c>
      <c r="AQ251" s="59" t="s">
        <v>3668</v>
      </c>
      <c r="AR251" s="59" t="s">
        <v>4111</v>
      </c>
      <c r="AS251" s="59">
        <v>15823045160</v>
      </c>
      <c r="AT251" s="59"/>
      <c r="AU251" s="59"/>
      <c r="AV251" s="59"/>
      <c r="AW251" s="59"/>
      <c r="AX251" s="59">
        <f t="shared" si="15"/>
        <v>80</v>
      </c>
      <c r="AY251" s="125"/>
      <c r="AZ251" s="31"/>
      <c r="BA251" s="28"/>
      <c r="BB251" s="28">
        <v>80</v>
      </c>
      <c r="BC251" s="28"/>
      <c r="BD251" s="28"/>
      <c r="BE251" s="28"/>
    </row>
    <row r="252" s="6" customFormat="1" ht="106" customHeight="1" outlineLevel="2" spans="1:57">
      <c r="A252" s="59" t="s">
        <v>5320</v>
      </c>
      <c r="B252" s="59" t="s">
        <v>5320</v>
      </c>
      <c r="C252" s="59">
        <v>242</v>
      </c>
      <c r="D252" s="59" t="s">
        <v>5365</v>
      </c>
      <c r="E252" s="59" t="s">
        <v>5366</v>
      </c>
      <c r="F252" s="59" t="s">
        <v>3687</v>
      </c>
      <c r="G252" s="59" t="s">
        <v>5367</v>
      </c>
      <c r="H252" s="59" t="s">
        <v>5368</v>
      </c>
      <c r="I252" s="59" t="s">
        <v>3690</v>
      </c>
      <c r="J252" s="59" t="s">
        <v>5369</v>
      </c>
      <c r="K252" s="59" t="s">
        <v>5370</v>
      </c>
      <c r="L252" s="59" t="s">
        <v>5371</v>
      </c>
      <c r="M252" s="59" t="s">
        <v>5370</v>
      </c>
      <c r="N252" s="59" t="s">
        <v>5370</v>
      </c>
      <c r="O252" s="59" t="s">
        <v>5372</v>
      </c>
      <c r="P252" s="59" t="s">
        <v>5373</v>
      </c>
      <c r="Q252" s="59" t="s">
        <v>5374</v>
      </c>
      <c r="R252" s="59" t="s">
        <v>5375</v>
      </c>
      <c r="S252" s="59" t="s">
        <v>5376</v>
      </c>
      <c r="T252" s="59" t="s">
        <v>5377</v>
      </c>
      <c r="U252" s="59" t="s">
        <v>5378</v>
      </c>
      <c r="V252" s="59" t="s">
        <v>5379</v>
      </c>
      <c r="W252" s="59" t="s">
        <v>5369</v>
      </c>
      <c r="X252" s="59">
        <v>2024</v>
      </c>
      <c r="Y252" s="59" t="s">
        <v>3667</v>
      </c>
      <c r="Z252" s="59">
        <v>2024.01</v>
      </c>
      <c r="AA252" s="59">
        <v>2024.12</v>
      </c>
      <c r="AB252" s="59">
        <v>113</v>
      </c>
      <c r="AC252" s="59">
        <v>113</v>
      </c>
      <c r="AD252" s="59">
        <v>0</v>
      </c>
      <c r="AE252" s="59">
        <v>0</v>
      </c>
      <c r="AF252" s="59">
        <v>0</v>
      </c>
      <c r="AG252" s="59">
        <v>200</v>
      </c>
      <c r="AH252" s="59">
        <v>5</v>
      </c>
      <c r="AI252" s="59" t="s">
        <v>3668</v>
      </c>
      <c r="AJ252" s="59" t="s">
        <v>3668</v>
      </c>
      <c r="AK252" s="59" t="s">
        <v>3668</v>
      </c>
      <c r="AL252" s="59" t="s">
        <v>3667</v>
      </c>
      <c r="AM252" s="59" t="s">
        <v>3668</v>
      </c>
      <c r="AN252" s="59"/>
      <c r="AO252" s="59" t="s">
        <v>5380</v>
      </c>
      <c r="AP252" s="59" t="s">
        <v>3668</v>
      </c>
      <c r="AQ252" s="59"/>
      <c r="AR252" s="59" t="s">
        <v>5381</v>
      </c>
      <c r="AS252" s="59">
        <v>13658244448</v>
      </c>
      <c r="AT252" s="59"/>
      <c r="AU252" s="59"/>
      <c r="AV252" s="59"/>
      <c r="AW252" s="59"/>
      <c r="AX252" s="59">
        <f t="shared" si="15"/>
        <v>113</v>
      </c>
      <c r="AY252" s="125"/>
      <c r="AZ252" s="31"/>
      <c r="BA252" s="28"/>
      <c r="BB252" s="28"/>
      <c r="BC252" s="28"/>
      <c r="BD252" s="28"/>
      <c r="BE252" s="28">
        <v>113</v>
      </c>
    </row>
    <row r="253" s="6" customFormat="1" ht="75" customHeight="1" outlineLevel="2" spans="1:57">
      <c r="A253" s="59" t="s">
        <v>5320</v>
      </c>
      <c r="B253" s="59" t="s">
        <v>5320</v>
      </c>
      <c r="C253" s="59">
        <v>243</v>
      </c>
      <c r="D253" s="59" t="s">
        <v>5382</v>
      </c>
      <c r="E253" s="59" t="s">
        <v>5366</v>
      </c>
      <c r="F253" s="59" t="s">
        <v>5383</v>
      </c>
      <c r="G253" s="59"/>
      <c r="H253" s="59" t="s">
        <v>5384</v>
      </c>
      <c r="I253" s="59" t="s">
        <v>3690</v>
      </c>
      <c r="J253" s="59" t="s">
        <v>5385</v>
      </c>
      <c r="K253" s="59" t="s">
        <v>5386</v>
      </c>
      <c r="L253" s="59" t="s">
        <v>5387</v>
      </c>
      <c r="M253" s="59" t="s">
        <v>5386</v>
      </c>
      <c r="N253" s="59" t="s">
        <v>5386</v>
      </c>
      <c r="O253" s="59" t="s">
        <v>5388</v>
      </c>
      <c r="P253" s="59" t="s">
        <v>5389</v>
      </c>
      <c r="Q253" s="59" t="s">
        <v>5390</v>
      </c>
      <c r="R253" s="59" t="s">
        <v>5391</v>
      </c>
      <c r="S253" s="59" t="s">
        <v>5392</v>
      </c>
      <c r="T253" s="59" t="s">
        <v>5393</v>
      </c>
      <c r="U253" s="59" t="s">
        <v>5378</v>
      </c>
      <c r="V253" s="59" t="s">
        <v>5379</v>
      </c>
      <c r="W253" s="59" t="s">
        <v>5394</v>
      </c>
      <c r="X253" s="59" t="s">
        <v>5395</v>
      </c>
      <c r="Y253" s="59" t="s">
        <v>3667</v>
      </c>
      <c r="Z253" s="59">
        <v>45323</v>
      </c>
      <c r="AA253" s="59" t="s">
        <v>5396</v>
      </c>
      <c r="AB253" s="59">
        <v>150</v>
      </c>
      <c r="AC253" s="59">
        <v>150</v>
      </c>
      <c r="AD253" s="59">
        <v>0</v>
      </c>
      <c r="AE253" s="59">
        <v>0</v>
      </c>
      <c r="AF253" s="59"/>
      <c r="AG253" s="59">
        <v>100</v>
      </c>
      <c r="AH253" s="59">
        <v>10</v>
      </c>
      <c r="AI253" s="59" t="s">
        <v>3668</v>
      </c>
      <c r="AJ253" s="59" t="s">
        <v>3668</v>
      </c>
      <c r="AK253" s="59" t="s">
        <v>3668</v>
      </c>
      <c r="AL253" s="59"/>
      <c r="AM253" s="59" t="s">
        <v>3668</v>
      </c>
      <c r="AN253" s="59" t="s">
        <v>3668</v>
      </c>
      <c r="AO253" s="59"/>
      <c r="AP253" s="59" t="s">
        <v>3668</v>
      </c>
      <c r="AQ253" s="59"/>
      <c r="AR253" s="59" t="s">
        <v>5397</v>
      </c>
      <c r="AS253" s="59">
        <v>17784079999</v>
      </c>
      <c r="AT253" s="59"/>
      <c r="AU253" s="59"/>
      <c r="AV253" s="59"/>
      <c r="AW253" s="59"/>
      <c r="AX253" s="59">
        <f t="shared" si="15"/>
        <v>150</v>
      </c>
      <c r="AY253" s="125"/>
      <c r="AZ253" s="31"/>
      <c r="BA253" s="28"/>
      <c r="BB253" s="28"/>
      <c r="BC253" s="28"/>
      <c r="BD253" s="28"/>
      <c r="BE253" s="28">
        <v>150</v>
      </c>
    </row>
    <row r="254" s="6" customFormat="1" ht="61" customHeight="1" outlineLevel="2" spans="1:57">
      <c r="A254" s="59" t="s">
        <v>5320</v>
      </c>
      <c r="B254" s="59" t="s">
        <v>5398</v>
      </c>
      <c r="C254" s="59">
        <v>244</v>
      </c>
      <c r="D254" s="59" t="s">
        <v>5399</v>
      </c>
      <c r="E254" s="59" t="s">
        <v>5400</v>
      </c>
      <c r="F254" s="59" t="s">
        <v>5400</v>
      </c>
      <c r="G254" s="59" t="s">
        <v>5401</v>
      </c>
      <c r="H254" s="59" t="s">
        <v>5402</v>
      </c>
      <c r="I254" s="59" t="s">
        <v>3690</v>
      </c>
      <c r="J254" s="59" t="s">
        <v>5403</v>
      </c>
      <c r="K254" s="59" t="s">
        <v>5404</v>
      </c>
      <c r="L254" s="59" t="s">
        <v>5405</v>
      </c>
      <c r="M254" s="59" t="s">
        <v>5404</v>
      </c>
      <c r="N254" s="59" t="s">
        <v>5406</v>
      </c>
      <c r="O254" s="59" t="s">
        <v>5407</v>
      </c>
      <c r="P254" s="59" t="s">
        <v>3659</v>
      </c>
      <c r="Q254" s="59" t="s">
        <v>5408</v>
      </c>
      <c r="R254" s="59" t="s">
        <v>3661</v>
      </c>
      <c r="S254" s="59" t="s">
        <v>5409</v>
      </c>
      <c r="T254" s="59" t="s">
        <v>5329</v>
      </c>
      <c r="U254" s="59" t="s">
        <v>5410</v>
      </c>
      <c r="V254" s="59" t="s">
        <v>3715</v>
      </c>
      <c r="W254" s="59" t="s">
        <v>4303</v>
      </c>
      <c r="X254" s="59">
        <v>2024</v>
      </c>
      <c r="Y254" s="59" t="s">
        <v>3667</v>
      </c>
      <c r="Z254" s="59">
        <v>2024.01</v>
      </c>
      <c r="AA254" s="59">
        <v>2024.12</v>
      </c>
      <c r="AB254" s="59">
        <v>400</v>
      </c>
      <c r="AC254" s="59">
        <v>400</v>
      </c>
      <c r="AD254" s="59"/>
      <c r="AE254" s="59"/>
      <c r="AF254" s="59"/>
      <c r="AG254" s="59">
        <v>1200</v>
      </c>
      <c r="AH254" s="59">
        <v>300</v>
      </c>
      <c r="AI254" s="59" t="s">
        <v>3668</v>
      </c>
      <c r="AJ254" s="59" t="s">
        <v>3667</v>
      </c>
      <c r="AK254" s="59"/>
      <c r="AL254" s="59"/>
      <c r="AM254" s="59" t="s">
        <v>3668</v>
      </c>
      <c r="AN254" s="59" t="s">
        <v>3668</v>
      </c>
      <c r="AO254" s="59"/>
      <c r="AP254" s="59" t="s">
        <v>3668</v>
      </c>
      <c r="AQ254" s="59"/>
      <c r="AR254" s="59" t="s">
        <v>5411</v>
      </c>
      <c r="AS254" s="59">
        <v>15730595678</v>
      </c>
      <c r="AT254" s="59"/>
      <c r="AU254" s="59"/>
      <c r="AV254" s="59"/>
      <c r="AW254" s="59"/>
      <c r="AX254" s="59">
        <f t="shared" si="15"/>
        <v>100</v>
      </c>
      <c r="AY254" s="125">
        <v>100</v>
      </c>
      <c r="AZ254" s="126"/>
      <c r="BA254" s="124"/>
      <c r="BB254" s="124"/>
      <c r="BC254" s="124"/>
      <c r="BD254" s="124"/>
      <c r="BE254" s="124"/>
    </row>
    <row r="255" s="6" customFormat="1" ht="139" customHeight="1" outlineLevel="2" spans="1:57">
      <c r="A255" s="59" t="s">
        <v>5320</v>
      </c>
      <c r="B255" s="59" t="s">
        <v>5398</v>
      </c>
      <c r="C255" s="59">
        <v>245</v>
      </c>
      <c r="D255" s="59" t="s">
        <v>5412</v>
      </c>
      <c r="E255" s="59" t="s">
        <v>5400</v>
      </c>
      <c r="F255" s="59" t="s">
        <v>5400</v>
      </c>
      <c r="G255" s="59" t="s">
        <v>5401</v>
      </c>
      <c r="H255" s="59" t="s">
        <v>5413</v>
      </c>
      <c r="I255" s="59" t="s">
        <v>3690</v>
      </c>
      <c r="J255" s="59" t="s">
        <v>4079</v>
      </c>
      <c r="K255" s="59" t="s">
        <v>5414</v>
      </c>
      <c r="L255" s="59" t="s">
        <v>5415</v>
      </c>
      <c r="M255" s="59" t="s">
        <v>5414</v>
      </c>
      <c r="N255" s="59" t="s">
        <v>5416</v>
      </c>
      <c r="O255" s="59" t="s">
        <v>3658</v>
      </c>
      <c r="P255" s="59" t="s">
        <v>3677</v>
      </c>
      <c r="Q255" s="59" t="s">
        <v>5417</v>
      </c>
      <c r="R255" s="59" t="s">
        <v>3661</v>
      </c>
      <c r="S255" s="59" t="s">
        <v>5418</v>
      </c>
      <c r="T255" s="59" t="s">
        <v>5329</v>
      </c>
      <c r="U255" s="59" t="s">
        <v>3664</v>
      </c>
      <c r="V255" s="59" t="s">
        <v>3715</v>
      </c>
      <c r="W255" s="59" t="s">
        <v>4087</v>
      </c>
      <c r="X255" s="59">
        <v>2024</v>
      </c>
      <c r="Y255" s="59" t="s">
        <v>3667</v>
      </c>
      <c r="Z255" s="59">
        <v>2024.01</v>
      </c>
      <c r="AA255" s="59">
        <v>2024.12</v>
      </c>
      <c r="AB255" s="59">
        <v>650</v>
      </c>
      <c r="AC255" s="59">
        <v>650</v>
      </c>
      <c r="AD255" s="59"/>
      <c r="AE255" s="59"/>
      <c r="AF255" s="59"/>
      <c r="AG255" s="59">
        <v>867</v>
      </c>
      <c r="AH255" s="59">
        <v>185</v>
      </c>
      <c r="AI255" s="59" t="s">
        <v>3668</v>
      </c>
      <c r="AJ255" s="59" t="s">
        <v>3668</v>
      </c>
      <c r="AK255" s="59" t="s">
        <v>3668</v>
      </c>
      <c r="AL255" s="59" t="s">
        <v>3668</v>
      </c>
      <c r="AM255" s="59" t="s">
        <v>3667</v>
      </c>
      <c r="AN255" s="59" t="s">
        <v>3668</v>
      </c>
      <c r="AO255" s="59" t="s">
        <v>3668</v>
      </c>
      <c r="AP255" s="59" t="s">
        <v>3668</v>
      </c>
      <c r="AQ255" s="59" t="s">
        <v>3668</v>
      </c>
      <c r="AR255" s="59" t="s">
        <v>4088</v>
      </c>
      <c r="AS255" s="59">
        <v>13618356711</v>
      </c>
      <c r="AT255" s="59"/>
      <c r="AU255" s="59"/>
      <c r="AV255" s="59"/>
      <c r="AW255" s="59"/>
      <c r="AX255" s="59">
        <f t="shared" si="15"/>
        <v>300</v>
      </c>
      <c r="AY255" s="125">
        <v>300</v>
      </c>
      <c r="AZ255" s="127"/>
      <c r="BA255" s="72"/>
      <c r="BB255" s="72"/>
      <c r="BC255" s="72"/>
      <c r="BD255" s="72"/>
      <c r="BE255" s="72"/>
    </row>
    <row r="256" s="6" customFormat="1" ht="55" customHeight="1" outlineLevel="2" spans="1:57">
      <c r="A256" s="59" t="s">
        <v>5320</v>
      </c>
      <c r="B256" s="59" t="s">
        <v>5398</v>
      </c>
      <c r="C256" s="59">
        <v>246</v>
      </c>
      <c r="D256" s="59" t="s">
        <v>5419</v>
      </c>
      <c r="E256" s="59" t="s">
        <v>3649</v>
      </c>
      <c r="F256" s="59" t="s">
        <v>3650</v>
      </c>
      <c r="G256" s="59" t="s">
        <v>3720</v>
      </c>
      <c r="H256" s="59" t="s">
        <v>5420</v>
      </c>
      <c r="I256" s="59" t="s">
        <v>3672</v>
      </c>
      <c r="J256" s="59" t="s">
        <v>5421</v>
      </c>
      <c r="K256" s="59" t="s">
        <v>5422</v>
      </c>
      <c r="L256" s="59" t="s">
        <v>5423</v>
      </c>
      <c r="M256" s="59" t="s">
        <v>5422</v>
      </c>
      <c r="N256" s="59" t="s">
        <v>5424</v>
      </c>
      <c r="O256" s="59" t="s">
        <v>3658</v>
      </c>
      <c r="P256" s="59" t="s">
        <v>3677</v>
      </c>
      <c r="Q256" s="59" t="s">
        <v>5425</v>
      </c>
      <c r="R256" s="59" t="s">
        <v>3661</v>
      </c>
      <c r="S256" s="59" t="s">
        <v>5426</v>
      </c>
      <c r="T256" s="59" t="s">
        <v>5329</v>
      </c>
      <c r="U256" s="59" t="s">
        <v>3664</v>
      </c>
      <c r="V256" s="59" t="s">
        <v>3715</v>
      </c>
      <c r="W256" s="59" t="s">
        <v>4224</v>
      </c>
      <c r="X256" s="59">
        <v>2024</v>
      </c>
      <c r="Y256" s="59" t="s">
        <v>3667</v>
      </c>
      <c r="Z256" s="59">
        <v>2024.01</v>
      </c>
      <c r="AA256" s="59">
        <v>2024.12</v>
      </c>
      <c r="AB256" s="59">
        <v>400</v>
      </c>
      <c r="AC256" s="59"/>
      <c r="AD256" s="59">
        <v>400</v>
      </c>
      <c r="AE256" s="59"/>
      <c r="AF256" s="59"/>
      <c r="AG256" s="59"/>
      <c r="AH256" s="59"/>
      <c r="AI256" s="59"/>
      <c r="AJ256" s="59"/>
      <c r="AK256" s="59"/>
      <c r="AL256" s="59"/>
      <c r="AM256" s="59"/>
      <c r="AN256" s="59"/>
      <c r="AO256" s="59"/>
      <c r="AP256" s="59"/>
      <c r="AQ256" s="59"/>
      <c r="AR256" s="59"/>
      <c r="AS256" s="59"/>
      <c r="AT256" s="59"/>
      <c r="AU256" s="59"/>
      <c r="AV256" s="59"/>
      <c r="AW256" s="59"/>
      <c r="AX256" s="59">
        <f t="shared" si="15"/>
        <v>0</v>
      </c>
      <c r="AY256" s="127"/>
      <c r="AZ256" s="127"/>
      <c r="BA256" s="72"/>
      <c r="BB256" s="72"/>
      <c r="BC256" s="72"/>
      <c r="BD256" s="72"/>
      <c r="BE256" s="72"/>
    </row>
    <row r="257" s="6" customFormat="1" ht="96" customHeight="1" outlineLevel="2" spans="1:57">
      <c r="A257" s="59" t="s">
        <v>5320</v>
      </c>
      <c r="B257" s="59" t="s">
        <v>5398</v>
      </c>
      <c r="C257" s="59">
        <v>247</v>
      </c>
      <c r="D257" s="59" t="s">
        <v>5427</v>
      </c>
      <c r="E257" s="59" t="s">
        <v>3649</v>
      </c>
      <c r="F257" s="59" t="s">
        <v>3650</v>
      </c>
      <c r="G257" s="59" t="s">
        <v>3720</v>
      </c>
      <c r="H257" s="59" t="s">
        <v>5428</v>
      </c>
      <c r="I257" s="59" t="s">
        <v>3672</v>
      </c>
      <c r="J257" s="59" t="s">
        <v>5429</v>
      </c>
      <c r="K257" s="59" t="s">
        <v>5430</v>
      </c>
      <c r="L257" s="59" t="s">
        <v>5431</v>
      </c>
      <c r="M257" s="59" t="s">
        <v>5430</v>
      </c>
      <c r="N257" s="59" t="s">
        <v>5432</v>
      </c>
      <c r="O257" s="59" t="s">
        <v>3658</v>
      </c>
      <c r="P257" s="59" t="s">
        <v>3677</v>
      </c>
      <c r="Q257" s="59" t="s">
        <v>5433</v>
      </c>
      <c r="R257" s="59" t="s">
        <v>3661</v>
      </c>
      <c r="S257" s="59" t="s">
        <v>5418</v>
      </c>
      <c r="T257" s="59" t="s">
        <v>5329</v>
      </c>
      <c r="U257" s="59" t="s">
        <v>3664</v>
      </c>
      <c r="V257" s="59" t="s">
        <v>3715</v>
      </c>
      <c r="W257" s="59" t="s">
        <v>4035</v>
      </c>
      <c r="X257" s="59">
        <v>2024</v>
      </c>
      <c r="Y257" s="59" t="s">
        <v>3667</v>
      </c>
      <c r="Z257" s="59">
        <v>2024.01</v>
      </c>
      <c r="AA257" s="59">
        <v>2024.12</v>
      </c>
      <c r="AB257" s="59">
        <v>300</v>
      </c>
      <c r="AC257" s="59"/>
      <c r="AD257" s="59">
        <v>300</v>
      </c>
      <c r="AE257" s="59"/>
      <c r="AF257" s="59"/>
      <c r="AG257" s="59"/>
      <c r="AH257" s="59"/>
      <c r="AI257" s="59"/>
      <c r="AJ257" s="59"/>
      <c r="AK257" s="59"/>
      <c r="AL257" s="59"/>
      <c r="AM257" s="59"/>
      <c r="AN257" s="59"/>
      <c r="AO257" s="59"/>
      <c r="AP257" s="59"/>
      <c r="AQ257" s="59"/>
      <c r="AR257" s="59"/>
      <c r="AS257" s="59"/>
      <c r="AT257" s="59"/>
      <c r="AU257" s="59"/>
      <c r="AV257" s="59"/>
      <c r="AW257" s="59"/>
      <c r="AX257" s="59">
        <f t="shared" si="15"/>
        <v>0</v>
      </c>
      <c r="AY257" s="127"/>
      <c r="AZ257" s="127"/>
      <c r="BA257" s="72"/>
      <c r="BB257" s="72"/>
      <c r="BC257" s="72"/>
      <c r="BD257" s="72"/>
      <c r="BE257" s="72"/>
    </row>
    <row r="258" s="6" customFormat="1" ht="62" customHeight="1" outlineLevel="2" spans="1:57">
      <c r="A258" s="59" t="s">
        <v>5320</v>
      </c>
      <c r="B258" s="59" t="s">
        <v>5398</v>
      </c>
      <c r="C258" s="59">
        <v>248</v>
      </c>
      <c r="D258" s="59" t="s">
        <v>5434</v>
      </c>
      <c r="E258" s="59" t="s">
        <v>3649</v>
      </c>
      <c r="F258" s="59" t="s">
        <v>3650</v>
      </c>
      <c r="G258" s="59" t="s">
        <v>3720</v>
      </c>
      <c r="H258" s="59" t="s">
        <v>5435</v>
      </c>
      <c r="I258" s="59" t="s">
        <v>3672</v>
      </c>
      <c r="J258" s="59" t="s">
        <v>5436</v>
      </c>
      <c r="K258" s="59" t="s">
        <v>5437</v>
      </c>
      <c r="L258" s="59" t="s">
        <v>5438</v>
      </c>
      <c r="M258" s="59" t="s">
        <v>5437</v>
      </c>
      <c r="N258" s="59" t="s">
        <v>5439</v>
      </c>
      <c r="O258" s="59" t="s">
        <v>3658</v>
      </c>
      <c r="P258" s="59" t="s">
        <v>3677</v>
      </c>
      <c r="Q258" s="59" t="s">
        <v>5440</v>
      </c>
      <c r="R258" s="59" t="s">
        <v>3661</v>
      </c>
      <c r="S258" s="59" t="s">
        <v>5441</v>
      </c>
      <c r="T258" s="59" t="s">
        <v>5329</v>
      </c>
      <c r="U258" s="59" t="s">
        <v>3664</v>
      </c>
      <c r="V258" s="59" t="s">
        <v>3715</v>
      </c>
      <c r="W258" s="59" t="s">
        <v>4035</v>
      </c>
      <c r="X258" s="59">
        <v>2024</v>
      </c>
      <c r="Y258" s="59" t="s">
        <v>3667</v>
      </c>
      <c r="Z258" s="59">
        <v>2024.01</v>
      </c>
      <c r="AA258" s="59">
        <v>2024.12</v>
      </c>
      <c r="AB258" s="59">
        <v>320</v>
      </c>
      <c r="AC258" s="59"/>
      <c r="AD258" s="59">
        <v>320</v>
      </c>
      <c r="AE258" s="59"/>
      <c r="AF258" s="59"/>
      <c r="AG258" s="59"/>
      <c r="AH258" s="59"/>
      <c r="AI258" s="59"/>
      <c r="AJ258" s="59"/>
      <c r="AK258" s="59"/>
      <c r="AL258" s="59"/>
      <c r="AM258" s="59"/>
      <c r="AN258" s="59"/>
      <c r="AO258" s="59"/>
      <c r="AP258" s="59"/>
      <c r="AQ258" s="59"/>
      <c r="AR258" s="59"/>
      <c r="AS258" s="59"/>
      <c r="AT258" s="59"/>
      <c r="AU258" s="59"/>
      <c r="AV258" s="59"/>
      <c r="AW258" s="59"/>
      <c r="AX258" s="59">
        <f t="shared" si="15"/>
        <v>0</v>
      </c>
      <c r="AY258" s="127"/>
      <c r="AZ258" s="127"/>
      <c r="BA258" s="72"/>
      <c r="BB258" s="72"/>
      <c r="BC258" s="72"/>
      <c r="BD258" s="72"/>
      <c r="BE258" s="72"/>
    </row>
    <row r="259" s="6" customFormat="1" ht="75" customHeight="1" outlineLevel="2" spans="1:57">
      <c r="A259" s="59" t="s">
        <v>5320</v>
      </c>
      <c r="B259" s="59" t="s">
        <v>5398</v>
      </c>
      <c r="C259" s="59">
        <v>249</v>
      </c>
      <c r="D259" s="59" t="s">
        <v>5442</v>
      </c>
      <c r="E259" s="59" t="s">
        <v>3649</v>
      </c>
      <c r="F259" s="59" t="s">
        <v>3650</v>
      </c>
      <c r="G259" s="59" t="s">
        <v>3720</v>
      </c>
      <c r="H259" s="59" t="s">
        <v>5443</v>
      </c>
      <c r="I259" s="59" t="s">
        <v>3672</v>
      </c>
      <c r="J259" s="59" t="s">
        <v>5444</v>
      </c>
      <c r="K259" s="59" t="s">
        <v>5445</v>
      </c>
      <c r="L259" s="59" t="s">
        <v>5446</v>
      </c>
      <c r="M259" s="59" t="s">
        <v>5445</v>
      </c>
      <c r="N259" s="59" t="s">
        <v>5447</v>
      </c>
      <c r="O259" s="59" t="s">
        <v>3658</v>
      </c>
      <c r="P259" s="59" t="s">
        <v>3677</v>
      </c>
      <c r="Q259" s="59" t="s">
        <v>5448</v>
      </c>
      <c r="R259" s="59" t="s">
        <v>3661</v>
      </c>
      <c r="S259" s="59" t="s">
        <v>5449</v>
      </c>
      <c r="T259" s="59" t="s">
        <v>5329</v>
      </c>
      <c r="U259" s="59" t="s">
        <v>3664</v>
      </c>
      <c r="V259" s="59" t="s">
        <v>3715</v>
      </c>
      <c r="W259" s="59" t="s">
        <v>4217</v>
      </c>
      <c r="X259" s="59">
        <v>2024</v>
      </c>
      <c r="Y259" s="59" t="s">
        <v>3667</v>
      </c>
      <c r="Z259" s="59">
        <v>2024.01</v>
      </c>
      <c r="AA259" s="59">
        <v>2024.12</v>
      </c>
      <c r="AB259" s="59">
        <v>480</v>
      </c>
      <c r="AC259" s="59"/>
      <c r="AD259" s="59">
        <v>480</v>
      </c>
      <c r="AE259" s="59"/>
      <c r="AF259" s="59"/>
      <c r="AG259" s="59"/>
      <c r="AH259" s="59"/>
      <c r="AI259" s="59"/>
      <c r="AJ259" s="59"/>
      <c r="AK259" s="59"/>
      <c r="AL259" s="59"/>
      <c r="AM259" s="59"/>
      <c r="AN259" s="59"/>
      <c r="AO259" s="59"/>
      <c r="AP259" s="59"/>
      <c r="AQ259" s="59"/>
      <c r="AR259" s="59"/>
      <c r="AS259" s="59"/>
      <c r="AT259" s="59"/>
      <c r="AU259" s="59"/>
      <c r="AV259" s="59"/>
      <c r="AW259" s="59"/>
      <c r="AX259" s="59">
        <f t="shared" si="15"/>
        <v>0</v>
      </c>
      <c r="AY259" s="127"/>
      <c r="AZ259" s="127"/>
      <c r="BA259" s="72"/>
      <c r="BB259" s="72"/>
      <c r="BC259" s="72"/>
      <c r="BD259" s="72"/>
      <c r="BE259" s="72"/>
    </row>
    <row r="260" s="6" customFormat="1" ht="75" customHeight="1" outlineLevel="2" spans="1:57">
      <c r="A260" s="59" t="s">
        <v>5320</v>
      </c>
      <c r="B260" s="59" t="s">
        <v>5398</v>
      </c>
      <c r="C260" s="59">
        <v>250</v>
      </c>
      <c r="D260" s="59" t="s">
        <v>5450</v>
      </c>
      <c r="E260" s="59" t="s">
        <v>3649</v>
      </c>
      <c r="F260" s="59" t="s">
        <v>3650</v>
      </c>
      <c r="G260" s="59" t="s">
        <v>3720</v>
      </c>
      <c r="H260" s="59" t="s">
        <v>5451</v>
      </c>
      <c r="I260" s="59" t="s">
        <v>3672</v>
      </c>
      <c r="J260" s="59" t="s">
        <v>5452</v>
      </c>
      <c r="K260" s="59" t="s">
        <v>5453</v>
      </c>
      <c r="L260" s="59" t="s">
        <v>5454</v>
      </c>
      <c r="M260" s="59" t="s">
        <v>5453</v>
      </c>
      <c r="N260" s="59" t="s">
        <v>5455</v>
      </c>
      <c r="O260" s="59" t="s">
        <v>3658</v>
      </c>
      <c r="P260" s="59" t="s">
        <v>3677</v>
      </c>
      <c r="Q260" s="59" t="s">
        <v>5456</v>
      </c>
      <c r="R260" s="59" t="s">
        <v>3661</v>
      </c>
      <c r="S260" s="59" t="s">
        <v>4659</v>
      </c>
      <c r="T260" s="59" t="s">
        <v>5329</v>
      </c>
      <c r="U260" s="59" t="s">
        <v>3664</v>
      </c>
      <c r="V260" s="59" t="s">
        <v>3715</v>
      </c>
      <c r="W260" s="59" t="s">
        <v>4209</v>
      </c>
      <c r="X260" s="59">
        <v>2024</v>
      </c>
      <c r="Y260" s="59" t="s">
        <v>3667</v>
      </c>
      <c r="Z260" s="59">
        <v>2024.01</v>
      </c>
      <c r="AA260" s="59">
        <v>2024.12</v>
      </c>
      <c r="AB260" s="59">
        <v>580</v>
      </c>
      <c r="AC260" s="59"/>
      <c r="AD260" s="59">
        <v>580</v>
      </c>
      <c r="AE260" s="59"/>
      <c r="AF260" s="59"/>
      <c r="AG260" s="59"/>
      <c r="AH260" s="59"/>
      <c r="AI260" s="59"/>
      <c r="AJ260" s="59"/>
      <c r="AK260" s="59"/>
      <c r="AL260" s="59"/>
      <c r="AM260" s="59"/>
      <c r="AN260" s="59"/>
      <c r="AO260" s="59"/>
      <c r="AP260" s="59"/>
      <c r="AQ260" s="59"/>
      <c r="AR260" s="59"/>
      <c r="AS260" s="59"/>
      <c r="AT260" s="59"/>
      <c r="AU260" s="59"/>
      <c r="AV260" s="59"/>
      <c r="AW260" s="59"/>
      <c r="AX260" s="59">
        <f t="shared" si="15"/>
        <v>0</v>
      </c>
      <c r="AY260" s="127"/>
      <c r="AZ260" s="127"/>
      <c r="BA260" s="72"/>
      <c r="BB260" s="72"/>
      <c r="BC260" s="72"/>
      <c r="BD260" s="72"/>
      <c r="BE260" s="72"/>
    </row>
    <row r="261" s="6" customFormat="1" ht="75" customHeight="1" outlineLevel="2" spans="1:57">
      <c r="A261" s="59" t="s">
        <v>5320</v>
      </c>
      <c r="B261" s="59" t="s">
        <v>5398</v>
      </c>
      <c r="C261" s="59">
        <v>251</v>
      </c>
      <c r="D261" s="59" t="s">
        <v>5457</v>
      </c>
      <c r="E261" s="59" t="s">
        <v>3649</v>
      </c>
      <c r="F261" s="59" t="s">
        <v>3650</v>
      </c>
      <c r="G261" s="59" t="s">
        <v>3651</v>
      </c>
      <c r="H261" s="59" t="s">
        <v>5458</v>
      </c>
      <c r="I261" s="59" t="s">
        <v>3672</v>
      </c>
      <c r="J261" s="59" t="s">
        <v>5459</v>
      </c>
      <c r="K261" s="59" t="s">
        <v>5460</v>
      </c>
      <c r="L261" s="59" t="s">
        <v>5461</v>
      </c>
      <c r="M261" s="59" t="s">
        <v>5460</v>
      </c>
      <c r="N261" s="59" t="s">
        <v>5462</v>
      </c>
      <c r="O261" s="59" t="s">
        <v>3658</v>
      </c>
      <c r="P261" s="59" t="s">
        <v>3677</v>
      </c>
      <c r="Q261" s="59" t="s">
        <v>5463</v>
      </c>
      <c r="R261" s="59" t="s">
        <v>3661</v>
      </c>
      <c r="S261" s="59" t="s">
        <v>5464</v>
      </c>
      <c r="T261" s="59" t="s">
        <v>5329</v>
      </c>
      <c r="U261" s="59" t="s">
        <v>3664</v>
      </c>
      <c r="V261" s="59" t="s">
        <v>3715</v>
      </c>
      <c r="W261" s="59" t="s">
        <v>4130</v>
      </c>
      <c r="X261" s="59">
        <v>2024</v>
      </c>
      <c r="Y261" s="59" t="s">
        <v>3667</v>
      </c>
      <c r="Z261" s="59">
        <v>2024.01</v>
      </c>
      <c r="AA261" s="59">
        <v>2024.12</v>
      </c>
      <c r="AB261" s="59">
        <v>300</v>
      </c>
      <c r="AC261" s="59">
        <v>300</v>
      </c>
      <c r="AD261" s="59"/>
      <c r="AE261" s="59"/>
      <c r="AF261" s="59"/>
      <c r="AG261" s="59"/>
      <c r="AH261" s="59"/>
      <c r="AI261" s="59"/>
      <c r="AJ261" s="59"/>
      <c r="AK261" s="59"/>
      <c r="AL261" s="59"/>
      <c r="AM261" s="59"/>
      <c r="AN261" s="59"/>
      <c r="AO261" s="59"/>
      <c r="AP261" s="59"/>
      <c r="AQ261" s="59"/>
      <c r="AR261" s="59"/>
      <c r="AS261" s="59"/>
      <c r="AT261" s="59"/>
      <c r="AU261" s="59"/>
      <c r="AV261" s="59"/>
      <c r="AW261" s="59"/>
      <c r="AX261" s="59">
        <f t="shared" si="15"/>
        <v>300</v>
      </c>
      <c r="AY261" s="129"/>
      <c r="AZ261" s="129"/>
      <c r="BA261" s="130"/>
      <c r="BB261" s="130"/>
      <c r="BC261" s="131"/>
      <c r="BD261" s="130">
        <v>300</v>
      </c>
      <c r="BE261" s="130"/>
    </row>
    <row r="262" s="6" customFormat="1" ht="75" customHeight="1" outlineLevel="2" spans="1:57">
      <c r="A262" s="59" t="s">
        <v>5320</v>
      </c>
      <c r="B262" s="59" t="s">
        <v>5398</v>
      </c>
      <c r="C262" s="59">
        <v>252</v>
      </c>
      <c r="D262" s="59" t="s">
        <v>5465</v>
      </c>
      <c r="E262" s="59" t="s">
        <v>3649</v>
      </c>
      <c r="F262" s="59" t="s">
        <v>3650</v>
      </c>
      <c r="G262" s="59" t="s">
        <v>3651</v>
      </c>
      <c r="H262" s="59" t="s">
        <v>5466</v>
      </c>
      <c r="I262" s="59" t="s">
        <v>3672</v>
      </c>
      <c r="J262" s="59" t="s">
        <v>5467</v>
      </c>
      <c r="K262" s="59" t="s">
        <v>5468</v>
      </c>
      <c r="L262" s="59" t="s">
        <v>5469</v>
      </c>
      <c r="M262" s="59" t="s">
        <v>5468</v>
      </c>
      <c r="N262" s="59" t="s">
        <v>5470</v>
      </c>
      <c r="O262" s="59" t="s">
        <v>3658</v>
      </c>
      <c r="P262" s="59" t="s">
        <v>3677</v>
      </c>
      <c r="Q262" s="59" t="s">
        <v>5471</v>
      </c>
      <c r="R262" s="59" t="s">
        <v>3661</v>
      </c>
      <c r="S262" s="59" t="s">
        <v>5472</v>
      </c>
      <c r="T262" s="59" t="s">
        <v>5329</v>
      </c>
      <c r="U262" s="59" t="s">
        <v>3664</v>
      </c>
      <c r="V262" s="59" t="s">
        <v>3715</v>
      </c>
      <c r="W262" s="59" t="s">
        <v>4130</v>
      </c>
      <c r="X262" s="59">
        <v>2024</v>
      </c>
      <c r="Y262" s="59" t="s">
        <v>3667</v>
      </c>
      <c r="Z262" s="59">
        <v>2024.01</v>
      </c>
      <c r="AA262" s="59">
        <v>2024.12</v>
      </c>
      <c r="AB262" s="59">
        <v>400</v>
      </c>
      <c r="AC262" s="59">
        <v>400</v>
      </c>
      <c r="AD262" s="59"/>
      <c r="AE262" s="59"/>
      <c r="AF262" s="59"/>
      <c r="AG262" s="59"/>
      <c r="AH262" s="59"/>
      <c r="AI262" s="59"/>
      <c r="AJ262" s="59"/>
      <c r="AK262" s="59"/>
      <c r="AL262" s="59"/>
      <c r="AM262" s="59"/>
      <c r="AN262" s="59"/>
      <c r="AO262" s="59"/>
      <c r="AP262" s="59"/>
      <c r="AQ262" s="59"/>
      <c r="AR262" s="59"/>
      <c r="AS262" s="59"/>
      <c r="AT262" s="59"/>
      <c r="AU262" s="59"/>
      <c r="AV262" s="59"/>
      <c r="AW262" s="59"/>
      <c r="AX262" s="59">
        <f t="shared" si="15"/>
        <v>400</v>
      </c>
      <c r="AY262" s="129"/>
      <c r="AZ262" s="129"/>
      <c r="BA262" s="130"/>
      <c r="BB262" s="130"/>
      <c r="BC262" s="131">
        <v>400</v>
      </c>
      <c r="BD262" s="130"/>
      <c r="BE262" s="130"/>
    </row>
    <row r="263" s="6" customFormat="1" ht="79" customHeight="1" outlineLevel="2" spans="1:57">
      <c r="A263" s="59" t="s">
        <v>5320</v>
      </c>
      <c r="B263" s="59" t="s">
        <v>5398</v>
      </c>
      <c r="C263" s="59">
        <v>253</v>
      </c>
      <c r="D263" s="59" t="s">
        <v>5473</v>
      </c>
      <c r="E263" s="59" t="s">
        <v>3649</v>
      </c>
      <c r="F263" s="59" t="s">
        <v>3650</v>
      </c>
      <c r="G263" s="59" t="s">
        <v>3651</v>
      </c>
      <c r="H263" s="59" t="s">
        <v>5474</v>
      </c>
      <c r="I263" s="59" t="s">
        <v>3690</v>
      </c>
      <c r="J263" s="59" t="s">
        <v>3933</v>
      </c>
      <c r="K263" s="59" t="s">
        <v>5475</v>
      </c>
      <c r="L263" s="59" t="s">
        <v>5476</v>
      </c>
      <c r="M263" s="59" t="s">
        <v>5475</v>
      </c>
      <c r="N263" s="59" t="s">
        <v>5477</v>
      </c>
      <c r="O263" s="59" t="s">
        <v>3658</v>
      </c>
      <c r="P263" s="59" t="s">
        <v>3677</v>
      </c>
      <c r="Q263" s="59" t="s">
        <v>5478</v>
      </c>
      <c r="R263" s="59" t="s">
        <v>3661</v>
      </c>
      <c r="S263" s="59" t="s">
        <v>5479</v>
      </c>
      <c r="T263" s="59" t="s">
        <v>5329</v>
      </c>
      <c r="U263" s="59" t="s">
        <v>3664</v>
      </c>
      <c r="V263" s="59" t="s">
        <v>3715</v>
      </c>
      <c r="W263" s="59" t="s">
        <v>3716</v>
      </c>
      <c r="X263" s="59">
        <v>2024</v>
      </c>
      <c r="Y263" s="59" t="s">
        <v>3667</v>
      </c>
      <c r="Z263" s="59">
        <v>2024.01</v>
      </c>
      <c r="AA263" s="59">
        <v>2024.12</v>
      </c>
      <c r="AB263" s="59">
        <v>300</v>
      </c>
      <c r="AC263" s="59">
        <v>300</v>
      </c>
      <c r="AD263" s="59"/>
      <c r="AE263" s="59"/>
      <c r="AF263" s="59"/>
      <c r="AG263" s="59"/>
      <c r="AH263" s="59"/>
      <c r="AI263" s="59"/>
      <c r="AJ263" s="59"/>
      <c r="AK263" s="59"/>
      <c r="AL263" s="59"/>
      <c r="AM263" s="59"/>
      <c r="AN263" s="59"/>
      <c r="AO263" s="59"/>
      <c r="AP263" s="59"/>
      <c r="AQ263" s="59"/>
      <c r="AR263" s="59"/>
      <c r="AS263" s="59"/>
      <c r="AT263" s="59"/>
      <c r="AU263" s="59"/>
      <c r="AV263" s="59"/>
      <c r="AW263" s="59"/>
      <c r="AX263" s="59">
        <f t="shared" si="15"/>
        <v>300</v>
      </c>
      <c r="AY263" s="129"/>
      <c r="AZ263" s="129"/>
      <c r="BA263" s="130"/>
      <c r="BB263" s="130"/>
      <c r="BC263" s="131">
        <v>300</v>
      </c>
      <c r="BD263" s="130"/>
      <c r="BE263" s="130"/>
    </row>
    <row r="264" s="6" customFormat="1" ht="79" customHeight="1" outlineLevel="2" spans="1:57">
      <c r="A264" s="59" t="s">
        <v>5320</v>
      </c>
      <c r="B264" s="59" t="s">
        <v>5320</v>
      </c>
      <c r="C264" s="59">
        <v>254</v>
      </c>
      <c r="D264" s="59" t="s">
        <v>5480</v>
      </c>
      <c r="E264" s="59" t="s">
        <v>3649</v>
      </c>
      <c r="F264" s="59" t="s">
        <v>3704</v>
      </c>
      <c r="G264" s="59" t="s">
        <v>5481</v>
      </c>
      <c r="H264" s="59" t="s">
        <v>5482</v>
      </c>
      <c r="I264" s="59" t="s">
        <v>3690</v>
      </c>
      <c r="J264" s="59" t="s">
        <v>3928</v>
      </c>
      <c r="K264" s="59" t="s">
        <v>5483</v>
      </c>
      <c r="L264" s="59" t="s">
        <v>5484</v>
      </c>
      <c r="M264" s="59" t="s">
        <v>5483</v>
      </c>
      <c r="N264" s="59" t="s">
        <v>5485</v>
      </c>
      <c r="O264" s="59" t="s">
        <v>3658</v>
      </c>
      <c r="P264" s="59" t="s">
        <v>3677</v>
      </c>
      <c r="Q264" s="59" t="s">
        <v>5486</v>
      </c>
      <c r="R264" s="59" t="s">
        <v>3661</v>
      </c>
      <c r="S264" s="59" t="s">
        <v>5487</v>
      </c>
      <c r="T264" s="59" t="s">
        <v>4033</v>
      </c>
      <c r="U264" s="59" t="s">
        <v>4147</v>
      </c>
      <c r="V264" s="59" t="s">
        <v>5488</v>
      </c>
      <c r="W264" s="59" t="s">
        <v>5489</v>
      </c>
      <c r="X264" s="59">
        <v>2024</v>
      </c>
      <c r="Y264" s="59" t="s">
        <v>3667</v>
      </c>
      <c r="Z264" s="59">
        <v>202401</v>
      </c>
      <c r="AA264" s="59">
        <v>202412</v>
      </c>
      <c r="AB264" s="59">
        <v>500</v>
      </c>
      <c r="AC264" s="59">
        <v>500</v>
      </c>
      <c r="AD264" s="59"/>
      <c r="AE264" s="59"/>
      <c r="AF264" s="59"/>
      <c r="AG264" s="59">
        <v>20000</v>
      </c>
      <c r="AH264" s="59">
        <v>2800</v>
      </c>
      <c r="AI264" s="59" t="s">
        <v>3668</v>
      </c>
      <c r="AJ264" s="59" t="s">
        <v>3668</v>
      </c>
      <c r="AK264" s="59" t="s">
        <v>3668</v>
      </c>
      <c r="AL264" s="59" t="s">
        <v>3667</v>
      </c>
      <c r="AM264" s="59" t="s">
        <v>3667</v>
      </c>
      <c r="AN264" s="59" t="s">
        <v>3668</v>
      </c>
      <c r="AO264" s="59" t="s">
        <v>3668</v>
      </c>
      <c r="AP264" s="59" t="s">
        <v>3668</v>
      </c>
      <c r="AQ264" s="59" t="s">
        <v>3668</v>
      </c>
      <c r="AR264" s="59" t="s">
        <v>5490</v>
      </c>
      <c r="AS264" s="59">
        <v>13896285399</v>
      </c>
      <c r="AT264" s="59"/>
      <c r="AU264" s="59"/>
      <c r="AV264" s="59"/>
      <c r="AW264" s="59"/>
      <c r="AX264" s="59">
        <f t="shared" si="15"/>
        <v>0</v>
      </c>
      <c r="AY264" s="132"/>
      <c r="AZ264" s="132"/>
      <c r="BA264" s="70"/>
      <c r="BB264" s="70"/>
      <c r="BC264" s="70"/>
      <c r="BD264" s="70"/>
      <c r="BE264" s="70"/>
    </row>
    <row r="265" s="6" customFormat="1" ht="60" customHeight="1" outlineLevel="2" spans="1:57">
      <c r="A265" s="59" t="s">
        <v>5320</v>
      </c>
      <c r="B265" s="59" t="s">
        <v>5320</v>
      </c>
      <c r="C265" s="59">
        <v>255</v>
      </c>
      <c r="D265" s="59" t="s">
        <v>5491</v>
      </c>
      <c r="E265" s="59" t="s">
        <v>3649</v>
      </c>
      <c r="F265" s="59" t="s">
        <v>3704</v>
      </c>
      <c r="G265" s="59" t="s">
        <v>5481</v>
      </c>
      <c r="H265" s="59" t="s">
        <v>5492</v>
      </c>
      <c r="I265" s="59" t="s">
        <v>3690</v>
      </c>
      <c r="J265" s="59" t="s">
        <v>3928</v>
      </c>
      <c r="K265" s="59" t="s">
        <v>5493</v>
      </c>
      <c r="L265" s="59" t="s">
        <v>5494</v>
      </c>
      <c r="M265" s="59" t="s">
        <v>5493</v>
      </c>
      <c r="N265" s="59" t="s">
        <v>5492</v>
      </c>
      <c r="O265" s="59" t="s">
        <v>3658</v>
      </c>
      <c r="P265" s="59" t="s">
        <v>3677</v>
      </c>
      <c r="Q265" s="59" t="s">
        <v>5495</v>
      </c>
      <c r="R265" s="59" t="s">
        <v>3661</v>
      </c>
      <c r="S265" s="59" t="s">
        <v>5496</v>
      </c>
      <c r="T265" s="59" t="s">
        <v>3663</v>
      </c>
      <c r="U265" s="59" t="s">
        <v>4147</v>
      </c>
      <c r="V265" s="59" t="s">
        <v>3788</v>
      </c>
      <c r="W265" s="59" t="s">
        <v>5489</v>
      </c>
      <c r="X265" s="59">
        <v>2024</v>
      </c>
      <c r="Y265" s="59" t="s">
        <v>3667</v>
      </c>
      <c r="Z265" s="59">
        <v>202401</v>
      </c>
      <c r="AA265" s="59">
        <v>202412</v>
      </c>
      <c r="AB265" s="59">
        <v>500</v>
      </c>
      <c r="AC265" s="59">
        <v>100</v>
      </c>
      <c r="AD265" s="59">
        <v>400</v>
      </c>
      <c r="AE265" s="59"/>
      <c r="AF265" s="59"/>
      <c r="AG265" s="59">
        <v>7000</v>
      </c>
      <c r="AH265" s="59">
        <v>2500</v>
      </c>
      <c r="AI265" s="59" t="s">
        <v>3668</v>
      </c>
      <c r="AJ265" s="59" t="s">
        <v>3668</v>
      </c>
      <c r="AK265" s="59" t="s">
        <v>3668</v>
      </c>
      <c r="AL265" s="59" t="s">
        <v>3667</v>
      </c>
      <c r="AM265" s="59" t="s">
        <v>3667</v>
      </c>
      <c r="AN265" s="59" t="s">
        <v>3668</v>
      </c>
      <c r="AO265" s="59" t="s">
        <v>3668</v>
      </c>
      <c r="AP265" s="59" t="s">
        <v>3668</v>
      </c>
      <c r="AQ265" s="59" t="s">
        <v>3668</v>
      </c>
      <c r="AR265" s="59" t="s">
        <v>5490</v>
      </c>
      <c r="AS265" s="59">
        <v>13896285399</v>
      </c>
      <c r="AT265" s="59"/>
      <c r="AU265" s="59"/>
      <c r="AV265" s="59"/>
      <c r="AW265" s="59"/>
      <c r="AX265" s="59">
        <f t="shared" si="15"/>
        <v>0</v>
      </c>
      <c r="AY265" s="132"/>
      <c r="AZ265" s="132"/>
      <c r="BA265" s="70"/>
      <c r="BB265" s="70"/>
      <c r="BC265" s="70"/>
      <c r="BD265" s="70"/>
      <c r="BE265" s="70"/>
    </row>
    <row r="266" s="6" customFormat="1" ht="60" customHeight="1" outlineLevel="2" spans="1:57">
      <c r="A266" s="59" t="s">
        <v>5320</v>
      </c>
      <c r="B266" s="59" t="s">
        <v>5320</v>
      </c>
      <c r="C266" s="59">
        <v>256</v>
      </c>
      <c r="D266" s="59" t="s">
        <v>5497</v>
      </c>
      <c r="E266" s="59" t="s">
        <v>3649</v>
      </c>
      <c r="F266" s="59" t="s">
        <v>5498</v>
      </c>
      <c r="G266" s="59" t="s">
        <v>5499</v>
      </c>
      <c r="H266" s="59" t="s">
        <v>5500</v>
      </c>
      <c r="I266" s="59" t="s">
        <v>3690</v>
      </c>
      <c r="J266" s="59" t="s">
        <v>4234</v>
      </c>
      <c r="K266" s="59" t="s">
        <v>5501</v>
      </c>
      <c r="L266" s="59" t="s">
        <v>5502</v>
      </c>
      <c r="M266" s="59" t="s">
        <v>5501</v>
      </c>
      <c r="N266" s="59" t="s">
        <v>5500</v>
      </c>
      <c r="O266" s="59" t="s">
        <v>3658</v>
      </c>
      <c r="P266" s="59" t="s">
        <v>3770</v>
      </c>
      <c r="Q266" s="59" t="s">
        <v>5503</v>
      </c>
      <c r="R266" s="59" t="s">
        <v>3661</v>
      </c>
      <c r="S266" s="59" t="s">
        <v>3786</v>
      </c>
      <c r="T266" s="59" t="s">
        <v>4019</v>
      </c>
      <c r="U266" s="59" t="s">
        <v>4147</v>
      </c>
      <c r="V266" s="59" t="s">
        <v>5504</v>
      </c>
      <c r="W266" s="59" t="s">
        <v>3666</v>
      </c>
      <c r="X266" s="59">
        <v>2024</v>
      </c>
      <c r="Y266" s="59" t="s">
        <v>3667</v>
      </c>
      <c r="Z266" s="59">
        <v>202401</v>
      </c>
      <c r="AA266" s="59">
        <v>202412</v>
      </c>
      <c r="AB266" s="59">
        <v>60</v>
      </c>
      <c r="AC266" s="59">
        <v>60</v>
      </c>
      <c r="AD266" s="59"/>
      <c r="AE266" s="59"/>
      <c r="AF266" s="59"/>
      <c r="AG266" s="59">
        <v>500</v>
      </c>
      <c r="AH266" s="59">
        <v>10</v>
      </c>
      <c r="AI266" s="59" t="s">
        <v>3668</v>
      </c>
      <c r="AJ266" s="59" t="s">
        <v>3668</v>
      </c>
      <c r="AK266" s="59" t="s">
        <v>3668</v>
      </c>
      <c r="AL266" s="59" t="s">
        <v>3667</v>
      </c>
      <c r="AM266" s="59" t="s">
        <v>3668</v>
      </c>
      <c r="AN266" s="59" t="s">
        <v>3668</v>
      </c>
      <c r="AO266" s="59" t="s">
        <v>3668</v>
      </c>
      <c r="AP266" s="59" t="s">
        <v>3668</v>
      </c>
      <c r="AQ266" s="59" t="s">
        <v>3668</v>
      </c>
      <c r="AR266" s="59" t="s">
        <v>5505</v>
      </c>
      <c r="AS266" s="59">
        <v>19132106003</v>
      </c>
      <c r="AT266" s="59"/>
      <c r="AU266" s="59"/>
      <c r="AV266" s="59"/>
      <c r="AW266" s="59"/>
      <c r="AX266" s="59">
        <f t="shared" si="15"/>
        <v>0</v>
      </c>
      <c r="AY266" s="31"/>
      <c r="AZ266" s="31"/>
      <c r="BA266" s="28"/>
      <c r="BB266" s="28"/>
      <c r="BC266" s="28"/>
      <c r="BD266" s="28"/>
      <c r="BE266" s="28"/>
    </row>
    <row r="267" s="6" customFormat="1" ht="60" customHeight="1" outlineLevel="2" spans="1:57">
      <c r="A267" s="59" t="s">
        <v>5320</v>
      </c>
      <c r="B267" s="59" t="s">
        <v>5320</v>
      </c>
      <c r="C267" s="59">
        <v>257</v>
      </c>
      <c r="D267" s="59" t="s">
        <v>5506</v>
      </c>
      <c r="E267" s="59" t="s">
        <v>3649</v>
      </c>
      <c r="F267" s="59" t="s">
        <v>3704</v>
      </c>
      <c r="G267" s="59" t="s">
        <v>5499</v>
      </c>
      <c r="H267" s="59" t="s">
        <v>5507</v>
      </c>
      <c r="I267" s="59" t="s">
        <v>3690</v>
      </c>
      <c r="J267" s="59" t="s">
        <v>3928</v>
      </c>
      <c r="K267" s="59" t="s">
        <v>5508</v>
      </c>
      <c r="L267" s="59" t="s">
        <v>5509</v>
      </c>
      <c r="M267" s="59" t="s">
        <v>5508</v>
      </c>
      <c r="N267" s="59" t="s">
        <v>5510</v>
      </c>
      <c r="O267" s="59" t="s">
        <v>3658</v>
      </c>
      <c r="P267" s="59" t="s">
        <v>3770</v>
      </c>
      <c r="Q267" s="59" t="s">
        <v>5511</v>
      </c>
      <c r="R267" s="59" t="s">
        <v>3661</v>
      </c>
      <c r="S267" s="59" t="s">
        <v>5512</v>
      </c>
      <c r="T267" s="59" t="s">
        <v>4019</v>
      </c>
      <c r="U267" s="59" t="s">
        <v>4147</v>
      </c>
      <c r="V267" s="59" t="s">
        <v>5504</v>
      </c>
      <c r="W267" s="59" t="s">
        <v>5504</v>
      </c>
      <c r="X267" s="59">
        <v>2024</v>
      </c>
      <c r="Y267" s="59" t="s">
        <v>3667</v>
      </c>
      <c r="Z267" s="59">
        <v>202401</v>
      </c>
      <c r="AA267" s="59">
        <v>202412</v>
      </c>
      <c r="AB267" s="59">
        <v>350</v>
      </c>
      <c r="AC267" s="59">
        <v>350</v>
      </c>
      <c r="AD267" s="59"/>
      <c r="AE267" s="59"/>
      <c r="AF267" s="59"/>
      <c r="AG267" s="59">
        <v>100000</v>
      </c>
      <c r="AH267" s="59">
        <v>500</v>
      </c>
      <c r="AI267" s="59" t="s">
        <v>3668</v>
      </c>
      <c r="AJ267" s="59" t="s">
        <v>3668</v>
      </c>
      <c r="AK267" s="59" t="s">
        <v>3668</v>
      </c>
      <c r="AL267" s="59" t="s">
        <v>3667</v>
      </c>
      <c r="AM267" s="59" t="s">
        <v>3668</v>
      </c>
      <c r="AN267" s="59" t="s">
        <v>3668</v>
      </c>
      <c r="AO267" s="59" t="s">
        <v>3668</v>
      </c>
      <c r="AP267" s="59" t="s">
        <v>3668</v>
      </c>
      <c r="AQ267" s="59" t="s">
        <v>3668</v>
      </c>
      <c r="AR267" s="59" t="s">
        <v>5513</v>
      </c>
      <c r="AS267" s="59">
        <v>13896255775</v>
      </c>
      <c r="AT267" s="59"/>
      <c r="AU267" s="59"/>
      <c r="AV267" s="59"/>
      <c r="AW267" s="59"/>
      <c r="AX267" s="59">
        <f t="shared" si="15"/>
        <v>0</v>
      </c>
      <c r="AY267" s="31"/>
      <c r="AZ267" s="31"/>
      <c r="BA267" s="28"/>
      <c r="BB267" s="28"/>
      <c r="BC267" s="28"/>
      <c r="BD267" s="28"/>
      <c r="BE267" s="28"/>
    </row>
    <row r="268" s="6" customFormat="1" ht="52" customHeight="1" outlineLevel="2" spans="1:57">
      <c r="A268" s="59" t="s">
        <v>5320</v>
      </c>
      <c r="B268" s="59" t="s">
        <v>5320</v>
      </c>
      <c r="C268" s="59">
        <v>258</v>
      </c>
      <c r="D268" s="59" t="s">
        <v>5514</v>
      </c>
      <c r="E268" s="59" t="s">
        <v>3649</v>
      </c>
      <c r="F268" s="59" t="s">
        <v>3704</v>
      </c>
      <c r="G268" s="59" t="s">
        <v>5499</v>
      </c>
      <c r="H268" s="59" t="s">
        <v>5515</v>
      </c>
      <c r="I268" s="59" t="s">
        <v>3690</v>
      </c>
      <c r="J268" s="59" t="s">
        <v>3928</v>
      </c>
      <c r="K268" s="59" t="s">
        <v>5516</v>
      </c>
      <c r="L268" s="59" t="s">
        <v>5517</v>
      </c>
      <c r="M268" s="59" t="s">
        <v>5516</v>
      </c>
      <c r="N268" s="59" t="s">
        <v>5515</v>
      </c>
      <c r="O268" s="59" t="s">
        <v>3658</v>
      </c>
      <c r="P268" s="59" t="s">
        <v>3770</v>
      </c>
      <c r="Q268" s="59" t="s">
        <v>5518</v>
      </c>
      <c r="R268" s="59" t="s">
        <v>3661</v>
      </c>
      <c r="S268" s="59" t="s">
        <v>5519</v>
      </c>
      <c r="T268" s="59" t="s">
        <v>4019</v>
      </c>
      <c r="U268" s="59" t="s">
        <v>4147</v>
      </c>
      <c r="V268" s="59" t="s">
        <v>5504</v>
      </c>
      <c r="W268" s="59" t="s">
        <v>5504</v>
      </c>
      <c r="X268" s="59">
        <v>2024</v>
      </c>
      <c r="Y268" s="59" t="s">
        <v>3667</v>
      </c>
      <c r="Z268" s="59">
        <v>202401</v>
      </c>
      <c r="AA268" s="59">
        <v>202412</v>
      </c>
      <c r="AB268" s="59">
        <v>42</v>
      </c>
      <c r="AC268" s="59">
        <v>42</v>
      </c>
      <c r="AD268" s="59"/>
      <c r="AE268" s="59"/>
      <c r="AF268" s="59"/>
      <c r="AG268" s="59">
        <v>100000</v>
      </c>
      <c r="AH268" s="59">
        <v>200</v>
      </c>
      <c r="AI268" s="59" t="s">
        <v>3668</v>
      </c>
      <c r="AJ268" s="59" t="s">
        <v>3668</v>
      </c>
      <c r="AK268" s="59" t="s">
        <v>3668</v>
      </c>
      <c r="AL268" s="59" t="s">
        <v>3667</v>
      </c>
      <c r="AM268" s="59" t="s">
        <v>3668</v>
      </c>
      <c r="AN268" s="59" t="s">
        <v>3668</v>
      </c>
      <c r="AO268" s="59" t="s">
        <v>3668</v>
      </c>
      <c r="AP268" s="59" t="s">
        <v>3668</v>
      </c>
      <c r="AQ268" s="59" t="s">
        <v>3668</v>
      </c>
      <c r="AR268" s="59" t="s">
        <v>5513</v>
      </c>
      <c r="AS268" s="59">
        <v>13896255775</v>
      </c>
      <c r="AT268" s="59"/>
      <c r="AU268" s="59"/>
      <c r="AV268" s="59"/>
      <c r="AW268" s="59"/>
      <c r="AX268" s="59">
        <f t="shared" si="15"/>
        <v>0</v>
      </c>
      <c r="AY268" s="31"/>
      <c r="AZ268" s="31"/>
      <c r="BA268" s="28"/>
      <c r="BB268" s="28"/>
      <c r="BC268" s="28"/>
      <c r="BD268" s="28"/>
      <c r="BE268" s="28"/>
    </row>
    <row r="269" s="6" customFormat="1" ht="50" customHeight="1" outlineLevel="2" spans="1:57">
      <c r="A269" s="59" t="s">
        <v>5320</v>
      </c>
      <c r="B269" s="59" t="s">
        <v>5320</v>
      </c>
      <c r="C269" s="59">
        <v>259</v>
      </c>
      <c r="D269" s="59" t="s">
        <v>5520</v>
      </c>
      <c r="E269" s="59" t="s">
        <v>3649</v>
      </c>
      <c r="F269" s="59" t="s">
        <v>3704</v>
      </c>
      <c r="G269" s="59" t="s">
        <v>5499</v>
      </c>
      <c r="H269" s="59" t="s">
        <v>5521</v>
      </c>
      <c r="I269" s="59" t="s">
        <v>3690</v>
      </c>
      <c r="J269" s="59" t="s">
        <v>3928</v>
      </c>
      <c r="K269" s="59" t="s">
        <v>5522</v>
      </c>
      <c r="L269" s="59" t="s">
        <v>5523</v>
      </c>
      <c r="M269" s="59" t="s">
        <v>5522</v>
      </c>
      <c r="N269" s="59" t="s">
        <v>5521</v>
      </c>
      <c r="O269" s="59" t="s">
        <v>3658</v>
      </c>
      <c r="P269" s="59" t="s">
        <v>3770</v>
      </c>
      <c r="Q269" s="59" t="s">
        <v>5524</v>
      </c>
      <c r="R269" s="59" t="s">
        <v>3661</v>
      </c>
      <c r="S269" s="59" t="s">
        <v>3798</v>
      </c>
      <c r="T269" s="59" t="s">
        <v>4019</v>
      </c>
      <c r="U269" s="59" t="s">
        <v>4147</v>
      </c>
      <c r="V269" s="59" t="s">
        <v>5504</v>
      </c>
      <c r="W269" s="59" t="s">
        <v>5504</v>
      </c>
      <c r="X269" s="59">
        <v>2024</v>
      </c>
      <c r="Y269" s="59" t="s">
        <v>3667</v>
      </c>
      <c r="Z269" s="59">
        <v>202401</v>
      </c>
      <c r="AA269" s="59">
        <v>202412</v>
      </c>
      <c r="AB269" s="59">
        <v>28</v>
      </c>
      <c r="AC269" s="59">
        <v>28</v>
      </c>
      <c r="AD269" s="59"/>
      <c r="AE269" s="59"/>
      <c r="AF269" s="59"/>
      <c r="AG269" s="59">
        <v>100000</v>
      </c>
      <c r="AH269" s="59">
        <v>100</v>
      </c>
      <c r="AI269" s="59" t="s">
        <v>3668</v>
      </c>
      <c r="AJ269" s="59" t="s">
        <v>3668</v>
      </c>
      <c r="AK269" s="59" t="s">
        <v>3668</v>
      </c>
      <c r="AL269" s="59" t="s">
        <v>3667</v>
      </c>
      <c r="AM269" s="59" t="s">
        <v>3668</v>
      </c>
      <c r="AN269" s="59" t="s">
        <v>3668</v>
      </c>
      <c r="AO269" s="59" t="s">
        <v>3668</v>
      </c>
      <c r="AP269" s="59" t="s">
        <v>3668</v>
      </c>
      <c r="AQ269" s="59" t="s">
        <v>3668</v>
      </c>
      <c r="AR269" s="59" t="s">
        <v>5513</v>
      </c>
      <c r="AS269" s="59">
        <v>13896255775</v>
      </c>
      <c r="AT269" s="59"/>
      <c r="AU269" s="59"/>
      <c r="AV269" s="59"/>
      <c r="AW269" s="59"/>
      <c r="AX269" s="59">
        <f t="shared" si="15"/>
        <v>0</v>
      </c>
      <c r="AY269" s="31"/>
      <c r="AZ269" s="31"/>
      <c r="BA269" s="28"/>
      <c r="BB269" s="28"/>
      <c r="BC269" s="28"/>
      <c r="BD269" s="28"/>
      <c r="BE269" s="28"/>
    </row>
    <row r="270" s="6" customFormat="1" ht="75" customHeight="1" outlineLevel="2" spans="1:57">
      <c r="A270" s="59" t="s">
        <v>5320</v>
      </c>
      <c r="B270" s="59" t="s">
        <v>5320</v>
      </c>
      <c r="C270" s="59">
        <v>260</v>
      </c>
      <c r="D270" s="59" t="s">
        <v>5525</v>
      </c>
      <c r="E270" s="59" t="s">
        <v>3686</v>
      </c>
      <c r="F270" s="59" t="s">
        <v>3687</v>
      </c>
      <c r="G270" s="59" t="s">
        <v>3749</v>
      </c>
      <c r="H270" s="59" t="s">
        <v>5526</v>
      </c>
      <c r="I270" s="59" t="s">
        <v>3690</v>
      </c>
      <c r="J270" s="59" t="s">
        <v>5527</v>
      </c>
      <c r="K270" s="59" t="s">
        <v>5528</v>
      </c>
      <c r="L270" s="59" t="s">
        <v>5529</v>
      </c>
      <c r="M270" s="59" t="s">
        <v>5528</v>
      </c>
      <c r="N270" s="59" t="s">
        <v>5530</v>
      </c>
      <c r="O270" s="59" t="s">
        <v>3658</v>
      </c>
      <c r="P270" s="59" t="s">
        <v>3677</v>
      </c>
      <c r="Q270" s="59" t="s">
        <v>5531</v>
      </c>
      <c r="R270" s="59" t="s">
        <v>5532</v>
      </c>
      <c r="S270" s="59" t="s">
        <v>4647</v>
      </c>
      <c r="T270" s="59" t="s">
        <v>4146</v>
      </c>
      <c r="U270" s="59" t="s">
        <v>4147</v>
      </c>
      <c r="V270" s="59" t="s">
        <v>3788</v>
      </c>
      <c r="W270" s="59" t="s">
        <v>4099</v>
      </c>
      <c r="X270" s="59">
        <v>2024</v>
      </c>
      <c r="Y270" s="59" t="s">
        <v>3667</v>
      </c>
      <c r="Z270" s="59">
        <v>202401</v>
      </c>
      <c r="AA270" s="59">
        <v>202406</v>
      </c>
      <c r="AB270" s="59">
        <v>200</v>
      </c>
      <c r="AC270" s="59">
        <v>200</v>
      </c>
      <c r="AD270" s="59"/>
      <c r="AE270" s="59"/>
      <c r="AF270" s="59"/>
      <c r="AG270" s="59">
        <v>180</v>
      </c>
      <c r="AH270" s="59">
        <v>45</v>
      </c>
      <c r="AI270" s="59" t="s">
        <v>3668</v>
      </c>
      <c r="AJ270" s="59" t="s">
        <v>3668</v>
      </c>
      <c r="AK270" s="59" t="s">
        <v>3668</v>
      </c>
      <c r="AL270" s="59" t="s">
        <v>3667</v>
      </c>
      <c r="AM270" s="59" t="s">
        <v>3668</v>
      </c>
      <c r="AN270" s="59" t="s">
        <v>3668</v>
      </c>
      <c r="AO270" s="59" t="s">
        <v>3668</v>
      </c>
      <c r="AP270" s="59" t="s">
        <v>3667</v>
      </c>
      <c r="AQ270" s="59" t="s">
        <v>5533</v>
      </c>
      <c r="AR270" s="59" t="s">
        <v>4902</v>
      </c>
      <c r="AS270" s="59">
        <v>13627649933</v>
      </c>
      <c r="AT270" s="59"/>
      <c r="AU270" s="59"/>
      <c r="AV270" s="59"/>
      <c r="AW270" s="59"/>
      <c r="AX270" s="59">
        <f t="shared" si="15"/>
        <v>200</v>
      </c>
      <c r="AY270" s="31">
        <v>200</v>
      </c>
      <c r="AZ270" s="31"/>
      <c r="BA270" s="28"/>
      <c r="BB270" s="28"/>
      <c r="BC270" s="28"/>
      <c r="BD270" s="28"/>
      <c r="BE270" s="28"/>
    </row>
    <row r="271" s="6" customFormat="1" ht="105" customHeight="1" outlineLevel="2" spans="1:57">
      <c r="A271" s="59" t="s">
        <v>5320</v>
      </c>
      <c r="B271" s="59" t="s">
        <v>5320</v>
      </c>
      <c r="C271" s="59">
        <v>261</v>
      </c>
      <c r="D271" s="59" t="s">
        <v>5534</v>
      </c>
      <c r="E271" s="59" t="s">
        <v>3686</v>
      </c>
      <c r="F271" s="59" t="s">
        <v>3687</v>
      </c>
      <c r="G271" s="59" t="s">
        <v>3688</v>
      </c>
      <c r="H271" s="59" t="s">
        <v>5535</v>
      </c>
      <c r="I271" s="59" t="s">
        <v>3690</v>
      </c>
      <c r="J271" s="59" t="s">
        <v>4091</v>
      </c>
      <c r="K271" s="59" t="s">
        <v>5536</v>
      </c>
      <c r="L271" s="59" t="s">
        <v>5537</v>
      </c>
      <c r="M271" s="59" t="s">
        <v>5536</v>
      </c>
      <c r="N271" s="59" t="s">
        <v>5538</v>
      </c>
      <c r="O271" s="59" t="s">
        <v>3658</v>
      </c>
      <c r="P271" s="59" t="s">
        <v>3677</v>
      </c>
      <c r="Q271" s="59" t="s">
        <v>5539</v>
      </c>
      <c r="R271" s="59" t="s">
        <v>5540</v>
      </c>
      <c r="S271" s="59" t="s">
        <v>5541</v>
      </c>
      <c r="T271" s="59" t="s">
        <v>4146</v>
      </c>
      <c r="U271" s="59" t="s">
        <v>4147</v>
      </c>
      <c r="V271" s="59" t="s">
        <v>3788</v>
      </c>
      <c r="W271" s="59" t="s">
        <v>4099</v>
      </c>
      <c r="X271" s="59">
        <v>2024</v>
      </c>
      <c r="Y271" s="59" t="s">
        <v>3667</v>
      </c>
      <c r="Z271" s="59">
        <v>202401</v>
      </c>
      <c r="AA271" s="59">
        <v>202412</v>
      </c>
      <c r="AB271" s="59">
        <v>500</v>
      </c>
      <c r="AC271" s="59">
        <v>500</v>
      </c>
      <c r="AD271" s="59"/>
      <c r="AE271" s="59"/>
      <c r="AF271" s="59"/>
      <c r="AG271" s="59">
        <v>550</v>
      </c>
      <c r="AH271" s="59">
        <v>150</v>
      </c>
      <c r="AI271" s="59" t="s">
        <v>3668</v>
      </c>
      <c r="AJ271" s="59" t="s">
        <v>3668</v>
      </c>
      <c r="AK271" s="59" t="s">
        <v>3668</v>
      </c>
      <c r="AL271" s="59" t="s">
        <v>3667</v>
      </c>
      <c r="AM271" s="59" t="s">
        <v>3668</v>
      </c>
      <c r="AN271" s="59" t="s">
        <v>3668</v>
      </c>
      <c r="AO271" s="59" t="s">
        <v>3668</v>
      </c>
      <c r="AP271" s="59" t="s">
        <v>3668</v>
      </c>
      <c r="AQ271" s="59" t="s">
        <v>3668</v>
      </c>
      <c r="AR271" s="59" t="s">
        <v>4902</v>
      </c>
      <c r="AS271" s="59">
        <v>13627649933</v>
      </c>
      <c r="AT271" s="59"/>
      <c r="AU271" s="59"/>
      <c r="AV271" s="59"/>
      <c r="AW271" s="59"/>
      <c r="AX271" s="59">
        <f t="shared" si="15"/>
        <v>500</v>
      </c>
      <c r="AY271" s="31">
        <v>500</v>
      </c>
      <c r="AZ271" s="31"/>
      <c r="BA271" s="28"/>
      <c r="BB271" s="28"/>
      <c r="BC271" s="28"/>
      <c r="BD271" s="28"/>
      <c r="BE271" s="28"/>
    </row>
    <row r="272" s="6" customFormat="1" ht="109" customHeight="1" outlineLevel="2" spans="1:57">
      <c r="A272" s="59" t="s">
        <v>5320</v>
      </c>
      <c r="B272" s="59" t="s">
        <v>5542</v>
      </c>
      <c r="C272" s="59">
        <v>262</v>
      </c>
      <c r="D272" s="59" t="s">
        <v>5543</v>
      </c>
      <c r="E272" s="59" t="s">
        <v>3686</v>
      </c>
      <c r="F272" s="59" t="s">
        <v>3687</v>
      </c>
      <c r="G272" s="59" t="s">
        <v>3749</v>
      </c>
      <c r="H272" s="59" t="s">
        <v>5544</v>
      </c>
      <c r="I272" s="59" t="s">
        <v>3690</v>
      </c>
      <c r="J272" s="59" t="s">
        <v>5545</v>
      </c>
      <c r="K272" s="59" t="s">
        <v>5546</v>
      </c>
      <c r="L272" s="59" t="s">
        <v>5547</v>
      </c>
      <c r="M272" s="59" t="s">
        <v>5546</v>
      </c>
      <c r="N272" s="59" t="s">
        <v>5548</v>
      </c>
      <c r="O272" s="59" t="s">
        <v>3658</v>
      </c>
      <c r="P272" s="59" t="s">
        <v>3756</v>
      </c>
      <c r="Q272" s="59" t="s">
        <v>5549</v>
      </c>
      <c r="R272" s="59" t="s">
        <v>5550</v>
      </c>
      <c r="S272" s="59" t="s">
        <v>5551</v>
      </c>
      <c r="T272" s="59" t="s">
        <v>3729</v>
      </c>
      <c r="U272" s="59" t="s">
        <v>3730</v>
      </c>
      <c r="V272" s="59" t="s">
        <v>3788</v>
      </c>
      <c r="W272" s="59" t="s">
        <v>3731</v>
      </c>
      <c r="X272" s="59">
        <v>2024</v>
      </c>
      <c r="Y272" s="59" t="s">
        <v>3667</v>
      </c>
      <c r="Z272" s="59">
        <v>2024.01</v>
      </c>
      <c r="AA272" s="59">
        <v>2024.12</v>
      </c>
      <c r="AB272" s="59">
        <v>397</v>
      </c>
      <c r="AC272" s="59">
        <v>397</v>
      </c>
      <c r="AD272" s="59"/>
      <c r="AE272" s="59"/>
      <c r="AF272" s="59"/>
      <c r="AG272" s="59">
        <v>40</v>
      </c>
      <c r="AH272" s="59">
        <v>10</v>
      </c>
      <c r="AI272" s="59" t="s">
        <v>3668</v>
      </c>
      <c r="AJ272" s="59" t="s">
        <v>3668</v>
      </c>
      <c r="AK272" s="59"/>
      <c r="AL272" s="59" t="s">
        <v>3667</v>
      </c>
      <c r="AM272" s="59" t="s">
        <v>3667</v>
      </c>
      <c r="AN272" s="59" t="s">
        <v>3668</v>
      </c>
      <c r="AO272" s="59"/>
      <c r="AP272" s="59" t="s">
        <v>3667</v>
      </c>
      <c r="AQ272" s="59" t="s">
        <v>5552</v>
      </c>
      <c r="AR272" s="59" t="s">
        <v>4874</v>
      </c>
      <c r="AS272" s="59">
        <v>18323731017</v>
      </c>
      <c r="AT272" s="59"/>
      <c r="AU272" s="59"/>
      <c r="AV272" s="59"/>
      <c r="AW272" s="59"/>
      <c r="AX272" s="59">
        <f t="shared" si="15"/>
        <v>397</v>
      </c>
      <c r="AY272" s="35">
        <v>397</v>
      </c>
      <c r="AZ272" s="35"/>
      <c r="BA272" s="35"/>
      <c r="BB272" s="35"/>
      <c r="BC272" s="35"/>
      <c r="BD272" s="35"/>
      <c r="BE272" s="35"/>
    </row>
    <row r="273" s="6" customFormat="1" ht="60" customHeight="1" outlineLevel="2" spans="1:57">
      <c r="A273" s="59" t="s">
        <v>5320</v>
      </c>
      <c r="B273" s="59" t="s">
        <v>5320</v>
      </c>
      <c r="C273" s="59">
        <v>263</v>
      </c>
      <c r="D273" s="59" t="s">
        <v>5553</v>
      </c>
      <c r="E273" s="59" t="s">
        <v>3649</v>
      </c>
      <c r="F273" s="59" t="s">
        <v>3650</v>
      </c>
      <c r="G273" s="59" t="s">
        <v>3651</v>
      </c>
      <c r="H273" s="59" t="s">
        <v>5554</v>
      </c>
      <c r="I273" s="59" t="s">
        <v>3690</v>
      </c>
      <c r="J273" s="59" t="s">
        <v>4284</v>
      </c>
      <c r="K273" s="59" t="s">
        <v>5555</v>
      </c>
      <c r="L273" s="59" t="s">
        <v>5556</v>
      </c>
      <c r="M273" s="59" t="s">
        <v>5555</v>
      </c>
      <c r="N273" s="59" t="s">
        <v>5554</v>
      </c>
      <c r="O273" s="59" t="s">
        <v>3658</v>
      </c>
      <c r="P273" s="59" t="s">
        <v>5557</v>
      </c>
      <c r="Q273" s="59" t="s">
        <v>5558</v>
      </c>
      <c r="R273" s="59"/>
      <c r="S273" s="59" t="s">
        <v>5559</v>
      </c>
      <c r="T273" s="59" t="s">
        <v>3729</v>
      </c>
      <c r="U273" s="59" t="s">
        <v>4147</v>
      </c>
      <c r="V273" s="59" t="s">
        <v>3788</v>
      </c>
      <c r="W273" s="59" t="s">
        <v>3731</v>
      </c>
      <c r="X273" s="59">
        <v>2024</v>
      </c>
      <c r="Y273" s="59" t="s">
        <v>3667</v>
      </c>
      <c r="Z273" s="59">
        <v>202401</v>
      </c>
      <c r="AA273" s="59">
        <v>202412</v>
      </c>
      <c r="AB273" s="59">
        <v>103</v>
      </c>
      <c r="AC273" s="59">
        <v>103</v>
      </c>
      <c r="AD273" s="59"/>
      <c r="AE273" s="59"/>
      <c r="AF273" s="59"/>
      <c r="AG273" s="59">
        <v>1200</v>
      </c>
      <c r="AH273" s="59">
        <v>275</v>
      </c>
      <c r="AI273" s="59" t="s">
        <v>3668</v>
      </c>
      <c r="AJ273" s="59" t="s">
        <v>3668</v>
      </c>
      <c r="AK273" s="59" t="s">
        <v>3668</v>
      </c>
      <c r="AL273" s="59" t="s">
        <v>3667</v>
      </c>
      <c r="AM273" s="59" t="s">
        <v>3667</v>
      </c>
      <c r="AN273" s="59" t="s">
        <v>3668</v>
      </c>
      <c r="AO273" s="59" t="s">
        <v>3668</v>
      </c>
      <c r="AP273" s="59" t="s">
        <v>3668</v>
      </c>
      <c r="AQ273" s="59" t="s">
        <v>3668</v>
      </c>
      <c r="AR273" s="59" t="s">
        <v>5560</v>
      </c>
      <c r="AS273" s="59">
        <v>17784079200</v>
      </c>
      <c r="AT273" s="59"/>
      <c r="AU273" s="59"/>
      <c r="AV273" s="59"/>
      <c r="AW273" s="59"/>
      <c r="AX273" s="59">
        <f t="shared" si="15"/>
        <v>0</v>
      </c>
      <c r="AY273" s="132"/>
      <c r="AZ273" s="132"/>
      <c r="BA273" s="70"/>
      <c r="BB273" s="70"/>
      <c r="BC273" s="70"/>
      <c r="BD273" s="70"/>
      <c r="BE273" s="70"/>
    </row>
    <row r="274" s="6" customFormat="1" ht="74" customHeight="1" outlineLevel="2" spans="1:57">
      <c r="A274" s="59" t="s">
        <v>5320</v>
      </c>
      <c r="B274" s="59" t="s">
        <v>5320</v>
      </c>
      <c r="C274" s="59">
        <v>264</v>
      </c>
      <c r="D274" s="59" t="s">
        <v>5561</v>
      </c>
      <c r="E274" s="59" t="s">
        <v>5562</v>
      </c>
      <c r="F274" s="59" t="s">
        <v>5563</v>
      </c>
      <c r="G274" s="59" t="s">
        <v>5564</v>
      </c>
      <c r="H274" s="59" t="s">
        <v>5565</v>
      </c>
      <c r="I274" s="59" t="s">
        <v>3690</v>
      </c>
      <c r="J274" s="59" t="s">
        <v>3928</v>
      </c>
      <c r="K274" s="59" t="s">
        <v>5566</v>
      </c>
      <c r="L274" s="59" t="s">
        <v>5567</v>
      </c>
      <c r="M274" s="59" t="s">
        <v>5566</v>
      </c>
      <c r="N274" s="59" t="s">
        <v>5568</v>
      </c>
      <c r="O274" s="59" t="s">
        <v>3658</v>
      </c>
      <c r="P274" s="59" t="s">
        <v>5569</v>
      </c>
      <c r="Q274" s="59" t="s">
        <v>5570</v>
      </c>
      <c r="R274" s="59" t="s">
        <v>3661</v>
      </c>
      <c r="S274" s="59" t="s">
        <v>5571</v>
      </c>
      <c r="T274" s="59" t="s">
        <v>3681</v>
      </c>
      <c r="U274" s="59" t="s">
        <v>4147</v>
      </c>
      <c r="V274" s="59" t="s">
        <v>3788</v>
      </c>
      <c r="W274" s="59" t="s">
        <v>3939</v>
      </c>
      <c r="X274" s="59">
        <v>2024</v>
      </c>
      <c r="Y274" s="59" t="s">
        <v>3667</v>
      </c>
      <c r="Z274" s="59">
        <v>202401</v>
      </c>
      <c r="AA274" s="59">
        <v>202412</v>
      </c>
      <c r="AB274" s="59">
        <v>2000</v>
      </c>
      <c r="AC274" s="59">
        <v>2000</v>
      </c>
      <c r="AD274" s="59"/>
      <c r="AE274" s="59"/>
      <c r="AF274" s="59"/>
      <c r="AG274" s="59">
        <v>20000</v>
      </c>
      <c r="AH274" s="59">
        <v>2000</v>
      </c>
      <c r="AI274" s="59" t="s">
        <v>3668</v>
      </c>
      <c r="AJ274" s="59" t="s">
        <v>3668</v>
      </c>
      <c r="AK274" s="59" t="s">
        <v>3668</v>
      </c>
      <c r="AL274" s="59" t="s">
        <v>3667</v>
      </c>
      <c r="AM274" s="59" t="s">
        <v>3668</v>
      </c>
      <c r="AN274" s="59" t="s">
        <v>3668</v>
      </c>
      <c r="AO274" s="59" t="s">
        <v>3668</v>
      </c>
      <c r="AP274" s="59" t="s">
        <v>3668</v>
      </c>
      <c r="AQ274" s="59" t="s">
        <v>3668</v>
      </c>
      <c r="AR274" s="59" t="s">
        <v>5572</v>
      </c>
      <c r="AS274" s="59">
        <v>15870569957</v>
      </c>
      <c r="AT274" s="59"/>
      <c r="AU274" s="59"/>
      <c r="AV274" s="59"/>
      <c r="AW274" s="59"/>
      <c r="AX274" s="59">
        <f t="shared" ref="AX274:AX312" si="16">AY274+AZ274+BA274+BB274+BC274+BD274+BE274</f>
        <v>0</v>
      </c>
      <c r="AY274" s="132"/>
      <c r="AZ274" s="132"/>
      <c r="BA274" s="70"/>
      <c r="BB274" s="70"/>
      <c r="BC274" s="70"/>
      <c r="BD274" s="70"/>
      <c r="BE274" s="70"/>
    </row>
    <row r="275" s="6" customFormat="1" ht="92" customHeight="1" outlineLevel="2" spans="1:57">
      <c r="A275" s="59" t="s">
        <v>5320</v>
      </c>
      <c r="B275" s="59" t="s">
        <v>5320</v>
      </c>
      <c r="C275" s="59">
        <v>265</v>
      </c>
      <c r="D275" s="59" t="s">
        <v>5573</v>
      </c>
      <c r="E275" s="59" t="s">
        <v>5562</v>
      </c>
      <c r="F275" s="59" t="s">
        <v>5563</v>
      </c>
      <c r="G275" s="59" t="s">
        <v>5574</v>
      </c>
      <c r="H275" s="59" t="s">
        <v>5575</v>
      </c>
      <c r="I275" s="59" t="s">
        <v>3690</v>
      </c>
      <c r="J275" s="59" t="s">
        <v>4138</v>
      </c>
      <c r="K275" s="59" t="s">
        <v>5576</v>
      </c>
      <c r="L275" s="59" t="s">
        <v>5577</v>
      </c>
      <c r="M275" s="59" t="s">
        <v>5576</v>
      </c>
      <c r="N275" s="59" t="s">
        <v>5578</v>
      </c>
      <c r="O275" s="59" t="s">
        <v>3658</v>
      </c>
      <c r="P275" s="59" t="s">
        <v>5579</v>
      </c>
      <c r="Q275" s="59" t="s">
        <v>5580</v>
      </c>
      <c r="R275" s="59" t="s">
        <v>3661</v>
      </c>
      <c r="S275" s="59" t="s">
        <v>5581</v>
      </c>
      <c r="T275" s="59" t="s">
        <v>4146</v>
      </c>
      <c r="U275" s="59" t="s">
        <v>4147</v>
      </c>
      <c r="V275" s="59" t="s">
        <v>3788</v>
      </c>
      <c r="W275" s="59" t="s">
        <v>4149</v>
      </c>
      <c r="X275" s="59">
        <v>2024</v>
      </c>
      <c r="Y275" s="59" t="s">
        <v>4076</v>
      </c>
      <c r="Z275" s="59">
        <v>202401</v>
      </c>
      <c r="AA275" s="59">
        <v>202412</v>
      </c>
      <c r="AB275" s="59">
        <v>5</v>
      </c>
      <c r="AC275" s="59">
        <v>5</v>
      </c>
      <c r="AD275" s="59"/>
      <c r="AE275" s="59"/>
      <c r="AF275" s="59"/>
      <c r="AG275" s="59">
        <v>586</v>
      </c>
      <c r="AH275" s="59">
        <v>586</v>
      </c>
      <c r="AI275" s="59" t="s">
        <v>3668</v>
      </c>
      <c r="AJ275" s="59" t="s">
        <v>3668</v>
      </c>
      <c r="AK275" s="59" t="s">
        <v>3668</v>
      </c>
      <c r="AL275" s="59" t="s">
        <v>3667</v>
      </c>
      <c r="AM275" s="59" t="s">
        <v>3668</v>
      </c>
      <c r="AN275" s="59" t="s">
        <v>3668</v>
      </c>
      <c r="AO275" s="59" t="s">
        <v>3668</v>
      </c>
      <c r="AP275" s="59" t="s">
        <v>3668</v>
      </c>
      <c r="AQ275" s="59" t="s">
        <v>3668</v>
      </c>
      <c r="AR275" s="59" t="s">
        <v>4961</v>
      </c>
      <c r="AS275" s="59">
        <v>15023892435</v>
      </c>
      <c r="AT275" s="59"/>
      <c r="AU275" s="59"/>
      <c r="AV275" s="59"/>
      <c r="AW275" s="59"/>
      <c r="AX275" s="59">
        <f t="shared" si="16"/>
        <v>0</v>
      </c>
      <c r="AY275" s="132"/>
      <c r="AZ275" s="132"/>
      <c r="BA275" s="70"/>
      <c r="BB275" s="70"/>
      <c r="BC275" s="70"/>
      <c r="BD275" s="70"/>
      <c r="BE275" s="70"/>
    </row>
    <row r="276" s="6" customFormat="1" ht="79" customHeight="1" outlineLevel="2" spans="1:57">
      <c r="A276" s="59" t="s">
        <v>5320</v>
      </c>
      <c r="B276" s="59" t="s">
        <v>5320</v>
      </c>
      <c r="C276" s="59">
        <v>266</v>
      </c>
      <c r="D276" s="59" t="s">
        <v>5582</v>
      </c>
      <c r="E276" s="59" t="s">
        <v>5562</v>
      </c>
      <c r="F276" s="59" t="s">
        <v>5563</v>
      </c>
      <c r="G276" s="59" t="s">
        <v>5574</v>
      </c>
      <c r="H276" s="59" t="s">
        <v>5583</v>
      </c>
      <c r="I276" s="59" t="s">
        <v>3690</v>
      </c>
      <c r="J276" s="59" t="s">
        <v>4153</v>
      </c>
      <c r="K276" s="59" t="s">
        <v>5584</v>
      </c>
      <c r="L276" s="59" t="s">
        <v>5585</v>
      </c>
      <c r="M276" s="59" t="s">
        <v>5584</v>
      </c>
      <c r="N276" s="59" t="s">
        <v>5586</v>
      </c>
      <c r="O276" s="59" t="s">
        <v>3658</v>
      </c>
      <c r="P276" s="59" t="s">
        <v>5579</v>
      </c>
      <c r="Q276" s="59" t="s">
        <v>5580</v>
      </c>
      <c r="R276" s="59" t="s">
        <v>3661</v>
      </c>
      <c r="S276" s="59" t="s">
        <v>5587</v>
      </c>
      <c r="T276" s="59" t="s">
        <v>4579</v>
      </c>
      <c r="U276" s="59" t="s">
        <v>4147</v>
      </c>
      <c r="V276" s="59" t="s">
        <v>3788</v>
      </c>
      <c r="W276" s="59" t="s">
        <v>4158</v>
      </c>
      <c r="X276" s="59" t="s">
        <v>2163</v>
      </c>
      <c r="Y276" s="59" t="s">
        <v>3667</v>
      </c>
      <c r="Z276" s="59">
        <v>202401</v>
      </c>
      <c r="AA276" s="59">
        <v>202412</v>
      </c>
      <c r="AB276" s="59">
        <v>6</v>
      </c>
      <c r="AC276" s="59">
        <v>6</v>
      </c>
      <c r="AD276" s="59"/>
      <c r="AE276" s="59"/>
      <c r="AF276" s="59"/>
      <c r="AG276" s="59">
        <v>133</v>
      </c>
      <c r="AH276" s="59">
        <v>133</v>
      </c>
      <c r="AI276" s="59" t="s">
        <v>3668</v>
      </c>
      <c r="AJ276" s="59" t="s">
        <v>3668</v>
      </c>
      <c r="AK276" s="59" t="s">
        <v>3668</v>
      </c>
      <c r="AL276" s="59" t="s">
        <v>3667</v>
      </c>
      <c r="AM276" s="59" t="s">
        <v>3668</v>
      </c>
      <c r="AN276" s="59" t="s">
        <v>3668</v>
      </c>
      <c r="AO276" s="59" t="s">
        <v>3668</v>
      </c>
      <c r="AP276" s="59" t="s">
        <v>3668</v>
      </c>
      <c r="AQ276" s="59" t="s">
        <v>3668</v>
      </c>
      <c r="AR276" s="59" t="s">
        <v>5588</v>
      </c>
      <c r="AS276" s="59" t="s">
        <v>2655</v>
      </c>
      <c r="AT276" s="59"/>
      <c r="AU276" s="59"/>
      <c r="AV276" s="59"/>
      <c r="AW276" s="59"/>
      <c r="AX276" s="59">
        <f t="shared" si="16"/>
        <v>0</v>
      </c>
      <c r="AY276" s="132"/>
      <c r="AZ276" s="132"/>
      <c r="BA276" s="70"/>
      <c r="BB276" s="70"/>
      <c r="BC276" s="70"/>
      <c r="BD276" s="70"/>
      <c r="BE276" s="70"/>
    </row>
    <row r="277" s="6" customFormat="1" ht="102" customHeight="1" outlineLevel="2" spans="1:57">
      <c r="A277" s="59" t="s">
        <v>5320</v>
      </c>
      <c r="B277" s="59" t="s">
        <v>5320</v>
      </c>
      <c r="C277" s="59">
        <v>267</v>
      </c>
      <c r="D277" s="59" t="s">
        <v>5589</v>
      </c>
      <c r="E277" s="59" t="s">
        <v>5562</v>
      </c>
      <c r="F277" s="59" t="s">
        <v>5563</v>
      </c>
      <c r="G277" s="59" t="s">
        <v>5574</v>
      </c>
      <c r="H277" s="59" t="s">
        <v>5590</v>
      </c>
      <c r="I277" s="59" t="s">
        <v>3690</v>
      </c>
      <c r="J277" s="59" t="s">
        <v>3951</v>
      </c>
      <c r="K277" s="59" t="s">
        <v>5591</v>
      </c>
      <c r="L277" s="59" t="s">
        <v>5592</v>
      </c>
      <c r="M277" s="59" t="s">
        <v>5591</v>
      </c>
      <c r="N277" s="59" t="s">
        <v>5593</v>
      </c>
      <c r="O277" s="59" t="s">
        <v>3658</v>
      </c>
      <c r="P277" s="59" t="s">
        <v>5579</v>
      </c>
      <c r="Q277" s="59" t="s">
        <v>5580</v>
      </c>
      <c r="R277" s="59" t="s">
        <v>3661</v>
      </c>
      <c r="S277" s="59" t="s">
        <v>5594</v>
      </c>
      <c r="T277" s="59" t="s">
        <v>4579</v>
      </c>
      <c r="U277" s="59" t="s">
        <v>4147</v>
      </c>
      <c r="V277" s="59" t="s">
        <v>3788</v>
      </c>
      <c r="W277" s="59" t="s">
        <v>4194</v>
      </c>
      <c r="X277" s="59">
        <v>2024</v>
      </c>
      <c r="Y277" s="59" t="s">
        <v>3667</v>
      </c>
      <c r="Z277" s="59">
        <v>202401</v>
      </c>
      <c r="AA277" s="59">
        <v>202412</v>
      </c>
      <c r="AB277" s="59">
        <v>43</v>
      </c>
      <c r="AC277" s="59">
        <v>43</v>
      </c>
      <c r="AD277" s="59"/>
      <c r="AE277" s="59"/>
      <c r="AF277" s="59"/>
      <c r="AG277" s="59">
        <v>3906</v>
      </c>
      <c r="AH277" s="59">
        <v>3906</v>
      </c>
      <c r="AI277" s="59" t="s">
        <v>3668</v>
      </c>
      <c r="AJ277" s="59" t="s">
        <v>3668</v>
      </c>
      <c r="AK277" s="59" t="s">
        <v>3668</v>
      </c>
      <c r="AL277" s="59" t="s">
        <v>3667</v>
      </c>
      <c r="AM277" s="59" t="s">
        <v>3667</v>
      </c>
      <c r="AN277" s="59" t="s">
        <v>3668</v>
      </c>
      <c r="AO277" s="59" t="s">
        <v>3668</v>
      </c>
      <c r="AP277" s="59" t="s">
        <v>3668</v>
      </c>
      <c r="AQ277" s="59" t="s">
        <v>3668</v>
      </c>
      <c r="AR277" s="59" t="s">
        <v>5595</v>
      </c>
      <c r="AS277" s="59">
        <v>18801624413</v>
      </c>
      <c r="AT277" s="59"/>
      <c r="AU277" s="59"/>
      <c r="AV277" s="59"/>
      <c r="AW277" s="59"/>
      <c r="AX277" s="59">
        <f t="shared" si="16"/>
        <v>0</v>
      </c>
      <c r="AY277" s="132"/>
      <c r="AZ277" s="132"/>
      <c r="BA277" s="70"/>
      <c r="BB277" s="70"/>
      <c r="BC277" s="70"/>
      <c r="BD277" s="70"/>
      <c r="BE277" s="70"/>
    </row>
    <row r="278" s="6" customFormat="1" ht="102" customHeight="1" outlineLevel="2" spans="1:57">
      <c r="A278" s="59" t="s">
        <v>5320</v>
      </c>
      <c r="B278" s="59" t="s">
        <v>5320</v>
      </c>
      <c r="C278" s="59">
        <v>268</v>
      </c>
      <c r="D278" s="59" t="s">
        <v>5596</v>
      </c>
      <c r="E278" s="59" t="s">
        <v>5562</v>
      </c>
      <c r="F278" s="59" t="s">
        <v>5563</v>
      </c>
      <c r="G278" s="59" t="s">
        <v>5574</v>
      </c>
      <c r="H278" s="59" t="s">
        <v>5597</v>
      </c>
      <c r="I278" s="59" t="s">
        <v>3690</v>
      </c>
      <c r="J278" s="59" t="s">
        <v>3957</v>
      </c>
      <c r="K278" s="59" t="s">
        <v>5598</v>
      </c>
      <c r="L278" s="59" t="s">
        <v>5599</v>
      </c>
      <c r="M278" s="59" t="s">
        <v>5598</v>
      </c>
      <c r="N278" s="59" t="s">
        <v>5600</v>
      </c>
      <c r="O278" s="59" t="s">
        <v>3658</v>
      </c>
      <c r="P278" s="59" t="s">
        <v>5579</v>
      </c>
      <c r="Q278" s="59" t="s">
        <v>5580</v>
      </c>
      <c r="R278" s="59" t="s">
        <v>3661</v>
      </c>
      <c r="S278" s="59" t="s">
        <v>5601</v>
      </c>
      <c r="T278" s="59" t="s">
        <v>4579</v>
      </c>
      <c r="U278" s="59" t="s">
        <v>4147</v>
      </c>
      <c r="V278" s="59" t="s">
        <v>3788</v>
      </c>
      <c r="W278" s="59" t="s">
        <v>4348</v>
      </c>
      <c r="X278" s="59">
        <v>2024</v>
      </c>
      <c r="Y278" s="59" t="s">
        <v>3667</v>
      </c>
      <c r="Z278" s="59">
        <v>202401</v>
      </c>
      <c r="AA278" s="59">
        <v>202412</v>
      </c>
      <c r="AB278" s="59">
        <v>43</v>
      </c>
      <c r="AC278" s="59">
        <v>43</v>
      </c>
      <c r="AD278" s="59"/>
      <c r="AE278" s="59"/>
      <c r="AF278" s="59"/>
      <c r="AG278" s="59">
        <v>1824</v>
      </c>
      <c r="AH278" s="59">
        <v>1824</v>
      </c>
      <c r="AI278" s="59" t="s">
        <v>3668</v>
      </c>
      <c r="AJ278" s="59" t="s">
        <v>3668</v>
      </c>
      <c r="AK278" s="59" t="s">
        <v>3668</v>
      </c>
      <c r="AL278" s="59" t="s">
        <v>3667</v>
      </c>
      <c r="AM278" s="59" t="s">
        <v>3667</v>
      </c>
      <c r="AN278" s="59" t="s">
        <v>3668</v>
      </c>
      <c r="AO278" s="59" t="s">
        <v>3668</v>
      </c>
      <c r="AP278" s="59" t="s">
        <v>3668</v>
      </c>
      <c r="AQ278" s="59" t="s">
        <v>3668</v>
      </c>
      <c r="AR278" s="59" t="s">
        <v>5602</v>
      </c>
      <c r="AS278" s="59">
        <v>13883106221</v>
      </c>
      <c r="AT278" s="59"/>
      <c r="AU278" s="59"/>
      <c r="AV278" s="59"/>
      <c r="AW278" s="59"/>
      <c r="AX278" s="59">
        <f t="shared" si="16"/>
        <v>0</v>
      </c>
      <c r="AY278" s="132"/>
      <c r="AZ278" s="132"/>
      <c r="BA278" s="70"/>
      <c r="BB278" s="70"/>
      <c r="BC278" s="70"/>
      <c r="BD278" s="70"/>
      <c r="BE278" s="70"/>
    </row>
    <row r="279" s="6" customFormat="1" ht="111" customHeight="1" outlineLevel="2" spans="1:57">
      <c r="A279" s="59" t="s">
        <v>5320</v>
      </c>
      <c r="B279" s="59" t="s">
        <v>5320</v>
      </c>
      <c r="C279" s="59">
        <v>269</v>
      </c>
      <c r="D279" s="59" t="s">
        <v>5603</v>
      </c>
      <c r="E279" s="59" t="s">
        <v>5562</v>
      </c>
      <c r="F279" s="59" t="s">
        <v>5563</v>
      </c>
      <c r="G279" s="59" t="s">
        <v>5574</v>
      </c>
      <c r="H279" s="59" t="s">
        <v>5604</v>
      </c>
      <c r="I279" s="59" t="s">
        <v>3690</v>
      </c>
      <c r="J279" s="59" t="s">
        <v>4197</v>
      </c>
      <c r="K279" s="59" t="s">
        <v>5605</v>
      </c>
      <c r="L279" s="59" t="s">
        <v>5606</v>
      </c>
      <c r="M279" s="59" t="s">
        <v>5605</v>
      </c>
      <c r="N279" s="59" t="s">
        <v>5607</v>
      </c>
      <c r="O279" s="59" t="s">
        <v>3658</v>
      </c>
      <c r="P279" s="59" t="s">
        <v>5579</v>
      </c>
      <c r="Q279" s="59" t="s">
        <v>5580</v>
      </c>
      <c r="R279" s="59" t="s">
        <v>3661</v>
      </c>
      <c r="S279" s="59" t="s">
        <v>5608</v>
      </c>
      <c r="T279" s="59" t="s">
        <v>4579</v>
      </c>
      <c r="U279" s="59" t="s">
        <v>4147</v>
      </c>
      <c r="V279" s="59" t="s">
        <v>3788</v>
      </c>
      <c r="W279" s="59" t="s">
        <v>4202</v>
      </c>
      <c r="X279" s="59">
        <v>2024</v>
      </c>
      <c r="Y279" s="59" t="s">
        <v>3667</v>
      </c>
      <c r="Z279" s="59">
        <v>202401</v>
      </c>
      <c r="AA279" s="59">
        <v>202412</v>
      </c>
      <c r="AB279" s="59">
        <v>33</v>
      </c>
      <c r="AC279" s="59">
        <v>33</v>
      </c>
      <c r="AD279" s="59"/>
      <c r="AE279" s="59"/>
      <c r="AF279" s="59"/>
      <c r="AG279" s="59">
        <v>3883</v>
      </c>
      <c r="AH279" s="59">
        <v>3883</v>
      </c>
      <c r="AI279" s="59" t="s">
        <v>3668</v>
      </c>
      <c r="AJ279" s="59" t="s">
        <v>3668</v>
      </c>
      <c r="AK279" s="59" t="s">
        <v>3668</v>
      </c>
      <c r="AL279" s="59" t="s">
        <v>3667</v>
      </c>
      <c r="AM279" s="59" t="s">
        <v>3667</v>
      </c>
      <c r="AN279" s="59" t="s">
        <v>3668</v>
      </c>
      <c r="AO279" s="59" t="s">
        <v>3668</v>
      </c>
      <c r="AP279" s="59" t="s">
        <v>3668</v>
      </c>
      <c r="AQ279" s="59" t="s">
        <v>3668</v>
      </c>
      <c r="AR279" s="59" t="s">
        <v>4984</v>
      </c>
      <c r="AS279" s="59">
        <v>15023827889</v>
      </c>
      <c r="AT279" s="59"/>
      <c r="AU279" s="59"/>
      <c r="AV279" s="59"/>
      <c r="AW279" s="59"/>
      <c r="AX279" s="59">
        <f t="shared" si="16"/>
        <v>0</v>
      </c>
      <c r="AY279" s="132"/>
      <c r="AZ279" s="132"/>
      <c r="BA279" s="70"/>
      <c r="BB279" s="70"/>
      <c r="BC279" s="70"/>
      <c r="BD279" s="70"/>
      <c r="BE279" s="70"/>
    </row>
    <row r="280" s="6" customFormat="1" ht="101" customHeight="1" outlineLevel="2" spans="1:57">
      <c r="A280" s="59" t="s">
        <v>5320</v>
      </c>
      <c r="B280" s="59" t="s">
        <v>5320</v>
      </c>
      <c r="C280" s="59">
        <v>270</v>
      </c>
      <c r="D280" s="59" t="s">
        <v>5609</v>
      </c>
      <c r="E280" s="59" t="s">
        <v>5562</v>
      </c>
      <c r="F280" s="59" t="s">
        <v>5563</v>
      </c>
      <c r="G280" s="59" t="s">
        <v>5574</v>
      </c>
      <c r="H280" s="59" t="s">
        <v>5610</v>
      </c>
      <c r="I280" s="59" t="s">
        <v>3690</v>
      </c>
      <c r="J280" s="59" t="s">
        <v>4340</v>
      </c>
      <c r="K280" s="59" t="s">
        <v>5611</v>
      </c>
      <c r="L280" s="59" t="s">
        <v>5612</v>
      </c>
      <c r="M280" s="59" t="s">
        <v>5611</v>
      </c>
      <c r="N280" s="59" t="s">
        <v>5613</v>
      </c>
      <c r="O280" s="59" t="s">
        <v>3658</v>
      </c>
      <c r="P280" s="59" t="s">
        <v>5579</v>
      </c>
      <c r="Q280" s="59" t="s">
        <v>5580</v>
      </c>
      <c r="R280" s="59" t="s">
        <v>3661</v>
      </c>
      <c r="S280" s="59" t="s">
        <v>5614</v>
      </c>
      <c r="T280" s="59" t="s">
        <v>4579</v>
      </c>
      <c r="U280" s="59" t="s">
        <v>4147</v>
      </c>
      <c r="V280" s="59" t="s">
        <v>3788</v>
      </c>
      <c r="W280" s="59" t="s">
        <v>4345</v>
      </c>
      <c r="X280" s="59">
        <v>2024</v>
      </c>
      <c r="Y280" s="59" t="s">
        <v>3667</v>
      </c>
      <c r="Z280" s="59">
        <v>202401</v>
      </c>
      <c r="AA280" s="59">
        <v>202412</v>
      </c>
      <c r="AB280" s="59">
        <v>22</v>
      </c>
      <c r="AC280" s="59">
        <v>22</v>
      </c>
      <c r="AD280" s="59"/>
      <c r="AE280" s="59"/>
      <c r="AF280" s="59"/>
      <c r="AG280" s="59">
        <v>2420</v>
      </c>
      <c r="AH280" s="59">
        <v>2420</v>
      </c>
      <c r="AI280" s="59" t="s">
        <v>3668</v>
      </c>
      <c r="AJ280" s="59" t="s">
        <v>3668</v>
      </c>
      <c r="AK280" s="59" t="s">
        <v>3668</v>
      </c>
      <c r="AL280" s="59" t="s">
        <v>3667</v>
      </c>
      <c r="AM280" s="59" t="s">
        <v>3667</v>
      </c>
      <c r="AN280" s="59" t="s">
        <v>3668</v>
      </c>
      <c r="AO280" s="59" t="s">
        <v>3668</v>
      </c>
      <c r="AP280" s="59" t="s">
        <v>3668</v>
      </c>
      <c r="AQ280" s="59" t="s">
        <v>3668</v>
      </c>
      <c r="AR280" s="59" t="s">
        <v>4992</v>
      </c>
      <c r="AS280" s="59" t="s">
        <v>2682</v>
      </c>
      <c r="AT280" s="59"/>
      <c r="AU280" s="59"/>
      <c r="AV280" s="59"/>
      <c r="AW280" s="59"/>
      <c r="AX280" s="59">
        <f t="shared" si="16"/>
        <v>0</v>
      </c>
      <c r="AY280" s="132"/>
      <c r="AZ280" s="132"/>
      <c r="BA280" s="70"/>
      <c r="BB280" s="70"/>
      <c r="BC280" s="70"/>
      <c r="BD280" s="70"/>
      <c r="BE280" s="70"/>
    </row>
    <row r="281" s="6" customFormat="1" ht="111" customHeight="1" outlineLevel="2" spans="1:57">
      <c r="A281" s="59" t="s">
        <v>5320</v>
      </c>
      <c r="B281" s="59" t="s">
        <v>5320</v>
      </c>
      <c r="C281" s="59">
        <v>271</v>
      </c>
      <c r="D281" s="59" t="s">
        <v>5615</v>
      </c>
      <c r="E281" s="59" t="s">
        <v>5562</v>
      </c>
      <c r="F281" s="59" t="s">
        <v>5563</v>
      </c>
      <c r="G281" s="59" t="s">
        <v>5574</v>
      </c>
      <c r="H281" s="59" t="s">
        <v>5616</v>
      </c>
      <c r="I281" s="59" t="s">
        <v>3690</v>
      </c>
      <c r="J281" s="59" t="s">
        <v>3897</v>
      </c>
      <c r="K281" s="59" t="s">
        <v>5617</v>
      </c>
      <c r="L281" s="59" t="s">
        <v>5618</v>
      </c>
      <c r="M281" s="59" t="s">
        <v>5617</v>
      </c>
      <c r="N281" s="59" t="s">
        <v>5619</v>
      </c>
      <c r="O281" s="59" t="s">
        <v>3658</v>
      </c>
      <c r="P281" s="59" t="s">
        <v>5579</v>
      </c>
      <c r="Q281" s="59" t="s">
        <v>5580</v>
      </c>
      <c r="R281" s="59" t="s">
        <v>3661</v>
      </c>
      <c r="S281" s="59" t="s">
        <v>5620</v>
      </c>
      <c r="T281" s="59" t="s">
        <v>4579</v>
      </c>
      <c r="U281" s="59" t="s">
        <v>4147</v>
      </c>
      <c r="V281" s="59" t="s">
        <v>3788</v>
      </c>
      <c r="W281" s="59" t="s">
        <v>4245</v>
      </c>
      <c r="X281" s="59">
        <v>2024</v>
      </c>
      <c r="Y281" s="59" t="s">
        <v>3667</v>
      </c>
      <c r="Z281" s="59">
        <v>202401</v>
      </c>
      <c r="AA281" s="59">
        <v>202412</v>
      </c>
      <c r="AB281" s="59">
        <v>20</v>
      </c>
      <c r="AC281" s="59">
        <v>20</v>
      </c>
      <c r="AD281" s="59"/>
      <c r="AE281" s="59"/>
      <c r="AF281" s="59"/>
      <c r="AG281" s="59">
        <v>1305</v>
      </c>
      <c r="AH281" s="59">
        <v>1305</v>
      </c>
      <c r="AI281" s="59" t="s">
        <v>3668</v>
      </c>
      <c r="AJ281" s="59" t="s">
        <v>3668</v>
      </c>
      <c r="AK281" s="59" t="s">
        <v>3668</v>
      </c>
      <c r="AL281" s="59" t="s">
        <v>3667</v>
      </c>
      <c r="AM281" s="59" t="s">
        <v>3667</v>
      </c>
      <c r="AN281" s="59" t="s">
        <v>3668</v>
      </c>
      <c r="AO281" s="59" t="s">
        <v>3668</v>
      </c>
      <c r="AP281" s="59" t="s">
        <v>3668</v>
      </c>
      <c r="AQ281" s="59" t="s">
        <v>3668</v>
      </c>
      <c r="AR281" s="59" t="s">
        <v>4790</v>
      </c>
      <c r="AS281" s="59">
        <v>18723572792</v>
      </c>
      <c r="AT281" s="59"/>
      <c r="AU281" s="59"/>
      <c r="AV281" s="59"/>
      <c r="AW281" s="59"/>
      <c r="AX281" s="59">
        <f t="shared" si="16"/>
        <v>0</v>
      </c>
      <c r="AY281" s="132"/>
      <c r="AZ281" s="132"/>
      <c r="BA281" s="70"/>
      <c r="BB281" s="70"/>
      <c r="BC281" s="70"/>
      <c r="BD281" s="70"/>
      <c r="BE281" s="70"/>
    </row>
    <row r="282" s="6" customFormat="1" ht="111" customHeight="1" outlineLevel="2" spans="1:57">
      <c r="A282" s="59" t="s">
        <v>5320</v>
      </c>
      <c r="B282" s="59" t="s">
        <v>5320</v>
      </c>
      <c r="C282" s="59">
        <v>272</v>
      </c>
      <c r="D282" s="59" t="s">
        <v>5621</v>
      </c>
      <c r="E282" s="59" t="s">
        <v>5562</v>
      </c>
      <c r="F282" s="59" t="s">
        <v>5563</v>
      </c>
      <c r="G282" s="59" t="s">
        <v>5574</v>
      </c>
      <c r="H282" s="59" t="s">
        <v>5622</v>
      </c>
      <c r="I282" s="59" t="s">
        <v>3690</v>
      </c>
      <c r="J282" s="59" t="s">
        <v>4260</v>
      </c>
      <c r="K282" s="59" t="s">
        <v>5623</v>
      </c>
      <c r="L282" s="59" t="s">
        <v>5624</v>
      </c>
      <c r="M282" s="59" t="s">
        <v>5623</v>
      </c>
      <c r="N282" s="59" t="s">
        <v>5625</v>
      </c>
      <c r="O282" s="59" t="s">
        <v>3658</v>
      </c>
      <c r="P282" s="59" t="s">
        <v>5579</v>
      </c>
      <c r="Q282" s="59" t="s">
        <v>5580</v>
      </c>
      <c r="R282" s="59" t="s">
        <v>3661</v>
      </c>
      <c r="S282" s="59" t="s">
        <v>5626</v>
      </c>
      <c r="T282" s="59" t="s">
        <v>4579</v>
      </c>
      <c r="U282" s="59" t="s">
        <v>4147</v>
      </c>
      <c r="V282" s="59" t="s">
        <v>3788</v>
      </c>
      <c r="W282" s="59" t="s">
        <v>4265</v>
      </c>
      <c r="X282" s="59">
        <v>2024</v>
      </c>
      <c r="Y282" s="59" t="s">
        <v>3667</v>
      </c>
      <c r="Z282" s="59">
        <v>202401</v>
      </c>
      <c r="AA282" s="59">
        <v>202412</v>
      </c>
      <c r="AB282" s="59">
        <v>20</v>
      </c>
      <c r="AC282" s="59">
        <v>20</v>
      </c>
      <c r="AD282" s="59"/>
      <c r="AE282" s="59"/>
      <c r="AF282" s="59"/>
      <c r="AG282" s="59">
        <v>2434</v>
      </c>
      <c r="AH282" s="59">
        <v>2434</v>
      </c>
      <c r="AI282" s="59" t="s">
        <v>3668</v>
      </c>
      <c r="AJ282" s="59" t="s">
        <v>3668</v>
      </c>
      <c r="AK282" s="59" t="s">
        <v>3668</v>
      </c>
      <c r="AL282" s="59" t="s">
        <v>3667</v>
      </c>
      <c r="AM282" s="59" t="s">
        <v>3667</v>
      </c>
      <c r="AN282" s="59" t="s">
        <v>3668</v>
      </c>
      <c r="AO282" s="59" t="s">
        <v>3668</v>
      </c>
      <c r="AP282" s="59" t="s">
        <v>3668</v>
      </c>
      <c r="AQ282" s="59" t="s">
        <v>3668</v>
      </c>
      <c r="AR282" s="59" t="s">
        <v>4797</v>
      </c>
      <c r="AS282" s="59">
        <v>17749962810</v>
      </c>
      <c r="AT282" s="59"/>
      <c r="AU282" s="59"/>
      <c r="AV282" s="59"/>
      <c r="AW282" s="59"/>
      <c r="AX282" s="59">
        <f t="shared" si="16"/>
        <v>0</v>
      </c>
      <c r="AY282" s="132"/>
      <c r="AZ282" s="132"/>
      <c r="BA282" s="70"/>
      <c r="BB282" s="70"/>
      <c r="BC282" s="70"/>
      <c r="BD282" s="70"/>
      <c r="BE282" s="70"/>
    </row>
    <row r="283" s="6" customFormat="1" ht="111" customHeight="1" outlineLevel="2" spans="1:57">
      <c r="A283" s="59" t="s">
        <v>5320</v>
      </c>
      <c r="B283" s="59" t="s">
        <v>5320</v>
      </c>
      <c r="C283" s="59">
        <v>273</v>
      </c>
      <c r="D283" s="59" t="s">
        <v>5627</v>
      </c>
      <c r="E283" s="59" t="s">
        <v>5562</v>
      </c>
      <c r="F283" s="59" t="s">
        <v>5563</v>
      </c>
      <c r="G283" s="59" t="s">
        <v>5574</v>
      </c>
      <c r="H283" s="59" t="s">
        <v>5628</v>
      </c>
      <c r="I283" s="59" t="s">
        <v>3690</v>
      </c>
      <c r="J283" s="59" t="s">
        <v>4268</v>
      </c>
      <c r="K283" s="59" t="s">
        <v>5629</v>
      </c>
      <c r="L283" s="59" t="s">
        <v>5630</v>
      </c>
      <c r="M283" s="59" t="s">
        <v>5629</v>
      </c>
      <c r="N283" s="59" t="s">
        <v>5631</v>
      </c>
      <c r="O283" s="59" t="s">
        <v>3658</v>
      </c>
      <c r="P283" s="59" t="s">
        <v>5579</v>
      </c>
      <c r="Q283" s="59" t="s">
        <v>5580</v>
      </c>
      <c r="R283" s="59" t="s">
        <v>3661</v>
      </c>
      <c r="S283" s="59" t="s">
        <v>5632</v>
      </c>
      <c r="T283" s="59" t="s">
        <v>4579</v>
      </c>
      <c r="U283" s="59" t="s">
        <v>4147</v>
      </c>
      <c r="V283" s="59" t="s">
        <v>3788</v>
      </c>
      <c r="W283" s="59" t="s">
        <v>4273</v>
      </c>
      <c r="X283" s="59">
        <v>2024</v>
      </c>
      <c r="Y283" s="59" t="s">
        <v>3667</v>
      </c>
      <c r="Z283" s="59">
        <v>202401</v>
      </c>
      <c r="AA283" s="59">
        <v>202412</v>
      </c>
      <c r="AB283" s="59">
        <v>8</v>
      </c>
      <c r="AC283" s="59">
        <v>8</v>
      </c>
      <c r="AD283" s="59"/>
      <c r="AE283" s="59"/>
      <c r="AF283" s="59"/>
      <c r="AG283" s="59">
        <v>1751</v>
      </c>
      <c r="AH283" s="59">
        <v>1751</v>
      </c>
      <c r="AI283" s="59" t="s">
        <v>3668</v>
      </c>
      <c r="AJ283" s="59" t="s">
        <v>3668</v>
      </c>
      <c r="AK283" s="59" t="s">
        <v>3668</v>
      </c>
      <c r="AL283" s="59" t="s">
        <v>3667</v>
      </c>
      <c r="AM283" s="59" t="s">
        <v>3667</v>
      </c>
      <c r="AN283" s="59" t="s">
        <v>3668</v>
      </c>
      <c r="AO283" s="59" t="s">
        <v>3668</v>
      </c>
      <c r="AP283" s="59" t="s">
        <v>3668</v>
      </c>
      <c r="AQ283" s="59" t="s">
        <v>3668</v>
      </c>
      <c r="AR283" s="59" t="s">
        <v>5633</v>
      </c>
      <c r="AS283" s="59">
        <v>18723176832</v>
      </c>
      <c r="AT283" s="59"/>
      <c r="AU283" s="59"/>
      <c r="AV283" s="59"/>
      <c r="AW283" s="59"/>
      <c r="AX283" s="59">
        <f t="shared" si="16"/>
        <v>0</v>
      </c>
      <c r="AY283" s="132"/>
      <c r="AZ283" s="132"/>
      <c r="BA283" s="70"/>
      <c r="BB283" s="70"/>
      <c r="BC283" s="70"/>
      <c r="BD283" s="70"/>
      <c r="BE283" s="70"/>
    </row>
    <row r="284" s="6" customFormat="1" ht="111" customHeight="1" outlineLevel="2" spans="1:57">
      <c r="A284" s="59" t="s">
        <v>5320</v>
      </c>
      <c r="B284" s="59" t="s">
        <v>5320</v>
      </c>
      <c r="C284" s="59">
        <v>274</v>
      </c>
      <c r="D284" s="59" t="s">
        <v>5634</v>
      </c>
      <c r="E284" s="59" t="s">
        <v>5562</v>
      </c>
      <c r="F284" s="59" t="s">
        <v>5563</v>
      </c>
      <c r="G284" s="59" t="s">
        <v>5574</v>
      </c>
      <c r="H284" s="59" t="s">
        <v>5635</v>
      </c>
      <c r="I284" s="59" t="s">
        <v>3690</v>
      </c>
      <c r="J284" s="59" t="s">
        <v>4276</v>
      </c>
      <c r="K284" s="59" t="s">
        <v>5636</v>
      </c>
      <c r="L284" s="59" t="s">
        <v>5637</v>
      </c>
      <c r="M284" s="59" t="s">
        <v>5636</v>
      </c>
      <c r="N284" s="59" t="s">
        <v>5638</v>
      </c>
      <c r="O284" s="59" t="s">
        <v>3658</v>
      </c>
      <c r="P284" s="59" t="s">
        <v>5579</v>
      </c>
      <c r="Q284" s="59" t="s">
        <v>5580</v>
      </c>
      <c r="R284" s="59" t="s">
        <v>3661</v>
      </c>
      <c r="S284" s="59" t="s">
        <v>5639</v>
      </c>
      <c r="T284" s="59" t="s">
        <v>4579</v>
      </c>
      <c r="U284" s="59" t="s">
        <v>4147</v>
      </c>
      <c r="V284" s="59" t="s">
        <v>3788</v>
      </c>
      <c r="W284" s="59" t="s">
        <v>4281</v>
      </c>
      <c r="X284" s="59">
        <v>2024</v>
      </c>
      <c r="Y284" s="59" t="s">
        <v>3667</v>
      </c>
      <c r="Z284" s="59">
        <v>202401</v>
      </c>
      <c r="AA284" s="59">
        <v>202412</v>
      </c>
      <c r="AB284" s="59">
        <v>12</v>
      </c>
      <c r="AC284" s="59">
        <v>12</v>
      </c>
      <c r="AD284" s="59"/>
      <c r="AE284" s="59"/>
      <c r="AF284" s="59"/>
      <c r="AG284" s="59">
        <v>1742</v>
      </c>
      <c r="AH284" s="59">
        <v>1742</v>
      </c>
      <c r="AI284" s="59" t="s">
        <v>3668</v>
      </c>
      <c r="AJ284" s="59" t="s">
        <v>3668</v>
      </c>
      <c r="AK284" s="59" t="s">
        <v>3668</v>
      </c>
      <c r="AL284" s="59" t="s">
        <v>3667</v>
      </c>
      <c r="AM284" s="59" t="s">
        <v>3667</v>
      </c>
      <c r="AN284" s="59" t="s">
        <v>3668</v>
      </c>
      <c r="AO284" s="59" t="s">
        <v>3668</v>
      </c>
      <c r="AP284" s="59" t="s">
        <v>3668</v>
      </c>
      <c r="AQ284" s="59" t="s">
        <v>3668</v>
      </c>
      <c r="AR284" s="59" t="s">
        <v>4811</v>
      </c>
      <c r="AS284" s="59">
        <v>15223570990</v>
      </c>
      <c r="AT284" s="59"/>
      <c r="AU284" s="59"/>
      <c r="AV284" s="59"/>
      <c r="AW284" s="59"/>
      <c r="AX284" s="59">
        <f t="shared" si="16"/>
        <v>0</v>
      </c>
      <c r="AY284" s="132"/>
      <c r="AZ284" s="132"/>
      <c r="BA284" s="70"/>
      <c r="BB284" s="70"/>
      <c r="BC284" s="70"/>
      <c r="BD284" s="70"/>
      <c r="BE284" s="70"/>
    </row>
    <row r="285" s="6" customFormat="1" ht="111" customHeight="1" outlineLevel="2" spans="1:57">
      <c r="A285" s="59" t="s">
        <v>5320</v>
      </c>
      <c r="B285" s="59" t="s">
        <v>5320</v>
      </c>
      <c r="C285" s="59">
        <v>275</v>
      </c>
      <c r="D285" s="59" t="s">
        <v>5640</v>
      </c>
      <c r="E285" s="59" t="s">
        <v>5562</v>
      </c>
      <c r="F285" s="59" t="s">
        <v>5563</v>
      </c>
      <c r="G285" s="59" t="s">
        <v>5574</v>
      </c>
      <c r="H285" s="59" t="s">
        <v>5641</v>
      </c>
      <c r="I285" s="59" t="s">
        <v>3690</v>
      </c>
      <c r="J285" s="59" t="s">
        <v>4161</v>
      </c>
      <c r="K285" s="59" t="s">
        <v>5642</v>
      </c>
      <c r="L285" s="59" t="s">
        <v>5643</v>
      </c>
      <c r="M285" s="59" t="s">
        <v>5642</v>
      </c>
      <c r="N285" s="59" t="s">
        <v>5644</v>
      </c>
      <c r="O285" s="59" t="s">
        <v>3658</v>
      </c>
      <c r="P285" s="59" t="s">
        <v>5579</v>
      </c>
      <c r="Q285" s="59" t="s">
        <v>5580</v>
      </c>
      <c r="R285" s="59" t="s">
        <v>3661</v>
      </c>
      <c r="S285" s="59" t="s">
        <v>5645</v>
      </c>
      <c r="T285" s="59" t="s">
        <v>4579</v>
      </c>
      <c r="U285" s="59" t="s">
        <v>4147</v>
      </c>
      <c r="V285" s="59" t="s">
        <v>3788</v>
      </c>
      <c r="W285" s="59" t="s">
        <v>4166</v>
      </c>
      <c r="X285" s="59">
        <v>2024</v>
      </c>
      <c r="Y285" s="59" t="s">
        <v>3667</v>
      </c>
      <c r="Z285" s="59">
        <v>202401</v>
      </c>
      <c r="AA285" s="59">
        <v>202412</v>
      </c>
      <c r="AB285" s="59">
        <v>50</v>
      </c>
      <c r="AC285" s="59">
        <v>50</v>
      </c>
      <c r="AD285" s="59"/>
      <c r="AE285" s="59"/>
      <c r="AF285" s="59"/>
      <c r="AG285" s="59">
        <v>5994</v>
      </c>
      <c r="AH285" s="59">
        <v>5994</v>
      </c>
      <c r="AI285" s="59" t="s">
        <v>3668</v>
      </c>
      <c r="AJ285" s="59" t="s">
        <v>3668</v>
      </c>
      <c r="AK285" s="59" t="s">
        <v>3668</v>
      </c>
      <c r="AL285" s="59" t="s">
        <v>3667</v>
      </c>
      <c r="AM285" s="59" t="s">
        <v>3667</v>
      </c>
      <c r="AN285" s="59" t="s">
        <v>3668</v>
      </c>
      <c r="AO285" s="59" t="s">
        <v>3668</v>
      </c>
      <c r="AP285" s="59" t="s">
        <v>3668</v>
      </c>
      <c r="AQ285" s="59" t="s">
        <v>3668</v>
      </c>
      <c r="AR285" s="59" t="s">
        <v>5646</v>
      </c>
      <c r="AS285" s="59">
        <v>15086903993</v>
      </c>
      <c r="AT285" s="59"/>
      <c r="AU285" s="59"/>
      <c r="AV285" s="59"/>
      <c r="AW285" s="59"/>
      <c r="AX285" s="59">
        <f t="shared" si="16"/>
        <v>0</v>
      </c>
      <c r="AY285" s="132"/>
      <c r="AZ285" s="132"/>
      <c r="BA285" s="70"/>
      <c r="BB285" s="70"/>
      <c r="BC285" s="70"/>
      <c r="BD285" s="70"/>
      <c r="BE285" s="70"/>
    </row>
    <row r="286" s="6" customFormat="1" ht="111" customHeight="1" outlineLevel="2" spans="1:57">
      <c r="A286" s="59" t="s">
        <v>5320</v>
      </c>
      <c r="B286" s="59" t="s">
        <v>5320</v>
      </c>
      <c r="C286" s="59">
        <v>276</v>
      </c>
      <c r="D286" s="59" t="s">
        <v>5647</v>
      </c>
      <c r="E286" s="59" t="s">
        <v>5562</v>
      </c>
      <c r="F286" s="59" t="s">
        <v>5563</v>
      </c>
      <c r="G286" s="59" t="s">
        <v>5574</v>
      </c>
      <c r="H286" s="59" t="s">
        <v>5648</v>
      </c>
      <c r="I286" s="59" t="s">
        <v>3690</v>
      </c>
      <c r="J286" s="59" t="s">
        <v>3691</v>
      </c>
      <c r="K286" s="59" t="s">
        <v>5649</v>
      </c>
      <c r="L286" s="59" t="s">
        <v>5650</v>
      </c>
      <c r="M286" s="59" t="s">
        <v>5649</v>
      </c>
      <c r="N286" s="59" t="s">
        <v>5651</v>
      </c>
      <c r="O286" s="59" t="s">
        <v>3658</v>
      </c>
      <c r="P286" s="59" t="s">
        <v>5579</v>
      </c>
      <c r="Q286" s="59" t="s">
        <v>5580</v>
      </c>
      <c r="R286" s="59" t="s">
        <v>3661</v>
      </c>
      <c r="S286" s="59" t="s">
        <v>5652</v>
      </c>
      <c r="T286" s="59" t="s">
        <v>4579</v>
      </c>
      <c r="U286" s="59" t="s">
        <v>4147</v>
      </c>
      <c r="V286" s="59" t="s">
        <v>3788</v>
      </c>
      <c r="W286" s="59" t="s">
        <v>3700</v>
      </c>
      <c r="X286" s="59">
        <v>2024</v>
      </c>
      <c r="Y286" s="59" t="s">
        <v>3667</v>
      </c>
      <c r="Z286" s="59">
        <v>202401</v>
      </c>
      <c r="AA286" s="59">
        <v>202412</v>
      </c>
      <c r="AB286" s="59">
        <v>48</v>
      </c>
      <c r="AC286" s="59">
        <v>48</v>
      </c>
      <c r="AD286" s="59"/>
      <c r="AE286" s="59"/>
      <c r="AF286" s="59"/>
      <c r="AG286" s="59">
        <v>7712</v>
      </c>
      <c r="AH286" s="59">
        <v>7712</v>
      </c>
      <c r="AI286" s="59" t="s">
        <v>3668</v>
      </c>
      <c r="AJ286" s="59" t="s">
        <v>3668</v>
      </c>
      <c r="AK286" s="59" t="s">
        <v>3668</v>
      </c>
      <c r="AL286" s="59" t="s">
        <v>3667</v>
      </c>
      <c r="AM286" s="59" t="s">
        <v>3667</v>
      </c>
      <c r="AN286" s="59" t="s">
        <v>3668</v>
      </c>
      <c r="AO286" s="59" t="s">
        <v>3668</v>
      </c>
      <c r="AP286" s="59" t="s">
        <v>3668</v>
      </c>
      <c r="AQ286" s="59" t="s">
        <v>3668</v>
      </c>
      <c r="AR286" s="59" t="s">
        <v>4120</v>
      </c>
      <c r="AS286" s="59">
        <v>13668448223</v>
      </c>
      <c r="AT286" s="59"/>
      <c r="AU286" s="59"/>
      <c r="AV286" s="59"/>
      <c r="AW286" s="59"/>
      <c r="AX286" s="59">
        <f t="shared" si="16"/>
        <v>0</v>
      </c>
      <c r="AY286" s="132"/>
      <c r="AZ286" s="132"/>
      <c r="BA286" s="70"/>
      <c r="BB286" s="70"/>
      <c r="BC286" s="70"/>
      <c r="BD286" s="70"/>
      <c r="BE286" s="70"/>
    </row>
    <row r="287" s="6" customFormat="1" ht="111" customHeight="1" outlineLevel="2" spans="1:57">
      <c r="A287" s="59" t="s">
        <v>5320</v>
      </c>
      <c r="B287" s="59" t="s">
        <v>5320</v>
      </c>
      <c r="C287" s="59">
        <v>277</v>
      </c>
      <c r="D287" s="59" t="s">
        <v>5653</v>
      </c>
      <c r="E287" s="59" t="s">
        <v>5562</v>
      </c>
      <c r="F287" s="59" t="s">
        <v>5563</v>
      </c>
      <c r="G287" s="59" t="s">
        <v>5574</v>
      </c>
      <c r="H287" s="59" t="s">
        <v>5654</v>
      </c>
      <c r="I287" s="59" t="s">
        <v>3690</v>
      </c>
      <c r="J287" s="59" t="s">
        <v>3737</v>
      </c>
      <c r="K287" s="59" t="s">
        <v>5655</v>
      </c>
      <c r="L287" s="59" t="s">
        <v>5656</v>
      </c>
      <c r="M287" s="59" t="s">
        <v>5655</v>
      </c>
      <c r="N287" s="59" t="s">
        <v>5657</v>
      </c>
      <c r="O287" s="59" t="s">
        <v>3658</v>
      </c>
      <c r="P287" s="59" t="s">
        <v>5579</v>
      </c>
      <c r="Q287" s="59" t="s">
        <v>5580</v>
      </c>
      <c r="R287" s="59" t="s">
        <v>3661</v>
      </c>
      <c r="S287" s="59" t="s">
        <v>5658</v>
      </c>
      <c r="T287" s="59" t="s">
        <v>4579</v>
      </c>
      <c r="U287" s="59" t="s">
        <v>4147</v>
      </c>
      <c r="V287" s="59" t="s">
        <v>3788</v>
      </c>
      <c r="W287" s="59" t="s">
        <v>4209</v>
      </c>
      <c r="X287" s="59">
        <v>2024</v>
      </c>
      <c r="Y287" s="59" t="s">
        <v>3667</v>
      </c>
      <c r="Z287" s="59">
        <v>202401</v>
      </c>
      <c r="AA287" s="59">
        <v>202412</v>
      </c>
      <c r="AB287" s="59">
        <v>38</v>
      </c>
      <c r="AC287" s="59">
        <v>38</v>
      </c>
      <c r="AD287" s="59"/>
      <c r="AE287" s="59"/>
      <c r="AF287" s="59"/>
      <c r="AG287" s="59">
        <v>3850</v>
      </c>
      <c r="AH287" s="59">
        <v>3850</v>
      </c>
      <c r="AI287" s="59" t="s">
        <v>3668</v>
      </c>
      <c r="AJ287" s="59" t="s">
        <v>3668</v>
      </c>
      <c r="AK287" s="59" t="s">
        <v>3668</v>
      </c>
      <c r="AL287" s="59" t="s">
        <v>3667</v>
      </c>
      <c r="AM287" s="59" t="s">
        <v>3667</v>
      </c>
      <c r="AN287" s="59" t="s">
        <v>3668</v>
      </c>
      <c r="AO287" s="59" t="s">
        <v>3668</v>
      </c>
      <c r="AP287" s="59" t="s">
        <v>3668</v>
      </c>
      <c r="AQ287" s="59" t="s">
        <v>3668</v>
      </c>
      <c r="AR287" s="59" t="s">
        <v>5027</v>
      </c>
      <c r="AS287" s="59">
        <v>18315015559</v>
      </c>
      <c r="AT287" s="59"/>
      <c r="AU287" s="59"/>
      <c r="AV287" s="59"/>
      <c r="AW287" s="59"/>
      <c r="AX287" s="59">
        <f t="shared" si="16"/>
        <v>0</v>
      </c>
      <c r="AY287" s="132"/>
      <c r="AZ287" s="132"/>
      <c r="BA287" s="70"/>
      <c r="BB287" s="70"/>
      <c r="BC287" s="70"/>
      <c r="BD287" s="70"/>
      <c r="BE287" s="70"/>
    </row>
    <row r="288" s="6" customFormat="1" ht="111" customHeight="1" outlineLevel="2" spans="1:57">
      <c r="A288" s="59" t="s">
        <v>5320</v>
      </c>
      <c r="B288" s="59" t="s">
        <v>5320</v>
      </c>
      <c r="C288" s="59">
        <v>278</v>
      </c>
      <c r="D288" s="59" t="s">
        <v>5659</v>
      </c>
      <c r="E288" s="59" t="s">
        <v>5562</v>
      </c>
      <c r="F288" s="59" t="s">
        <v>5563</v>
      </c>
      <c r="G288" s="59" t="s">
        <v>5574</v>
      </c>
      <c r="H288" s="59" t="s">
        <v>5660</v>
      </c>
      <c r="I288" s="59" t="s">
        <v>3690</v>
      </c>
      <c r="J288" s="59" t="s">
        <v>4212</v>
      </c>
      <c r="K288" s="59" t="s">
        <v>5661</v>
      </c>
      <c r="L288" s="59" t="s">
        <v>5662</v>
      </c>
      <c r="M288" s="59" t="s">
        <v>5661</v>
      </c>
      <c r="N288" s="59" t="s">
        <v>5663</v>
      </c>
      <c r="O288" s="59" t="s">
        <v>3658</v>
      </c>
      <c r="P288" s="59" t="s">
        <v>5579</v>
      </c>
      <c r="Q288" s="59" t="s">
        <v>5580</v>
      </c>
      <c r="R288" s="59" t="s">
        <v>3661</v>
      </c>
      <c r="S288" s="59" t="s">
        <v>5664</v>
      </c>
      <c r="T288" s="59" t="s">
        <v>4579</v>
      </c>
      <c r="U288" s="59" t="s">
        <v>4147</v>
      </c>
      <c r="V288" s="59" t="s">
        <v>3788</v>
      </c>
      <c r="W288" s="59" t="s">
        <v>4217</v>
      </c>
      <c r="X288" s="59">
        <v>2024</v>
      </c>
      <c r="Y288" s="59" t="s">
        <v>3667</v>
      </c>
      <c r="Z288" s="59">
        <v>202401</v>
      </c>
      <c r="AA288" s="59">
        <v>202412</v>
      </c>
      <c r="AB288" s="59">
        <v>33</v>
      </c>
      <c r="AC288" s="59">
        <v>33</v>
      </c>
      <c r="AD288" s="59"/>
      <c r="AE288" s="59"/>
      <c r="AF288" s="59"/>
      <c r="AG288" s="59">
        <v>3158</v>
      </c>
      <c r="AH288" s="59">
        <v>3158</v>
      </c>
      <c r="AI288" s="59" t="s">
        <v>3668</v>
      </c>
      <c r="AJ288" s="59" t="s">
        <v>3668</v>
      </c>
      <c r="AK288" s="59" t="s">
        <v>3668</v>
      </c>
      <c r="AL288" s="59" t="s">
        <v>3667</v>
      </c>
      <c r="AM288" s="59" t="s">
        <v>3667</v>
      </c>
      <c r="AN288" s="59" t="s">
        <v>3668</v>
      </c>
      <c r="AO288" s="59" t="s">
        <v>3668</v>
      </c>
      <c r="AP288" s="59" t="s">
        <v>3668</v>
      </c>
      <c r="AQ288" s="59" t="s">
        <v>3668</v>
      </c>
      <c r="AR288" s="59" t="s">
        <v>4840</v>
      </c>
      <c r="AS288" s="59">
        <v>15823710996</v>
      </c>
      <c r="AT288" s="59"/>
      <c r="AU288" s="59"/>
      <c r="AV288" s="59"/>
      <c r="AW288" s="59"/>
      <c r="AX288" s="59">
        <f t="shared" si="16"/>
        <v>0</v>
      </c>
      <c r="AY288" s="132"/>
      <c r="AZ288" s="132"/>
      <c r="BA288" s="70"/>
      <c r="BB288" s="70"/>
      <c r="BC288" s="70"/>
      <c r="BD288" s="70"/>
      <c r="BE288" s="70"/>
    </row>
    <row r="289" s="6" customFormat="1" ht="111" customHeight="1" outlineLevel="2" spans="1:57">
      <c r="A289" s="59" t="s">
        <v>5320</v>
      </c>
      <c r="B289" s="59" t="s">
        <v>5320</v>
      </c>
      <c r="C289" s="59">
        <v>279</v>
      </c>
      <c r="D289" s="59" t="s">
        <v>5665</v>
      </c>
      <c r="E289" s="59" t="s">
        <v>5562</v>
      </c>
      <c r="F289" s="59" t="s">
        <v>5563</v>
      </c>
      <c r="G289" s="59" t="s">
        <v>5574</v>
      </c>
      <c r="H289" s="59" t="s">
        <v>5666</v>
      </c>
      <c r="I289" s="59" t="s">
        <v>3690</v>
      </c>
      <c r="J289" s="59" t="s">
        <v>4357</v>
      </c>
      <c r="K289" s="59" t="s">
        <v>5667</v>
      </c>
      <c r="L289" s="59" t="s">
        <v>5668</v>
      </c>
      <c r="M289" s="59" t="s">
        <v>5667</v>
      </c>
      <c r="N289" s="59" t="s">
        <v>5669</v>
      </c>
      <c r="O289" s="59" t="s">
        <v>3658</v>
      </c>
      <c r="P289" s="59" t="s">
        <v>5579</v>
      </c>
      <c r="Q289" s="59" t="s">
        <v>5580</v>
      </c>
      <c r="R289" s="59" t="s">
        <v>3661</v>
      </c>
      <c r="S289" s="59" t="s">
        <v>5670</v>
      </c>
      <c r="T289" s="59" t="s">
        <v>4579</v>
      </c>
      <c r="U289" s="59" t="s">
        <v>4147</v>
      </c>
      <c r="V289" s="59" t="s">
        <v>3788</v>
      </c>
      <c r="W289" s="59" t="s">
        <v>4110</v>
      </c>
      <c r="X289" s="59">
        <v>2024</v>
      </c>
      <c r="Y289" s="59" t="s">
        <v>3667</v>
      </c>
      <c r="Z289" s="59">
        <v>202401</v>
      </c>
      <c r="AA289" s="59">
        <v>202412</v>
      </c>
      <c r="AB289" s="59">
        <v>65</v>
      </c>
      <c r="AC289" s="59">
        <v>65</v>
      </c>
      <c r="AD289" s="59"/>
      <c r="AE289" s="59"/>
      <c r="AF289" s="59"/>
      <c r="AG289" s="59">
        <v>7308</v>
      </c>
      <c r="AH289" s="59">
        <v>7308</v>
      </c>
      <c r="AI289" s="59" t="s">
        <v>3668</v>
      </c>
      <c r="AJ289" s="59" t="s">
        <v>3668</v>
      </c>
      <c r="AK289" s="59" t="s">
        <v>3668</v>
      </c>
      <c r="AL289" s="59" t="s">
        <v>3667</v>
      </c>
      <c r="AM289" s="59" t="s">
        <v>3667</v>
      </c>
      <c r="AN289" s="59" t="s">
        <v>3668</v>
      </c>
      <c r="AO289" s="59" t="s">
        <v>3668</v>
      </c>
      <c r="AP289" s="59" t="s">
        <v>3668</v>
      </c>
      <c r="AQ289" s="59" t="s">
        <v>3668</v>
      </c>
      <c r="AR289" s="59" t="s">
        <v>4847</v>
      </c>
      <c r="AS289" s="59">
        <v>15084310372</v>
      </c>
      <c r="AT289" s="59"/>
      <c r="AU289" s="59"/>
      <c r="AV289" s="59"/>
      <c r="AW289" s="59"/>
      <c r="AX289" s="59">
        <f t="shared" si="16"/>
        <v>0</v>
      </c>
      <c r="AY289" s="132"/>
      <c r="AZ289" s="132"/>
      <c r="BA289" s="70"/>
      <c r="BB289" s="70"/>
      <c r="BC289" s="70"/>
      <c r="BD289" s="70"/>
      <c r="BE289" s="70"/>
    </row>
    <row r="290" s="6" customFormat="1" ht="111" customHeight="1" outlineLevel="2" spans="1:57">
      <c r="A290" s="59" t="s">
        <v>5320</v>
      </c>
      <c r="B290" s="59" t="s">
        <v>5320</v>
      </c>
      <c r="C290" s="59">
        <v>280</v>
      </c>
      <c r="D290" s="59" t="s">
        <v>5671</v>
      </c>
      <c r="E290" s="59" t="s">
        <v>5562</v>
      </c>
      <c r="F290" s="59" t="s">
        <v>5563</v>
      </c>
      <c r="G290" s="59" t="s">
        <v>5574</v>
      </c>
      <c r="H290" s="59" t="s">
        <v>5672</v>
      </c>
      <c r="I290" s="59" t="s">
        <v>3690</v>
      </c>
      <c r="J290" s="59" t="s">
        <v>4169</v>
      </c>
      <c r="K290" s="59" t="s">
        <v>5673</v>
      </c>
      <c r="L290" s="59" t="s">
        <v>5674</v>
      </c>
      <c r="M290" s="59" t="s">
        <v>5673</v>
      </c>
      <c r="N290" s="59" t="s">
        <v>5675</v>
      </c>
      <c r="O290" s="59" t="s">
        <v>3658</v>
      </c>
      <c r="P290" s="59" t="s">
        <v>5579</v>
      </c>
      <c r="Q290" s="59" t="s">
        <v>5580</v>
      </c>
      <c r="R290" s="59" t="s">
        <v>3661</v>
      </c>
      <c r="S290" s="59" t="s">
        <v>5676</v>
      </c>
      <c r="T290" s="59" t="s">
        <v>4579</v>
      </c>
      <c r="U290" s="59" t="s">
        <v>4147</v>
      </c>
      <c r="V290" s="59" t="s">
        <v>3788</v>
      </c>
      <c r="W290" s="59" t="s">
        <v>4174</v>
      </c>
      <c r="X290" s="59">
        <v>2024</v>
      </c>
      <c r="Y290" s="59" t="s">
        <v>3667</v>
      </c>
      <c r="Z290" s="59">
        <v>202401</v>
      </c>
      <c r="AA290" s="59">
        <v>202412</v>
      </c>
      <c r="AB290" s="59">
        <v>48</v>
      </c>
      <c r="AC290" s="59">
        <v>48</v>
      </c>
      <c r="AD290" s="59"/>
      <c r="AE290" s="59"/>
      <c r="AF290" s="59"/>
      <c r="AG290" s="59">
        <v>3978</v>
      </c>
      <c r="AH290" s="59">
        <v>3978</v>
      </c>
      <c r="AI290" s="59" t="s">
        <v>3668</v>
      </c>
      <c r="AJ290" s="59" t="s">
        <v>3668</v>
      </c>
      <c r="AK290" s="59" t="s">
        <v>3668</v>
      </c>
      <c r="AL290" s="59" t="s">
        <v>3667</v>
      </c>
      <c r="AM290" s="59" t="s">
        <v>3667</v>
      </c>
      <c r="AN290" s="59" t="s">
        <v>3668</v>
      </c>
      <c r="AO290" s="59" t="s">
        <v>3668</v>
      </c>
      <c r="AP290" s="59" t="s">
        <v>3668</v>
      </c>
      <c r="AQ290" s="59" t="s">
        <v>3668</v>
      </c>
      <c r="AR290" s="59" t="s">
        <v>5677</v>
      </c>
      <c r="AS290" s="59">
        <v>15922968670</v>
      </c>
      <c r="AT290" s="59"/>
      <c r="AU290" s="59"/>
      <c r="AV290" s="59"/>
      <c r="AW290" s="59"/>
      <c r="AX290" s="59">
        <f t="shared" si="16"/>
        <v>0</v>
      </c>
      <c r="AY290" s="132"/>
      <c r="AZ290" s="132"/>
      <c r="BA290" s="70"/>
      <c r="BB290" s="70"/>
      <c r="BC290" s="70"/>
      <c r="BD290" s="70"/>
      <c r="BE290" s="70"/>
    </row>
    <row r="291" s="6" customFormat="1" ht="111" customHeight="1" outlineLevel="2" spans="1:57">
      <c r="A291" s="59" t="s">
        <v>5320</v>
      </c>
      <c r="B291" s="59" t="s">
        <v>5320</v>
      </c>
      <c r="C291" s="59">
        <v>281</v>
      </c>
      <c r="D291" s="59" t="s">
        <v>5678</v>
      </c>
      <c r="E291" s="59" t="s">
        <v>5562</v>
      </c>
      <c r="F291" s="59" t="s">
        <v>5563</v>
      </c>
      <c r="G291" s="59" t="s">
        <v>5574</v>
      </c>
      <c r="H291" s="59" t="s">
        <v>5679</v>
      </c>
      <c r="I291" s="59" t="s">
        <v>3690</v>
      </c>
      <c r="J291" s="59" t="s">
        <v>3909</v>
      </c>
      <c r="K291" s="59" t="s">
        <v>5680</v>
      </c>
      <c r="L291" s="59" t="s">
        <v>5681</v>
      </c>
      <c r="M291" s="59" t="s">
        <v>5680</v>
      </c>
      <c r="N291" s="59" t="s">
        <v>5682</v>
      </c>
      <c r="O291" s="59" t="s">
        <v>3658</v>
      </c>
      <c r="P291" s="59" t="s">
        <v>5579</v>
      </c>
      <c r="Q291" s="59" t="s">
        <v>5580</v>
      </c>
      <c r="R291" s="59" t="s">
        <v>3661</v>
      </c>
      <c r="S291" s="59" t="s">
        <v>5683</v>
      </c>
      <c r="T291" s="59" t="s">
        <v>4579</v>
      </c>
      <c r="U291" s="59" t="s">
        <v>4147</v>
      </c>
      <c r="V291" s="59" t="s">
        <v>3788</v>
      </c>
      <c r="W291" s="59" t="s">
        <v>4224</v>
      </c>
      <c r="X291" s="59">
        <v>2024</v>
      </c>
      <c r="Y291" s="59" t="s">
        <v>3667</v>
      </c>
      <c r="Z291" s="59">
        <v>202401</v>
      </c>
      <c r="AA291" s="59">
        <v>202412</v>
      </c>
      <c r="AB291" s="59">
        <v>40</v>
      </c>
      <c r="AC291" s="59">
        <v>40</v>
      </c>
      <c r="AD291" s="59"/>
      <c r="AE291" s="59"/>
      <c r="AF291" s="59"/>
      <c r="AG291" s="59">
        <v>2770</v>
      </c>
      <c r="AH291" s="59">
        <v>2770</v>
      </c>
      <c r="AI291" s="59" t="s">
        <v>3668</v>
      </c>
      <c r="AJ291" s="59" t="s">
        <v>3668</v>
      </c>
      <c r="AK291" s="59" t="s">
        <v>3668</v>
      </c>
      <c r="AL291" s="59" t="s">
        <v>3667</v>
      </c>
      <c r="AM291" s="59" t="s">
        <v>3667</v>
      </c>
      <c r="AN291" s="59" t="s">
        <v>3668</v>
      </c>
      <c r="AO291" s="59" t="s">
        <v>3668</v>
      </c>
      <c r="AP291" s="59" t="s">
        <v>3668</v>
      </c>
      <c r="AQ291" s="59" t="s">
        <v>3668</v>
      </c>
      <c r="AR291" s="59" t="s">
        <v>5052</v>
      </c>
      <c r="AS291" s="59">
        <v>15823807292</v>
      </c>
      <c r="AT291" s="59"/>
      <c r="AU291" s="59"/>
      <c r="AV291" s="59"/>
      <c r="AW291" s="59"/>
      <c r="AX291" s="59">
        <f t="shared" si="16"/>
        <v>0</v>
      </c>
      <c r="AY291" s="132"/>
      <c r="AZ291" s="132"/>
      <c r="BA291" s="70"/>
      <c r="BB291" s="70"/>
      <c r="BC291" s="70"/>
      <c r="BD291" s="70"/>
      <c r="BE291" s="70"/>
    </row>
    <row r="292" s="6" customFormat="1" ht="111" customHeight="1" outlineLevel="2" spans="1:57">
      <c r="A292" s="59" t="s">
        <v>5320</v>
      </c>
      <c r="B292" s="59" t="s">
        <v>5320</v>
      </c>
      <c r="C292" s="59">
        <v>282</v>
      </c>
      <c r="D292" s="59" t="s">
        <v>5684</v>
      </c>
      <c r="E292" s="59" t="s">
        <v>5562</v>
      </c>
      <c r="F292" s="59" t="s">
        <v>5563</v>
      </c>
      <c r="G292" s="59" t="s">
        <v>5574</v>
      </c>
      <c r="H292" s="59" t="s">
        <v>5685</v>
      </c>
      <c r="I292" s="59" t="s">
        <v>3690</v>
      </c>
      <c r="J292" s="59" t="s">
        <v>4177</v>
      </c>
      <c r="K292" s="59" t="s">
        <v>5686</v>
      </c>
      <c r="L292" s="59" t="s">
        <v>5687</v>
      </c>
      <c r="M292" s="59" t="s">
        <v>5686</v>
      </c>
      <c r="N292" s="59" t="s">
        <v>5688</v>
      </c>
      <c r="O292" s="59" t="s">
        <v>3658</v>
      </c>
      <c r="P292" s="59" t="s">
        <v>5579</v>
      </c>
      <c r="Q292" s="59" t="s">
        <v>5580</v>
      </c>
      <c r="R292" s="59" t="s">
        <v>3661</v>
      </c>
      <c r="S292" s="59" t="s">
        <v>5689</v>
      </c>
      <c r="T292" s="59" t="s">
        <v>4579</v>
      </c>
      <c r="U292" s="59" t="s">
        <v>4147</v>
      </c>
      <c r="V292" s="59" t="s">
        <v>3788</v>
      </c>
      <c r="W292" s="59" t="s">
        <v>3716</v>
      </c>
      <c r="X292" s="59">
        <v>2024</v>
      </c>
      <c r="Y292" s="59" t="s">
        <v>3667</v>
      </c>
      <c r="Z292" s="59">
        <v>202401</v>
      </c>
      <c r="AA292" s="59">
        <v>202412</v>
      </c>
      <c r="AB292" s="59">
        <v>55</v>
      </c>
      <c r="AC292" s="59">
        <v>55</v>
      </c>
      <c r="AD292" s="59"/>
      <c r="AE292" s="59"/>
      <c r="AF292" s="59"/>
      <c r="AG292" s="59">
        <v>2917</v>
      </c>
      <c r="AH292" s="59">
        <v>2917</v>
      </c>
      <c r="AI292" s="59" t="s">
        <v>3668</v>
      </c>
      <c r="AJ292" s="59" t="s">
        <v>3668</v>
      </c>
      <c r="AK292" s="59" t="s">
        <v>3668</v>
      </c>
      <c r="AL292" s="59" t="s">
        <v>3667</v>
      </c>
      <c r="AM292" s="59" t="s">
        <v>3667</v>
      </c>
      <c r="AN292" s="59" t="s">
        <v>3668</v>
      </c>
      <c r="AO292" s="59" t="s">
        <v>3668</v>
      </c>
      <c r="AP292" s="59" t="s">
        <v>3668</v>
      </c>
      <c r="AQ292" s="59" t="s">
        <v>3668</v>
      </c>
      <c r="AR292" s="59" t="s">
        <v>5690</v>
      </c>
      <c r="AS292" s="59">
        <v>15223663980</v>
      </c>
      <c r="AT292" s="59"/>
      <c r="AU292" s="59"/>
      <c r="AV292" s="59"/>
      <c r="AW292" s="59"/>
      <c r="AX292" s="59">
        <f t="shared" si="16"/>
        <v>0</v>
      </c>
      <c r="AY292" s="132"/>
      <c r="AZ292" s="132"/>
      <c r="BA292" s="70"/>
      <c r="BB292" s="70"/>
      <c r="BC292" s="70"/>
      <c r="BD292" s="70"/>
      <c r="BE292" s="70"/>
    </row>
    <row r="293" s="6" customFormat="1" ht="111" customHeight="1" outlineLevel="2" spans="1:57">
      <c r="A293" s="59" t="s">
        <v>5320</v>
      </c>
      <c r="B293" s="59" t="s">
        <v>5320</v>
      </c>
      <c r="C293" s="59">
        <v>283</v>
      </c>
      <c r="D293" s="59" t="s">
        <v>5691</v>
      </c>
      <c r="E293" s="59" t="s">
        <v>5562</v>
      </c>
      <c r="F293" s="59" t="s">
        <v>5563</v>
      </c>
      <c r="G293" s="59" t="s">
        <v>5574</v>
      </c>
      <c r="H293" s="59" t="s">
        <v>5692</v>
      </c>
      <c r="I293" s="59" t="s">
        <v>3690</v>
      </c>
      <c r="J293" s="59" t="s">
        <v>4364</v>
      </c>
      <c r="K293" s="59" t="s">
        <v>5693</v>
      </c>
      <c r="L293" s="59" t="s">
        <v>5694</v>
      </c>
      <c r="M293" s="59" t="s">
        <v>5693</v>
      </c>
      <c r="N293" s="59" t="s">
        <v>5695</v>
      </c>
      <c r="O293" s="59" t="s">
        <v>3658</v>
      </c>
      <c r="P293" s="59" t="s">
        <v>5579</v>
      </c>
      <c r="Q293" s="59" t="s">
        <v>5580</v>
      </c>
      <c r="R293" s="59" t="s">
        <v>3661</v>
      </c>
      <c r="S293" s="59" t="s">
        <v>5696</v>
      </c>
      <c r="T293" s="59" t="s">
        <v>4579</v>
      </c>
      <c r="U293" s="59" t="s">
        <v>4147</v>
      </c>
      <c r="V293" s="59" t="s">
        <v>3788</v>
      </c>
      <c r="W293" s="59" t="s">
        <v>4035</v>
      </c>
      <c r="X293" s="59">
        <v>2024</v>
      </c>
      <c r="Y293" s="59" t="s">
        <v>3667</v>
      </c>
      <c r="Z293" s="59">
        <v>202401</v>
      </c>
      <c r="AA293" s="59">
        <v>202412</v>
      </c>
      <c r="AB293" s="59">
        <v>45</v>
      </c>
      <c r="AC293" s="59">
        <v>45</v>
      </c>
      <c r="AD293" s="59"/>
      <c r="AE293" s="59"/>
      <c r="AF293" s="59"/>
      <c r="AG293" s="59">
        <v>3710</v>
      </c>
      <c r="AH293" s="59">
        <v>3710</v>
      </c>
      <c r="AI293" s="59" t="s">
        <v>3668</v>
      </c>
      <c r="AJ293" s="59" t="s">
        <v>3668</v>
      </c>
      <c r="AK293" s="59" t="s">
        <v>3668</v>
      </c>
      <c r="AL293" s="59" t="s">
        <v>3667</v>
      </c>
      <c r="AM293" s="59" t="s">
        <v>3667</v>
      </c>
      <c r="AN293" s="59" t="s">
        <v>3668</v>
      </c>
      <c r="AO293" s="59" t="s">
        <v>3668</v>
      </c>
      <c r="AP293" s="59" t="s">
        <v>3668</v>
      </c>
      <c r="AQ293" s="59" t="s">
        <v>3668</v>
      </c>
      <c r="AR293" s="59" t="s">
        <v>4036</v>
      </c>
      <c r="AS293" s="59">
        <v>13527346598</v>
      </c>
      <c r="AT293" s="59"/>
      <c r="AU293" s="59"/>
      <c r="AV293" s="59"/>
      <c r="AW293" s="59"/>
      <c r="AX293" s="59">
        <f t="shared" si="16"/>
        <v>0</v>
      </c>
      <c r="AY293" s="132"/>
      <c r="AZ293" s="132"/>
      <c r="BA293" s="70"/>
      <c r="BB293" s="70"/>
      <c r="BC293" s="70"/>
      <c r="BD293" s="70"/>
      <c r="BE293" s="70"/>
    </row>
    <row r="294" s="6" customFormat="1" ht="111" customHeight="1" outlineLevel="2" spans="1:57">
      <c r="A294" s="59" t="s">
        <v>5320</v>
      </c>
      <c r="B294" s="59" t="s">
        <v>5320</v>
      </c>
      <c r="C294" s="59">
        <v>284</v>
      </c>
      <c r="D294" s="59" t="s">
        <v>5697</v>
      </c>
      <c r="E294" s="59" t="s">
        <v>5562</v>
      </c>
      <c r="F294" s="59" t="s">
        <v>5563</v>
      </c>
      <c r="G294" s="59" t="s">
        <v>5574</v>
      </c>
      <c r="H294" s="59" t="s">
        <v>5698</v>
      </c>
      <c r="I294" s="59" t="s">
        <v>3690</v>
      </c>
      <c r="J294" s="59" t="s">
        <v>3994</v>
      </c>
      <c r="K294" s="59" t="s">
        <v>5699</v>
      </c>
      <c r="L294" s="59" t="s">
        <v>5700</v>
      </c>
      <c r="M294" s="59" t="s">
        <v>5699</v>
      </c>
      <c r="N294" s="59" t="s">
        <v>5701</v>
      </c>
      <c r="O294" s="59" t="s">
        <v>3658</v>
      </c>
      <c r="P294" s="59" t="s">
        <v>5579</v>
      </c>
      <c r="Q294" s="59" t="s">
        <v>5580</v>
      </c>
      <c r="R294" s="59" t="s">
        <v>3661</v>
      </c>
      <c r="S294" s="59" t="s">
        <v>5702</v>
      </c>
      <c r="T294" s="59" t="s">
        <v>4579</v>
      </c>
      <c r="U294" s="59" t="s">
        <v>4147</v>
      </c>
      <c r="V294" s="59" t="s">
        <v>3788</v>
      </c>
      <c r="W294" s="59" t="s">
        <v>4295</v>
      </c>
      <c r="X294" s="59">
        <v>2024</v>
      </c>
      <c r="Y294" s="59" t="s">
        <v>3667</v>
      </c>
      <c r="Z294" s="59">
        <v>202401</v>
      </c>
      <c r="AA294" s="59">
        <v>202412</v>
      </c>
      <c r="AB294" s="59">
        <v>18</v>
      </c>
      <c r="AC294" s="59">
        <v>18</v>
      </c>
      <c r="AD294" s="59"/>
      <c r="AE294" s="59"/>
      <c r="AF294" s="59"/>
      <c r="AG294" s="59">
        <v>1903</v>
      </c>
      <c r="AH294" s="59">
        <v>1903</v>
      </c>
      <c r="AI294" s="59" t="s">
        <v>3668</v>
      </c>
      <c r="AJ294" s="59" t="s">
        <v>3668</v>
      </c>
      <c r="AK294" s="59" t="s">
        <v>3668</v>
      </c>
      <c r="AL294" s="59" t="s">
        <v>3667</v>
      </c>
      <c r="AM294" s="59" t="s">
        <v>3667</v>
      </c>
      <c r="AN294" s="59" t="s">
        <v>3668</v>
      </c>
      <c r="AO294" s="59" t="s">
        <v>3668</v>
      </c>
      <c r="AP294" s="59" t="s">
        <v>3668</v>
      </c>
      <c r="AQ294" s="59" t="s">
        <v>3668</v>
      </c>
      <c r="AR294" s="59" t="s">
        <v>4881</v>
      </c>
      <c r="AS294" s="59">
        <v>18716716777</v>
      </c>
      <c r="AT294" s="59"/>
      <c r="AU294" s="59"/>
      <c r="AV294" s="59"/>
      <c r="AW294" s="59"/>
      <c r="AX294" s="59">
        <f t="shared" si="16"/>
        <v>0</v>
      </c>
      <c r="AY294" s="132"/>
      <c r="AZ294" s="132"/>
      <c r="BA294" s="70"/>
      <c r="BB294" s="70"/>
      <c r="BC294" s="70"/>
      <c r="BD294" s="70"/>
      <c r="BE294" s="70"/>
    </row>
    <row r="295" s="6" customFormat="1" ht="111" customHeight="1" outlineLevel="2" spans="1:57">
      <c r="A295" s="59" t="s">
        <v>5320</v>
      </c>
      <c r="B295" s="59" t="s">
        <v>5320</v>
      </c>
      <c r="C295" s="59">
        <v>285</v>
      </c>
      <c r="D295" s="59" t="s">
        <v>5703</v>
      </c>
      <c r="E295" s="59" t="s">
        <v>5562</v>
      </c>
      <c r="F295" s="59" t="s">
        <v>5563</v>
      </c>
      <c r="G295" s="59" t="s">
        <v>5574</v>
      </c>
      <c r="H295" s="59" t="s">
        <v>5704</v>
      </c>
      <c r="I295" s="59" t="s">
        <v>3690</v>
      </c>
      <c r="J295" s="59" t="s">
        <v>4284</v>
      </c>
      <c r="K295" s="59" t="s">
        <v>5705</v>
      </c>
      <c r="L295" s="59" t="s">
        <v>5706</v>
      </c>
      <c r="M295" s="59" t="s">
        <v>5705</v>
      </c>
      <c r="N295" s="59" t="s">
        <v>5707</v>
      </c>
      <c r="O295" s="59" t="s">
        <v>3658</v>
      </c>
      <c r="P295" s="59" t="s">
        <v>5579</v>
      </c>
      <c r="Q295" s="59" t="s">
        <v>5580</v>
      </c>
      <c r="R295" s="59" t="s">
        <v>3661</v>
      </c>
      <c r="S295" s="59" t="s">
        <v>5708</v>
      </c>
      <c r="T295" s="59" t="s">
        <v>4579</v>
      </c>
      <c r="U295" s="59" t="s">
        <v>4147</v>
      </c>
      <c r="V295" s="59" t="s">
        <v>3788</v>
      </c>
      <c r="W295" s="59" t="s">
        <v>3731</v>
      </c>
      <c r="X295" s="59">
        <v>2024</v>
      </c>
      <c r="Y295" s="59" t="s">
        <v>3667</v>
      </c>
      <c r="Z295" s="59">
        <v>202401</v>
      </c>
      <c r="AA295" s="59">
        <v>202412</v>
      </c>
      <c r="AB295" s="59">
        <v>16</v>
      </c>
      <c r="AC295" s="59">
        <v>16</v>
      </c>
      <c r="AD295" s="59"/>
      <c r="AE295" s="59"/>
      <c r="AF295" s="59"/>
      <c r="AG295" s="59">
        <v>1756</v>
      </c>
      <c r="AH295" s="59">
        <v>1756</v>
      </c>
      <c r="AI295" s="59" t="s">
        <v>3668</v>
      </c>
      <c r="AJ295" s="59" t="s">
        <v>3668</v>
      </c>
      <c r="AK295" s="59" t="s">
        <v>3668</v>
      </c>
      <c r="AL295" s="59" t="s">
        <v>3667</v>
      </c>
      <c r="AM295" s="59" t="s">
        <v>3667</v>
      </c>
      <c r="AN295" s="59" t="s">
        <v>3668</v>
      </c>
      <c r="AO295" s="59" t="s">
        <v>3668</v>
      </c>
      <c r="AP295" s="59" t="s">
        <v>3668</v>
      </c>
      <c r="AQ295" s="59" t="s">
        <v>3668</v>
      </c>
      <c r="AR295" s="59" t="s">
        <v>5709</v>
      </c>
      <c r="AS295" s="59">
        <v>19923792688</v>
      </c>
      <c r="AT295" s="59"/>
      <c r="AU295" s="59"/>
      <c r="AV295" s="59"/>
      <c r="AW295" s="59"/>
      <c r="AX295" s="59">
        <f t="shared" si="16"/>
        <v>0</v>
      </c>
      <c r="AY295" s="132"/>
      <c r="AZ295" s="132"/>
      <c r="BA295" s="70"/>
      <c r="BB295" s="70"/>
      <c r="BC295" s="70"/>
      <c r="BD295" s="70"/>
      <c r="BE295" s="70"/>
    </row>
    <row r="296" s="6" customFormat="1" ht="111" customHeight="1" outlineLevel="2" spans="1:57">
      <c r="A296" s="59" t="s">
        <v>5320</v>
      </c>
      <c r="B296" s="59" t="s">
        <v>5320</v>
      </c>
      <c r="C296" s="59">
        <v>286</v>
      </c>
      <c r="D296" s="59" t="s">
        <v>5710</v>
      </c>
      <c r="E296" s="59" t="s">
        <v>5562</v>
      </c>
      <c r="F296" s="59" t="s">
        <v>5563</v>
      </c>
      <c r="G296" s="59" t="s">
        <v>5574</v>
      </c>
      <c r="H296" s="59" t="s">
        <v>5711</v>
      </c>
      <c r="I296" s="59" t="s">
        <v>3690</v>
      </c>
      <c r="J296" s="59" t="s">
        <v>4298</v>
      </c>
      <c r="K296" s="59" t="s">
        <v>5712</v>
      </c>
      <c r="L296" s="59" t="s">
        <v>5713</v>
      </c>
      <c r="M296" s="59" t="s">
        <v>5712</v>
      </c>
      <c r="N296" s="59" t="s">
        <v>5714</v>
      </c>
      <c r="O296" s="59" t="s">
        <v>3658</v>
      </c>
      <c r="P296" s="59" t="s">
        <v>5579</v>
      </c>
      <c r="Q296" s="59" t="s">
        <v>5580</v>
      </c>
      <c r="R296" s="59" t="s">
        <v>3661</v>
      </c>
      <c r="S296" s="59" t="s">
        <v>5715</v>
      </c>
      <c r="T296" s="59" t="s">
        <v>4579</v>
      </c>
      <c r="U296" s="59" t="s">
        <v>4147</v>
      </c>
      <c r="V296" s="59" t="s">
        <v>3788</v>
      </c>
      <c r="W296" s="59" t="s">
        <v>4303</v>
      </c>
      <c r="X296" s="59">
        <v>2024</v>
      </c>
      <c r="Y296" s="59" t="s">
        <v>3667</v>
      </c>
      <c r="Z296" s="59">
        <v>202401</v>
      </c>
      <c r="AA296" s="59">
        <v>202412</v>
      </c>
      <c r="AB296" s="59">
        <v>60</v>
      </c>
      <c r="AC296" s="59">
        <v>60</v>
      </c>
      <c r="AD296" s="59"/>
      <c r="AE296" s="59"/>
      <c r="AF296" s="59"/>
      <c r="AG296" s="59">
        <v>5037</v>
      </c>
      <c r="AH296" s="59">
        <v>5037</v>
      </c>
      <c r="AI296" s="59" t="s">
        <v>3668</v>
      </c>
      <c r="AJ296" s="59" t="s">
        <v>3668</v>
      </c>
      <c r="AK296" s="59" t="s">
        <v>3668</v>
      </c>
      <c r="AL296" s="59" t="s">
        <v>3667</v>
      </c>
      <c r="AM296" s="59" t="s">
        <v>3667</v>
      </c>
      <c r="AN296" s="59" t="s">
        <v>3668</v>
      </c>
      <c r="AO296" s="59" t="s">
        <v>3668</v>
      </c>
      <c r="AP296" s="59" t="s">
        <v>3668</v>
      </c>
      <c r="AQ296" s="59" t="s">
        <v>3668</v>
      </c>
      <c r="AR296" s="59" t="s">
        <v>5081</v>
      </c>
      <c r="AS296" s="59">
        <v>13996633070</v>
      </c>
      <c r="AT296" s="59"/>
      <c r="AU296" s="59"/>
      <c r="AV296" s="59"/>
      <c r="AW296" s="59"/>
      <c r="AX296" s="59">
        <f t="shared" si="16"/>
        <v>0</v>
      </c>
      <c r="AY296" s="132"/>
      <c r="AZ296" s="132"/>
      <c r="BA296" s="70"/>
      <c r="BB296" s="70"/>
      <c r="BC296" s="70"/>
      <c r="BD296" s="70"/>
      <c r="BE296" s="70"/>
    </row>
    <row r="297" s="6" customFormat="1" ht="111" customHeight="1" outlineLevel="2" spans="1:57">
      <c r="A297" s="65" t="s">
        <v>5320</v>
      </c>
      <c r="B297" s="106" t="s">
        <v>5320</v>
      </c>
      <c r="C297" s="59">
        <v>287</v>
      </c>
      <c r="D297" s="59" t="s">
        <v>5716</v>
      </c>
      <c r="E297" s="59" t="s">
        <v>5562</v>
      </c>
      <c r="F297" s="59" t="s">
        <v>5563</v>
      </c>
      <c r="G297" s="59" t="s">
        <v>5574</v>
      </c>
      <c r="H297" s="59" t="s">
        <v>5717</v>
      </c>
      <c r="I297" s="59" t="s">
        <v>3690</v>
      </c>
      <c r="J297" s="59" t="s">
        <v>4123</v>
      </c>
      <c r="K297" s="59" t="s">
        <v>5718</v>
      </c>
      <c r="L297" s="59" t="s">
        <v>5719</v>
      </c>
      <c r="M297" s="59" t="s">
        <v>5718</v>
      </c>
      <c r="N297" s="59" t="s">
        <v>5720</v>
      </c>
      <c r="O297" s="59" t="s">
        <v>3658</v>
      </c>
      <c r="P297" s="59" t="s">
        <v>5579</v>
      </c>
      <c r="Q297" s="59" t="s">
        <v>5580</v>
      </c>
      <c r="R297" s="59" t="s">
        <v>3661</v>
      </c>
      <c r="S297" s="59" t="s">
        <v>5721</v>
      </c>
      <c r="T297" s="59" t="s">
        <v>4579</v>
      </c>
      <c r="U297" s="59" t="s">
        <v>4147</v>
      </c>
      <c r="V297" s="59" t="s">
        <v>3788</v>
      </c>
      <c r="W297" s="59" t="s">
        <v>4130</v>
      </c>
      <c r="X297" s="59">
        <v>2024</v>
      </c>
      <c r="Y297" s="59" t="s">
        <v>3667</v>
      </c>
      <c r="Z297" s="59">
        <v>202401</v>
      </c>
      <c r="AA297" s="59">
        <v>202412</v>
      </c>
      <c r="AB297" s="59">
        <v>55</v>
      </c>
      <c r="AC297" s="59">
        <v>55</v>
      </c>
      <c r="AD297" s="59"/>
      <c r="AE297" s="59"/>
      <c r="AF297" s="108"/>
      <c r="AG297" s="59">
        <v>4149</v>
      </c>
      <c r="AH297" s="59">
        <v>4149</v>
      </c>
      <c r="AI297" s="59" t="s">
        <v>3668</v>
      </c>
      <c r="AJ297" s="59" t="s">
        <v>3668</v>
      </c>
      <c r="AK297" s="59" t="s">
        <v>3668</v>
      </c>
      <c r="AL297" s="59" t="s">
        <v>3667</v>
      </c>
      <c r="AM297" s="59" t="s">
        <v>3667</v>
      </c>
      <c r="AN297" s="59" t="s">
        <v>3668</v>
      </c>
      <c r="AO297" s="59" t="s">
        <v>3668</v>
      </c>
      <c r="AP297" s="59" t="s">
        <v>3668</v>
      </c>
      <c r="AQ297" s="59" t="s">
        <v>3668</v>
      </c>
      <c r="AR297" s="59" t="s">
        <v>4131</v>
      </c>
      <c r="AS297" s="59">
        <v>15223720118</v>
      </c>
      <c r="AT297" s="80"/>
      <c r="AU297" s="104"/>
      <c r="AV297" s="104"/>
      <c r="AW297" s="104"/>
      <c r="AX297" s="59">
        <f t="shared" si="16"/>
        <v>0</v>
      </c>
      <c r="AY297" s="132"/>
      <c r="AZ297" s="132"/>
      <c r="BA297" s="70"/>
      <c r="BB297" s="70"/>
      <c r="BC297" s="70"/>
      <c r="BD297" s="70"/>
      <c r="BE297" s="70"/>
    </row>
    <row r="298" s="6" customFormat="1" ht="111" customHeight="1" outlineLevel="2" spans="1:57">
      <c r="A298" s="65" t="s">
        <v>5320</v>
      </c>
      <c r="B298" s="106" t="s">
        <v>5320</v>
      </c>
      <c r="C298" s="59">
        <v>288</v>
      </c>
      <c r="D298" s="59" t="s">
        <v>5722</v>
      </c>
      <c r="E298" s="59" t="s">
        <v>5562</v>
      </c>
      <c r="F298" s="59" t="s">
        <v>5563</v>
      </c>
      <c r="G298" s="59" t="s">
        <v>5574</v>
      </c>
      <c r="H298" s="59" t="s">
        <v>5723</v>
      </c>
      <c r="I298" s="59" t="s">
        <v>3690</v>
      </c>
      <c r="J298" s="59" t="s">
        <v>4091</v>
      </c>
      <c r="K298" s="59" t="s">
        <v>5724</v>
      </c>
      <c r="L298" s="59" t="s">
        <v>5725</v>
      </c>
      <c r="M298" s="59" t="s">
        <v>5724</v>
      </c>
      <c r="N298" s="59" t="s">
        <v>5726</v>
      </c>
      <c r="O298" s="59" t="s">
        <v>3658</v>
      </c>
      <c r="P298" s="59" t="s">
        <v>5579</v>
      </c>
      <c r="Q298" s="59" t="s">
        <v>5580</v>
      </c>
      <c r="R298" s="59" t="s">
        <v>3661</v>
      </c>
      <c r="S298" s="59" t="s">
        <v>5727</v>
      </c>
      <c r="T298" s="59" t="s">
        <v>4579</v>
      </c>
      <c r="U298" s="59" t="s">
        <v>4147</v>
      </c>
      <c r="V298" s="59" t="s">
        <v>3788</v>
      </c>
      <c r="W298" s="59" t="s">
        <v>4099</v>
      </c>
      <c r="X298" s="59">
        <v>2024</v>
      </c>
      <c r="Y298" s="59" t="s">
        <v>3667</v>
      </c>
      <c r="Z298" s="59">
        <v>202401</v>
      </c>
      <c r="AA298" s="59">
        <v>202412</v>
      </c>
      <c r="AB298" s="59">
        <v>41</v>
      </c>
      <c r="AC298" s="59">
        <v>41</v>
      </c>
      <c r="AD298" s="59"/>
      <c r="AE298" s="59"/>
      <c r="AF298" s="108"/>
      <c r="AG298" s="59">
        <v>2852</v>
      </c>
      <c r="AH298" s="59">
        <v>2852</v>
      </c>
      <c r="AI298" s="59" t="s">
        <v>3668</v>
      </c>
      <c r="AJ298" s="59" t="s">
        <v>3668</v>
      </c>
      <c r="AK298" s="59" t="s">
        <v>3668</v>
      </c>
      <c r="AL298" s="59" t="s">
        <v>3667</v>
      </c>
      <c r="AM298" s="59" t="s">
        <v>3667</v>
      </c>
      <c r="AN298" s="59" t="s">
        <v>3668</v>
      </c>
      <c r="AO298" s="59" t="s">
        <v>3668</v>
      </c>
      <c r="AP298" s="59" t="s">
        <v>3668</v>
      </c>
      <c r="AQ298" s="59" t="s">
        <v>3668</v>
      </c>
      <c r="AR298" s="59" t="s">
        <v>4902</v>
      </c>
      <c r="AS298" s="59">
        <v>13627649933</v>
      </c>
      <c r="AT298" s="80"/>
      <c r="AU298" s="104"/>
      <c r="AV298" s="104"/>
      <c r="AW298" s="104"/>
      <c r="AX298" s="59">
        <f t="shared" si="16"/>
        <v>0</v>
      </c>
      <c r="AY298" s="132"/>
      <c r="AZ298" s="132"/>
      <c r="BA298" s="70"/>
      <c r="BB298" s="70"/>
      <c r="BC298" s="70"/>
      <c r="BD298" s="70"/>
      <c r="BE298" s="70"/>
    </row>
    <row r="299" s="6" customFormat="1" ht="111" customHeight="1" outlineLevel="2" spans="1:57">
      <c r="A299" s="65" t="s">
        <v>5320</v>
      </c>
      <c r="B299" s="106" t="s">
        <v>5320</v>
      </c>
      <c r="C299" s="59">
        <v>289</v>
      </c>
      <c r="D299" s="59" t="s">
        <v>5728</v>
      </c>
      <c r="E299" s="59" t="s">
        <v>5562</v>
      </c>
      <c r="F299" s="59" t="s">
        <v>5563</v>
      </c>
      <c r="G299" s="59" t="s">
        <v>5574</v>
      </c>
      <c r="H299" s="59" t="s">
        <v>5729</v>
      </c>
      <c r="I299" s="59" t="s">
        <v>3690</v>
      </c>
      <c r="J299" s="59" t="s">
        <v>4234</v>
      </c>
      <c r="K299" s="59" t="s">
        <v>5730</v>
      </c>
      <c r="L299" s="59" t="s">
        <v>5731</v>
      </c>
      <c r="M299" s="59" t="s">
        <v>5730</v>
      </c>
      <c r="N299" s="59" t="s">
        <v>5732</v>
      </c>
      <c r="O299" s="59" t="s">
        <v>3658</v>
      </c>
      <c r="P299" s="59" t="s">
        <v>5579</v>
      </c>
      <c r="Q299" s="59" t="s">
        <v>5580</v>
      </c>
      <c r="R299" s="59" t="s">
        <v>3661</v>
      </c>
      <c r="S299" s="59" t="s">
        <v>5733</v>
      </c>
      <c r="T299" s="59" t="s">
        <v>4579</v>
      </c>
      <c r="U299" s="59" t="s">
        <v>4147</v>
      </c>
      <c r="V299" s="59" t="s">
        <v>3788</v>
      </c>
      <c r="W299" s="59" t="s">
        <v>3666</v>
      </c>
      <c r="X299" s="59">
        <v>2024</v>
      </c>
      <c r="Y299" s="59" t="s">
        <v>3667</v>
      </c>
      <c r="Z299" s="59">
        <v>202401</v>
      </c>
      <c r="AA299" s="59">
        <v>202412</v>
      </c>
      <c r="AB299" s="59">
        <v>60</v>
      </c>
      <c r="AC299" s="59">
        <v>60</v>
      </c>
      <c r="AD299" s="59"/>
      <c r="AE299" s="59"/>
      <c r="AF299" s="108"/>
      <c r="AG299" s="59">
        <v>5000</v>
      </c>
      <c r="AH299" s="59">
        <v>5000</v>
      </c>
      <c r="AI299" s="59" t="s">
        <v>3668</v>
      </c>
      <c r="AJ299" s="59" t="s">
        <v>3668</v>
      </c>
      <c r="AK299" s="59" t="s">
        <v>3668</v>
      </c>
      <c r="AL299" s="59" t="s">
        <v>3667</v>
      </c>
      <c r="AM299" s="59" t="s">
        <v>3667</v>
      </c>
      <c r="AN299" s="59" t="s">
        <v>3668</v>
      </c>
      <c r="AO299" s="59" t="s">
        <v>3668</v>
      </c>
      <c r="AP299" s="59" t="s">
        <v>3668</v>
      </c>
      <c r="AQ299" s="59" t="s">
        <v>3668</v>
      </c>
      <c r="AR299" s="59" t="s">
        <v>3683</v>
      </c>
      <c r="AS299" s="59">
        <v>18883235345</v>
      </c>
      <c r="AT299" s="80"/>
      <c r="AU299" s="104"/>
      <c r="AV299" s="104"/>
      <c r="AW299" s="104"/>
      <c r="AX299" s="59">
        <f t="shared" si="16"/>
        <v>0</v>
      </c>
      <c r="AY299" s="132"/>
      <c r="AZ299" s="132"/>
      <c r="BA299" s="70"/>
      <c r="BB299" s="70"/>
      <c r="BC299" s="70"/>
      <c r="BD299" s="70"/>
      <c r="BE299" s="70"/>
    </row>
    <row r="300" s="6" customFormat="1" ht="111" customHeight="1" outlineLevel="2" spans="1:57">
      <c r="A300" s="65" t="s">
        <v>5320</v>
      </c>
      <c r="B300" s="106" t="s">
        <v>5320</v>
      </c>
      <c r="C300" s="59">
        <v>290</v>
      </c>
      <c r="D300" s="59" t="s">
        <v>5734</v>
      </c>
      <c r="E300" s="59" t="s">
        <v>5562</v>
      </c>
      <c r="F300" s="59" t="s">
        <v>5563</v>
      </c>
      <c r="G300" s="59" t="s">
        <v>5574</v>
      </c>
      <c r="H300" s="59" t="s">
        <v>5735</v>
      </c>
      <c r="I300" s="59" t="s">
        <v>3690</v>
      </c>
      <c r="J300" s="59" t="s">
        <v>4336</v>
      </c>
      <c r="K300" s="59" t="s">
        <v>5736</v>
      </c>
      <c r="L300" s="59" t="s">
        <v>5737</v>
      </c>
      <c r="M300" s="59" t="s">
        <v>5736</v>
      </c>
      <c r="N300" s="59" t="s">
        <v>5738</v>
      </c>
      <c r="O300" s="59" t="s">
        <v>3658</v>
      </c>
      <c r="P300" s="59" t="s">
        <v>5579</v>
      </c>
      <c r="Q300" s="59" t="s">
        <v>5580</v>
      </c>
      <c r="R300" s="59" t="s">
        <v>3661</v>
      </c>
      <c r="S300" s="59" t="s">
        <v>5739</v>
      </c>
      <c r="T300" s="59" t="s">
        <v>4579</v>
      </c>
      <c r="U300" s="59" t="s">
        <v>4147</v>
      </c>
      <c r="V300" s="59" t="s">
        <v>3788</v>
      </c>
      <c r="W300" s="59" t="s">
        <v>4337</v>
      </c>
      <c r="X300" s="59">
        <v>2024</v>
      </c>
      <c r="Y300" s="59" t="s">
        <v>3667</v>
      </c>
      <c r="Z300" s="59">
        <v>202401</v>
      </c>
      <c r="AA300" s="59">
        <v>202412</v>
      </c>
      <c r="AB300" s="59">
        <v>13</v>
      </c>
      <c r="AC300" s="59">
        <v>13</v>
      </c>
      <c r="AD300" s="59"/>
      <c r="AE300" s="59"/>
      <c r="AF300" s="108"/>
      <c r="AG300" s="59">
        <v>1382</v>
      </c>
      <c r="AH300" s="59">
        <v>1382</v>
      </c>
      <c r="AI300" s="59" t="s">
        <v>3668</v>
      </c>
      <c r="AJ300" s="59" t="s">
        <v>3668</v>
      </c>
      <c r="AK300" s="59" t="s">
        <v>3668</v>
      </c>
      <c r="AL300" s="59" t="s">
        <v>3667</v>
      </c>
      <c r="AM300" s="59" t="s">
        <v>3667</v>
      </c>
      <c r="AN300" s="59" t="s">
        <v>3668</v>
      </c>
      <c r="AO300" s="59" t="s">
        <v>3668</v>
      </c>
      <c r="AP300" s="59" t="s">
        <v>3668</v>
      </c>
      <c r="AQ300" s="59" t="s">
        <v>3668</v>
      </c>
      <c r="AR300" s="59" t="s">
        <v>4919</v>
      </c>
      <c r="AS300" s="59">
        <v>15023802911</v>
      </c>
      <c r="AT300" s="80"/>
      <c r="AU300" s="104"/>
      <c r="AV300" s="104"/>
      <c r="AW300" s="104"/>
      <c r="AX300" s="59">
        <f t="shared" si="16"/>
        <v>0</v>
      </c>
      <c r="AY300" s="132"/>
      <c r="AZ300" s="132"/>
      <c r="BA300" s="70"/>
      <c r="BB300" s="70"/>
      <c r="BC300" s="70"/>
      <c r="BD300" s="70"/>
      <c r="BE300" s="70"/>
    </row>
    <row r="301" s="6" customFormat="1" ht="111" customHeight="1" outlineLevel="2" spans="1:57">
      <c r="A301" s="65" t="s">
        <v>5320</v>
      </c>
      <c r="B301" s="106" t="s">
        <v>5320</v>
      </c>
      <c r="C301" s="59">
        <v>291</v>
      </c>
      <c r="D301" s="59" t="s">
        <v>5740</v>
      </c>
      <c r="E301" s="59" t="s">
        <v>5562</v>
      </c>
      <c r="F301" s="59" t="s">
        <v>5563</v>
      </c>
      <c r="G301" s="59" t="s">
        <v>5574</v>
      </c>
      <c r="H301" s="59" t="s">
        <v>5741</v>
      </c>
      <c r="I301" s="59" t="s">
        <v>3690</v>
      </c>
      <c r="J301" s="59" t="s">
        <v>4313</v>
      </c>
      <c r="K301" s="59" t="s">
        <v>5742</v>
      </c>
      <c r="L301" s="59" t="s">
        <v>5743</v>
      </c>
      <c r="M301" s="59" t="s">
        <v>5742</v>
      </c>
      <c r="N301" s="59" t="s">
        <v>5744</v>
      </c>
      <c r="O301" s="59" t="s">
        <v>3658</v>
      </c>
      <c r="P301" s="59" t="s">
        <v>5579</v>
      </c>
      <c r="Q301" s="59" t="s">
        <v>5580</v>
      </c>
      <c r="R301" s="59" t="s">
        <v>3661</v>
      </c>
      <c r="S301" s="59" t="s">
        <v>5745</v>
      </c>
      <c r="T301" s="59" t="s">
        <v>4579</v>
      </c>
      <c r="U301" s="59" t="s">
        <v>4147</v>
      </c>
      <c r="V301" s="59" t="s">
        <v>3788</v>
      </c>
      <c r="W301" s="59" t="s">
        <v>4318</v>
      </c>
      <c r="X301" s="59">
        <v>2024</v>
      </c>
      <c r="Y301" s="59" t="s">
        <v>3667</v>
      </c>
      <c r="Z301" s="59">
        <v>202401</v>
      </c>
      <c r="AA301" s="59">
        <v>202412</v>
      </c>
      <c r="AB301" s="59">
        <v>6</v>
      </c>
      <c r="AC301" s="59">
        <v>6</v>
      </c>
      <c r="AD301" s="59"/>
      <c r="AE301" s="59"/>
      <c r="AF301" s="108"/>
      <c r="AG301" s="59">
        <v>969</v>
      </c>
      <c r="AH301" s="59">
        <v>969</v>
      </c>
      <c r="AI301" s="59" t="s">
        <v>3668</v>
      </c>
      <c r="AJ301" s="59" t="s">
        <v>3668</v>
      </c>
      <c r="AK301" s="59" t="s">
        <v>3668</v>
      </c>
      <c r="AL301" s="59" t="s">
        <v>3667</v>
      </c>
      <c r="AM301" s="59" t="s">
        <v>3667</v>
      </c>
      <c r="AN301" s="59" t="s">
        <v>3668</v>
      </c>
      <c r="AO301" s="59" t="s">
        <v>3668</v>
      </c>
      <c r="AP301" s="59" t="s">
        <v>3668</v>
      </c>
      <c r="AQ301" s="59" t="s">
        <v>3668</v>
      </c>
      <c r="AR301" s="59" t="s">
        <v>5746</v>
      </c>
      <c r="AS301" s="59">
        <v>13594843039</v>
      </c>
      <c r="AT301" s="80"/>
      <c r="AU301" s="104"/>
      <c r="AV301" s="104"/>
      <c r="AW301" s="104"/>
      <c r="AX301" s="59">
        <f t="shared" si="16"/>
        <v>0</v>
      </c>
      <c r="AY301" s="132"/>
      <c r="AZ301" s="132"/>
      <c r="BA301" s="70"/>
      <c r="BB301" s="70"/>
      <c r="BC301" s="70"/>
      <c r="BD301" s="70"/>
      <c r="BE301" s="70"/>
    </row>
    <row r="302" s="6" customFormat="1" ht="111" customHeight="1" outlineLevel="2" spans="1:57">
      <c r="A302" s="65" t="s">
        <v>5320</v>
      </c>
      <c r="B302" s="106" t="s">
        <v>5320</v>
      </c>
      <c r="C302" s="59">
        <v>292</v>
      </c>
      <c r="D302" s="59" t="s">
        <v>5747</v>
      </c>
      <c r="E302" s="59" t="s">
        <v>5562</v>
      </c>
      <c r="F302" s="59" t="s">
        <v>5563</v>
      </c>
      <c r="G302" s="59" t="s">
        <v>5574</v>
      </c>
      <c r="H302" s="59" t="s">
        <v>5748</v>
      </c>
      <c r="I302" s="59" t="s">
        <v>3690</v>
      </c>
      <c r="J302" s="59" t="s">
        <v>4306</v>
      </c>
      <c r="K302" s="59" t="s">
        <v>5749</v>
      </c>
      <c r="L302" s="59" t="s">
        <v>5750</v>
      </c>
      <c r="M302" s="59" t="s">
        <v>5749</v>
      </c>
      <c r="N302" s="59" t="s">
        <v>5751</v>
      </c>
      <c r="O302" s="59" t="s">
        <v>3658</v>
      </c>
      <c r="P302" s="59" t="s">
        <v>5579</v>
      </c>
      <c r="Q302" s="59" t="s">
        <v>5580</v>
      </c>
      <c r="R302" s="59" t="s">
        <v>3661</v>
      </c>
      <c r="S302" s="59" t="s">
        <v>5752</v>
      </c>
      <c r="T302" s="59" t="s">
        <v>4579</v>
      </c>
      <c r="U302" s="59" t="s">
        <v>4147</v>
      </c>
      <c r="V302" s="59" t="s">
        <v>3788</v>
      </c>
      <c r="W302" s="59" t="s">
        <v>4044</v>
      </c>
      <c r="X302" s="59">
        <v>2024</v>
      </c>
      <c r="Y302" s="59" t="s">
        <v>3667</v>
      </c>
      <c r="Z302" s="59">
        <v>202401</v>
      </c>
      <c r="AA302" s="59">
        <v>202412</v>
      </c>
      <c r="AB302" s="59">
        <v>8</v>
      </c>
      <c r="AC302" s="59">
        <v>8</v>
      </c>
      <c r="AD302" s="59"/>
      <c r="AE302" s="59"/>
      <c r="AF302" s="108"/>
      <c r="AG302" s="59">
        <v>954</v>
      </c>
      <c r="AH302" s="59">
        <v>954</v>
      </c>
      <c r="AI302" s="59" t="s">
        <v>3668</v>
      </c>
      <c r="AJ302" s="59" t="s">
        <v>3668</v>
      </c>
      <c r="AK302" s="59" t="s">
        <v>3668</v>
      </c>
      <c r="AL302" s="59" t="s">
        <v>3667</v>
      </c>
      <c r="AM302" s="59" t="s">
        <v>3667</v>
      </c>
      <c r="AN302" s="59" t="s">
        <v>3668</v>
      </c>
      <c r="AO302" s="59" t="s">
        <v>3668</v>
      </c>
      <c r="AP302" s="59" t="s">
        <v>3668</v>
      </c>
      <c r="AQ302" s="59" t="s">
        <v>3668</v>
      </c>
      <c r="AR302" s="59" t="s">
        <v>5753</v>
      </c>
      <c r="AS302" s="59">
        <v>13996647737</v>
      </c>
      <c r="AT302" s="80"/>
      <c r="AU302" s="104"/>
      <c r="AV302" s="104"/>
      <c r="AW302" s="104"/>
      <c r="AX302" s="59">
        <f t="shared" si="16"/>
        <v>0</v>
      </c>
      <c r="AY302" s="132"/>
      <c r="AZ302" s="132"/>
      <c r="BA302" s="70"/>
      <c r="BB302" s="70"/>
      <c r="BC302" s="70"/>
      <c r="BD302" s="70"/>
      <c r="BE302" s="70"/>
    </row>
    <row r="303" s="6" customFormat="1" ht="101" customHeight="1" outlineLevel="2" spans="1:57">
      <c r="A303" s="65" t="s">
        <v>5320</v>
      </c>
      <c r="B303" s="106" t="s">
        <v>5320</v>
      </c>
      <c r="C303" s="59">
        <v>293</v>
      </c>
      <c r="D303" s="59" t="s">
        <v>5754</v>
      </c>
      <c r="E303" s="59" t="s">
        <v>5562</v>
      </c>
      <c r="F303" s="59" t="s">
        <v>5563</v>
      </c>
      <c r="G303" s="59" t="s">
        <v>5574</v>
      </c>
      <c r="H303" s="59" t="s">
        <v>5755</v>
      </c>
      <c r="I303" s="59" t="s">
        <v>3690</v>
      </c>
      <c r="J303" s="59" t="s">
        <v>4227</v>
      </c>
      <c r="K303" s="59" t="s">
        <v>5756</v>
      </c>
      <c r="L303" s="59" t="s">
        <v>5757</v>
      </c>
      <c r="M303" s="59" t="s">
        <v>5756</v>
      </c>
      <c r="N303" s="59" t="s">
        <v>5758</v>
      </c>
      <c r="O303" s="59" t="s">
        <v>3658</v>
      </c>
      <c r="P303" s="59" t="s">
        <v>5579</v>
      </c>
      <c r="Q303" s="59" t="s">
        <v>5580</v>
      </c>
      <c r="R303" s="59" t="s">
        <v>3661</v>
      </c>
      <c r="S303" s="59" t="s">
        <v>5759</v>
      </c>
      <c r="T303" s="59" t="s">
        <v>4579</v>
      </c>
      <c r="U303" s="59" t="s">
        <v>4147</v>
      </c>
      <c r="V303" s="59" t="s">
        <v>3788</v>
      </c>
      <c r="W303" s="59" t="s">
        <v>4087</v>
      </c>
      <c r="X303" s="59">
        <v>2024</v>
      </c>
      <c r="Y303" s="59" t="s">
        <v>3667</v>
      </c>
      <c r="Z303" s="59">
        <v>202401</v>
      </c>
      <c r="AA303" s="59">
        <v>202412</v>
      </c>
      <c r="AB303" s="59">
        <v>32</v>
      </c>
      <c r="AC303" s="59">
        <v>32</v>
      </c>
      <c r="AD303" s="59"/>
      <c r="AE303" s="59"/>
      <c r="AF303" s="108"/>
      <c r="AG303" s="59">
        <v>3161</v>
      </c>
      <c r="AH303" s="59">
        <v>3161</v>
      </c>
      <c r="AI303" s="59" t="s">
        <v>3668</v>
      </c>
      <c r="AJ303" s="59" t="s">
        <v>3668</v>
      </c>
      <c r="AK303" s="59" t="s">
        <v>3668</v>
      </c>
      <c r="AL303" s="59" t="s">
        <v>3667</v>
      </c>
      <c r="AM303" s="59" t="s">
        <v>3667</v>
      </c>
      <c r="AN303" s="59" t="s">
        <v>3668</v>
      </c>
      <c r="AO303" s="59" t="s">
        <v>3668</v>
      </c>
      <c r="AP303" s="59" t="s">
        <v>3668</v>
      </c>
      <c r="AQ303" s="59" t="s">
        <v>3668</v>
      </c>
      <c r="AR303" s="59" t="s">
        <v>4933</v>
      </c>
      <c r="AS303" s="59">
        <v>19922055015</v>
      </c>
      <c r="AT303" s="80"/>
      <c r="AU303" s="104"/>
      <c r="AV303" s="104"/>
      <c r="AW303" s="104"/>
      <c r="AX303" s="59">
        <f t="shared" si="16"/>
        <v>0</v>
      </c>
      <c r="AY303" s="132"/>
      <c r="AZ303" s="132"/>
      <c r="BA303" s="70"/>
      <c r="BB303" s="70"/>
      <c r="BC303" s="70"/>
      <c r="BD303" s="70"/>
      <c r="BE303" s="70"/>
    </row>
    <row r="304" s="6" customFormat="1" ht="100" customHeight="1" outlineLevel="2" spans="1:57">
      <c r="A304" s="65" t="s">
        <v>5320</v>
      </c>
      <c r="B304" s="106" t="s">
        <v>5320</v>
      </c>
      <c r="C304" s="59">
        <v>294</v>
      </c>
      <c r="D304" s="59" t="s">
        <v>5760</v>
      </c>
      <c r="E304" s="59" t="s">
        <v>5562</v>
      </c>
      <c r="F304" s="59" t="s">
        <v>5563</v>
      </c>
      <c r="G304" s="59" t="s">
        <v>5574</v>
      </c>
      <c r="H304" s="59" t="s">
        <v>5761</v>
      </c>
      <c r="I304" s="59" t="s">
        <v>3690</v>
      </c>
      <c r="J304" s="59" t="s">
        <v>4328</v>
      </c>
      <c r="K304" s="59" t="s">
        <v>5762</v>
      </c>
      <c r="L304" s="59" t="s">
        <v>5763</v>
      </c>
      <c r="M304" s="59" t="s">
        <v>5762</v>
      </c>
      <c r="N304" s="59" t="s">
        <v>5764</v>
      </c>
      <c r="O304" s="59" t="s">
        <v>3658</v>
      </c>
      <c r="P304" s="59" t="s">
        <v>5579</v>
      </c>
      <c r="Q304" s="59" t="s">
        <v>5580</v>
      </c>
      <c r="R304" s="59" t="s">
        <v>3661</v>
      </c>
      <c r="S304" s="59" t="s">
        <v>5765</v>
      </c>
      <c r="T304" s="59" t="s">
        <v>4579</v>
      </c>
      <c r="U304" s="59" t="s">
        <v>4147</v>
      </c>
      <c r="V304" s="59" t="s">
        <v>3788</v>
      </c>
      <c r="W304" s="59" t="s">
        <v>4333</v>
      </c>
      <c r="X304" s="59">
        <v>2024</v>
      </c>
      <c r="Y304" s="59" t="s">
        <v>3667</v>
      </c>
      <c r="Z304" s="59">
        <v>202401</v>
      </c>
      <c r="AA304" s="59">
        <v>202412</v>
      </c>
      <c r="AB304" s="59">
        <v>22</v>
      </c>
      <c r="AC304" s="59">
        <v>22</v>
      </c>
      <c r="AD304" s="59"/>
      <c r="AE304" s="59"/>
      <c r="AF304" s="108"/>
      <c r="AG304" s="59">
        <v>2560</v>
      </c>
      <c r="AH304" s="59">
        <v>2560</v>
      </c>
      <c r="AI304" s="59" t="s">
        <v>3668</v>
      </c>
      <c r="AJ304" s="59" t="s">
        <v>3668</v>
      </c>
      <c r="AK304" s="59" t="s">
        <v>3668</v>
      </c>
      <c r="AL304" s="59" t="s">
        <v>3667</v>
      </c>
      <c r="AM304" s="59" t="s">
        <v>3667</v>
      </c>
      <c r="AN304" s="59" t="s">
        <v>3668</v>
      </c>
      <c r="AO304" s="59" t="s">
        <v>3668</v>
      </c>
      <c r="AP304" s="59" t="s">
        <v>3668</v>
      </c>
      <c r="AQ304" s="59" t="s">
        <v>3668</v>
      </c>
      <c r="AR304" s="59" t="s">
        <v>4940</v>
      </c>
      <c r="AS304" s="59">
        <v>17783659968</v>
      </c>
      <c r="AT304" s="80"/>
      <c r="AU304" s="104"/>
      <c r="AV304" s="104"/>
      <c r="AW304" s="104"/>
      <c r="AX304" s="59">
        <f t="shared" si="16"/>
        <v>0</v>
      </c>
      <c r="AY304" s="132"/>
      <c r="AZ304" s="132"/>
      <c r="BA304" s="70"/>
      <c r="BB304" s="70"/>
      <c r="BC304" s="70"/>
      <c r="BD304" s="70"/>
      <c r="BE304" s="70"/>
    </row>
    <row r="305" s="6" customFormat="1" ht="106" customHeight="1" outlineLevel="2" spans="1:57">
      <c r="A305" s="65" t="s">
        <v>5320</v>
      </c>
      <c r="B305" s="106" t="s">
        <v>5320</v>
      </c>
      <c r="C305" s="59">
        <v>295</v>
      </c>
      <c r="D305" s="59" t="s">
        <v>5766</v>
      </c>
      <c r="E305" s="59" t="s">
        <v>5562</v>
      </c>
      <c r="F305" s="59" t="s">
        <v>5563</v>
      </c>
      <c r="G305" s="59" t="s">
        <v>5574</v>
      </c>
      <c r="H305" s="59" t="s">
        <v>5767</v>
      </c>
      <c r="I305" s="59" t="s">
        <v>3690</v>
      </c>
      <c r="J305" s="59" t="s">
        <v>4321</v>
      </c>
      <c r="K305" s="59" t="s">
        <v>5768</v>
      </c>
      <c r="L305" s="59" t="s">
        <v>5769</v>
      </c>
      <c r="M305" s="59" t="s">
        <v>5768</v>
      </c>
      <c r="N305" s="59" t="s">
        <v>5770</v>
      </c>
      <c r="O305" s="59" t="s">
        <v>3658</v>
      </c>
      <c r="P305" s="59" t="s">
        <v>5579</v>
      </c>
      <c r="Q305" s="59" t="s">
        <v>5580</v>
      </c>
      <c r="R305" s="59" t="s">
        <v>3661</v>
      </c>
      <c r="S305" s="59" t="s">
        <v>5771</v>
      </c>
      <c r="T305" s="59" t="s">
        <v>4579</v>
      </c>
      <c r="U305" s="59" t="s">
        <v>4147</v>
      </c>
      <c r="V305" s="59" t="s">
        <v>3788</v>
      </c>
      <c r="W305" s="59" t="s">
        <v>4020</v>
      </c>
      <c r="X305" s="59">
        <v>2024</v>
      </c>
      <c r="Y305" s="59" t="s">
        <v>3667</v>
      </c>
      <c r="Z305" s="59">
        <v>202401</v>
      </c>
      <c r="AA305" s="59">
        <v>202412</v>
      </c>
      <c r="AB305" s="59">
        <v>12</v>
      </c>
      <c r="AC305" s="59">
        <v>12</v>
      </c>
      <c r="AD305" s="59"/>
      <c r="AE305" s="59"/>
      <c r="AF305" s="108"/>
      <c r="AG305" s="59">
        <v>1486</v>
      </c>
      <c r="AH305" s="59">
        <v>1486</v>
      </c>
      <c r="AI305" s="59" t="s">
        <v>3668</v>
      </c>
      <c r="AJ305" s="59" t="s">
        <v>3668</v>
      </c>
      <c r="AK305" s="59" t="s">
        <v>3668</v>
      </c>
      <c r="AL305" s="59" t="s">
        <v>3667</v>
      </c>
      <c r="AM305" s="59" t="s">
        <v>3667</v>
      </c>
      <c r="AN305" s="59" t="s">
        <v>3668</v>
      </c>
      <c r="AO305" s="59" t="s">
        <v>3668</v>
      </c>
      <c r="AP305" s="59" t="s">
        <v>3668</v>
      </c>
      <c r="AQ305" s="59" t="s">
        <v>3668</v>
      </c>
      <c r="AR305" s="59" t="s">
        <v>5121</v>
      </c>
      <c r="AS305" s="59">
        <v>13896279350</v>
      </c>
      <c r="AT305" s="80"/>
      <c r="AU305" s="104"/>
      <c r="AV305" s="104"/>
      <c r="AW305" s="104"/>
      <c r="AX305" s="59">
        <f t="shared" si="16"/>
        <v>0</v>
      </c>
      <c r="AY305" s="132"/>
      <c r="AZ305" s="132"/>
      <c r="BA305" s="70"/>
      <c r="BB305" s="70"/>
      <c r="BC305" s="70"/>
      <c r="BD305" s="70"/>
      <c r="BE305" s="70"/>
    </row>
    <row r="306" s="6" customFormat="1" ht="106" customHeight="1" outlineLevel="2" spans="1:57">
      <c r="A306" s="65" t="s">
        <v>5320</v>
      </c>
      <c r="B306" s="106" t="s">
        <v>5320</v>
      </c>
      <c r="C306" s="59">
        <v>296</v>
      </c>
      <c r="D306" s="59" t="s">
        <v>5772</v>
      </c>
      <c r="E306" s="59" t="s">
        <v>5562</v>
      </c>
      <c r="F306" s="59" t="s">
        <v>5563</v>
      </c>
      <c r="G306" s="59" t="s">
        <v>5574</v>
      </c>
      <c r="H306" s="59" t="s">
        <v>5773</v>
      </c>
      <c r="I306" s="59" t="s">
        <v>3690</v>
      </c>
      <c r="J306" s="59" t="s">
        <v>3804</v>
      </c>
      <c r="K306" s="59" t="s">
        <v>5774</v>
      </c>
      <c r="L306" s="59" t="s">
        <v>5775</v>
      </c>
      <c r="M306" s="59" t="s">
        <v>5774</v>
      </c>
      <c r="N306" s="59" t="s">
        <v>5776</v>
      </c>
      <c r="O306" s="59" t="s">
        <v>3658</v>
      </c>
      <c r="P306" s="59" t="s">
        <v>5579</v>
      </c>
      <c r="Q306" s="59" t="s">
        <v>5580</v>
      </c>
      <c r="R306" s="59" t="s">
        <v>3661</v>
      </c>
      <c r="S306" s="59" t="s">
        <v>5777</v>
      </c>
      <c r="T306" s="59" t="s">
        <v>4579</v>
      </c>
      <c r="U306" s="59" t="s">
        <v>4147</v>
      </c>
      <c r="V306" s="59" t="s">
        <v>3788</v>
      </c>
      <c r="W306" s="59" t="s">
        <v>3811</v>
      </c>
      <c r="X306" s="59" t="s">
        <v>2163</v>
      </c>
      <c r="Y306" s="59" t="s">
        <v>3667</v>
      </c>
      <c r="Z306" s="59">
        <v>202401</v>
      </c>
      <c r="AA306" s="59">
        <v>202412</v>
      </c>
      <c r="AB306" s="59">
        <v>23</v>
      </c>
      <c r="AC306" s="59">
        <v>23</v>
      </c>
      <c r="AD306" s="59"/>
      <c r="AE306" s="59"/>
      <c r="AF306" s="108"/>
      <c r="AG306" s="59">
        <v>2982</v>
      </c>
      <c r="AH306" s="59">
        <v>2982</v>
      </c>
      <c r="AI306" s="59" t="s">
        <v>3668</v>
      </c>
      <c r="AJ306" s="59" t="s">
        <v>3668</v>
      </c>
      <c r="AK306" s="59" t="s">
        <v>3668</v>
      </c>
      <c r="AL306" s="59" t="s">
        <v>3667</v>
      </c>
      <c r="AM306" s="59" t="s">
        <v>3667</v>
      </c>
      <c r="AN306" s="59" t="s">
        <v>3668</v>
      </c>
      <c r="AO306" s="59" t="s">
        <v>3668</v>
      </c>
      <c r="AP306" s="59" t="s">
        <v>3668</v>
      </c>
      <c r="AQ306" s="59" t="s">
        <v>3668</v>
      </c>
      <c r="AR306" s="59" t="s">
        <v>5128</v>
      </c>
      <c r="AS306" s="59" t="s">
        <v>2846</v>
      </c>
      <c r="AT306" s="80"/>
      <c r="AU306" s="104"/>
      <c r="AV306" s="104"/>
      <c r="AW306" s="104"/>
      <c r="AX306" s="59">
        <f t="shared" si="16"/>
        <v>0</v>
      </c>
      <c r="AY306" s="132"/>
      <c r="AZ306" s="132"/>
      <c r="BA306" s="70"/>
      <c r="BB306" s="70"/>
      <c r="BC306" s="70"/>
      <c r="BD306" s="70"/>
      <c r="BE306" s="70"/>
    </row>
    <row r="307" s="6" customFormat="1" ht="73" customHeight="1" outlineLevel="2" spans="1:57">
      <c r="A307" s="65" t="s">
        <v>5320</v>
      </c>
      <c r="B307" s="106" t="s">
        <v>5320</v>
      </c>
      <c r="C307" s="59">
        <v>297</v>
      </c>
      <c r="D307" s="59" t="s">
        <v>5778</v>
      </c>
      <c r="E307" s="59" t="s">
        <v>5400</v>
      </c>
      <c r="F307" s="59" t="s">
        <v>5400</v>
      </c>
      <c r="G307" s="59" t="s">
        <v>5779</v>
      </c>
      <c r="H307" s="59" t="s">
        <v>5780</v>
      </c>
      <c r="I307" s="59" t="s">
        <v>5346</v>
      </c>
      <c r="J307" s="59" t="s">
        <v>3928</v>
      </c>
      <c r="K307" s="59" t="s">
        <v>5781</v>
      </c>
      <c r="L307" s="59" t="s">
        <v>5782</v>
      </c>
      <c r="M307" s="59" t="s">
        <v>5783</v>
      </c>
      <c r="N307" s="59" t="s">
        <v>5784</v>
      </c>
      <c r="O307" s="59" t="s">
        <v>5785</v>
      </c>
      <c r="P307" s="59" t="s">
        <v>5786</v>
      </c>
      <c r="Q307" s="59" t="s">
        <v>5787</v>
      </c>
      <c r="R307" s="59" t="s">
        <v>3661</v>
      </c>
      <c r="S307" s="59" t="s">
        <v>5788</v>
      </c>
      <c r="T307" s="59" t="s">
        <v>4579</v>
      </c>
      <c r="U307" s="59" t="s">
        <v>4147</v>
      </c>
      <c r="V307" s="59" t="s">
        <v>5789</v>
      </c>
      <c r="W307" s="59" t="s">
        <v>5790</v>
      </c>
      <c r="X307" s="59">
        <v>2024</v>
      </c>
      <c r="Y307" s="59" t="s">
        <v>3667</v>
      </c>
      <c r="Z307" s="59">
        <v>202401</v>
      </c>
      <c r="AA307" s="59">
        <v>202412</v>
      </c>
      <c r="AB307" s="59">
        <v>2772</v>
      </c>
      <c r="AC307" s="59">
        <v>2772</v>
      </c>
      <c r="AD307" s="59"/>
      <c r="AE307" s="59"/>
      <c r="AF307" s="108"/>
      <c r="AG307" s="59">
        <v>23881</v>
      </c>
      <c r="AH307" s="59">
        <v>23881</v>
      </c>
      <c r="AI307" s="59" t="s">
        <v>3668</v>
      </c>
      <c r="AJ307" s="59" t="s">
        <v>3668</v>
      </c>
      <c r="AK307" s="59" t="s">
        <v>3668</v>
      </c>
      <c r="AL307" s="59" t="s">
        <v>3667</v>
      </c>
      <c r="AM307" s="59" t="s">
        <v>3667</v>
      </c>
      <c r="AN307" s="59" t="s">
        <v>3668</v>
      </c>
      <c r="AO307" s="59" t="s">
        <v>3668</v>
      </c>
      <c r="AP307" s="59" t="s">
        <v>3668</v>
      </c>
      <c r="AQ307" s="59" t="s">
        <v>3668</v>
      </c>
      <c r="AR307" s="59" t="s">
        <v>5791</v>
      </c>
      <c r="AS307" s="59">
        <v>17709448087</v>
      </c>
      <c r="AT307" s="80"/>
      <c r="AU307" s="104"/>
      <c r="AV307" s="104"/>
      <c r="AW307" s="104"/>
      <c r="AX307" s="59">
        <f t="shared" si="16"/>
        <v>1834</v>
      </c>
      <c r="AY307" s="36">
        <f>2772-948+10</f>
        <v>1834</v>
      </c>
      <c r="AZ307" s="132"/>
      <c r="BA307" s="70"/>
      <c r="BB307" s="70"/>
      <c r="BC307" s="70"/>
      <c r="BD307" s="70"/>
      <c r="BE307" s="70"/>
    </row>
    <row r="308" s="6" customFormat="1" ht="101" customHeight="1" outlineLevel="2" spans="1:57">
      <c r="A308" s="65" t="s">
        <v>5320</v>
      </c>
      <c r="B308" s="106" t="s">
        <v>5320</v>
      </c>
      <c r="C308" s="59">
        <v>298</v>
      </c>
      <c r="D308" s="59" t="s">
        <v>5792</v>
      </c>
      <c r="E308" s="59" t="s">
        <v>5793</v>
      </c>
      <c r="F308" s="59" t="s">
        <v>5793</v>
      </c>
      <c r="G308" s="59" t="s">
        <v>5793</v>
      </c>
      <c r="H308" s="59" t="s">
        <v>5794</v>
      </c>
      <c r="I308" s="59" t="s">
        <v>3690</v>
      </c>
      <c r="J308" s="59" t="s">
        <v>3928</v>
      </c>
      <c r="K308" s="59" t="s">
        <v>5795</v>
      </c>
      <c r="L308" s="59" t="s">
        <v>5796</v>
      </c>
      <c r="M308" s="59" t="s">
        <v>5795</v>
      </c>
      <c r="N308" s="59" t="s">
        <v>5797</v>
      </c>
      <c r="O308" s="59" t="s">
        <v>3658</v>
      </c>
      <c r="P308" s="59" t="s">
        <v>3756</v>
      </c>
      <c r="Q308" s="59" t="s">
        <v>5798</v>
      </c>
      <c r="R308" s="59" t="s">
        <v>3661</v>
      </c>
      <c r="S308" s="59" t="s">
        <v>5799</v>
      </c>
      <c r="T308" s="59" t="s">
        <v>4579</v>
      </c>
      <c r="U308" s="59" t="s">
        <v>5800</v>
      </c>
      <c r="V308" s="59" t="s">
        <v>3788</v>
      </c>
      <c r="W308" s="59" t="s">
        <v>3788</v>
      </c>
      <c r="X308" s="59" t="s">
        <v>2163</v>
      </c>
      <c r="Y308" s="59" t="s">
        <v>3667</v>
      </c>
      <c r="Z308" s="59">
        <v>202401</v>
      </c>
      <c r="AA308" s="59">
        <v>202412</v>
      </c>
      <c r="AB308" s="59">
        <v>300</v>
      </c>
      <c r="AC308" s="59">
        <v>300</v>
      </c>
      <c r="AD308" s="59"/>
      <c r="AE308" s="59"/>
      <c r="AF308" s="108"/>
      <c r="AG308" s="59">
        <v>3000</v>
      </c>
      <c r="AH308" s="59">
        <v>1000</v>
      </c>
      <c r="AI308" s="59" t="s">
        <v>3668</v>
      </c>
      <c r="AJ308" s="59" t="s">
        <v>3668</v>
      </c>
      <c r="AK308" s="59" t="s">
        <v>3668</v>
      </c>
      <c r="AL308" s="59" t="s">
        <v>3667</v>
      </c>
      <c r="AM308" s="59" t="s">
        <v>3667</v>
      </c>
      <c r="AN308" s="59" t="s">
        <v>3668</v>
      </c>
      <c r="AO308" s="59" t="s">
        <v>3668</v>
      </c>
      <c r="AP308" s="59" t="s">
        <v>3668</v>
      </c>
      <c r="AQ308" s="59" t="s">
        <v>3668</v>
      </c>
      <c r="AR308" s="59" t="s">
        <v>4751</v>
      </c>
      <c r="AS308" s="59">
        <v>13996676222</v>
      </c>
      <c r="AT308" s="80"/>
      <c r="AU308" s="104"/>
      <c r="AV308" s="104"/>
      <c r="AW308" s="104"/>
      <c r="AX308" s="59">
        <f t="shared" si="16"/>
        <v>0</v>
      </c>
      <c r="AY308" s="132"/>
      <c r="AZ308" s="132"/>
      <c r="BA308" s="70"/>
      <c r="BB308" s="70"/>
      <c r="BC308" s="70"/>
      <c r="BD308" s="70"/>
      <c r="BE308" s="70"/>
    </row>
    <row r="309" s="6" customFormat="1" ht="81" customHeight="1" outlineLevel="2" spans="1:57">
      <c r="A309" s="65" t="s">
        <v>5320</v>
      </c>
      <c r="B309" s="106" t="s">
        <v>5320</v>
      </c>
      <c r="C309" s="59">
        <v>299</v>
      </c>
      <c r="D309" s="59" t="s">
        <v>5801</v>
      </c>
      <c r="E309" s="80" t="s">
        <v>5802</v>
      </c>
      <c r="F309" s="80" t="s">
        <v>5803</v>
      </c>
      <c r="G309" s="80" t="s">
        <v>5804</v>
      </c>
      <c r="H309" s="65" t="s">
        <v>5805</v>
      </c>
      <c r="I309" s="80" t="s">
        <v>5806</v>
      </c>
      <c r="J309" s="80" t="s">
        <v>5807</v>
      </c>
      <c r="K309" s="80" t="s">
        <v>5808</v>
      </c>
      <c r="L309" s="80" t="s">
        <v>5809</v>
      </c>
      <c r="M309" s="80" t="s">
        <v>5808</v>
      </c>
      <c r="N309" s="80" t="s">
        <v>5810</v>
      </c>
      <c r="O309" s="80" t="s">
        <v>5811</v>
      </c>
      <c r="P309" s="80" t="s">
        <v>5812</v>
      </c>
      <c r="Q309" s="80" t="s">
        <v>5813</v>
      </c>
      <c r="R309" s="80" t="s">
        <v>5814</v>
      </c>
      <c r="S309" s="80" t="s">
        <v>5815</v>
      </c>
      <c r="T309" s="80" t="s">
        <v>5816</v>
      </c>
      <c r="U309" s="80" t="s">
        <v>5817</v>
      </c>
      <c r="V309" s="65" t="s">
        <v>5818</v>
      </c>
      <c r="W309" s="59" t="s">
        <v>5489</v>
      </c>
      <c r="X309" s="80">
        <v>2024</v>
      </c>
      <c r="Y309" s="80" t="s">
        <v>5819</v>
      </c>
      <c r="Z309" s="80">
        <v>202401</v>
      </c>
      <c r="AA309" s="80">
        <v>202412</v>
      </c>
      <c r="AB309" s="65">
        <v>350</v>
      </c>
      <c r="AC309" s="65"/>
      <c r="AD309" s="65">
        <v>350</v>
      </c>
      <c r="AE309" s="65"/>
      <c r="AF309" s="108"/>
      <c r="AG309" s="80">
        <v>500</v>
      </c>
      <c r="AH309" s="80">
        <v>200</v>
      </c>
      <c r="AI309" s="80" t="s">
        <v>5820</v>
      </c>
      <c r="AJ309" s="80" t="s">
        <v>5820</v>
      </c>
      <c r="AK309" s="80" t="s">
        <v>5820</v>
      </c>
      <c r="AL309" s="80" t="s">
        <v>5819</v>
      </c>
      <c r="AM309" s="80" t="s">
        <v>5820</v>
      </c>
      <c r="AN309" s="80" t="s">
        <v>5820</v>
      </c>
      <c r="AO309" s="80" t="s">
        <v>5820</v>
      </c>
      <c r="AP309" s="80" t="s">
        <v>5820</v>
      </c>
      <c r="AQ309" s="80" t="s">
        <v>5820</v>
      </c>
      <c r="AR309" s="80" t="s">
        <v>5821</v>
      </c>
      <c r="AS309" s="80">
        <v>15826491516</v>
      </c>
      <c r="AT309" s="80"/>
      <c r="AU309" s="80"/>
      <c r="AV309" s="65"/>
      <c r="AW309" s="65"/>
      <c r="AX309" s="59">
        <f t="shared" si="16"/>
        <v>0</v>
      </c>
      <c r="AY309" s="31"/>
      <c r="AZ309" s="31"/>
      <c r="BA309" s="28"/>
      <c r="BB309" s="28"/>
      <c r="BC309" s="28"/>
      <c r="BD309" s="28"/>
      <c r="BE309" s="28"/>
    </row>
    <row r="310" s="6" customFormat="1" ht="108" customHeight="1" outlineLevel="2" spans="1:57">
      <c r="A310" s="65" t="s">
        <v>5320</v>
      </c>
      <c r="B310" s="106" t="s">
        <v>5320</v>
      </c>
      <c r="C310" s="59">
        <v>300</v>
      </c>
      <c r="D310" s="59" t="s">
        <v>5822</v>
      </c>
      <c r="E310" s="80" t="s">
        <v>5823</v>
      </c>
      <c r="F310" s="80" t="s">
        <v>5824</v>
      </c>
      <c r="G310" s="80" t="s">
        <v>5825</v>
      </c>
      <c r="H310" s="65" t="s">
        <v>5826</v>
      </c>
      <c r="I310" s="80" t="s">
        <v>5806</v>
      </c>
      <c r="J310" s="80" t="s">
        <v>5807</v>
      </c>
      <c r="K310" s="80" t="s">
        <v>5827</v>
      </c>
      <c r="L310" s="80" t="s">
        <v>5828</v>
      </c>
      <c r="M310" s="80" t="s">
        <v>5827</v>
      </c>
      <c r="N310" s="80" t="s">
        <v>5829</v>
      </c>
      <c r="O310" s="80" t="s">
        <v>5811</v>
      </c>
      <c r="P310" s="80" t="s">
        <v>5812</v>
      </c>
      <c r="Q310" s="80" t="s">
        <v>5830</v>
      </c>
      <c r="R310" s="80" t="s">
        <v>5831</v>
      </c>
      <c r="S310" s="80" t="s">
        <v>5832</v>
      </c>
      <c r="T310" s="80" t="s">
        <v>5816</v>
      </c>
      <c r="U310" s="80" t="s">
        <v>5817</v>
      </c>
      <c r="V310" s="65" t="s">
        <v>5833</v>
      </c>
      <c r="W310" s="59" t="s">
        <v>5833</v>
      </c>
      <c r="X310" s="80">
        <v>2024</v>
      </c>
      <c r="Y310" s="80" t="s">
        <v>5819</v>
      </c>
      <c r="Z310" s="80" t="s">
        <v>1571</v>
      </c>
      <c r="AA310" s="80" t="s">
        <v>1572</v>
      </c>
      <c r="AB310" s="65">
        <v>300</v>
      </c>
      <c r="AC310" s="65">
        <v>300</v>
      </c>
      <c r="AD310" s="65"/>
      <c r="AE310" s="65"/>
      <c r="AF310" s="108"/>
      <c r="AG310" s="80">
        <v>20000</v>
      </c>
      <c r="AH310" s="80">
        <v>100</v>
      </c>
      <c r="AI310" s="80" t="s">
        <v>5820</v>
      </c>
      <c r="AJ310" s="80" t="s">
        <v>5820</v>
      </c>
      <c r="AK310" s="80" t="s">
        <v>5820</v>
      </c>
      <c r="AL310" s="80" t="s">
        <v>5819</v>
      </c>
      <c r="AM310" s="80" t="s">
        <v>5820</v>
      </c>
      <c r="AN310" s="80" t="s">
        <v>5820</v>
      </c>
      <c r="AO310" s="80" t="s">
        <v>5820</v>
      </c>
      <c r="AP310" s="80" t="s">
        <v>5820</v>
      </c>
      <c r="AQ310" s="80" t="s">
        <v>5820</v>
      </c>
      <c r="AR310" s="80" t="s">
        <v>5834</v>
      </c>
      <c r="AS310" s="80" t="s">
        <v>3318</v>
      </c>
      <c r="AT310" s="80"/>
      <c r="AU310" s="80"/>
      <c r="AV310" s="65"/>
      <c r="AW310" s="65"/>
      <c r="AX310" s="59">
        <f t="shared" si="16"/>
        <v>200</v>
      </c>
      <c r="AY310" s="31">
        <v>200</v>
      </c>
      <c r="AZ310" s="31"/>
      <c r="BA310" s="28"/>
      <c r="BB310" s="28"/>
      <c r="BC310" s="28"/>
      <c r="BD310" s="28"/>
      <c r="BE310" s="28"/>
    </row>
    <row r="311" s="6" customFormat="1" ht="49" customHeight="1" outlineLevel="2" spans="1:57">
      <c r="A311" s="106" t="s">
        <v>5320</v>
      </c>
      <c r="B311" s="106" t="s">
        <v>5320</v>
      </c>
      <c r="C311" s="59">
        <v>301</v>
      </c>
      <c r="D311" s="59" t="s">
        <v>5835</v>
      </c>
      <c r="E311" s="59" t="s">
        <v>3649</v>
      </c>
      <c r="F311" s="59" t="s">
        <v>3650</v>
      </c>
      <c r="G311" s="59" t="s">
        <v>3651</v>
      </c>
      <c r="H311" s="59" t="s">
        <v>5836</v>
      </c>
      <c r="I311" s="59" t="s">
        <v>3690</v>
      </c>
      <c r="J311" s="59" t="s">
        <v>5837</v>
      </c>
      <c r="K311" s="59" t="s">
        <v>5838</v>
      </c>
      <c r="L311" s="59" t="s">
        <v>5839</v>
      </c>
      <c r="M311" s="59" t="s">
        <v>5838</v>
      </c>
      <c r="N311" s="59" t="s">
        <v>5840</v>
      </c>
      <c r="O311" s="59" t="s">
        <v>3658</v>
      </c>
      <c r="P311" s="59" t="s">
        <v>3659</v>
      </c>
      <c r="Q311" s="59" t="s">
        <v>5841</v>
      </c>
      <c r="R311" s="59" t="s">
        <v>3661</v>
      </c>
      <c r="S311" s="59" t="s">
        <v>5842</v>
      </c>
      <c r="T311" s="59" t="s">
        <v>5843</v>
      </c>
      <c r="U311" s="59" t="s">
        <v>4147</v>
      </c>
      <c r="V311" s="59" t="s">
        <v>3665</v>
      </c>
      <c r="W311" s="59" t="s">
        <v>4295</v>
      </c>
      <c r="X311" s="59">
        <v>2024</v>
      </c>
      <c r="Y311" s="59" t="s">
        <v>3667</v>
      </c>
      <c r="Z311" s="59">
        <v>202401</v>
      </c>
      <c r="AA311" s="59">
        <v>202412</v>
      </c>
      <c r="AB311" s="59">
        <v>400</v>
      </c>
      <c r="AC311" s="59">
        <v>400</v>
      </c>
      <c r="AD311" s="59"/>
      <c r="AE311" s="59"/>
      <c r="AF311" s="110"/>
      <c r="AG311" s="59">
        <v>1500</v>
      </c>
      <c r="AH311" s="59">
        <v>703</v>
      </c>
      <c r="AI311" s="59" t="s">
        <v>3668</v>
      </c>
      <c r="AJ311" s="59" t="s">
        <v>3668</v>
      </c>
      <c r="AK311" s="59" t="s">
        <v>3668</v>
      </c>
      <c r="AL311" s="59" t="s">
        <v>3667</v>
      </c>
      <c r="AM311" s="59" t="s">
        <v>3668</v>
      </c>
      <c r="AN311" s="59" t="s">
        <v>3668</v>
      </c>
      <c r="AO311" s="59" t="s">
        <v>3668</v>
      </c>
      <c r="AP311" s="59" t="s">
        <v>3668</v>
      </c>
      <c r="AQ311" s="59" t="s">
        <v>3668</v>
      </c>
      <c r="AR311" s="59" t="s">
        <v>5844</v>
      </c>
      <c r="AS311" s="59">
        <v>15223409961</v>
      </c>
      <c r="AT311" s="65"/>
      <c r="AU311" s="65"/>
      <c r="AV311" s="65"/>
      <c r="AW311" s="65"/>
      <c r="AX311" s="59">
        <f t="shared" si="16"/>
        <v>120</v>
      </c>
      <c r="AY311" s="133">
        <v>120</v>
      </c>
      <c r="AZ311" s="31"/>
      <c r="BA311" s="28"/>
      <c r="BB311" s="28"/>
      <c r="BC311" s="28"/>
      <c r="BD311" s="28"/>
      <c r="BE311" s="28"/>
    </row>
    <row r="312" s="6" customFormat="1" ht="148" customHeight="1" outlineLevel="2" spans="1:57">
      <c r="A312" s="106" t="s">
        <v>5320</v>
      </c>
      <c r="B312" s="106" t="s">
        <v>5320</v>
      </c>
      <c r="C312" s="59">
        <v>302</v>
      </c>
      <c r="D312" s="59" t="s">
        <v>5845</v>
      </c>
      <c r="E312" s="59" t="s">
        <v>4135</v>
      </c>
      <c r="F312" s="59" t="s">
        <v>5142</v>
      </c>
      <c r="G312" s="59" t="s">
        <v>5846</v>
      </c>
      <c r="H312" s="59" t="s">
        <v>5847</v>
      </c>
      <c r="I312" s="59" t="s">
        <v>3690</v>
      </c>
      <c r="J312" s="59" t="s">
        <v>3928</v>
      </c>
      <c r="K312" s="59" t="s">
        <v>5848</v>
      </c>
      <c r="L312" s="59" t="s">
        <v>5849</v>
      </c>
      <c r="M312" s="59" t="s">
        <v>5848</v>
      </c>
      <c r="N312" s="59" t="s">
        <v>5850</v>
      </c>
      <c r="O312" s="59" t="s">
        <v>3658</v>
      </c>
      <c r="P312" s="59" t="s">
        <v>3770</v>
      </c>
      <c r="Q312" s="59" t="s">
        <v>5851</v>
      </c>
      <c r="R312" s="59" t="s">
        <v>5852</v>
      </c>
      <c r="S312" s="59" t="s">
        <v>5853</v>
      </c>
      <c r="T312" s="59" t="s">
        <v>5354</v>
      </c>
      <c r="U312" s="59" t="s">
        <v>4147</v>
      </c>
      <c r="V312" s="59" t="s">
        <v>3788</v>
      </c>
      <c r="W312" s="59" t="s">
        <v>5854</v>
      </c>
      <c r="X312" s="59">
        <v>2024</v>
      </c>
      <c r="Y312" s="59" t="s">
        <v>3667</v>
      </c>
      <c r="Z312" s="128">
        <v>45292</v>
      </c>
      <c r="AA312" s="128">
        <v>45627</v>
      </c>
      <c r="AB312" s="59">
        <v>100</v>
      </c>
      <c r="AC312" s="59">
        <v>100</v>
      </c>
      <c r="AD312" s="59">
        <v>0</v>
      </c>
      <c r="AE312" s="59">
        <v>0</v>
      </c>
      <c r="AF312" s="110">
        <v>0</v>
      </c>
      <c r="AG312" s="59">
        <v>350</v>
      </c>
      <c r="AH312" s="59">
        <v>240</v>
      </c>
      <c r="AI312" s="59" t="s">
        <v>3668</v>
      </c>
      <c r="AJ312" s="59" t="s">
        <v>3668</v>
      </c>
      <c r="AK312" s="59" t="s">
        <v>3668</v>
      </c>
      <c r="AL312" s="59" t="s">
        <v>3667</v>
      </c>
      <c r="AM312" s="59" t="s">
        <v>3668</v>
      </c>
      <c r="AN312" s="59" t="s">
        <v>3668</v>
      </c>
      <c r="AO312" s="59" t="s">
        <v>3668</v>
      </c>
      <c r="AP312" s="59" t="s">
        <v>3668</v>
      </c>
      <c r="AQ312" s="59" t="s">
        <v>3668</v>
      </c>
      <c r="AR312" s="59" t="s">
        <v>5572</v>
      </c>
      <c r="AS312" s="59">
        <v>15870569957</v>
      </c>
      <c r="AT312" s="65"/>
      <c r="AU312" s="65"/>
      <c r="AV312" s="65"/>
      <c r="AW312" s="65"/>
      <c r="AX312" s="59">
        <f t="shared" si="16"/>
        <v>0</v>
      </c>
      <c r="AY312" s="31"/>
      <c r="AZ312" s="31"/>
      <c r="BA312" s="28"/>
      <c r="BB312" s="28"/>
      <c r="BC312" s="28"/>
      <c r="BD312" s="28"/>
      <c r="BE312" s="28"/>
    </row>
    <row r="313" s="97" customFormat="1" ht="47" customHeight="1" outlineLevel="1" spans="1:57">
      <c r="A313" s="103" t="s">
        <v>5855</v>
      </c>
      <c r="B313" s="65"/>
      <c r="C313" s="60"/>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f>SUBTOTAL(9,AB314:AB340)</f>
        <v>13476</v>
      </c>
      <c r="AC313" s="59">
        <f>SUBTOTAL(9,AC314:AC340)</f>
        <v>6876</v>
      </c>
      <c r="AD313" s="59">
        <f>SUBTOTAL(9,AD314:AD340)</f>
        <v>4400</v>
      </c>
      <c r="AE313" s="59">
        <f>SUBTOTAL(9,AE314:AE340)</f>
        <v>2200</v>
      </c>
      <c r="AF313" s="108"/>
      <c r="AG313" s="59"/>
      <c r="AH313" s="59"/>
      <c r="AI313" s="59"/>
      <c r="AJ313" s="59"/>
      <c r="AK313" s="59"/>
      <c r="AL313" s="59"/>
      <c r="AM313" s="59"/>
      <c r="AN313" s="59"/>
      <c r="AO313" s="59"/>
      <c r="AP313" s="59"/>
      <c r="AQ313" s="59"/>
      <c r="AR313" s="59"/>
      <c r="AS313" s="59"/>
      <c r="AT313" s="80"/>
      <c r="AU313" s="104"/>
      <c r="AV313" s="104"/>
      <c r="AW313" s="104"/>
      <c r="AX313" s="59">
        <f>SUBTOTAL(9,AX314:AX340)</f>
        <v>2000</v>
      </c>
      <c r="AY313" s="33"/>
      <c r="AZ313" s="70"/>
      <c r="BA313" s="70"/>
      <c r="BB313" s="70"/>
      <c r="BC313" s="70"/>
      <c r="BD313" s="70"/>
      <c r="BE313" s="70"/>
    </row>
    <row r="314" s="6" customFormat="1" ht="51" customHeight="1" outlineLevel="2" spans="1:57">
      <c r="A314" s="65" t="s">
        <v>3649</v>
      </c>
      <c r="B314" s="65" t="s">
        <v>5856</v>
      </c>
      <c r="C314" s="60">
        <v>303</v>
      </c>
      <c r="D314" s="59" t="s">
        <v>5857</v>
      </c>
      <c r="E314" s="59" t="s">
        <v>3649</v>
      </c>
      <c r="F314" s="59" t="s">
        <v>3650</v>
      </c>
      <c r="G314" s="59" t="s">
        <v>3651</v>
      </c>
      <c r="H314" s="59" t="s">
        <v>5858</v>
      </c>
      <c r="I314" s="59" t="s">
        <v>3672</v>
      </c>
      <c r="J314" s="59" t="s">
        <v>3928</v>
      </c>
      <c r="K314" s="59" t="s">
        <v>5859</v>
      </c>
      <c r="L314" s="59" t="s">
        <v>5860</v>
      </c>
      <c r="M314" s="59" t="s">
        <v>5859</v>
      </c>
      <c r="N314" s="59" t="s">
        <v>5861</v>
      </c>
      <c r="O314" s="59" t="s">
        <v>3658</v>
      </c>
      <c r="P314" s="59" t="s">
        <v>3677</v>
      </c>
      <c r="Q314" s="59" t="s">
        <v>5862</v>
      </c>
      <c r="R314" s="59" t="s">
        <v>3661</v>
      </c>
      <c r="S314" s="59" t="s">
        <v>5863</v>
      </c>
      <c r="T314" s="59" t="s">
        <v>4146</v>
      </c>
      <c r="U314" s="59" t="s">
        <v>4147</v>
      </c>
      <c r="V314" s="59" t="s">
        <v>5864</v>
      </c>
      <c r="W314" s="59" t="s">
        <v>5864</v>
      </c>
      <c r="X314" s="59">
        <v>2024</v>
      </c>
      <c r="Y314" s="59" t="s">
        <v>3667</v>
      </c>
      <c r="Z314" s="59">
        <v>202401</v>
      </c>
      <c r="AA314" s="59">
        <v>202412</v>
      </c>
      <c r="AB314" s="59">
        <v>2000</v>
      </c>
      <c r="AC314" s="59">
        <v>2000</v>
      </c>
      <c r="AD314" s="59"/>
      <c r="AE314" s="59"/>
      <c r="AF314" s="108"/>
      <c r="AG314" s="59">
        <v>8000</v>
      </c>
      <c r="AH314" s="59">
        <v>1800</v>
      </c>
      <c r="AI314" s="59" t="s">
        <v>3668</v>
      </c>
      <c r="AJ314" s="59" t="s">
        <v>3668</v>
      </c>
      <c r="AK314" s="59" t="s">
        <v>3668</v>
      </c>
      <c r="AL314" s="59" t="s">
        <v>3667</v>
      </c>
      <c r="AM314" s="59" t="s">
        <v>3667</v>
      </c>
      <c r="AN314" s="59" t="s">
        <v>3668</v>
      </c>
      <c r="AO314" s="59" t="s">
        <v>3668</v>
      </c>
      <c r="AP314" s="59" t="s">
        <v>3668</v>
      </c>
      <c r="AQ314" s="59" t="s">
        <v>3668</v>
      </c>
      <c r="AR314" s="59" t="s">
        <v>4751</v>
      </c>
      <c r="AS314" s="59">
        <v>13996676222</v>
      </c>
      <c r="AT314" s="80"/>
      <c r="AU314" s="104"/>
      <c r="AV314" s="104"/>
      <c r="AW314" s="104"/>
      <c r="AX314" s="59">
        <f t="shared" ref="AX314:AX340" si="17">AY314+AZ314+BA314+BB314+BC314+BD314+BE314</f>
        <v>2000</v>
      </c>
      <c r="AY314" s="33">
        <v>2000</v>
      </c>
      <c r="AZ314" s="70"/>
      <c r="BA314" s="70"/>
      <c r="BB314" s="70"/>
      <c r="BC314" s="70"/>
      <c r="BD314" s="70"/>
      <c r="BE314" s="70"/>
    </row>
    <row r="315" s="6" customFormat="1" ht="64" customHeight="1" outlineLevel="2" spans="1:57">
      <c r="A315" s="65" t="s">
        <v>3649</v>
      </c>
      <c r="B315" s="65" t="s">
        <v>5856</v>
      </c>
      <c r="C315" s="60">
        <v>304</v>
      </c>
      <c r="D315" s="59" t="s">
        <v>5865</v>
      </c>
      <c r="E315" s="59" t="s">
        <v>3649</v>
      </c>
      <c r="F315" s="59" t="s">
        <v>3650</v>
      </c>
      <c r="G315" s="59" t="s">
        <v>3820</v>
      </c>
      <c r="H315" s="59" t="s">
        <v>5866</v>
      </c>
      <c r="I315" s="59" t="s">
        <v>3672</v>
      </c>
      <c r="J315" s="59" t="s">
        <v>3928</v>
      </c>
      <c r="K315" s="59" t="s">
        <v>5867</v>
      </c>
      <c r="L315" s="59" t="s">
        <v>5868</v>
      </c>
      <c r="M315" s="59" t="s">
        <v>5867</v>
      </c>
      <c r="N315" s="59" t="s">
        <v>5869</v>
      </c>
      <c r="O315" s="59" t="s">
        <v>3658</v>
      </c>
      <c r="P315" s="59" t="s">
        <v>3677</v>
      </c>
      <c r="Q315" s="59" t="s">
        <v>5870</v>
      </c>
      <c r="R315" s="59" t="s">
        <v>3661</v>
      </c>
      <c r="S315" s="59" t="s">
        <v>5871</v>
      </c>
      <c r="T315" s="59" t="s">
        <v>4146</v>
      </c>
      <c r="U315" s="59" t="s">
        <v>4147</v>
      </c>
      <c r="V315" s="59" t="s">
        <v>5864</v>
      </c>
      <c r="W315" s="59" t="s">
        <v>5864</v>
      </c>
      <c r="X315" s="59">
        <v>2024</v>
      </c>
      <c r="Y315" s="59" t="s">
        <v>3667</v>
      </c>
      <c r="Z315" s="59">
        <v>202401</v>
      </c>
      <c r="AA315" s="59">
        <v>202412</v>
      </c>
      <c r="AB315" s="59">
        <v>1000</v>
      </c>
      <c r="AC315" s="59">
        <v>1000</v>
      </c>
      <c r="AD315" s="59"/>
      <c r="AE315" s="59"/>
      <c r="AF315" s="108"/>
      <c r="AG315" s="59">
        <v>100000</v>
      </c>
      <c r="AH315" s="59">
        <v>5000</v>
      </c>
      <c r="AI315" s="59" t="s">
        <v>3668</v>
      </c>
      <c r="AJ315" s="59" t="s">
        <v>3668</v>
      </c>
      <c r="AK315" s="59" t="s">
        <v>3668</v>
      </c>
      <c r="AL315" s="59" t="s">
        <v>3667</v>
      </c>
      <c r="AM315" s="59" t="s">
        <v>3667</v>
      </c>
      <c r="AN315" s="59" t="s">
        <v>3668</v>
      </c>
      <c r="AO315" s="59" t="s">
        <v>3668</v>
      </c>
      <c r="AP315" s="59" t="s">
        <v>3668</v>
      </c>
      <c r="AQ315" s="59" t="s">
        <v>3668</v>
      </c>
      <c r="AR315" s="59" t="s">
        <v>4751</v>
      </c>
      <c r="AS315" s="59">
        <v>13996676222</v>
      </c>
      <c r="AT315" s="80"/>
      <c r="AU315" s="104"/>
      <c r="AV315" s="104"/>
      <c r="AW315" s="104"/>
      <c r="AX315" s="59">
        <f t="shared" si="17"/>
        <v>0</v>
      </c>
      <c r="AY315" s="70"/>
      <c r="AZ315" s="70"/>
      <c r="BA315" s="70"/>
      <c r="BB315" s="70"/>
      <c r="BC315" s="70"/>
      <c r="BD315" s="70"/>
      <c r="BE315" s="70"/>
    </row>
    <row r="316" s="6" customFormat="1" ht="115.5" outlineLevel="2" spans="1:57">
      <c r="A316" s="65" t="s">
        <v>3649</v>
      </c>
      <c r="B316" s="65" t="s">
        <v>5872</v>
      </c>
      <c r="C316" s="60">
        <v>305</v>
      </c>
      <c r="D316" s="59" t="s">
        <v>5873</v>
      </c>
      <c r="E316" s="59" t="s">
        <v>3649</v>
      </c>
      <c r="F316" s="59" t="s">
        <v>3650</v>
      </c>
      <c r="G316" s="59" t="s">
        <v>3651</v>
      </c>
      <c r="H316" s="59" t="s">
        <v>5874</v>
      </c>
      <c r="I316" s="59" t="s">
        <v>3690</v>
      </c>
      <c r="J316" s="59" t="s">
        <v>3779</v>
      </c>
      <c r="K316" s="59" t="s">
        <v>5875</v>
      </c>
      <c r="L316" s="59" t="s">
        <v>5876</v>
      </c>
      <c r="M316" s="59" t="s">
        <v>5875</v>
      </c>
      <c r="N316" s="59" t="s">
        <v>5877</v>
      </c>
      <c r="O316" s="59" t="s">
        <v>3658</v>
      </c>
      <c r="P316" s="59" t="s">
        <v>3770</v>
      </c>
      <c r="Q316" s="59" t="s">
        <v>5878</v>
      </c>
      <c r="R316" s="59" t="s">
        <v>3661</v>
      </c>
      <c r="S316" s="59" t="s">
        <v>3786</v>
      </c>
      <c r="T316" s="59" t="s">
        <v>5879</v>
      </c>
      <c r="U316" s="59" t="s">
        <v>4147</v>
      </c>
      <c r="V316" s="59" t="s">
        <v>3788</v>
      </c>
      <c r="W316" s="59" t="s">
        <v>3666</v>
      </c>
      <c r="X316" s="59">
        <v>2024</v>
      </c>
      <c r="Y316" s="59" t="s">
        <v>3667</v>
      </c>
      <c r="Z316" s="59">
        <v>202401</v>
      </c>
      <c r="AA316" s="59">
        <v>202412</v>
      </c>
      <c r="AB316" s="59">
        <v>270</v>
      </c>
      <c r="AC316" s="59">
        <v>270</v>
      </c>
      <c r="AD316" s="110"/>
      <c r="AE316" s="110"/>
      <c r="AF316" s="108"/>
      <c r="AG316" s="59">
        <v>90</v>
      </c>
      <c r="AH316" s="59">
        <v>10</v>
      </c>
      <c r="AI316" s="59" t="s">
        <v>3668</v>
      </c>
      <c r="AJ316" s="59" t="s">
        <v>3668</v>
      </c>
      <c r="AK316" s="59" t="s">
        <v>3668</v>
      </c>
      <c r="AL316" s="59" t="s">
        <v>3667</v>
      </c>
      <c r="AM316" s="59" t="s">
        <v>3668</v>
      </c>
      <c r="AN316" s="59" t="s">
        <v>3668</v>
      </c>
      <c r="AO316" s="59" t="s">
        <v>3668</v>
      </c>
      <c r="AP316" s="59" t="s">
        <v>3668</v>
      </c>
      <c r="AQ316" s="59" t="s">
        <v>3668</v>
      </c>
      <c r="AR316" s="59" t="s">
        <v>5880</v>
      </c>
      <c r="AS316" s="59">
        <v>15902364396</v>
      </c>
      <c r="AT316" s="80"/>
      <c r="AU316" s="80"/>
      <c r="AV316" s="80"/>
      <c r="AW316" s="80"/>
      <c r="AX316" s="59">
        <f t="shared" si="17"/>
        <v>0</v>
      </c>
      <c r="AY316" s="124"/>
      <c r="AZ316" s="124"/>
      <c r="BA316" s="124"/>
      <c r="BB316" s="124"/>
      <c r="BC316" s="124"/>
      <c r="BD316" s="124"/>
      <c r="BE316" s="124"/>
    </row>
    <row r="317" s="6" customFormat="1" ht="58" customHeight="1" outlineLevel="2" spans="1:57">
      <c r="A317" s="65" t="s">
        <v>3649</v>
      </c>
      <c r="B317" s="63" t="s">
        <v>5872</v>
      </c>
      <c r="C317" s="60">
        <v>306</v>
      </c>
      <c r="D317" s="59" t="s">
        <v>5881</v>
      </c>
      <c r="E317" s="59" t="s">
        <v>3649</v>
      </c>
      <c r="F317" s="59" t="s">
        <v>3704</v>
      </c>
      <c r="G317" s="59" t="s">
        <v>3705</v>
      </c>
      <c r="H317" s="59" t="s">
        <v>5882</v>
      </c>
      <c r="I317" s="59" t="s">
        <v>3690</v>
      </c>
      <c r="J317" s="59" t="s">
        <v>4234</v>
      </c>
      <c r="K317" s="59" t="s">
        <v>5883</v>
      </c>
      <c r="L317" s="59" t="s">
        <v>5884</v>
      </c>
      <c r="M317" s="59" t="s">
        <v>5883</v>
      </c>
      <c r="N317" s="59" t="s">
        <v>5885</v>
      </c>
      <c r="O317" s="59" t="s">
        <v>3658</v>
      </c>
      <c r="P317" s="59" t="s">
        <v>3770</v>
      </c>
      <c r="Q317" s="59" t="s">
        <v>5886</v>
      </c>
      <c r="R317" s="59" t="s">
        <v>3661</v>
      </c>
      <c r="S317" s="59" t="s">
        <v>3680</v>
      </c>
      <c r="T317" s="59" t="s">
        <v>5887</v>
      </c>
      <c r="U317" s="59" t="s">
        <v>4147</v>
      </c>
      <c r="V317" s="59" t="s">
        <v>3788</v>
      </c>
      <c r="W317" s="59" t="s">
        <v>3666</v>
      </c>
      <c r="X317" s="59">
        <v>2024</v>
      </c>
      <c r="Y317" s="59" t="s">
        <v>4076</v>
      </c>
      <c r="Z317" s="59">
        <v>202401</v>
      </c>
      <c r="AA317" s="59">
        <v>202412</v>
      </c>
      <c r="AB317" s="59">
        <v>1000</v>
      </c>
      <c r="AC317" s="59">
        <v>1000</v>
      </c>
      <c r="AD317" s="59"/>
      <c r="AE317" s="59"/>
      <c r="AF317" s="108"/>
      <c r="AG317" s="59">
        <v>650</v>
      </c>
      <c r="AH317" s="59">
        <v>80</v>
      </c>
      <c r="AI317" s="59" t="s">
        <v>3668</v>
      </c>
      <c r="AJ317" s="59" t="s">
        <v>3668</v>
      </c>
      <c r="AK317" s="59" t="s">
        <v>3668</v>
      </c>
      <c r="AL317" s="59" t="s">
        <v>3667</v>
      </c>
      <c r="AM317" s="59" t="s">
        <v>3668</v>
      </c>
      <c r="AN317" s="59" t="s">
        <v>3668</v>
      </c>
      <c r="AO317" s="59" t="s">
        <v>3668</v>
      </c>
      <c r="AP317" s="59" t="s">
        <v>3668</v>
      </c>
      <c r="AQ317" s="59" t="s">
        <v>3668</v>
      </c>
      <c r="AR317" s="59" t="s">
        <v>3683</v>
      </c>
      <c r="AS317" s="59">
        <v>18883235345</v>
      </c>
      <c r="AT317" s="80"/>
      <c r="AU317" s="80"/>
      <c r="AV317" s="80"/>
      <c r="AW317" s="80"/>
      <c r="AX317" s="59">
        <f t="shared" si="17"/>
        <v>0</v>
      </c>
      <c r="AY317" s="124"/>
      <c r="AZ317" s="124"/>
      <c r="BA317" s="124"/>
      <c r="BB317" s="124"/>
      <c r="BC317" s="124"/>
      <c r="BD317" s="124"/>
      <c r="BE317" s="124"/>
    </row>
    <row r="318" s="6" customFormat="1" ht="76" customHeight="1" outlineLevel="2" spans="1:57">
      <c r="A318" s="65" t="s">
        <v>3649</v>
      </c>
      <c r="B318" s="106" t="s">
        <v>3649</v>
      </c>
      <c r="C318" s="60">
        <v>307</v>
      </c>
      <c r="D318" s="59" t="s">
        <v>5888</v>
      </c>
      <c r="E318" s="80" t="s">
        <v>5802</v>
      </c>
      <c r="F318" s="80" t="s">
        <v>5889</v>
      </c>
      <c r="G318" s="80" t="s">
        <v>5890</v>
      </c>
      <c r="H318" s="65" t="s">
        <v>5891</v>
      </c>
      <c r="I318" s="80" t="s">
        <v>5892</v>
      </c>
      <c r="J318" s="80" t="s">
        <v>5893</v>
      </c>
      <c r="K318" s="80" t="s">
        <v>5894</v>
      </c>
      <c r="L318" s="80" t="s">
        <v>5895</v>
      </c>
      <c r="M318" s="80" t="s">
        <v>5894</v>
      </c>
      <c r="N318" s="80" t="s">
        <v>5896</v>
      </c>
      <c r="O318" s="80" t="s">
        <v>5811</v>
      </c>
      <c r="P318" s="80" t="s">
        <v>5812</v>
      </c>
      <c r="Q318" s="80" t="s">
        <v>5897</v>
      </c>
      <c r="R318" s="80" t="s">
        <v>5831</v>
      </c>
      <c r="S318" s="80" t="s">
        <v>5898</v>
      </c>
      <c r="T318" s="80" t="s">
        <v>5899</v>
      </c>
      <c r="U318" s="80" t="s">
        <v>5817</v>
      </c>
      <c r="V318" s="65" t="s">
        <v>3665</v>
      </c>
      <c r="W318" s="59" t="s">
        <v>4035</v>
      </c>
      <c r="X318" s="80">
        <v>2024</v>
      </c>
      <c r="Y318" s="80" t="s">
        <v>5819</v>
      </c>
      <c r="Z318" s="80">
        <v>202401</v>
      </c>
      <c r="AA318" s="80">
        <v>202412</v>
      </c>
      <c r="AB318" s="65">
        <v>198</v>
      </c>
      <c r="AC318" s="65">
        <v>98</v>
      </c>
      <c r="AD318" s="65">
        <v>100</v>
      </c>
      <c r="AE318" s="65"/>
      <c r="AF318" s="108"/>
      <c r="AG318" s="80">
        <v>65</v>
      </c>
      <c r="AH318" s="80">
        <v>11</v>
      </c>
      <c r="AI318" s="80" t="s">
        <v>5820</v>
      </c>
      <c r="AJ318" s="80" t="s">
        <v>5820</v>
      </c>
      <c r="AK318" s="80" t="s">
        <v>5820</v>
      </c>
      <c r="AL318" s="80" t="s">
        <v>5819</v>
      </c>
      <c r="AM318" s="80" t="s">
        <v>5820</v>
      </c>
      <c r="AN318" s="80" t="s">
        <v>5820</v>
      </c>
      <c r="AO318" s="80" t="s">
        <v>5820</v>
      </c>
      <c r="AP318" s="80" t="s">
        <v>5820</v>
      </c>
      <c r="AQ318" s="80" t="s">
        <v>5820</v>
      </c>
      <c r="AR318" s="80" t="s">
        <v>5900</v>
      </c>
      <c r="AS318" s="80">
        <v>13594059670</v>
      </c>
      <c r="AT318" s="80"/>
      <c r="AU318" s="80"/>
      <c r="AV318" s="65"/>
      <c r="AW318" s="65"/>
      <c r="AX318" s="59">
        <f t="shared" si="17"/>
        <v>0</v>
      </c>
      <c r="AY318" s="28"/>
      <c r="AZ318" s="28"/>
      <c r="BA318" s="28"/>
      <c r="BB318" s="28"/>
      <c r="BC318" s="28"/>
      <c r="BD318" s="28"/>
      <c r="BE318" s="28"/>
    </row>
    <row r="319" s="6" customFormat="1" ht="82" customHeight="1" outlineLevel="2" spans="1:57">
      <c r="A319" s="65" t="s">
        <v>3649</v>
      </c>
      <c r="B319" s="106" t="s">
        <v>3649</v>
      </c>
      <c r="C319" s="60">
        <v>308</v>
      </c>
      <c r="D319" s="59" t="s">
        <v>5901</v>
      </c>
      <c r="E319" s="80" t="s">
        <v>5802</v>
      </c>
      <c r="F319" s="80" t="s">
        <v>5889</v>
      </c>
      <c r="G319" s="80" t="s">
        <v>5890</v>
      </c>
      <c r="H319" s="65" t="s">
        <v>5902</v>
      </c>
      <c r="I319" s="80" t="s">
        <v>5892</v>
      </c>
      <c r="J319" s="80" t="s">
        <v>5903</v>
      </c>
      <c r="K319" s="80" t="s">
        <v>5904</v>
      </c>
      <c r="L319" s="80" t="s">
        <v>5905</v>
      </c>
      <c r="M319" s="80" t="s">
        <v>5904</v>
      </c>
      <c r="N319" s="80" t="s">
        <v>5906</v>
      </c>
      <c r="O319" s="80" t="s">
        <v>5811</v>
      </c>
      <c r="P319" s="80" t="s">
        <v>5812</v>
      </c>
      <c r="Q319" s="80" t="s">
        <v>5907</v>
      </c>
      <c r="R319" s="80" t="s">
        <v>5831</v>
      </c>
      <c r="S319" s="80" t="s">
        <v>5908</v>
      </c>
      <c r="T319" s="80" t="s">
        <v>5899</v>
      </c>
      <c r="U319" s="80" t="s">
        <v>5817</v>
      </c>
      <c r="V319" s="65" t="s">
        <v>3665</v>
      </c>
      <c r="W319" s="59" t="s">
        <v>4224</v>
      </c>
      <c r="X319" s="80">
        <v>2024</v>
      </c>
      <c r="Y319" s="80" t="s">
        <v>5819</v>
      </c>
      <c r="Z319" s="80">
        <v>202401</v>
      </c>
      <c r="AA319" s="80">
        <v>202412</v>
      </c>
      <c r="AB319" s="65">
        <v>149</v>
      </c>
      <c r="AC319" s="65">
        <v>49</v>
      </c>
      <c r="AD319" s="65"/>
      <c r="AE319" s="65">
        <v>100</v>
      </c>
      <c r="AF319" s="108"/>
      <c r="AG319" s="80">
        <v>86</v>
      </c>
      <c r="AH319" s="80">
        <v>14</v>
      </c>
      <c r="AI319" s="80" t="s">
        <v>5820</v>
      </c>
      <c r="AJ319" s="80" t="s">
        <v>5820</v>
      </c>
      <c r="AK319" s="80" t="s">
        <v>5820</v>
      </c>
      <c r="AL319" s="80" t="s">
        <v>5819</v>
      </c>
      <c r="AM319" s="80" t="s">
        <v>5820</v>
      </c>
      <c r="AN319" s="80" t="s">
        <v>5820</v>
      </c>
      <c r="AO319" s="80" t="s">
        <v>5820</v>
      </c>
      <c r="AP319" s="80" t="s">
        <v>5820</v>
      </c>
      <c r="AQ319" s="80" t="s">
        <v>5820</v>
      </c>
      <c r="AR319" s="80" t="s">
        <v>5900</v>
      </c>
      <c r="AS319" s="80">
        <v>13594059670</v>
      </c>
      <c r="AT319" s="80"/>
      <c r="AU319" s="80"/>
      <c r="AV319" s="65"/>
      <c r="AW319" s="65"/>
      <c r="AX319" s="59">
        <f t="shared" si="17"/>
        <v>0</v>
      </c>
      <c r="AY319" s="28"/>
      <c r="AZ319" s="28"/>
      <c r="BA319" s="28"/>
      <c r="BB319" s="28"/>
      <c r="BC319" s="28"/>
      <c r="BD319" s="28"/>
      <c r="BE319" s="28"/>
    </row>
    <row r="320" s="6" customFormat="1" ht="80" customHeight="1" outlineLevel="2" spans="1:57">
      <c r="A320" s="65" t="s">
        <v>3649</v>
      </c>
      <c r="B320" s="106" t="s">
        <v>3649</v>
      </c>
      <c r="C320" s="60">
        <v>309</v>
      </c>
      <c r="D320" s="59" t="s">
        <v>5909</v>
      </c>
      <c r="E320" s="80" t="s">
        <v>5802</v>
      </c>
      <c r="F320" s="80" t="s">
        <v>5889</v>
      </c>
      <c r="G320" s="80" t="s">
        <v>5890</v>
      </c>
      <c r="H320" s="65" t="s">
        <v>5910</v>
      </c>
      <c r="I320" s="80" t="s">
        <v>5892</v>
      </c>
      <c r="J320" s="80" t="s">
        <v>5911</v>
      </c>
      <c r="K320" s="80" t="s">
        <v>5912</v>
      </c>
      <c r="L320" s="80" t="s">
        <v>5913</v>
      </c>
      <c r="M320" s="80" t="s">
        <v>5912</v>
      </c>
      <c r="N320" s="80" t="s">
        <v>5914</v>
      </c>
      <c r="O320" s="80" t="s">
        <v>5811</v>
      </c>
      <c r="P320" s="80" t="s">
        <v>5812</v>
      </c>
      <c r="Q320" s="80" t="s">
        <v>5915</v>
      </c>
      <c r="R320" s="80" t="s">
        <v>5831</v>
      </c>
      <c r="S320" s="80" t="s">
        <v>5916</v>
      </c>
      <c r="T320" s="80" t="s">
        <v>5899</v>
      </c>
      <c r="U320" s="80" t="s">
        <v>5817</v>
      </c>
      <c r="V320" s="65" t="s">
        <v>3665</v>
      </c>
      <c r="W320" s="59" t="s">
        <v>4209</v>
      </c>
      <c r="X320" s="80">
        <v>2024</v>
      </c>
      <c r="Y320" s="80" t="s">
        <v>5819</v>
      </c>
      <c r="Z320" s="80">
        <v>202401</v>
      </c>
      <c r="AA320" s="80">
        <v>202412</v>
      </c>
      <c r="AB320" s="65">
        <v>177</v>
      </c>
      <c r="AC320" s="65">
        <v>77</v>
      </c>
      <c r="AD320" s="65"/>
      <c r="AE320" s="65">
        <v>100</v>
      </c>
      <c r="AF320" s="108"/>
      <c r="AG320" s="80">
        <v>74</v>
      </c>
      <c r="AH320" s="80">
        <v>12</v>
      </c>
      <c r="AI320" s="80" t="s">
        <v>5820</v>
      </c>
      <c r="AJ320" s="80" t="s">
        <v>5820</v>
      </c>
      <c r="AK320" s="80" t="s">
        <v>5820</v>
      </c>
      <c r="AL320" s="80" t="s">
        <v>5819</v>
      </c>
      <c r="AM320" s="80" t="s">
        <v>5820</v>
      </c>
      <c r="AN320" s="80" t="s">
        <v>5820</v>
      </c>
      <c r="AO320" s="80" t="s">
        <v>5820</v>
      </c>
      <c r="AP320" s="80" t="s">
        <v>5820</v>
      </c>
      <c r="AQ320" s="80" t="s">
        <v>5820</v>
      </c>
      <c r="AR320" s="80" t="s">
        <v>5900</v>
      </c>
      <c r="AS320" s="80">
        <v>13594059670</v>
      </c>
      <c r="AT320" s="80"/>
      <c r="AU320" s="80"/>
      <c r="AV320" s="65"/>
      <c r="AW320" s="65"/>
      <c r="AX320" s="59">
        <f t="shared" si="17"/>
        <v>0</v>
      </c>
      <c r="AY320" s="28"/>
      <c r="AZ320" s="28"/>
      <c r="BA320" s="28"/>
      <c r="BB320" s="28"/>
      <c r="BC320" s="28"/>
      <c r="BD320" s="28"/>
      <c r="BE320" s="28"/>
    </row>
    <row r="321" s="6" customFormat="1" ht="80" customHeight="1" outlineLevel="2" spans="1:57">
      <c r="A321" s="65" t="s">
        <v>3649</v>
      </c>
      <c r="B321" s="106" t="s">
        <v>3649</v>
      </c>
      <c r="C321" s="60">
        <v>310</v>
      </c>
      <c r="D321" s="59" t="s">
        <v>5917</v>
      </c>
      <c r="E321" s="80" t="s">
        <v>5802</v>
      </c>
      <c r="F321" s="80" t="s">
        <v>5889</v>
      </c>
      <c r="G321" s="80" t="s">
        <v>5890</v>
      </c>
      <c r="H321" s="65" t="s">
        <v>5918</v>
      </c>
      <c r="I321" s="80" t="s">
        <v>5892</v>
      </c>
      <c r="J321" s="80" t="s">
        <v>5919</v>
      </c>
      <c r="K321" s="80" t="s">
        <v>5920</v>
      </c>
      <c r="L321" s="80" t="s">
        <v>5921</v>
      </c>
      <c r="M321" s="80" t="s">
        <v>5920</v>
      </c>
      <c r="N321" s="80" t="s">
        <v>5922</v>
      </c>
      <c r="O321" s="80" t="s">
        <v>5811</v>
      </c>
      <c r="P321" s="80" t="s">
        <v>5812</v>
      </c>
      <c r="Q321" s="80" t="s">
        <v>5923</v>
      </c>
      <c r="R321" s="80" t="s">
        <v>5831</v>
      </c>
      <c r="S321" s="80" t="s">
        <v>5924</v>
      </c>
      <c r="T321" s="80" t="s">
        <v>5899</v>
      </c>
      <c r="U321" s="80" t="s">
        <v>5817</v>
      </c>
      <c r="V321" s="65" t="s">
        <v>3665</v>
      </c>
      <c r="W321" s="59" t="s">
        <v>3700</v>
      </c>
      <c r="X321" s="80">
        <v>2024</v>
      </c>
      <c r="Y321" s="80" t="s">
        <v>5819</v>
      </c>
      <c r="Z321" s="80">
        <v>202401</v>
      </c>
      <c r="AA321" s="80">
        <v>202412</v>
      </c>
      <c r="AB321" s="65">
        <v>82</v>
      </c>
      <c r="AC321" s="65">
        <v>82</v>
      </c>
      <c r="AD321" s="65">
        <v>0</v>
      </c>
      <c r="AE321" s="65"/>
      <c r="AF321" s="108"/>
      <c r="AG321" s="80">
        <v>352</v>
      </c>
      <c r="AH321" s="80">
        <v>35</v>
      </c>
      <c r="AI321" s="80" t="s">
        <v>5820</v>
      </c>
      <c r="AJ321" s="80" t="s">
        <v>5820</v>
      </c>
      <c r="AK321" s="80" t="s">
        <v>5820</v>
      </c>
      <c r="AL321" s="80" t="s">
        <v>5819</v>
      </c>
      <c r="AM321" s="80" t="s">
        <v>5820</v>
      </c>
      <c r="AN321" s="80" t="s">
        <v>5820</v>
      </c>
      <c r="AO321" s="80" t="s">
        <v>5820</v>
      </c>
      <c r="AP321" s="80" t="s">
        <v>5820</v>
      </c>
      <c r="AQ321" s="80" t="s">
        <v>5820</v>
      </c>
      <c r="AR321" s="80" t="s">
        <v>5900</v>
      </c>
      <c r="AS321" s="80">
        <v>13594059670</v>
      </c>
      <c r="AT321" s="80"/>
      <c r="AU321" s="80"/>
      <c r="AV321" s="65"/>
      <c r="AW321" s="65"/>
      <c r="AX321" s="59">
        <f t="shared" si="17"/>
        <v>0</v>
      </c>
      <c r="AY321" s="28"/>
      <c r="AZ321" s="28"/>
      <c r="BA321" s="28"/>
      <c r="BB321" s="28"/>
      <c r="BC321" s="28"/>
      <c r="BD321" s="28"/>
      <c r="BE321" s="28"/>
    </row>
    <row r="322" s="6" customFormat="1" ht="78" customHeight="1" outlineLevel="2" spans="1:57">
      <c r="A322" s="65" t="s">
        <v>3649</v>
      </c>
      <c r="B322" s="106" t="s">
        <v>3649</v>
      </c>
      <c r="C322" s="60">
        <v>311</v>
      </c>
      <c r="D322" s="59" t="s">
        <v>5925</v>
      </c>
      <c r="E322" s="80" t="s">
        <v>5802</v>
      </c>
      <c r="F322" s="80" t="s">
        <v>5889</v>
      </c>
      <c r="G322" s="80" t="s">
        <v>5890</v>
      </c>
      <c r="H322" s="65" t="s">
        <v>5926</v>
      </c>
      <c r="I322" s="80" t="s">
        <v>5892</v>
      </c>
      <c r="J322" s="80" t="s">
        <v>5927</v>
      </c>
      <c r="K322" s="80" t="s">
        <v>5928</v>
      </c>
      <c r="L322" s="80" t="s">
        <v>5929</v>
      </c>
      <c r="M322" s="80" t="s">
        <v>5928</v>
      </c>
      <c r="N322" s="80" t="s">
        <v>5930</v>
      </c>
      <c r="O322" s="80" t="s">
        <v>5811</v>
      </c>
      <c r="P322" s="80" t="s">
        <v>5812</v>
      </c>
      <c r="Q322" s="80" t="s">
        <v>5931</v>
      </c>
      <c r="R322" s="80" t="s">
        <v>5831</v>
      </c>
      <c r="S322" s="80" t="s">
        <v>5932</v>
      </c>
      <c r="T322" s="80" t="s">
        <v>5899</v>
      </c>
      <c r="U322" s="80" t="s">
        <v>5817</v>
      </c>
      <c r="V322" s="65" t="s">
        <v>3665</v>
      </c>
      <c r="W322" s="59" t="s">
        <v>4130</v>
      </c>
      <c r="X322" s="80">
        <v>2024</v>
      </c>
      <c r="Y322" s="80" t="s">
        <v>5819</v>
      </c>
      <c r="Z322" s="80">
        <v>202401</v>
      </c>
      <c r="AA322" s="80">
        <v>202412</v>
      </c>
      <c r="AB322" s="65">
        <v>70</v>
      </c>
      <c r="AC322" s="65">
        <v>70</v>
      </c>
      <c r="AD322" s="65">
        <v>0</v>
      </c>
      <c r="AE322" s="65"/>
      <c r="AF322" s="108"/>
      <c r="AG322" s="80">
        <v>33</v>
      </c>
      <c r="AH322" s="80">
        <v>7</v>
      </c>
      <c r="AI322" s="80" t="s">
        <v>5820</v>
      </c>
      <c r="AJ322" s="80" t="s">
        <v>5820</v>
      </c>
      <c r="AK322" s="80" t="s">
        <v>5820</v>
      </c>
      <c r="AL322" s="80" t="s">
        <v>5819</v>
      </c>
      <c r="AM322" s="80" t="s">
        <v>5820</v>
      </c>
      <c r="AN322" s="80" t="s">
        <v>5820</v>
      </c>
      <c r="AO322" s="80" t="s">
        <v>5820</v>
      </c>
      <c r="AP322" s="80" t="s">
        <v>5820</v>
      </c>
      <c r="AQ322" s="80" t="s">
        <v>5820</v>
      </c>
      <c r="AR322" s="80" t="s">
        <v>5900</v>
      </c>
      <c r="AS322" s="80">
        <v>13594059670</v>
      </c>
      <c r="AT322" s="80"/>
      <c r="AU322" s="80"/>
      <c r="AV322" s="65"/>
      <c r="AW322" s="65"/>
      <c r="AX322" s="59">
        <f t="shared" si="17"/>
        <v>0</v>
      </c>
      <c r="AY322" s="28"/>
      <c r="AZ322" s="28"/>
      <c r="BA322" s="28"/>
      <c r="BB322" s="28"/>
      <c r="BC322" s="28"/>
      <c r="BD322" s="28"/>
      <c r="BE322" s="28"/>
    </row>
    <row r="323" s="6" customFormat="1" ht="75" customHeight="1" outlineLevel="2" spans="1:57">
      <c r="A323" s="65" t="s">
        <v>3649</v>
      </c>
      <c r="B323" s="106" t="s">
        <v>3649</v>
      </c>
      <c r="C323" s="60">
        <v>312</v>
      </c>
      <c r="D323" s="59" t="s">
        <v>5933</v>
      </c>
      <c r="E323" s="80" t="s">
        <v>5802</v>
      </c>
      <c r="F323" s="80" t="s">
        <v>5889</v>
      </c>
      <c r="G323" s="80" t="s">
        <v>5890</v>
      </c>
      <c r="H323" s="65" t="s">
        <v>5934</v>
      </c>
      <c r="I323" s="80" t="s">
        <v>5892</v>
      </c>
      <c r="J323" s="80" t="s">
        <v>5935</v>
      </c>
      <c r="K323" s="80" t="s">
        <v>5936</v>
      </c>
      <c r="L323" s="80" t="s">
        <v>5937</v>
      </c>
      <c r="M323" s="80" t="s">
        <v>5936</v>
      </c>
      <c r="N323" s="80" t="s">
        <v>5938</v>
      </c>
      <c r="O323" s="80" t="s">
        <v>5811</v>
      </c>
      <c r="P323" s="80" t="s">
        <v>5812</v>
      </c>
      <c r="Q323" s="80" t="s">
        <v>5939</v>
      </c>
      <c r="R323" s="80" t="s">
        <v>5831</v>
      </c>
      <c r="S323" s="80" t="s">
        <v>5940</v>
      </c>
      <c r="T323" s="80" t="s">
        <v>5899</v>
      </c>
      <c r="U323" s="80" t="s">
        <v>5817</v>
      </c>
      <c r="V323" s="65" t="s">
        <v>3665</v>
      </c>
      <c r="W323" s="59" t="s">
        <v>4130</v>
      </c>
      <c r="X323" s="80">
        <v>2024</v>
      </c>
      <c r="Y323" s="80" t="s">
        <v>5819</v>
      </c>
      <c r="Z323" s="80">
        <v>202401</v>
      </c>
      <c r="AA323" s="80">
        <v>202412</v>
      </c>
      <c r="AB323" s="65">
        <v>16</v>
      </c>
      <c r="AC323" s="65">
        <v>16</v>
      </c>
      <c r="AD323" s="65">
        <v>0</v>
      </c>
      <c r="AE323" s="65"/>
      <c r="AF323" s="108"/>
      <c r="AG323" s="80">
        <v>19</v>
      </c>
      <c r="AH323" s="80">
        <v>4</v>
      </c>
      <c r="AI323" s="80" t="s">
        <v>5820</v>
      </c>
      <c r="AJ323" s="80" t="s">
        <v>5820</v>
      </c>
      <c r="AK323" s="80" t="s">
        <v>5820</v>
      </c>
      <c r="AL323" s="80" t="s">
        <v>5819</v>
      </c>
      <c r="AM323" s="80" t="s">
        <v>5820</v>
      </c>
      <c r="AN323" s="80" t="s">
        <v>5820</v>
      </c>
      <c r="AO323" s="80" t="s">
        <v>5820</v>
      </c>
      <c r="AP323" s="80" t="s">
        <v>5820</v>
      </c>
      <c r="AQ323" s="80" t="s">
        <v>5820</v>
      </c>
      <c r="AR323" s="80" t="s">
        <v>5900</v>
      </c>
      <c r="AS323" s="80">
        <v>13594059670</v>
      </c>
      <c r="AT323" s="80"/>
      <c r="AU323" s="80"/>
      <c r="AV323" s="65"/>
      <c r="AW323" s="65"/>
      <c r="AX323" s="59">
        <f t="shared" si="17"/>
        <v>0</v>
      </c>
      <c r="AY323" s="28"/>
      <c r="AZ323" s="28"/>
      <c r="BA323" s="28"/>
      <c r="BB323" s="28"/>
      <c r="BC323" s="28"/>
      <c r="BD323" s="28"/>
      <c r="BE323" s="28"/>
    </row>
    <row r="324" s="6" customFormat="1" ht="93" customHeight="1" outlineLevel="2" spans="1:57">
      <c r="A324" s="65" t="s">
        <v>3649</v>
      </c>
      <c r="B324" s="106" t="s">
        <v>3649</v>
      </c>
      <c r="C324" s="60">
        <v>313</v>
      </c>
      <c r="D324" s="59" t="s">
        <v>5941</v>
      </c>
      <c r="E324" s="80" t="s">
        <v>5802</v>
      </c>
      <c r="F324" s="80" t="s">
        <v>5889</v>
      </c>
      <c r="G324" s="80" t="s">
        <v>5890</v>
      </c>
      <c r="H324" s="65" t="s">
        <v>5942</v>
      </c>
      <c r="I324" s="80" t="s">
        <v>5892</v>
      </c>
      <c r="J324" s="80" t="s">
        <v>5943</v>
      </c>
      <c r="K324" s="80" t="s">
        <v>5944</v>
      </c>
      <c r="L324" s="80" t="s">
        <v>5945</v>
      </c>
      <c r="M324" s="80" t="s">
        <v>5944</v>
      </c>
      <c r="N324" s="80" t="s">
        <v>5946</v>
      </c>
      <c r="O324" s="80" t="s">
        <v>5811</v>
      </c>
      <c r="P324" s="80" t="s">
        <v>5812</v>
      </c>
      <c r="Q324" s="80" t="s">
        <v>5947</v>
      </c>
      <c r="R324" s="80" t="s">
        <v>5831</v>
      </c>
      <c r="S324" s="80" t="s">
        <v>5948</v>
      </c>
      <c r="T324" s="80" t="s">
        <v>5899</v>
      </c>
      <c r="U324" s="80" t="s">
        <v>5817</v>
      </c>
      <c r="V324" s="65" t="s">
        <v>3665</v>
      </c>
      <c r="W324" s="59" t="s">
        <v>4130</v>
      </c>
      <c r="X324" s="80">
        <v>2024</v>
      </c>
      <c r="Y324" s="80" t="s">
        <v>5819</v>
      </c>
      <c r="Z324" s="80">
        <v>202401</v>
      </c>
      <c r="AA324" s="80">
        <v>202412</v>
      </c>
      <c r="AB324" s="65">
        <v>91</v>
      </c>
      <c r="AC324" s="65">
        <v>91</v>
      </c>
      <c r="AD324" s="65">
        <v>0</v>
      </c>
      <c r="AE324" s="65"/>
      <c r="AF324" s="108"/>
      <c r="AG324" s="80">
        <v>54</v>
      </c>
      <c r="AH324" s="80">
        <v>8</v>
      </c>
      <c r="AI324" s="80" t="s">
        <v>5820</v>
      </c>
      <c r="AJ324" s="80" t="s">
        <v>5820</v>
      </c>
      <c r="AK324" s="80" t="s">
        <v>5820</v>
      </c>
      <c r="AL324" s="80" t="s">
        <v>5819</v>
      </c>
      <c r="AM324" s="80" t="s">
        <v>5820</v>
      </c>
      <c r="AN324" s="80" t="s">
        <v>5820</v>
      </c>
      <c r="AO324" s="80" t="s">
        <v>5820</v>
      </c>
      <c r="AP324" s="80" t="s">
        <v>5820</v>
      </c>
      <c r="AQ324" s="80" t="s">
        <v>5820</v>
      </c>
      <c r="AR324" s="80" t="s">
        <v>5900</v>
      </c>
      <c r="AS324" s="80">
        <v>13594059670</v>
      </c>
      <c r="AT324" s="80"/>
      <c r="AU324" s="80"/>
      <c r="AV324" s="65"/>
      <c r="AW324" s="65"/>
      <c r="AX324" s="59">
        <f t="shared" si="17"/>
        <v>0</v>
      </c>
      <c r="AY324" s="28"/>
      <c r="AZ324" s="28"/>
      <c r="BA324" s="28"/>
      <c r="BB324" s="28"/>
      <c r="BC324" s="28"/>
      <c r="BD324" s="28"/>
      <c r="BE324" s="28"/>
    </row>
    <row r="325" s="6" customFormat="1" ht="80" customHeight="1" outlineLevel="2" spans="1:57">
      <c r="A325" s="65" t="s">
        <v>3649</v>
      </c>
      <c r="B325" s="106" t="s">
        <v>3649</v>
      </c>
      <c r="C325" s="60">
        <v>314</v>
      </c>
      <c r="D325" s="59" t="s">
        <v>5949</v>
      </c>
      <c r="E325" s="80" t="s">
        <v>5802</v>
      </c>
      <c r="F325" s="80" t="s">
        <v>5889</v>
      </c>
      <c r="G325" s="80" t="s">
        <v>5890</v>
      </c>
      <c r="H325" s="65" t="s">
        <v>5950</v>
      </c>
      <c r="I325" s="80" t="s">
        <v>5892</v>
      </c>
      <c r="J325" s="80" t="s">
        <v>5951</v>
      </c>
      <c r="K325" s="80" t="s">
        <v>5952</v>
      </c>
      <c r="L325" s="80" t="s">
        <v>5953</v>
      </c>
      <c r="M325" s="80" t="s">
        <v>5952</v>
      </c>
      <c r="N325" s="80" t="s">
        <v>5954</v>
      </c>
      <c r="O325" s="80" t="s">
        <v>5811</v>
      </c>
      <c r="P325" s="80" t="s">
        <v>5812</v>
      </c>
      <c r="Q325" s="80" t="s">
        <v>5955</v>
      </c>
      <c r="R325" s="80" t="s">
        <v>5831</v>
      </c>
      <c r="S325" s="80" t="s">
        <v>5956</v>
      </c>
      <c r="T325" s="80" t="s">
        <v>5899</v>
      </c>
      <c r="U325" s="80" t="s">
        <v>5817</v>
      </c>
      <c r="V325" s="65" t="s">
        <v>3665</v>
      </c>
      <c r="W325" s="59" t="s">
        <v>4202</v>
      </c>
      <c r="X325" s="80">
        <v>2024</v>
      </c>
      <c r="Y325" s="80" t="s">
        <v>5819</v>
      </c>
      <c r="Z325" s="80">
        <v>202401</v>
      </c>
      <c r="AA325" s="80">
        <v>202412</v>
      </c>
      <c r="AB325" s="65">
        <v>365</v>
      </c>
      <c r="AC325" s="65">
        <v>65</v>
      </c>
      <c r="AD325" s="65">
        <v>100</v>
      </c>
      <c r="AE325" s="65">
        <v>200</v>
      </c>
      <c r="AF325" s="108"/>
      <c r="AG325" s="80">
        <v>132</v>
      </c>
      <c r="AH325" s="80">
        <v>33</v>
      </c>
      <c r="AI325" s="80" t="s">
        <v>5820</v>
      </c>
      <c r="AJ325" s="80" t="s">
        <v>5820</v>
      </c>
      <c r="AK325" s="80" t="s">
        <v>5820</v>
      </c>
      <c r="AL325" s="80" t="s">
        <v>5819</v>
      </c>
      <c r="AM325" s="80" t="s">
        <v>5820</v>
      </c>
      <c r="AN325" s="80" t="s">
        <v>5820</v>
      </c>
      <c r="AO325" s="80" t="s">
        <v>5820</v>
      </c>
      <c r="AP325" s="80" t="s">
        <v>5820</v>
      </c>
      <c r="AQ325" s="80" t="s">
        <v>5820</v>
      </c>
      <c r="AR325" s="80" t="s">
        <v>5900</v>
      </c>
      <c r="AS325" s="80">
        <v>13594059670</v>
      </c>
      <c r="AT325" s="80"/>
      <c r="AU325" s="80"/>
      <c r="AV325" s="65"/>
      <c r="AW325" s="65"/>
      <c r="AX325" s="59">
        <f t="shared" si="17"/>
        <v>0</v>
      </c>
      <c r="AY325" s="28"/>
      <c r="AZ325" s="28"/>
      <c r="BA325" s="28"/>
      <c r="BB325" s="28"/>
      <c r="BC325" s="28"/>
      <c r="BD325" s="28"/>
      <c r="BE325" s="28"/>
    </row>
    <row r="326" s="6" customFormat="1" ht="80" customHeight="1" outlineLevel="2" spans="1:57">
      <c r="A326" s="65" t="s">
        <v>3649</v>
      </c>
      <c r="B326" s="106" t="s">
        <v>3649</v>
      </c>
      <c r="C326" s="60">
        <v>315</v>
      </c>
      <c r="D326" s="59" t="s">
        <v>5957</v>
      </c>
      <c r="E326" s="80" t="s">
        <v>5802</v>
      </c>
      <c r="F326" s="80" t="s">
        <v>5889</v>
      </c>
      <c r="G326" s="80" t="s">
        <v>5890</v>
      </c>
      <c r="H326" s="65" t="s">
        <v>5958</v>
      </c>
      <c r="I326" s="80" t="s">
        <v>5892</v>
      </c>
      <c r="J326" s="80" t="s">
        <v>5959</v>
      </c>
      <c r="K326" s="80" t="s">
        <v>5960</v>
      </c>
      <c r="L326" s="80" t="s">
        <v>5961</v>
      </c>
      <c r="M326" s="80" t="s">
        <v>5960</v>
      </c>
      <c r="N326" s="80" t="s">
        <v>5962</v>
      </c>
      <c r="O326" s="80" t="s">
        <v>5811</v>
      </c>
      <c r="P326" s="80" t="s">
        <v>5812</v>
      </c>
      <c r="Q326" s="80" t="s">
        <v>5963</v>
      </c>
      <c r="R326" s="80" t="s">
        <v>5831</v>
      </c>
      <c r="S326" s="80" t="s">
        <v>5964</v>
      </c>
      <c r="T326" s="80" t="s">
        <v>5899</v>
      </c>
      <c r="U326" s="80" t="s">
        <v>5817</v>
      </c>
      <c r="V326" s="65" t="s">
        <v>3665</v>
      </c>
      <c r="W326" s="59" t="s">
        <v>4217</v>
      </c>
      <c r="X326" s="80">
        <v>2024</v>
      </c>
      <c r="Y326" s="80" t="s">
        <v>5819</v>
      </c>
      <c r="Z326" s="80">
        <v>202401</v>
      </c>
      <c r="AA326" s="80">
        <v>202412</v>
      </c>
      <c r="AB326" s="65">
        <v>1757</v>
      </c>
      <c r="AC326" s="65">
        <v>257</v>
      </c>
      <c r="AD326" s="65">
        <v>500</v>
      </c>
      <c r="AE326" s="65">
        <v>1000</v>
      </c>
      <c r="AF326" s="108"/>
      <c r="AG326" s="80">
        <v>458</v>
      </c>
      <c r="AH326" s="80">
        <v>52</v>
      </c>
      <c r="AI326" s="80" t="s">
        <v>5820</v>
      </c>
      <c r="AJ326" s="80" t="s">
        <v>5820</v>
      </c>
      <c r="AK326" s="80" t="s">
        <v>5820</v>
      </c>
      <c r="AL326" s="80" t="s">
        <v>5819</v>
      </c>
      <c r="AM326" s="80" t="s">
        <v>5820</v>
      </c>
      <c r="AN326" s="80" t="s">
        <v>5820</v>
      </c>
      <c r="AO326" s="80" t="s">
        <v>5820</v>
      </c>
      <c r="AP326" s="80" t="s">
        <v>5820</v>
      </c>
      <c r="AQ326" s="80" t="s">
        <v>5820</v>
      </c>
      <c r="AR326" s="80" t="s">
        <v>5900</v>
      </c>
      <c r="AS326" s="80">
        <v>13594059670</v>
      </c>
      <c r="AT326" s="80"/>
      <c r="AU326" s="80"/>
      <c r="AV326" s="65"/>
      <c r="AW326" s="65"/>
      <c r="AX326" s="59">
        <f t="shared" si="17"/>
        <v>0</v>
      </c>
      <c r="AY326" s="28"/>
      <c r="AZ326" s="28"/>
      <c r="BA326" s="28"/>
      <c r="BB326" s="28"/>
      <c r="BC326" s="28"/>
      <c r="BD326" s="28"/>
      <c r="BE326" s="28"/>
    </row>
    <row r="327" s="6" customFormat="1" ht="74" customHeight="1" outlineLevel="2" spans="1:57">
      <c r="A327" s="65" t="s">
        <v>3649</v>
      </c>
      <c r="B327" s="106" t="s">
        <v>3649</v>
      </c>
      <c r="C327" s="60">
        <v>316</v>
      </c>
      <c r="D327" s="59" t="s">
        <v>5965</v>
      </c>
      <c r="E327" s="80" t="s">
        <v>5802</v>
      </c>
      <c r="F327" s="80" t="s">
        <v>5889</v>
      </c>
      <c r="G327" s="80" t="s">
        <v>5890</v>
      </c>
      <c r="H327" s="65" t="s">
        <v>5966</v>
      </c>
      <c r="I327" s="80" t="s">
        <v>5892</v>
      </c>
      <c r="J327" s="80" t="s">
        <v>5967</v>
      </c>
      <c r="K327" s="80" t="s">
        <v>5968</v>
      </c>
      <c r="L327" s="80" t="s">
        <v>5969</v>
      </c>
      <c r="M327" s="80" t="s">
        <v>5968</v>
      </c>
      <c r="N327" s="80" t="s">
        <v>5970</v>
      </c>
      <c r="O327" s="80" t="s">
        <v>5811</v>
      </c>
      <c r="P327" s="80" t="s">
        <v>5812</v>
      </c>
      <c r="Q327" s="80" t="s">
        <v>5971</v>
      </c>
      <c r="R327" s="80" t="s">
        <v>5831</v>
      </c>
      <c r="S327" s="80" t="s">
        <v>5972</v>
      </c>
      <c r="T327" s="80" t="s">
        <v>5899</v>
      </c>
      <c r="U327" s="80" t="s">
        <v>5817</v>
      </c>
      <c r="V327" s="65" t="s">
        <v>3665</v>
      </c>
      <c r="W327" s="59" t="s">
        <v>3666</v>
      </c>
      <c r="X327" s="80">
        <v>2024</v>
      </c>
      <c r="Y327" s="80" t="s">
        <v>5819</v>
      </c>
      <c r="Z327" s="80">
        <v>202401</v>
      </c>
      <c r="AA327" s="80">
        <v>202412</v>
      </c>
      <c r="AB327" s="65">
        <v>64</v>
      </c>
      <c r="AC327" s="65">
        <v>64</v>
      </c>
      <c r="AD327" s="65">
        <v>0</v>
      </c>
      <c r="AE327" s="65"/>
      <c r="AF327" s="108"/>
      <c r="AG327" s="80">
        <v>838</v>
      </c>
      <c r="AH327" s="80">
        <v>223</v>
      </c>
      <c r="AI327" s="80" t="s">
        <v>5820</v>
      </c>
      <c r="AJ327" s="80" t="s">
        <v>5820</v>
      </c>
      <c r="AK327" s="80" t="s">
        <v>5820</v>
      </c>
      <c r="AL327" s="80" t="s">
        <v>5819</v>
      </c>
      <c r="AM327" s="80" t="s">
        <v>5820</v>
      </c>
      <c r="AN327" s="80" t="s">
        <v>5820</v>
      </c>
      <c r="AO327" s="80" t="s">
        <v>5820</v>
      </c>
      <c r="AP327" s="80" t="s">
        <v>5820</v>
      </c>
      <c r="AQ327" s="80" t="s">
        <v>5820</v>
      </c>
      <c r="AR327" s="80" t="s">
        <v>5900</v>
      </c>
      <c r="AS327" s="80">
        <v>13594059670</v>
      </c>
      <c r="AT327" s="80"/>
      <c r="AU327" s="80"/>
      <c r="AV327" s="65"/>
      <c r="AW327" s="65"/>
      <c r="AX327" s="59">
        <f t="shared" si="17"/>
        <v>0</v>
      </c>
      <c r="AY327" s="28"/>
      <c r="AZ327" s="28"/>
      <c r="BA327" s="28"/>
      <c r="BB327" s="28"/>
      <c r="BC327" s="28"/>
      <c r="BD327" s="28"/>
      <c r="BE327" s="28"/>
    </row>
    <row r="328" s="6" customFormat="1" ht="80" customHeight="1" outlineLevel="2" spans="1:57">
      <c r="A328" s="65" t="s">
        <v>3649</v>
      </c>
      <c r="B328" s="106" t="s">
        <v>3649</v>
      </c>
      <c r="C328" s="60">
        <v>317</v>
      </c>
      <c r="D328" s="59" t="s">
        <v>5973</v>
      </c>
      <c r="E328" s="80" t="s">
        <v>5802</v>
      </c>
      <c r="F328" s="80" t="s">
        <v>5889</v>
      </c>
      <c r="G328" s="80" t="s">
        <v>5890</v>
      </c>
      <c r="H328" s="65" t="s">
        <v>5974</v>
      </c>
      <c r="I328" s="80" t="s">
        <v>5975</v>
      </c>
      <c r="J328" s="80" t="s">
        <v>5976</v>
      </c>
      <c r="K328" s="80" t="s">
        <v>5977</v>
      </c>
      <c r="L328" s="80" t="s">
        <v>5978</v>
      </c>
      <c r="M328" s="80" t="s">
        <v>5977</v>
      </c>
      <c r="N328" s="80" t="s">
        <v>5979</v>
      </c>
      <c r="O328" s="80" t="s">
        <v>5980</v>
      </c>
      <c r="P328" s="80" t="s">
        <v>5812</v>
      </c>
      <c r="Q328" s="80" t="s">
        <v>5981</v>
      </c>
      <c r="R328" s="80" t="s">
        <v>5831</v>
      </c>
      <c r="S328" s="80" t="s">
        <v>5982</v>
      </c>
      <c r="T328" s="80" t="s">
        <v>5899</v>
      </c>
      <c r="U328" s="80" t="s">
        <v>5817</v>
      </c>
      <c r="V328" s="65" t="s">
        <v>3665</v>
      </c>
      <c r="W328" s="59" t="s">
        <v>3666</v>
      </c>
      <c r="X328" s="80">
        <v>2024</v>
      </c>
      <c r="Y328" s="80" t="s">
        <v>5819</v>
      </c>
      <c r="Z328" s="80">
        <v>202401</v>
      </c>
      <c r="AA328" s="80">
        <v>202412</v>
      </c>
      <c r="AB328" s="65">
        <v>192</v>
      </c>
      <c r="AC328" s="65">
        <v>92</v>
      </c>
      <c r="AD328" s="65">
        <v>100</v>
      </c>
      <c r="AE328" s="65"/>
      <c r="AF328" s="108"/>
      <c r="AG328" s="80">
        <v>1022</v>
      </c>
      <c r="AH328" s="80">
        <v>254</v>
      </c>
      <c r="AI328" s="80" t="s">
        <v>5820</v>
      </c>
      <c r="AJ328" s="80" t="s">
        <v>5820</v>
      </c>
      <c r="AK328" s="80" t="s">
        <v>5820</v>
      </c>
      <c r="AL328" s="80" t="s">
        <v>5819</v>
      </c>
      <c r="AM328" s="80" t="s">
        <v>5820</v>
      </c>
      <c r="AN328" s="80" t="s">
        <v>5820</v>
      </c>
      <c r="AO328" s="80" t="s">
        <v>5820</v>
      </c>
      <c r="AP328" s="80" t="s">
        <v>5820</v>
      </c>
      <c r="AQ328" s="80" t="s">
        <v>5820</v>
      </c>
      <c r="AR328" s="80" t="s">
        <v>5900</v>
      </c>
      <c r="AS328" s="80">
        <v>13594059670</v>
      </c>
      <c r="AT328" s="80"/>
      <c r="AU328" s="80"/>
      <c r="AV328" s="65"/>
      <c r="AW328" s="65"/>
      <c r="AX328" s="59">
        <f t="shared" si="17"/>
        <v>0</v>
      </c>
      <c r="AY328" s="28"/>
      <c r="AZ328" s="28"/>
      <c r="BA328" s="28"/>
      <c r="BB328" s="28"/>
      <c r="BC328" s="28"/>
      <c r="BD328" s="28"/>
      <c r="BE328" s="28"/>
    </row>
    <row r="329" s="6" customFormat="1" ht="92" customHeight="1" outlineLevel="2" spans="1:57">
      <c r="A329" s="65" t="s">
        <v>3649</v>
      </c>
      <c r="B329" s="106" t="s">
        <v>3649</v>
      </c>
      <c r="C329" s="60">
        <v>318</v>
      </c>
      <c r="D329" s="59" t="s">
        <v>5983</v>
      </c>
      <c r="E329" s="80" t="s">
        <v>5802</v>
      </c>
      <c r="F329" s="80" t="s">
        <v>5889</v>
      </c>
      <c r="G329" s="80" t="s">
        <v>5890</v>
      </c>
      <c r="H329" s="65" t="s">
        <v>5984</v>
      </c>
      <c r="I329" s="80" t="s">
        <v>5892</v>
      </c>
      <c r="J329" s="80" t="s">
        <v>5985</v>
      </c>
      <c r="K329" s="80" t="s">
        <v>5986</v>
      </c>
      <c r="L329" s="80" t="s">
        <v>5987</v>
      </c>
      <c r="M329" s="80" t="s">
        <v>5986</v>
      </c>
      <c r="N329" s="80" t="s">
        <v>5988</v>
      </c>
      <c r="O329" s="80" t="s">
        <v>5811</v>
      </c>
      <c r="P329" s="80" t="s">
        <v>5812</v>
      </c>
      <c r="Q329" s="80" t="s">
        <v>5989</v>
      </c>
      <c r="R329" s="80" t="s">
        <v>5831</v>
      </c>
      <c r="S329" s="80" t="s">
        <v>5990</v>
      </c>
      <c r="T329" s="80" t="s">
        <v>5899</v>
      </c>
      <c r="U329" s="80" t="s">
        <v>5817</v>
      </c>
      <c r="V329" s="65" t="s">
        <v>3665</v>
      </c>
      <c r="W329" s="59" t="s">
        <v>4295</v>
      </c>
      <c r="X329" s="80">
        <v>2024</v>
      </c>
      <c r="Y329" s="80" t="s">
        <v>5819</v>
      </c>
      <c r="Z329" s="80">
        <v>202401</v>
      </c>
      <c r="AA329" s="80">
        <v>202412</v>
      </c>
      <c r="AB329" s="65">
        <v>365</v>
      </c>
      <c r="AC329" s="65">
        <v>265</v>
      </c>
      <c r="AD329" s="65">
        <v>100</v>
      </c>
      <c r="AE329" s="65"/>
      <c r="AF329" s="108"/>
      <c r="AG329" s="80">
        <v>135</v>
      </c>
      <c r="AH329" s="80">
        <v>22</v>
      </c>
      <c r="AI329" s="80" t="s">
        <v>5820</v>
      </c>
      <c r="AJ329" s="80" t="s">
        <v>5820</v>
      </c>
      <c r="AK329" s="80" t="s">
        <v>5820</v>
      </c>
      <c r="AL329" s="80" t="s">
        <v>5819</v>
      </c>
      <c r="AM329" s="80" t="s">
        <v>5820</v>
      </c>
      <c r="AN329" s="80" t="s">
        <v>5820</v>
      </c>
      <c r="AO329" s="80" t="s">
        <v>5820</v>
      </c>
      <c r="AP329" s="80" t="s">
        <v>5820</v>
      </c>
      <c r="AQ329" s="80" t="s">
        <v>5820</v>
      </c>
      <c r="AR329" s="80" t="s">
        <v>5900</v>
      </c>
      <c r="AS329" s="80">
        <v>13594059670</v>
      </c>
      <c r="AT329" s="80"/>
      <c r="AU329" s="80"/>
      <c r="AV329" s="65"/>
      <c r="AW329" s="65"/>
      <c r="AX329" s="59">
        <f t="shared" si="17"/>
        <v>0</v>
      </c>
      <c r="AY329" s="28"/>
      <c r="AZ329" s="28"/>
      <c r="BA329" s="28"/>
      <c r="BB329" s="28"/>
      <c r="BC329" s="28"/>
      <c r="BD329" s="28"/>
      <c r="BE329" s="28"/>
    </row>
    <row r="330" s="6" customFormat="1" ht="80" customHeight="1" outlineLevel="2" spans="1:57">
      <c r="A330" s="65" t="s">
        <v>3649</v>
      </c>
      <c r="B330" s="106" t="s">
        <v>3649</v>
      </c>
      <c r="C330" s="60">
        <v>319</v>
      </c>
      <c r="D330" s="59" t="s">
        <v>5991</v>
      </c>
      <c r="E330" s="80" t="s">
        <v>5802</v>
      </c>
      <c r="F330" s="80" t="s">
        <v>5889</v>
      </c>
      <c r="G330" s="80" t="s">
        <v>5890</v>
      </c>
      <c r="H330" s="65" t="s">
        <v>5992</v>
      </c>
      <c r="I330" s="80" t="s">
        <v>5892</v>
      </c>
      <c r="J330" s="80" t="s">
        <v>5993</v>
      </c>
      <c r="K330" s="80" t="s">
        <v>5994</v>
      </c>
      <c r="L330" s="80" t="s">
        <v>5995</v>
      </c>
      <c r="M330" s="80" t="s">
        <v>5994</v>
      </c>
      <c r="N330" s="80" t="s">
        <v>5996</v>
      </c>
      <c r="O330" s="80" t="s">
        <v>5811</v>
      </c>
      <c r="P330" s="80" t="s">
        <v>5812</v>
      </c>
      <c r="Q330" s="80" t="s">
        <v>5915</v>
      </c>
      <c r="R330" s="80" t="s">
        <v>5831</v>
      </c>
      <c r="S330" s="80" t="s">
        <v>5908</v>
      </c>
      <c r="T330" s="80" t="s">
        <v>5899</v>
      </c>
      <c r="U330" s="80" t="s">
        <v>5817</v>
      </c>
      <c r="V330" s="65" t="s">
        <v>3665</v>
      </c>
      <c r="W330" s="59" t="s">
        <v>3731</v>
      </c>
      <c r="X330" s="80">
        <v>2024</v>
      </c>
      <c r="Y330" s="80" t="s">
        <v>5819</v>
      </c>
      <c r="Z330" s="80">
        <v>202401</v>
      </c>
      <c r="AA330" s="80">
        <v>202412</v>
      </c>
      <c r="AB330" s="65">
        <v>111</v>
      </c>
      <c r="AC330" s="65">
        <v>111</v>
      </c>
      <c r="AD330" s="65">
        <v>0</v>
      </c>
      <c r="AE330" s="65"/>
      <c r="AF330" s="108"/>
      <c r="AG330" s="80">
        <v>67</v>
      </c>
      <c r="AH330" s="80">
        <v>14</v>
      </c>
      <c r="AI330" s="80" t="s">
        <v>5820</v>
      </c>
      <c r="AJ330" s="80" t="s">
        <v>5820</v>
      </c>
      <c r="AK330" s="80" t="s">
        <v>5820</v>
      </c>
      <c r="AL330" s="80" t="s">
        <v>5819</v>
      </c>
      <c r="AM330" s="80" t="s">
        <v>5820</v>
      </c>
      <c r="AN330" s="80" t="s">
        <v>5820</v>
      </c>
      <c r="AO330" s="80" t="s">
        <v>5820</v>
      </c>
      <c r="AP330" s="80" t="s">
        <v>5820</v>
      </c>
      <c r="AQ330" s="80" t="s">
        <v>5820</v>
      </c>
      <c r="AR330" s="80" t="s">
        <v>5900</v>
      </c>
      <c r="AS330" s="80">
        <v>13594059670</v>
      </c>
      <c r="AT330" s="80"/>
      <c r="AU330" s="80"/>
      <c r="AV330" s="65"/>
      <c r="AW330" s="65"/>
      <c r="AX330" s="59">
        <f t="shared" si="17"/>
        <v>0</v>
      </c>
      <c r="AY330" s="28"/>
      <c r="AZ330" s="28"/>
      <c r="BA330" s="28"/>
      <c r="BB330" s="28"/>
      <c r="BC330" s="28"/>
      <c r="BD330" s="28"/>
      <c r="BE330" s="28"/>
    </row>
    <row r="331" s="6" customFormat="1" ht="80" customHeight="1" outlineLevel="2" spans="1:57">
      <c r="A331" s="65" t="s">
        <v>3649</v>
      </c>
      <c r="B331" s="106" t="s">
        <v>3649</v>
      </c>
      <c r="C331" s="60">
        <v>320</v>
      </c>
      <c r="D331" s="59" t="s">
        <v>5997</v>
      </c>
      <c r="E331" s="80" t="s">
        <v>5802</v>
      </c>
      <c r="F331" s="80" t="s">
        <v>5889</v>
      </c>
      <c r="G331" s="80" t="s">
        <v>5890</v>
      </c>
      <c r="H331" s="65" t="s">
        <v>5998</v>
      </c>
      <c r="I331" s="80" t="s">
        <v>5892</v>
      </c>
      <c r="J331" s="80" t="s">
        <v>5999</v>
      </c>
      <c r="K331" s="80" t="s">
        <v>6000</v>
      </c>
      <c r="L331" s="80" t="s">
        <v>6001</v>
      </c>
      <c r="M331" s="80" t="s">
        <v>6000</v>
      </c>
      <c r="N331" s="80" t="s">
        <v>6002</v>
      </c>
      <c r="O331" s="80" t="s">
        <v>5811</v>
      </c>
      <c r="P331" s="80" t="s">
        <v>5812</v>
      </c>
      <c r="Q331" s="80" t="s">
        <v>6003</v>
      </c>
      <c r="R331" s="80" t="s">
        <v>5831</v>
      </c>
      <c r="S331" s="80" t="s">
        <v>5916</v>
      </c>
      <c r="T331" s="80" t="s">
        <v>5899</v>
      </c>
      <c r="U331" s="80" t="s">
        <v>5817</v>
      </c>
      <c r="V331" s="65" t="s">
        <v>3665</v>
      </c>
      <c r="W331" s="59" t="s">
        <v>4020</v>
      </c>
      <c r="X331" s="80">
        <v>2024</v>
      </c>
      <c r="Y331" s="80" t="s">
        <v>5819</v>
      </c>
      <c r="Z331" s="80">
        <v>202401</v>
      </c>
      <c r="AA331" s="80">
        <v>202412</v>
      </c>
      <c r="AB331" s="65">
        <v>201</v>
      </c>
      <c r="AC331" s="65">
        <v>101</v>
      </c>
      <c r="AD331" s="65">
        <v>100</v>
      </c>
      <c r="AE331" s="65"/>
      <c r="AF331" s="108"/>
      <c r="AG331" s="80">
        <v>76</v>
      </c>
      <c r="AH331" s="80">
        <v>12</v>
      </c>
      <c r="AI331" s="80" t="s">
        <v>5820</v>
      </c>
      <c r="AJ331" s="80" t="s">
        <v>5820</v>
      </c>
      <c r="AK331" s="80" t="s">
        <v>5820</v>
      </c>
      <c r="AL331" s="80" t="s">
        <v>5819</v>
      </c>
      <c r="AM331" s="80" t="s">
        <v>5820</v>
      </c>
      <c r="AN331" s="80" t="s">
        <v>5820</v>
      </c>
      <c r="AO331" s="80" t="s">
        <v>5820</v>
      </c>
      <c r="AP331" s="80" t="s">
        <v>5820</v>
      </c>
      <c r="AQ331" s="80" t="s">
        <v>5820</v>
      </c>
      <c r="AR331" s="80" t="s">
        <v>5900</v>
      </c>
      <c r="AS331" s="80">
        <v>13594059670</v>
      </c>
      <c r="AT331" s="80"/>
      <c r="AU331" s="80"/>
      <c r="AV331" s="65"/>
      <c r="AW331" s="65"/>
      <c r="AX331" s="59">
        <f t="shared" si="17"/>
        <v>0</v>
      </c>
      <c r="AY331" s="28"/>
      <c r="AZ331" s="28"/>
      <c r="BA331" s="28"/>
      <c r="BB331" s="28"/>
      <c r="BC331" s="28"/>
      <c r="BD331" s="28"/>
      <c r="BE331" s="28"/>
    </row>
    <row r="332" s="6" customFormat="1" ht="80" customHeight="1" outlineLevel="2" spans="1:57">
      <c r="A332" s="65" t="s">
        <v>3649</v>
      </c>
      <c r="B332" s="106" t="s">
        <v>3649</v>
      </c>
      <c r="C332" s="60">
        <v>321</v>
      </c>
      <c r="D332" s="59" t="s">
        <v>6004</v>
      </c>
      <c r="E332" s="80" t="s">
        <v>5802</v>
      </c>
      <c r="F332" s="80" t="s">
        <v>5889</v>
      </c>
      <c r="G332" s="80" t="s">
        <v>5890</v>
      </c>
      <c r="H332" s="65" t="s">
        <v>6005</v>
      </c>
      <c r="I332" s="80" t="s">
        <v>5892</v>
      </c>
      <c r="J332" s="80" t="s">
        <v>6006</v>
      </c>
      <c r="K332" s="80" t="s">
        <v>6007</v>
      </c>
      <c r="L332" s="80" t="s">
        <v>6008</v>
      </c>
      <c r="M332" s="80" t="s">
        <v>6007</v>
      </c>
      <c r="N332" s="80" t="s">
        <v>6009</v>
      </c>
      <c r="O332" s="80" t="s">
        <v>5811</v>
      </c>
      <c r="P332" s="80" t="s">
        <v>5812</v>
      </c>
      <c r="Q332" s="80" t="s">
        <v>6010</v>
      </c>
      <c r="R332" s="80" t="s">
        <v>5831</v>
      </c>
      <c r="S332" s="80" t="s">
        <v>6011</v>
      </c>
      <c r="T332" s="80" t="s">
        <v>5899</v>
      </c>
      <c r="U332" s="80" t="s">
        <v>5817</v>
      </c>
      <c r="V332" s="65" t="s">
        <v>3665</v>
      </c>
      <c r="W332" s="59" t="s">
        <v>4265</v>
      </c>
      <c r="X332" s="80">
        <v>2024</v>
      </c>
      <c r="Y332" s="80" t="s">
        <v>5819</v>
      </c>
      <c r="Z332" s="80">
        <v>202401</v>
      </c>
      <c r="AA332" s="80">
        <v>202412</v>
      </c>
      <c r="AB332" s="65">
        <v>985</v>
      </c>
      <c r="AC332" s="65">
        <v>185</v>
      </c>
      <c r="AD332" s="65">
        <v>500</v>
      </c>
      <c r="AE332" s="65">
        <v>300</v>
      </c>
      <c r="AF332" s="108"/>
      <c r="AG332" s="80">
        <v>720</v>
      </c>
      <c r="AH332" s="80">
        <v>221</v>
      </c>
      <c r="AI332" s="80" t="s">
        <v>5820</v>
      </c>
      <c r="AJ332" s="80" t="s">
        <v>5820</v>
      </c>
      <c r="AK332" s="80" t="s">
        <v>5820</v>
      </c>
      <c r="AL332" s="80" t="s">
        <v>5819</v>
      </c>
      <c r="AM332" s="80" t="s">
        <v>5820</v>
      </c>
      <c r="AN332" s="80" t="s">
        <v>5820</v>
      </c>
      <c r="AO332" s="80" t="s">
        <v>5820</v>
      </c>
      <c r="AP332" s="80" t="s">
        <v>5820</v>
      </c>
      <c r="AQ332" s="80" t="s">
        <v>5820</v>
      </c>
      <c r="AR332" s="80" t="s">
        <v>5900</v>
      </c>
      <c r="AS332" s="80">
        <v>13594059670</v>
      </c>
      <c r="AT332" s="80"/>
      <c r="AU332" s="80"/>
      <c r="AV332" s="65"/>
      <c r="AW332" s="65"/>
      <c r="AX332" s="59">
        <f t="shared" si="17"/>
        <v>0</v>
      </c>
      <c r="AY332" s="28"/>
      <c r="AZ332" s="28"/>
      <c r="BA332" s="28"/>
      <c r="BB332" s="28"/>
      <c r="BC332" s="28"/>
      <c r="BD332" s="28"/>
      <c r="BE332" s="28"/>
    </row>
    <row r="333" s="6" customFormat="1" ht="80" customHeight="1" outlineLevel="2" spans="1:57">
      <c r="A333" s="65" t="s">
        <v>3649</v>
      </c>
      <c r="B333" s="106" t="s">
        <v>3649</v>
      </c>
      <c r="C333" s="60">
        <v>322</v>
      </c>
      <c r="D333" s="59" t="s">
        <v>6012</v>
      </c>
      <c r="E333" s="80" t="s">
        <v>5802</v>
      </c>
      <c r="F333" s="80" t="s">
        <v>5889</v>
      </c>
      <c r="G333" s="80" t="s">
        <v>5890</v>
      </c>
      <c r="H333" s="65" t="s">
        <v>6013</v>
      </c>
      <c r="I333" s="80" t="s">
        <v>5892</v>
      </c>
      <c r="J333" s="80" t="s">
        <v>6014</v>
      </c>
      <c r="K333" s="80" t="s">
        <v>6015</v>
      </c>
      <c r="L333" s="80" t="s">
        <v>6016</v>
      </c>
      <c r="M333" s="80" t="s">
        <v>6015</v>
      </c>
      <c r="N333" s="80" t="s">
        <v>6017</v>
      </c>
      <c r="O333" s="80" t="s">
        <v>5811</v>
      </c>
      <c r="P333" s="80" t="s">
        <v>5812</v>
      </c>
      <c r="Q333" s="80" t="s">
        <v>6018</v>
      </c>
      <c r="R333" s="80" t="s">
        <v>5831</v>
      </c>
      <c r="S333" s="80" t="s">
        <v>6019</v>
      </c>
      <c r="T333" s="80" t="s">
        <v>5899</v>
      </c>
      <c r="U333" s="80" t="s">
        <v>5817</v>
      </c>
      <c r="V333" s="65" t="s">
        <v>3665</v>
      </c>
      <c r="W333" s="59" t="s">
        <v>4110</v>
      </c>
      <c r="X333" s="80">
        <v>2024</v>
      </c>
      <c r="Y333" s="80" t="s">
        <v>5819</v>
      </c>
      <c r="Z333" s="80">
        <v>202401</v>
      </c>
      <c r="AA333" s="80">
        <v>202412</v>
      </c>
      <c r="AB333" s="65">
        <v>446</v>
      </c>
      <c r="AC333" s="65">
        <v>146</v>
      </c>
      <c r="AD333" s="65">
        <v>100</v>
      </c>
      <c r="AE333" s="65">
        <v>200</v>
      </c>
      <c r="AF333" s="108"/>
      <c r="AG333" s="80">
        <v>200</v>
      </c>
      <c r="AH333" s="80">
        <v>70</v>
      </c>
      <c r="AI333" s="80" t="s">
        <v>5820</v>
      </c>
      <c r="AJ333" s="80" t="s">
        <v>5820</v>
      </c>
      <c r="AK333" s="80" t="s">
        <v>5820</v>
      </c>
      <c r="AL333" s="80" t="s">
        <v>5819</v>
      </c>
      <c r="AM333" s="80" t="s">
        <v>5820</v>
      </c>
      <c r="AN333" s="80" t="s">
        <v>5820</v>
      </c>
      <c r="AO333" s="80" t="s">
        <v>5820</v>
      </c>
      <c r="AP333" s="80" t="s">
        <v>5820</v>
      </c>
      <c r="AQ333" s="80" t="s">
        <v>5820</v>
      </c>
      <c r="AR333" s="80" t="s">
        <v>5900</v>
      </c>
      <c r="AS333" s="80">
        <v>13594059670</v>
      </c>
      <c r="AT333" s="80"/>
      <c r="AU333" s="80"/>
      <c r="AV333" s="65"/>
      <c r="AW333" s="65"/>
      <c r="AX333" s="59">
        <f t="shared" si="17"/>
        <v>0</v>
      </c>
      <c r="AY333" s="28"/>
      <c r="AZ333" s="28"/>
      <c r="BA333" s="28"/>
      <c r="BB333" s="28"/>
      <c r="BC333" s="28"/>
      <c r="BD333" s="28"/>
      <c r="BE333" s="28"/>
    </row>
    <row r="334" s="6" customFormat="1" ht="80" customHeight="1" outlineLevel="2" spans="1:57">
      <c r="A334" s="65" t="s">
        <v>3649</v>
      </c>
      <c r="B334" s="106" t="s">
        <v>3649</v>
      </c>
      <c r="C334" s="60">
        <v>323</v>
      </c>
      <c r="D334" s="59" t="s">
        <v>6020</v>
      </c>
      <c r="E334" s="80" t="s">
        <v>5802</v>
      </c>
      <c r="F334" s="80" t="s">
        <v>5889</v>
      </c>
      <c r="G334" s="80" t="s">
        <v>5890</v>
      </c>
      <c r="H334" s="65" t="s">
        <v>6021</v>
      </c>
      <c r="I334" s="80" t="s">
        <v>5892</v>
      </c>
      <c r="J334" s="80" t="s">
        <v>6022</v>
      </c>
      <c r="K334" s="80" t="s">
        <v>6023</v>
      </c>
      <c r="L334" s="80" t="s">
        <v>6024</v>
      </c>
      <c r="M334" s="80" t="s">
        <v>6023</v>
      </c>
      <c r="N334" s="80" t="s">
        <v>6025</v>
      </c>
      <c r="O334" s="80" t="s">
        <v>5811</v>
      </c>
      <c r="P334" s="80" t="s">
        <v>5812</v>
      </c>
      <c r="Q334" s="80" t="s">
        <v>6026</v>
      </c>
      <c r="R334" s="80" t="s">
        <v>5831</v>
      </c>
      <c r="S334" s="80" t="s">
        <v>5924</v>
      </c>
      <c r="T334" s="80" t="s">
        <v>5899</v>
      </c>
      <c r="U334" s="80" t="s">
        <v>5817</v>
      </c>
      <c r="V334" s="65" t="s">
        <v>3665</v>
      </c>
      <c r="W334" s="59" t="s">
        <v>4348</v>
      </c>
      <c r="X334" s="80">
        <v>2024</v>
      </c>
      <c r="Y334" s="80" t="s">
        <v>5819</v>
      </c>
      <c r="Z334" s="80">
        <v>202401</v>
      </c>
      <c r="AA334" s="80">
        <v>202412</v>
      </c>
      <c r="AB334" s="65">
        <v>179</v>
      </c>
      <c r="AC334" s="65">
        <v>179</v>
      </c>
      <c r="AD334" s="65">
        <v>0</v>
      </c>
      <c r="AE334" s="65"/>
      <c r="AF334" s="108"/>
      <c r="AG334" s="80">
        <v>425</v>
      </c>
      <c r="AH334" s="80">
        <v>35</v>
      </c>
      <c r="AI334" s="80" t="s">
        <v>5820</v>
      </c>
      <c r="AJ334" s="80" t="s">
        <v>5820</v>
      </c>
      <c r="AK334" s="80" t="s">
        <v>5820</v>
      </c>
      <c r="AL334" s="80" t="s">
        <v>5819</v>
      </c>
      <c r="AM334" s="80" t="s">
        <v>5820</v>
      </c>
      <c r="AN334" s="80" t="s">
        <v>5820</v>
      </c>
      <c r="AO334" s="80" t="s">
        <v>5820</v>
      </c>
      <c r="AP334" s="80" t="s">
        <v>5820</v>
      </c>
      <c r="AQ334" s="80" t="s">
        <v>5820</v>
      </c>
      <c r="AR334" s="80" t="s">
        <v>5900</v>
      </c>
      <c r="AS334" s="80">
        <v>13594059670</v>
      </c>
      <c r="AT334" s="80"/>
      <c r="AU334" s="80"/>
      <c r="AV334" s="65"/>
      <c r="AW334" s="65"/>
      <c r="AX334" s="59">
        <f t="shared" si="17"/>
        <v>0</v>
      </c>
      <c r="AY334" s="28"/>
      <c r="AZ334" s="28"/>
      <c r="BA334" s="28"/>
      <c r="BB334" s="28"/>
      <c r="BC334" s="28"/>
      <c r="BD334" s="28"/>
      <c r="BE334" s="28"/>
    </row>
    <row r="335" s="6" customFormat="1" ht="74" customHeight="1" outlineLevel="2" spans="1:57">
      <c r="A335" s="65" t="s">
        <v>3649</v>
      </c>
      <c r="B335" s="106" t="s">
        <v>3649</v>
      </c>
      <c r="C335" s="60">
        <v>324</v>
      </c>
      <c r="D335" s="59" t="s">
        <v>6027</v>
      </c>
      <c r="E335" s="80" t="s">
        <v>5802</v>
      </c>
      <c r="F335" s="80" t="s">
        <v>5889</v>
      </c>
      <c r="G335" s="80" t="s">
        <v>5890</v>
      </c>
      <c r="H335" s="65" t="s">
        <v>6028</v>
      </c>
      <c r="I335" s="80" t="s">
        <v>5892</v>
      </c>
      <c r="J335" s="80" t="s">
        <v>6029</v>
      </c>
      <c r="K335" s="80" t="s">
        <v>6030</v>
      </c>
      <c r="L335" s="80" t="s">
        <v>6031</v>
      </c>
      <c r="M335" s="80" t="s">
        <v>6030</v>
      </c>
      <c r="N335" s="80" t="s">
        <v>6032</v>
      </c>
      <c r="O335" s="80" t="s">
        <v>5811</v>
      </c>
      <c r="P335" s="80" t="s">
        <v>5812</v>
      </c>
      <c r="Q335" s="80" t="s">
        <v>6033</v>
      </c>
      <c r="R335" s="80" t="s">
        <v>5831</v>
      </c>
      <c r="S335" s="80" t="s">
        <v>6034</v>
      </c>
      <c r="T335" s="80" t="s">
        <v>5899</v>
      </c>
      <c r="U335" s="80" t="s">
        <v>5817</v>
      </c>
      <c r="V335" s="65" t="s">
        <v>3665</v>
      </c>
      <c r="W335" s="59" t="s">
        <v>4099</v>
      </c>
      <c r="X335" s="80">
        <v>2024</v>
      </c>
      <c r="Y335" s="80" t="s">
        <v>5819</v>
      </c>
      <c r="Z335" s="80">
        <v>202401</v>
      </c>
      <c r="AA335" s="80">
        <v>202412</v>
      </c>
      <c r="AB335" s="65">
        <v>116</v>
      </c>
      <c r="AC335" s="65">
        <v>116</v>
      </c>
      <c r="AD335" s="65">
        <v>0</v>
      </c>
      <c r="AE335" s="65"/>
      <c r="AF335" s="108"/>
      <c r="AG335" s="80">
        <v>6000</v>
      </c>
      <c r="AH335" s="80">
        <v>80</v>
      </c>
      <c r="AI335" s="80" t="s">
        <v>5820</v>
      </c>
      <c r="AJ335" s="80" t="s">
        <v>5820</v>
      </c>
      <c r="AK335" s="80" t="s">
        <v>5820</v>
      </c>
      <c r="AL335" s="80" t="s">
        <v>5819</v>
      </c>
      <c r="AM335" s="80" t="s">
        <v>5820</v>
      </c>
      <c r="AN335" s="80" t="s">
        <v>5820</v>
      </c>
      <c r="AO335" s="80" t="s">
        <v>5820</v>
      </c>
      <c r="AP335" s="80" t="s">
        <v>5820</v>
      </c>
      <c r="AQ335" s="80" t="s">
        <v>5820</v>
      </c>
      <c r="AR335" s="80" t="s">
        <v>5900</v>
      </c>
      <c r="AS335" s="80">
        <v>13594059670</v>
      </c>
      <c r="AT335" s="80"/>
      <c r="AU335" s="80"/>
      <c r="AV335" s="65"/>
      <c r="AW335" s="65"/>
      <c r="AX335" s="59">
        <f t="shared" si="17"/>
        <v>0</v>
      </c>
      <c r="AY335" s="28"/>
      <c r="AZ335" s="28"/>
      <c r="BA335" s="28"/>
      <c r="BB335" s="28"/>
      <c r="BC335" s="28"/>
      <c r="BD335" s="28"/>
      <c r="BE335" s="28"/>
    </row>
    <row r="336" s="6" customFormat="1" ht="80" customHeight="1" outlineLevel="2" spans="1:57">
      <c r="A336" s="65" t="s">
        <v>3649</v>
      </c>
      <c r="B336" s="106" t="s">
        <v>3649</v>
      </c>
      <c r="C336" s="60">
        <v>325</v>
      </c>
      <c r="D336" s="59" t="s">
        <v>6035</v>
      </c>
      <c r="E336" s="80" t="s">
        <v>5802</v>
      </c>
      <c r="F336" s="80" t="s">
        <v>5889</v>
      </c>
      <c r="G336" s="80" t="s">
        <v>5890</v>
      </c>
      <c r="H336" s="65" t="s">
        <v>6036</v>
      </c>
      <c r="I336" s="80" t="s">
        <v>5892</v>
      </c>
      <c r="J336" s="80" t="s">
        <v>6037</v>
      </c>
      <c r="K336" s="80" t="s">
        <v>6038</v>
      </c>
      <c r="L336" s="80" t="s">
        <v>6039</v>
      </c>
      <c r="M336" s="80" t="s">
        <v>6038</v>
      </c>
      <c r="N336" s="80" t="s">
        <v>6040</v>
      </c>
      <c r="O336" s="80" t="s">
        <v>5811</v>
      </c>
      <c r="P336" s="80" t="s">
        <v>5812</v>
      </c>
      <c r="Q336" s="80" t="s">
        <v>6041</v>
      </c>
      <c r="R336" s="80" t="s">
        <v>5831</v>
      </c>
      <c r="S336" s="80" t="s">
        <v>6034</v>
      </c>
      <c r="T336" s="80" t="s">
        <v>5899</v>
      </c>
      <c r="U336" s="80" t="s">
        <v>5817</v>
      </c>
      <c r="V336" s="65" t="s">
        <v>3665</v>
      </c>
      <c r="W336" s="59" t="s">
        <v>3700</v>
      </c>
      <c r="X336" s="80">
        <v>2024</v>
      </c>
      <c r="Y336" s="80" t="s">
        <v>5819</v>
      </c>
      <c r="Z336" s="80">
        <v>202401</v>
      </c>
      <c r="AA336" s="80">
        <v>202412</v>
      </c>
      <c r="AB336" s="65">
        <v>284</v>
      </c>
      <c r="AC336" s="65">
        <v>184</v>
      </c>
      <c r="AD336" s="65">
        <v>100</v>
      </c>
      <c r="AE336" s="65"/>
      <c r="AF336" s="108"/>
      <c r="AG336" s="80">
        <v>1000</v>
      </c>
      <c r="AH336" s="80">
        <v>80</v>
      </c>
      <c r="AI336" s="80" t="s">
        <v>5820</v>
      </c>
      <c r="AJ336" s="80" t="s">
        <v>5820</v>
      </c>
      <c r="AK336" s="80" t="s">
        <v>5820</v>
      </c>
      <c r="AL336" s="80" t="s">
        <v>5819</v>
      </c>
      <c r="AM336" s="80" t="s">
        <v>5820</v>
      </c>
      <c r="AN336" s="80" t="s">
        <v>5820</v>
      </c>
      <c r="AO336" s="80" t="s">
        <v>5820</v>
      </c>
      <c r="AP336" s="80" t="s">
        <v>5820</v>
      </c>
      <c r="AQ336" s="80" t="s">
        <v>5820</v>
      </c>
      <c r="AR336" s="80" t="s">
        <v>5900</v>
      </c>
      <c r="AS336" s="80">
        <v>13594059670</v>
      </c>
      <c r="AT336" s="80"/>
      <c r="AU336" s="80"/>
      <c r="AV336" s="65"/>
      <c r="AW336" s="65"/>
      <c r="AX336" s="59">
        <f t="shared" si="17"/>
        <v>0</v>
      </c>
      <c r="AY336" s="28"/>
      <c r="AZ336" s="28"/>
      <c r="BA336" s="28"/>
      <c r="BB336" s="28"/>
      <c r="BC336" s="28"/>
      <c r="BD336" s="28"/>
      <c r="BE336" s="28"/>
    </row>
    <row r="337" s="6" customFormat="1" ht="78" customHeight="1" outlineLevel="2" spans="1:57">
      <c r="A337" s="65" t="s">
        <v>3649</v>
      </c>
      <c r="B337" s="106" t="s">
        <v>3649</v>
      </c>
      <c r="C337" s="60">
        <v>326</v>
      </c>
      <c r="D337" s="59" t="s">
        <v>6042</v>
      </c>
      <c r="E337" s="80" t="s">
        <v>5802</v>
      </c>
      <c r="F337" s="80" t="s">
        <v>5889</v>
      </c>
      <c r="G337" s="80" t="s">
        <v>5890</v>
      </c>
      <c r="H337" s="65" t="s">
        <v>6043</v>
      </c>
      <c r="I337" s="80" t="s">
        <v>5892</v>
      </c>
      <c r="J337" s="80" t="s">
        <v>6044</v>
      </c>
      <c r="K337" s="80" t="s">
        <v>6045</v>
      </c>
      <c r="L337" s="80" t="s">
        <v>6046</v>
      </c>
      <c r="M337" s="80" t="s">
        <v>6045</v>
      </c>
      <c r="N337" s="80" t="s">
        <v>6047</v>
      </c>
      <c r="O337" s="80" t="s">
        <v>5811</v>
      </c>
      <c r="P337" s="80" t="s">
        <v>5812</v>
      </c>
      <c r="Q337" s="80" t="s">
        <v>6048</v>
      </c>
      <c r="R337" s="80" t="s">
        <v>5831</v>
      </c>
      <c r="S337" s="80" t="s">
        <v>5964</v>
      </c>
      <c r="T337" s="80" t="s">
        <v>5899</v>
      </c>
      <c r="U337" s="80" t="s">
        <v>5817</v>
      </c>
      <c r="V337" s="65" t="s">
        <v>3665</v>
      </c>
      <c r="W337" s="59" t="s">
        <v>3811</v>
      </c>
      <c r="X337" s="80">
        <v>2024</v>
      </c>
      <c r="Y337" s="80" t="s">
        <v>5819</v>
      </c>
      <c r="Z337" s="80">
        <v>202401</v>
      </c>
      <c r="AA337" s="80">
        <v>202412</v>
      </c>
      <c r="AB337" s="65">
        <v>149</v>
      </c>
      <c r="AC337" s="65">
        <v>149</v>
      </c>
      <c r="AD337" s="65">
        <v>0</v>
      </c>
      <c r="AE337" s="65"/>
      <c r="AF337" s="108"/>
      <c r="AG337" s="80">
        <v>365</v>
      </c>
      <c r="AH337" s="80">
        <v>52</v>
      </c>
      <c r="AI337" s="80" t="s">
        <v>5820</v>
      </c>
      <c r="AJ337" s="80" t="s">
        <v>5820</v>
      </c>
      <c r="AK337" s="80" t="s">
        <v>5820</v>
      </c>
      <c r="AL337" s="80" t="s">
        <v>5819</v>
      </c>
      <c r="AM337" s="80" t="s">
        <v>5820</v>
      </c>
      <c r="AN337" s="80" t="s">
        <v>5820</v>
      </c>
      <c r="AO337" s="80" t="s">
        <v>5820</v>
      </c>
      <c r="AP337" s="80" t="s">
        <v>5820</v>
      </c>
      <c r="AQ337" s="80" t="s">
        <v>5820</v>
      </c>
      <c r="AR337" s="80" t="s">
        <v>5900</v>
      </c>
      <c r="AS337" s="80">
        <v>13594059670</v>
      </c>
      <c r="AT337" s="80"/>
      <c r="AU337" s="80"/>
      <c r="AV337" s="65"/>
      <c r="AW337" s="65"/>
      <c r="AX337" s="59">
        <f t="shared" si="17"/>
        <v>0</v>
      </c>
      <c r="AY337" s="28"/>
      <c r="AZ337" s="28"/>
      <c r="BA337" s="28"/>
      <c r="BB337" s="28"/>
      <c r="BC337" s="28"/>
      <c r="BD337" s="28"/>
      <c r="BE337" s="28"/>
    </row>
    <row r="338" s="6" customFormat="1" ht="93" customHeight="1" outlineLevel="2" spans="1:57">
      <c r="A338" s="65" t="s">
        <v>3649</v>
      </c>
      <c r="B338" s="106" t="s">
        <v>3649</v>
      </c>
      <c r="C338" s="60">
        <v>327</v>
      </c>
      <c r="D338" s="59" t="s">
        <v>6049</v>
      </c>
      <c r="E338" s="80" t="s">
        <v>5802</v>
      </c>
      <c r="F338" s="80" t="s">
        <v>5889</v>
      </c>
      <c r="G338" s="80" t="s">
        <v>5890</v>
      </c>
      <c r="H338" s="65" t="s">
        <v>6050</v>
      </c>
      <c r="I338" s="80" t="s">
        <v>5892</v>
      </c>
      <c r="J338" s="80" t="s">
        <v>6051</v>
      </c>
      <c r="K338" s="80" t="s">
        <v>6052</v>
      </c>
      <c r="L338" s="80" t="s">
        <v>6053</v>
      </c>
      <c r="M338" s="80" t="s">
        <v>6052</v>
      </c>
      <c r="N338" s="80" t="s">
        <v>6054</v>
      </c>
      <c r="O338" s="80" t="s">
        <v>5811</v>
      </c>
      <c r="P338" s="80" t="s">
        <v>5812</v>
      </c>
      <c r="Q338" s="80" t="s">
        <v>6055</v>
      </c>
      <c r="R338" s="80" t="s">
        <v>5831</v>
      </c>
      <c r="S338" s="80" t="s">
        <v>6056</v>
      </c>
      <c r="T338" s="80" t="s">
        <v>5899</v>
      </c>
      <c r="U338" s="80" t="s">
        <v>5817</v>
      </c>
      <c r="V338" s="65" t="s">
        <v>3665</v>
      </c>
      <c r="W338" s="59" t="s">
        <v>4166</v>
      </c>
      <c r="X338" s="80">
        <v>2024</v>
      </c>
      <c r="Y338" s="80" t="s">
        <v>5819</v>
      </c>
      <c r="Z338" s="80">
        <v>202401</v>
      </c>
      <c r="AA338" s="80">
        <v>202412</v>
      </c>
      <c r="AB338" s="65">
        <v>309</v>
      </c>
      <c r="AC338" s="65">
        <v>109</v>
      </c>
      <c r="AD338" s="65">
        <v>100</v>
      </c>
      <c r="AE338" s="65">
        <v>100</v>
      </c>
      <c r="AF338" s="108"/>
      <c r="AG338" s="80">
        <v>295</v>
      </c>
      <c r="AH338" s="80">
        <v>44</v>
      </c>
      <c r="AI338" s="80" t="s">
        <v>5820</v>
      </c>
      <c r="AJ338" s="80" t="s">
        <v>5820</v>
      </c>
      <c r="AK338" s="80" t="s">
        <v>5820</v>
      </c>
      <c r="AL338" s="80" t="s">
        <v>5819</v>
      </c>
      <c r="AM338" s="80" t="s">
        <v>5820</v>
      </c>
      <c r="AN338" s="80" t="s">
        <v>5820</v>
      </c>
      <c r="AO338" s="80" t="s">
        <v>5820</v>
      </c>
      <c r="AP338" s="80" t="s">
        <v>5820</v>
      </c>
      <c r="AQ338" s="80" t="s">
        <v>5820</v>
      </c>
      <c r="AR338" s="80" t="s">
        <v>5900</v>
      </c>
      <c r="AS338" s="80">
        <v>13594059670</v>
      </c>
      <c r="AT338" s="80"/>
      <c r="AU338" s="80"/>
      <c r="AV338" s="65"/>
      <c r="AW338" s="65"/>
      <c r="AX338" s="59">
        <f t="shared" si="17"/>
        <v>0</v>
      </c>
      <c r="AY338" s="28"/>
      <c r="AZ338" s="28"/>
      <c r="BA338" s="28"/>
      <c r="BB338" s="28"/>
      <c r="BC338" s="28"/>
      <c r="BD338" s="28"/>
      <c r="BE338" s="28"/>
    </row>
    <row r="339" s="6" customFormat="1" ht="57" customHeight="1" outlineLevel="2" spans="1:57">
      <c r="A339" s="65" t="s">
        <v>3649</v>
      </c>
      <c r="B339" s="106" t="s">
        <v>3649</v>
      </c>
      <c r="C339" s="60">
        <v>328</v>
      </c>
      <c r="D339" s="59" t="s">
        <v>6057</v>
      </c>
      <c r="E339" s="80" t="s">
        <v>5802</v>
      </c>
      <c r="F339" s="80" t="s">
        <v>5889</v>
      </c>
      <c r="G339" s="80" t="s">
        <v>5890</v>
      </c>
      <c r="H339" s="65" t="s">
        <v>6058</v>
      </c>
      <c r="I339" s="80" t="s">
        <v>5806</v>
      </c>
      <c r="J339" s="80" t="s">
        <v>6059</v>
      </c>
      <c r="K339" s="80" t="s">
        <v>6060</v>
      </c>
      <c r="L339" s="80" t="s">
        <v>6061</v>
      </c>
      <c r="M339" s="80" t="s">
        <v>6062</v>
      </c>
      <c r="N339" s="80" t="s">
        <v>6063</v>
      </c>
      <c r="O339" s="80" t="s">
        <v>5811</v>
      </c>
      <c r="P339" s="80" t="s">
        <v>5812</v>
      </c>
      <c r="Q339" s="80" t="s">
        <v>6064</v>
      </c>
      <c r="R339" s="80" t="s">
        <v>5831</v>
      </c>
      <c r="S339" s="80" t="s">
        <v>6065</v>
      </c>
      <c r="T339" s="80" t="s">
        <v>6066</v>
      </c>
      <c r="U339" s="80" t="s">
        <v>5817</v>
      </c>
      <c r="V339" s="65" t="s">
        <v>3665</v>
      </c>
      <c r="W339" s="59" t="s">
        <v>4217</v>
      </c>
      <c r="X339" s="80">
        <v>2024</v>
      </c>
      <c r="Y339" s="80" t="s">
        <v>5819</v>
      </c>
      <c r="Z339" s="80">
        <v>202401</v>
      </c>
      <c r="AA339" s="80">
        <v>202412</v>
      </c>
      <c r="AB339" s="65">
        <v>500</v>
      </c>
      <c r="AC339" s="65">
        <v>100</v>
      </c>
      <c r="AD339" s="65">
        <v>200</v>
      </c>
      <c r="AE339" s="65">
        <v>200</v>
      </c>
      <c r="AF339" s="108"/>
      <c r="AG339" s="80">
        <v>13000</v>
      </c>
      <c r="AH339" s="80">
        <v>3142</v>
      </c>
      <c r="AI339" s="80" t="s">
        <v>5820</v>
      </c>
      <c r="AJ339" s="80" t="s">
        <v>5820</v>
      </c>
      <c r="AK339" s="80" t="s">
        <v>5820</v>
      </c>
      <c r="AL339" s="80" t="s">
        <v>5819</v>
      </c>
      <c r="AM339" s="80" t="s">
        <v>5819</v>
      </c>
      <c r="AN339" s="80" t="s">
        <v>5820</v>
      </c>
      <c r="AO339" s="80" t="s">
        <v>5820</v>
      </c>
      <c r="AP339" s="80" t="s">
        <v>5820</v>
      </c>
      <c r="AQ339" s="80" t="s">
        <v>5820</v>
      </c>
      <c r="AR339" s="80" t="s">
        <v>6067</v>
      </c>
      <c r="AS339" s="80">
        <v>13709445221</v>
      </c>
      <c r="AT339" s="80"/>
      <c r="AU339" s="80"/>
      <c r="AV339" s="65"/>
      <c r="AW339" s="65"/>
      <c r="AX339" s="59">
        <f t="shared" si="17"/>
        <v>0</v>
      </c>
      <c r="AY339" s="28"/>
      <c r="AZ339" s="28"/>
      <c r="BA339" s="28"/>
      <c r="BB339" s="28"/>
      <c r="BC339" s="28"/>
      <c r="BD339" s="28"/>
      <c r="BE339" s="28"/>
    </row>
    <row r="340" s="6" customFormat="1" ht="73" customHeight="1" outlineLevel="2" spans="1:57">
      <c r="A340" s="65" t="s">
        <v>3649</v>
      </c>
      <c r="B340" s="65" t="s">
        <v>6068</v>
      </c>
      <c r="C340" s="60">
        <v>329</v>
      </c>
      <c r="D340" s="59" t="s">
        <v>6069</v>
      </c>
      <c r="E340" s="59" t="s">
        <v>3686</v>
      </c>
      <c r="F340" s="59" t="s">
        <v>3801</v>
      </c>
      <c r="G340" s="59" t="s">
        <v>6070</v>
      </c>
      <c r="H340" s="59" t="s">
        <v>6071</v>
      </c>
      <c r="I340" s="59" t="s">
        <v>3690</v>
      </c>
      <c r="J340" s="59" t="s">
        <v>6072</v>
      </c>
      <c r="K340" s="59" t="s">
        <v>6073</v>
      </c>
      <c r="L340" s="59" t="s">
        <v>6074</v>
      </c>
      <c r="M340" s="59" t="s">
        <v>6073</v>
      </c>
      <c r="N340" s="59" t="s">
        <v>6075</v>
      </c>
      <c r="O340" s="59" t="s">
        <v>3658</v>
      </c>
      <c r="P340" s="59" t="s">
        <v>3770</v>
      </c>
      <c r="Q340" s="59" t="s">
        <v>6076</v>
      </c>
      <c r="R340" s="59" t="s">
        <v>6077</v>
      </c>
      <c r="S340" s="59" t="s">
        <v>6078</v>
      </c>
      <c r="T340" s="59" t="s">
        <v>6079</v>
      </c>
      <c r="U340" s="59" t="s">
        <v>4147</v>
      </c>
      <c r="V340" s="59" t="s">
        <v>3699</v>
      </c>
      <c r="W340" s="59" t="s">
        <v>3775</v>
      </c>
      <c r="X340" s="59">
        <v>2024</v>
      </c>
      <c r="Y340" s="59" t="s">
        <v>3667</v>
      </c>
      <c r="Z340" s="59">
        <v>202401</v>
      </c>
      <c r="AA340" s="59">
        <v>202412</v>
      </c>
      <c r="AB340" s="59">
        <v>2400</v>
      </c>
      <c r="AC340" s="59"/>
      <c r="AD340" s="59">
        <v>2400</v>
      </c>
      <c r="AE340" s="59"/>
      <c r="AF340" s="108">
        <f>AB340-AC340-AD340-AE340</f>
        <v>0</v>
      </c>
      <c r="AG340" s="59">
        <v>5000</v>
      </c>
      <c r="AH340" s="59">
        <v>500</v>
      </c>
      <c r="AI340" s="59" t="s">
        <v>3668</v>
      </c>
      <c r="AJ340" s="59" t="s">
        <v>3668</v>
      </c>
      <c r="AK340" s="59" t="s">
        <v>3668</v>
      </c>
      <c r="AL340" s="59" t="s">
        <v>3667</v>
      </c>
      <c r="AM340" s="59" t="s">
        <v>3668</v>
      </c>
      <c r="AN340" s="59" t="s">
        <v>3668</v>
      </c>
      <c r="AO340" s="59" t="s">
        <v>3668</v>
      </c>
      <c r="AP340" s="59" t="s">
        <v>3668</v>
      </c>
      <c r="AQ340" s="59" t="s">
        <v>3668</v>
      </c>
      <c r="AR340" s="59" t="s">
        <v>3776</v>
      </c>
      <c r="AS340" s="59">
        <v>13668448288</v>
      </c>
      <c r="AT340" s="80"/>
      <c r="AU340" s="80"/>
      <c r="AV340" s="80"/>
      <c r="AW340" s="80"/>
      <c r="AX340" s="59">
        <f t="shared" si="17"/>
        <v>0</v>
      </c>
      <c r="AY340" s="87"/>
      <c r="AZ340" s="124"/>
      <c r="BA340" s="124"/>
      <c r="BB340" s="124"/>
      <c r="BC340" s="124"/>
      <c r="BD340" s="124"/>
      <c r="BE340" s="124"/>
    </row>
    <row r="341" s="98" customFormat="1" ht="68" customHeight="1" outlineLevel="1" spans="1:57">
      <c r="A341" s="134" t="s">
        <v>6080</v>
      </c>
      <c r="B341" s="106"/>
      <c r="C341" s="60"/>
      <c r="D341" s="59"/>
      <c r="E341" s="65"/>
      <c r="F341" s="65"/>
      <c r="G341" s="65"/>
      <c r="H341" s="65"/>
      <c r="I341" s="80"/>
      <c r="J341" s="80"/>
      <c r="K341" s="80"/>
      <c r="L341" s="80"/>
      <c r="M341" s="80"/>
      <c r="N341" s="80"/>
      <c r="O341" s="122"/>
      <c r="P341" s="80"/>
      <c r="Q341" s="80"/>
      <c r="R341" s="80"/>
      <c r="S341" s="80"/>
      <c r="T341" s="80"/>
      <c r="U341" s="80"/>
      <c r="V341" s="65"/>
      <c r="W341" s="59"/>
      <c r="X341" s="80"/>
      <c r="Y341" s="80"/>
      <c r="Z341" s="80"/>
      <c r="AA341" s="80"/>
      <c r="AB341" s="65">
        <f>SUBTOTAL(9,AB342:AB346)</f>
        <v>15500</v>
      </c>
      <c r="AC341" s="65">
        <f>SUBTOTAL(9,AC342:AC346)</f>
        <v>8000</v>
      </c>
      <c r="AD341" s="65">
        <f>SUBTOTAL(9,AD342:AD346)</f>
        <v>2500</v>
      </c>
      <c r="AE341" s="65">
        <f>SUBTOTAL(9,AE342:AE346)</f>
        <v>5000</v>
      </c>
      <c r="AF341" s="108"/>
      <c r="AG341" s="80"/>
      <c r="AH341" s="80"/>
      <c r="AI341" s="80"/>
      <c r="AJ341" s="80"/>
      <c r="AK341" s="80"/>
      <c r="AL341" s="80"/>
      <c r="AM341" s="80"/>
      <c r="AN341" s="80"/>
      <c r="AO341" s="80"/>
      <c r="AP341" s="80"/>
      <c r="AQ341" s="80"/>
      <c r="AR341" s="80"/>
      <c r="AS341" s="80"/>
      <c r="AT341" s="80"/>
      <c r="AU341" s="80"/>
      <c r="AV341" s="80"/>
      <c r="AW341" s="80"/>
      <c r="AX341" s="59">
        <f>SUBTOTAL(9,AX342:AX346)</f>
        <v>5500</v>
      </c>
      <c r="AY341" s="89"/>
      <c r="AZ341" s="89"/>
      <c r="BA341" s="89"/>
      <c r="BB341" s="89"/>
      <c r="BC341" s="89"/>
      <c r="BD341" s="89"/>
      <c r="BE341" s="89"/>
    </row>
    <row r="342" s="6" customFormat="1" ht="144" customHeight="1" outlineLevel="2" spans="1:57">
      <c r="A342" s="106" t="s">
        <v>6081</v>
      </c>
      <c r="B342" s="106" t="s">
        <v>6081</v>
      </c>
      <c r="C342" s="60">
        <v>330</v>
      </c>
      <c r="D342" s="59" t="s">
        <v>6082</v>
      </c>
      <c r="E342" s="65" t="s">
        <v>3649</v>
      </c>
      <c r="F342" s="65" t="s">
        <v>3650</v>
      </c>
      <c r="G342" s="65" t="s">
        <v>3820</v>
      </c>
      <c r="H342" s="65" t="s">
        <v>6083</v>
      </c>
      <c r="I342" s="80" t="s">
        <v>5892</v>
      </c>
      <c r="J342" s="80" t="s">
        <v>6084</v>
      </c>
      <c r="K342" s="80" t="s">
        <v>6085</v>
      </c>
      <c r="L342" s="80" t="s">
        <v>6086</v>
      </c>
      <c r="M342" s="80" t="s">
        <v>6085</v>
      </c>
      <c r="N342" s="80" t="s">
        <v>6087</v>
      </c>
      <c r="O342" s="122" t="s">
        <v>5811</v>
      </c>
      <c r="P342" s="80" t="s">
        <v>5812</v>
      </c>
      <c r="Q342" s="80" t="s">
        <v>6088</v>
      </c>
      <c r="R342" s="80" t="s">
        <v>6089</v>
      </c>
      <c r="S342" s="80" t="s">
        <v>5815</v>
      </c>
      <c r="T342" s="80" t="s">
        <v>6090</v>
      </c>
      <c r="U342" s="80" t="s">
        <v>5817</v>
      </c>
      <c r="V342" s="65" t="s">
        <v>3831</v>
      </c>
      <c r="W342" s="59" t="s">
        <v>6091</v>
      </c>
      <c r="X342" s="80">
        <v>2024</v>
      </c>
      <c r="Y342" s="80" t="s">
        <v>5819</v>
      </c>
      <c r="Z342" s="80" t="s">
        <v>1571</v>
      </c>
      <c r="AA342" s="80">
        <v>202512</v>
      </c>
      <c r="AB342" s="65">
        <v>3000</v>
      </c>
      <c r="AC342" s="65">
        <v>1500</v>
      </c>
      <c r="AD342" s="65">
        <v>1500</v>
      </c>
      <c r="AE342" s="65"/>
      <c r="AF342" s="108"/>
      <c r="AG342" s="80">
        <v>20000</v>
      </c>
      <c r="AH342" s="80">
        <v>200</v>
      </c>
      <c r="AI342" s="80" t="s">
        <v>5820</v>
      </c>
      <c r="AJ342" s="80" t="s">
        <v>5820</v>
      </c>
      <c r="AK342" s="80" t="s">
        <v>6092</v>
      </c>
      <c r="AL342" s="80" t="s">
        <v>5820</v>
      </c>
      <c r="AM342" s="80" t="s">
        <v>6092</v>
      </c>
      <c r="AN342" s="80" t="s">
        <v>5820</v>
      </c>
      <c r="AO342" s="80" t="s">
        <v>5820</v>
      </c>
      <c r="AP342" s="80" t="s">
        <v>5820</v>
      </c>
      <c r="AQ342" s="80" t="s">
        <v>5820</v>
      </c>
      <c r="AR342" s="80" t="s">
        <v>6093</v>
      </c>
      <c r="AS342" s="80">
        <v>18108367958</v>
      </c>
      <c r="AT342" s="80"/>
      <c r="AU342" s="80"/>
      <c r="AV342" s="80"/>
      <c r="AW342" s="80"/>
      <c r="AX342" s="59">
        <f>AY342+AZ342+BA342+BB342+BC342+BD342+BE342</f>
        <v>1500</v>
      </c>
      <c r="AY342" s="89">
        <v>1500</v>
      </c>
      <c r="AZ342" s="89"/>
      <c r="BA342" s="89"/>
      <c r="BB342" s="89"/>
      <c r="BC342" s="89"/>
      <c r="BD342" s="89"/>
      <c r="BE342" s="89"/>
    </row>
    <row r="343" s="6" customFormat="1" ht="114" customHeight="1" outlineLevel="2" spans="1:57">
      <c r="A343" s="106" t="s">
        <v>6081</v>
      </c>
      <c r="B343" s="63" t="s">
        <v>6081</v>
      </c>
      <c r="C343" s="60">
        <v>331</v>
      </c>
      <c r="D343" s="59" t="s">
        <v>6094</v>
      </c>
      <c r="E343" s="65" t="s">
        <v>3649</v>
      </c>
      <c r="F343" s="65" t="s">
        <v>3650</v>
      </c>
      <c r="G343" s="65" t="s">
        <v>3820</v>
      </c>
      <c r="H343" s="65" t="s">
        <v>6095</v>
      </c>
      <c r="I343" s="80" t="s">
        <v>5892</v>
      </c>
      <c r="J343" s="80" t="s">
        <v>6096</v>
      </c>
      <c r="K343" s="80" t="s">
        <v>6097</v>
      </c>
      <c r="L343" s="80" t="s">
        <v>6098</v>
      </c>
      <c r="M343" s="80" t="s">
        <v>6097</v>
      </c>
      <c r="N343" s="80" t="s">
        <v>6099</v>
      </c>
      <c r="O343" s="122" t="s">
        <v>5811</v>
      </c>
      <c r="P343" s="80" t="s">
        <v>5812</v>
      </c>
      <c r="Q343" s="80" t="s">
        <v>6100</v>
      </c>
      <c r="R343" s="80" t="s">
        <v>6089</v>
      </c>
      <c r="S343" s="80" t="s">
        <v>6101</v>
      </c>
      <c r="T343" s="80" t="s">
        <v>6090</v>
      </c>
      <c r="U343" s="80" t="s">
        <v>5817</v>
      </c>
      <c r="V343" s="65" t="s">
        <v>3831</v>
      </c>
      <c r="W343" s="59" t="s">
        <v>6091</v>
      </c>
      <c r="X343" s="80">
        <v>2024</v>
      </c>
      <c r="Y343" s="80" t="s">
        <v>5819</v>
      </c>
      <c r="Z343" s="80" t="s">
        <v>1571</v>
      </c>
      <c r="AA343" s="80">
        <v>202512</v>
      </c>
      <c r="AB343" s="65">
        <v>1500</v>
      </c>
      <c r="AC343" s="65">
        <v>1500</v>
      </c>
      <c r="AD343" s="65"/>
      <c r="AE343" s="65"/>
      <c r="AF343" s="108"/>
      <c r="AG343" s="80">
        <v>20000</v>
      </c>
      <c r="AH343" s="80">
        <v>300</v>
      </c>
      <c r="AI343" s="80" t="s">
        <v>5820</v>
      </c>
      <c r="AJ343" s="80" t="s">
        <v>5820</v>
      </c>
      <c r="AK343" s="80" t="s">
        <v>6092</v>
      </c>
      <c r="AL343" s="80" t="s">
        <v>5820</v>
      </c>
      <c r="AM343" s="80" t="s">
        <v>6092</v>
      </c>
      <c r="AN343" s="80" t="s">
        <v>5820</v>
      </c>
      <c r="AO343" s="80" t="s">
        <v>5820</v>
      </c>
      <c r="AP343" s="80" t="s">
        <v>5820</v>
      </c>
      <c r="AQ343" s="80" t="s">
        <v>5820</v>
      </c>
      <c r="AR343" s="80" t="s">
        <v>6093</v>
      </c>
      <c r="AS343" s="80">
        <v>18108367958</v>
      </c>
      <c r="AT343" s="80"/>
      <c r="AU343" s="80"/>
      <c r="AV343" s="80"/>
      <c r="AW343" s="80"/>
      <c r="AX343" s="59">
        <f>AY343+AZ343+BA343+BB343+BC343+BD343+BE343</f>
        <v>500</v>
      </c>
      <c r="AY343" s="89">
        <v>500</v>
      </c>
      <c r="AZ343" s="89"/>
      <c r="BA343" s="89"/>
      <c r="BB343" s="89"/>
      <c r="BC343" s="89"/>
      <c r="BD343" s="89"/>
      <c r="BE343" s="89"/>
    </row>
    <row r="344" s="6" customFormat="1" ht="64" customHeight="1" outlineLevel="2" spans="1:57">
      <c r="A344" s="106" t="s">
        <v>6081</v>
      </c>
      <c r="B344" s="65" t="s">
        <v>6102</v>
      </c>
      <c r="C344" s="60">
        <v>332</v>
      </c>
      <c r="D344" s="59" t="s">
        <v>6103</v>
      </c>
      <c r="E344" s="59" t="s">
        <v>3686</v>
      </c>
      <c r="F344" s="59" t="s">
        <v>3734</v>
      </c>
      <c r="G344" s="59" t="s">
        <v>3735</v>
      </c>
      <c r="H344" s="59" t="s">
        <v>6104</v>
      </c>
      <c r="I344" s="59" t="s">
        <v>3690</v>
      </c>
      <c r="J344" s="59" t="s">
        <v>6105</v>
      </c>
      <c r="K344" s="59" t="s">
        <v>6106</v>
      </c>
      <c r="L344" s="59" t="s">
        <v>6107</v>
      </c>
      <c r="M344" s="59" t="s">
        <v>6106</v>
      </c>
      <c r="N344" s="59" t="s">
        <v>6108</v>
      </c>
      <c r="O344" s="59" t="s">
        <v>3658</v>
      </c>
      <c r="P344" s="59" t="s">
        <v>3770</v>
      </c>
      <c r="Q344" s="59" t="s">
        <v>6109</v>
      </c>
      <c r="R344" s="59" t="s">
        <v>6110</v>
      </c>
      <c r="S344" s="59" t="s">
        <v>5519</v>
      </c>
      <c r="T344" s="59" t="s">
        <v>4146</v>
      </c>
      <c r="U344" s="59" t="s">
        <v>4147</v>
      </c>
      <c r="V344" s="59" t="s">
        <v>3699</v>
      </c>
      <c r="W344" s="59" t="s">
        <v>3775</v>
      </c>
      <c r="X344" s="59">
        <v>2024</v>
      </c>
      <c r="Y344" s="59" t="s">
        <v>3667</v>
      </c>
      <c r="Z344" s="59">
        <v>202401</v>
      </c>
      <c r="AA344" s="59">
        <v>202512</v>
      </c>
      <c r="AB344" s="59">
        <v>5000</v>
      </c>
      <c r="AC344" s="59">
        <v>2000</v>
      </c>
      <c r="AD344" s="59"/>
      <c r="AE344" s="59">
        <v>3000</v>
      </c>
      <c r="AF344" s="108">
        <f>AB344-AC344-AD344-AE344</f>
        <v>0</v>
      </c>
      <c r="AG344" s="59">
        <v>20000</v>
      </c>
      <c r="AH344" s="59">
        <v>200</v>
      </c>
      <c r="AI344" s="59" t="s">
        <v>3668</v>
      </c>
      <c r="AJ344" s="59" t="s">
        <v>3668</v>
      </c>
      <c r="AK344" s="59" t="s">
        <v>3668</v>
      </c>
      <c r="AL344" s="59" t="s">
        <v>3667</v>
      </c>
      <c r="AM344" s="59" t="s">
        <v>3668</v>
      </c>
      <c r="AN344" s="59" t="s">
        <v>3668</v>
      </c>
      <c r="AO344" s="59" t="s">
        <v>3668</v>
      </c>
      <c r="AP344" s="59" t="s">
        <v>3668</v>
      </c>
      <c r="AQ344" s="59" t="s">
        <v>3668</v>
      </c>
      <c r="AR344" s="59" t="s">
        <v>3776</v>
      </c>
      <c r="AS344" s="59">
        <v>13668448288</v>
      </c>
      <c r="AT344" s="80"/>
      <c r="AU344" s="80"/>
      <c r="AV344" s="80"/>
      <c r="AW344" s="80"/>
      <c r="AX344" s="59">
        <f>AY344+AZ344+BA344+BB344+BC344+BD344+BE344</f>
        <v>1500</v>
      </c>
      <c r="AY344" s="87">
        <v>1500</v>
      </c>
      <c r="AZ344" s="135"/>
      <c r="BA344" s="135"/>
      <c r="BB344" s="135"/>
      <c r="BC344" s="135"/>
      <c r="BD344" s="135"/>
      <c r="BE344" s="135"/>
    </row>
    <row r="345" s="6" customFormat="1" ht="80" customHeight="1" outlineLevel="2" spans="1:57">
      <c r="A345" s="106" t="s">
        <v>6081</v>
      </c>
      <c r="B345" s="106" t="s">
        <v>6111</v>
      </c>
      <c r="C345" s="60">
        <v>333</v>
      </c>
      <c r="D345" s="59" t="s">
        <v>6112</v>
      </c>
      <c r="E345" s="80" t="s">
        <v>5823</v>
      </c>
      <c r="F345" s="80" t="s">
        <v>6113</v>
      </c>
      <c r="G345" s="80" t="s">
        <v>6114</v>
      </c>
      <c r="H345" s="65" t="s">
        <v>6115</v>
      </c>
      <c r="I345" s="80" t="s">
        <v>5806</v>
      </c>
      <c r="J345" s="80" t="s">
        <v>6116</v>
      </c>
      <c r="K345" s="80" t="s">
        <v>6117</v>
      </c>
      <c r="L345" s="80" t="s">
        <v>6118</v>
      </c>
      <c r="M345" s="80" t="s">
        <v>6117</v>
      </c>
      <c r="N345" s="80" t="s">
        <v>6119</v>
      </c>
      <c r="O345" s="80" t="s">
        <v>6120</v>
      </c>
      <c r="P345" s="80" t="s">
        <v>6121</v>
      </c>
      <c r="Q345" s="80" t="s">
        <v>6122</v>
      </c>
      <c r="R345" s="80" t="s">
        <v>6123</v>
      </c>
      <c r="S345" s="80" t="s">
        <v>6124</v>
      </c>
      <c r="T345" s="80" t="s">
        <v>6125</v>
      </c>
      <c r="U345" s="80" t="s">
        <v>5817</v>
      </c>
      <c r="V345" s="65" t="s">
        <v>5789</v>
      </c>
      <c r="W345" s="59" t="s">
        <v>6126</v>
      </c>
      <c r="X345" s="80">
        <v>2024</v>
      </c>
      <c r="Y345" s="80" t="s">
        <v>5819</v>
      </c>
      <c r="Z345" s="80">
        <v>202401</v>
      </c>
      <c r="AA345" s="80">
        <v>202512</v>
      </c>
      <c r="AB345" s="65">
        <v>3000</v>
      </c>
      <c r="AC345" s="65">
        <v>1000</v>
      </c>
      <c r="AD345" s="65"/>
      <c r="AE345" s="65">
        <v>2000</v>
      </c>
      <c r="AF345" s="108"/>
      <c r="AG345" s="80">
        <v>500</v>
      </c>
      <c r="AH345" s="80">
        <v>200</v>
      </c>
      <c r="AI345" s="80" t="s">
        <v>5820</v>
      </c>
      <c r="AJ345" s="80" t="s">
        <v>5820</v>
      </c>
      <c r="AK345" s="80" t="s">
        <v>5820</v>
      </c>
      <c r="AL345" s="80" t="s">
        <v>5819</v>
      </c>
      <c r="AM345" s="80" t="s">
        <v>5820</v>
      </c>
      <c r="AN345" s="80" t="s">
        <v>5820</v>
      </c>
      <c r="AO345" s="80" t="s">
        <v>5820</v>
      </c>
      <c r="AP345" s="80" t="s">
        <v>5820</v>
      </c>
      <c r="AQ345" s="80" t="s">
        <v>5820</v>
      </c>
      <c r="AR345" s="80" t="s">
        <v>6127</v>
      </c>
      <c r="AS345" s="80">
        <v>18725726056</v>
      </c>
      <c r="AT345" s="80"/>
      <c r="AU345" s="80"/>
      <c r="AV345" s="80"/>
      <c r="AW345" s="80"/>
      <c r="AX345" s="59">
        <f>AY345+AZ345+BA345+BB345+BC345+BD345+BE345</f>
        <v>1000</v>
      </c>
      <c r="AY345" s="72">
        <v>1000</v>
      </c>
      <c r="AZ345" s="124"/>
      <c r="BA345" s="124"/>
      <c r="BB345" s="124"/>
      <c r="BC345" s="124"/>
      <c r="BD345" s="124"/>
      <c r="BE345" s="124"/>
    </row>
    <row r="346" s="6" customFormat="1" ht="319" customHeight="1" outlineLevel="2" spans="1:57">
      <c r="A346" s="106" t="s">
        <v>6081</v>
      </c>
      <c r="B346" s="106" t="s">
        <v>6081</v>
      </c>
      <c r="C346" s="60">
        <v>334</v>
      </c>
      <c r="D346" s="59" t="s">
        <v>6128</v>
      </c>
      <c r="E346" s="80" t="s">
        <v>5823</v>
      </c>
      <c r="F346" s="80" t="s">
        <v>6129</v>
      </c>
      <c r="G346" s="80" t="s">
        <v>6130</v>
      </c>
      <c r="H346" s="65" t="s">
        <v>6131</v>
      </c>
      <c r="I346" s="80" t="s">
        <v>5806</v>
      </c>
      <c r="J346" s="80" t="s">
        <v>6132</v>
      </c>
      <c r="K346" s="80" t="s">
        <v>6133</v>
      </c>
      <c r="L346" s="80" t="s">
        <v>6134</v>
      </c>
      <c r="M346" s="80" t="s">
        <v>6133</v>
      </c>
      <c r="N346" s="80" t="s">
        <v>6135</v>
      </c>
      <c r="O346" s="122" t="s">
        <v>5811</v>
      </c>
      <c r="P346" s="80" t="s">
        <v>6136</v>
      </c>
      <c r="Q346" s="80" t="s">
        <v>6137</v>
      </c>
      <c r="R346" s="80" t="s">
        <v>6138</v>
      </c>
      <c r="S346" s="80" t="s">
        <v>6139</v>
      </c>
      <c r="T346" s="80" t="s">
        <v>6140</v>
      </c>
      <c r="U346" s="80" t="s">
        <v>5817</v>
      </c>
      <c r="V346" s="65" t="s">
        <v>6141</v>
      </c>
      <c r="W346" s="59" t="s">
        <v>6142</v>
      </c>
      <c r="X346" s="80">
        <v>2024</v>
      </c>
      <c r="Y346" s="80" t="s">
        <v>5819</v>
      </c>
      <c r="Z346" s="80">
        <v>202401</v>
      </c>
      <c r="AA346" s="80">
        <v>202512</v>
      </c>
      <c r="AB346" s="65">
        <v>3000</v>
      </c>
      <c r="AC346" s="65">
        <v>2000</v>
      </c>
      <c r="AD346" s="65">
        <v>1000</v>
      </c>
      <c r="AE346" s="65"/>
      <c r="AF346" s="108"/>
      <c r="AG346" s="80">
        <v>30000</v>
      </c>
      <c r="AH346" s="80">
        <v>3000</v>
      </c>
      <c r="AI346" s="80" t="s">
        <v>5820</v>
      </c>
      <c r="AJ346" s="80" t="s">
        <v>5820</v>
      </c>
      <c r="AK346" s="80" t="s">
        <v>5820</v>
      </c>
      <c r="AL346" s="80" t="s">
        <v>5819</v>
      </c>
      <c r="AM346" s="80" t="s">
        <v>5820</v>
      </c>
      <c r="AN346" s="80" t="s">
        <v>5820</v>
      </c>
      <c r="AO346" s="80" t="s">
        <v>5820</v>
      </c>
      <c r="AP346" s="80" t="s">
        <v>5820</v>
      </c>
      <c r="AQ346" s="80" t="s">
        <v>5820</v>
      </c>
      <c r="AR346" s="80" t="s">
        <v>6143</v>
      </c>
      <c r="AS346" s="80">
        <v>18202311217</v>
      </c>
      <c r="AT346" s="80"/>
      <c r="AU346" s="80"/>
      <c r="AV346" s="80"/>
      <c r="AW346" s="80"/>
      <c r="AX346" s="59">
        <f>AY346+AZ346+BA346+BB346+BC346+BD346+BE346</f>
        <v>1000</v>
      </c>
      <c r="AY346" s="135">
        <v>1000</v>
      </c>
      <c r="AZ346" s="135"/>
      <c r="BA346" s="135"/>
      <c r="BB346" s="135"/>
      <c r="BC346" s="135"/>
      <c r="BD346" s="135"/>
      <c r="BE346" s="135"/>
    </row>
    <row r="347" s="6" customFormat="1" ht="40" customHeight="1" outlineLevel="1" spans="1:57">
      <c r="A347" s="103" t="s">
        <v>6144</v>
      </c>
      <c r="B347" s="59"/>
      <c r="C347" s="60"/>
      <c r="D347" s="59"/>
      <c r="E347" s="65"/>
      <c r="F347" s="65"/>
      <c r="G347" s="65"/>
      <c r="H347" s="65"/>
      <c r="I347" s="65"/>
      <c r="J347" s="65"/>
      <c r="K347" s="65"/>
      <c r="L347" s="65"/>
      <c r="M347" s="65"/>
      <c r="N347" s="65"/>
      <c r="O347" s="63"/>
      <c r="P347" s="65"/>
      <c r="Q347" s="65"/>
      <c r="R347" s="65"/>
      <c r="S347" s="65"/>
      <c r="T347" s="65"/>
      <c r="U347" s="65"/>
      <c r="V347" s="65"/>
      <c r="W347" s="65"/>
      <c r="X347" s="65"/>
      <c r="Y347" s="65"/>
      <c r="Z347" s="65"/>
      <c r="AA347" s="65"/>
      <c r="AB347" s="65">
        <f>SUBTOTAL(9,AB348:AB469)</f>
        <v>28459.11</v>
      </c>
      <c r="AC347" s="65">
        <f>SUBTOTAL(9,AC348:AC469)</f>
        <v>25782.11</v>
      </c>
      <c r="AD347" s="65">
        <f>SUBTOTAL(9,AD348:AD469)</f>
        <v>2527</v>
      </c>
      <c r="AE347" s="65">
        <f>SUBTOTAL(9,AE348:AE469)</f>
        <v>150</v>
      </c>
      <c r="AF347" s="59"/>
      <c r="AG347" s="65"/>
      <c r="AH347" s="65"/>
      <c r="AI347" s="65"/>
      <c r="AJ347" s="65"/>
      <c r="AK347" s="65"/>
      <c r="AL347" s="65"/>
      <c r="AM347" s="65"/>
      <c r="AN347" s="65"/>
      <c r="AO347" s="65"/>
      <c r="AP347" s="65"/>
      <c r="AQ347" s="65"/>
      <c r="AR347" s="65"/>
      <c r="AS347" s="65"/>
      <c r="AT347" s="65"/>
      <c r="AU347" s="65"/>
      <c r="AV347" s="65"/>
      <c r="AW347" s="65"/>
      <c r="AX347" s="59">
        <f>SUBTOTAL(9,AX348:AX469)</f>
        <v>16467.75</v>
      </c>
      <c r="AY347" s="31"/>
      <c r="AZ347" s="31"/>
      <c r="BA347" s="28"/>
      <c r="BB347" s="28"/>
      <c r="BC347" s="28"/>
      <c r="BD347" s="28"/>
      <c r="BE347" s="28"/>
    </row>
    <row r="348" s="6" customFormat="1" ht="102" customHeight="1" outlineLevel="2" spans="1:57">
      <c r="A348" s="65" t="s">
        <v>5367</v>
      </c>
      <c r="B348" s="59" t="s">
        <v>6145</v>
      </c>
      <c r="C348" s="60">
        <v>335</v>
      </c>
      <c r="D348" s="59" t="s">
        <v>6146</v>
      </c>
      <c r="E348" s="65" t="s">
        <v>3686</v>
      </c>
      <c r="F348" s="65" t="s">
        <v>6147</v>
      </c>
      <c r="G348" s="65" t="s">
        <v>6148</v>
      </c>
      <c r="H348" s="65" t="s">
        <v>6149</v>
      </c>
      <c r="I348" s="65" t="s">
        <v>3690</v>
      </c>
      <c r="J348" s="65" t="s">
        <v>3928</v>
      </c>
      <c r="K348" s="65" t="s">
        <v>6150</v>
      </c>
      <c r="L348" s="65" t="s">
        <v>6151</v>
      </c>
      <c r="M348" s="65" t="s">
        <v>6152</v>
      </c>
      <c r="N348" s="65" t="s">
        <v>6153</v>
      </c>
      <c r="O348" s="63" t="s">
        <v>3658</v>
      </c>
      <c r="P348" s="65" t="s">
        <v>3677</v>
      </c>
      <c r="Q348" s="65" t="s">
        <v>6154</v>
      </c>
      <c r="R348" s="65" t="s">
        <v>3661</v>
      </c>
      <c r="S348" s="65" t="s">
        <v>6155</v>
      </c>
      <c r="T348" s="65" t="s">
        <v>4146</v>
      </c>
      <c r="U348" s="65" t="s">
        <v>3774</v>
      </c>
      <c r="V348" s="65" t="s">
        <v>6156</v>
      </c>
      <c r="W348" s="65" t="s">
        <v>6156</v>
      </c>
      <c r="X348" s="65">
        <v>2024</v>
      </c>
      <c r="Y348" s="65" t="s">
        <v>3667</v>
      </c>
      <c r="Z348" s="65">
        <v>202401</v>
      </c>
      <c r="AA348" s="65">
        <v>202612</v>
      </c>
      <c r="AB348" s="65">
        <v>150</v>
      </c>
      <c r="AC348" s="65"/>
      <c r="AD348" s="65"/>
      <c r="AE348" s="65">
        <v>150</v>
      </c>
      <c r="AF348" s="59"/>
      <c r="AG348" s="65">
        <v>10</v>
      </c>
      <c r="AH348" s="65">
        <v>10</v>
      </c>
      <c r="AI348" s="65" t="s">
        <v>3668</v>
      </c>
      <c r="AJ348" s="65" t="s">
        <v>3668</v>
      </c>
      <c r="AK348" s="65" t="s">
        <v>3668</v>
      </c>
      <c r="AL348" s="65" t="s">
        <v>3668</v>
      </c>
      <c r="AM348" s="65" t="s">
        <v>3668</v>
      </c>
      <c r="AN348" s="65" t="s">
        <v>3668</v>
      </c>
      <c r="AO348" s="65" t="s">
        <v>3668</v>
      </c>
      <c r="AP348" s="65" t="s">
        <v>3668</v>
      </c>
      <c r="AQ348" s="65" t="s">
        <v>3668</v>
      </c>
      <c r="AR348" s="65" t="s">
        <v>6157</v>
      </c>
      <c r="AS348" s="65">
        <v>17783517987</v>
      </c>
      <c r="AT348" s="65" t="s">
        <v>6158</v>
      </c>
      <c r="AU348" s="65"/>
      <c r="AV348" s="65"/>
      <c r="AW348" s="65"/>
      <c r="AX348" s="59">
        <f t="shared" ref="AX348:AX401" si="18">AY348+AZ348+BA348+BB348+BC348+BD348+BE348</f>
        <v>0</v>
      </c>
      <c r="AY348" s="31"/>
      <c r="AZ348" s="31"/>
      <c r="BA348" s="28"/>
      <c r="BB348" s="28"/>
      <c r="BC348" s="28"/>
      <c r="BD348" s="28"/>
      <c r="BE348" s="28"/>
    </row>
    <row r="349" s="99" customFormat="1" ht="57" customHeight="1" outlineLevel="2" spans="1:57">
      <c r="A349" s="59" t="s">
        <v>5367</v>
      </c>
      <c r="B349" s="59" t="s">
        <v>6145</v>
      </c>
      <c r="C349" s="60">
        <v>336</v>
      </c>
      <c r="D349" s="59" t="s">
        <v>6159</v>
      </c>
      <c r="E349" s="59" t="s">
        <v>3686</v>
      </c>
      <c r="F349" s="59" t="s">
        <v>3734</v>
      </c>
      <c r="G349" s="59" t="s">
        <v>6160</v>
      </c>
      <c r="H349" s="59" t="s">
        <v>6161</v>
      </c>
      <c r="I349" s="59" t="s">
        <v>3690</v>
      </c>
      <c r="J349" s="59" t="s">
        <v>4212</v>
      </c>
      <c r="K349" s="59" t="s">
        <v>6162</v>
      </c>
      <c r="L349" s="59" t="s">
        <v>6163</v>
      </c>
      <c r="M349" s="59" t="s">
        <v>6162</v>
      </c>
      <c r="N349" s="59" t="s">
        <v>6164</v>
      </c>
      <c r="O349" s="59" t="s">
        <v>5407</v>
      </c>
      <c r="P349" s="59" t="s">
        <v>3770</v>
      </c>
      <c r="Q349" s="59" t="s">
        <v>6165</v>
      </c>
      <c r="R349" s="59" t="s">
        <v>6166</v>
      </c>
      <c r="S349" s="59" t="s">
        <v>6167</v>
      </c>
      <c r="T349" s="59" t="s">
        <v>5329</v>
      </c>
      <c r="U349" s="59" t="s">
        <v>4147</v>
      </c>
      <c r="V349" s="59" t="s">
        <v>3699</v>
      </c>
      <c r="W349" s="59" t="s">
        <v>4217</v>
      </c>
      <c r="X349" s="59">
        <v>2024</v>
      </c>
      <c r="Y349" s="59" t="s">
        <v>3667</v>
      </c>
      <c r="Z349" s="59">
        <v>202401</v>
      </c>
      <c r="AA349" s="59">
        <v>202412</v>
      </c>
      <c r="AB349" s="59">
        <v>100</v>
      </c>
      <c r="AC349" s="59">
        <v>100</v>
      </c>
      <c r="AD349" s="59"/>
      <c r="AE349" s="59"/>
      <c r="AF349" s="59">
        <f>AB349-AC349-AD349-AE349</f>
        <v>0</v>
      </c>
      <c r="AG349" s="59">
        <v>180</v>
      </c>
      <c r="AH349" s="59">
        <v>20</v>
      </c>
      <c r="AI349" s="59" t="s">
        <v>3668</v>
      </c>
      <c r="AJ349" s="59" t="s">
        <v>3668</v>
      </c>
      <c r="AK349" s="59" t="s">
        <v>3668</v>
      </c>
      <c r="AL349" s="59" t="s">
        <v>3667</v>
      </c>
      <c r="AM349" s="59" t="s">
        <v>3668</v>
      </c>
      <c r="AN349" s="59" t="s">
        <v>3668</v>
      </c>
      <c r="AO349" s="59" t="s">
        <v>3668</v>
      </c>
      <c r="AP349" s="59" t="s">
        <v>3668</v>
      </c>
      <c r="AQ349" s="59" t="s">
        <v>3668</v>
      </c>
      <c r="AR349" s="59" t="s">
        <v>6168</v>
      </c>
      <c r="AS349" s="59">
        <v>18883507771</v>
      </c>
      <c r="AT349" s="59"/>
      <c r="AU349" s="59"/>
      <c r="AV349" s="59"/>
      <c r="AW349" s="59"/>
      <c r="AX349" s="59">
        <f t="shared" si="18"/>
        <v>100</v>
      </c>
      <c r="AY349" s="87">
        <v>100</v>
      </c>
      <c r="AZ349" s="124"/>
      <c r="BA349" s="124"/>
      <c r="BB349" s="124"/>
      <c r="BC349" s="124"/>
      <c r="BD349" s="124"/>
      <c r="BE349" s="124"/>
    </row>
    <row r="350" s="99" customFormat="1" ht="173" customHeight="1" outlineLevel="2" spans="1:57">
      <c r="A350" s="59" t="s">
        <v>5367</v>
      </c>
      <c r="B350" s="59" t="s">
        <v>6145</v>
      </c>
      <c r="C350" s="60">
        <v>337</v>
      </c>
      <c r="D350" s="59" t="s">
        <v>6169</v>
      </c>
      <c r="E350" s="59" t="s">
        <v>3686</v>
      </c>
      <c r="F350" s="59" t="s">
        <v>3734</v>
      </c>
      <c r="G350" s="59" t="s">
        <v>6160</v>
      </c>
      <c r="H350" s="59" t="s">
        <v>6170</v>
      </c>
      <c r="I350" s="59" t="s">
        <v>3672</v>
      </c>
      <c r="J350" s="59" t="s">
        <v>4298</v>
      </c>
      <c r="K350" s="59" t="s">
        <v>6171</v>
      </c>
      <c r="L350" s="59" t="s">
        <v>6172</v>
      </c>
      <c r="M350" s="59" t="s">
        <v>6171</v>
      </c>
      <c r="N350" s="59" t="s">
        <v>6173</v>
      </c>
      <c r="O350" s="59" t="s">
        <v>3755</v>
      </c>
      <c r="P350" s="59" t="s">
        <v>6174</v>
      </c>
      <c r="Q350" s="59" t="s">
        <v>6175</v>
      </c>
      <c r="R350" s="59" t="s">
        <v>6166</v>
      </c>
      <c r="S350" s="59" t="s">
        <v>6176</v>
      </c>
      <c r="T350" s="59" t="s">
        <v>5341</v>
      </c>
      <c r="U350" s="59" t="s">
        <v>4147</v>
      </c>
      <c r="V350" s="59" t="s">
        <v>3699</v>
      </c>
      <c r="W350" s="59" t="s">
        <v>4303</v>
      </c>
      <c r="X350" s="59">
        <v>2024</v>
      </c>
      <c r="Y350" s="59" t="s">
        <v>3667</v>
      </c>
      <c r="Z350" s="59">
        <v>202401</v>
      </c>
      <c r="AA350" s="59">
        <v>202412</v>
      </c>
      <c r="AB350" s="59">
        <v>613</v>
      </c>
      <c r="AC350" s="59">
        <v>613</v>
      </c>
      <c r="AD350" s="59"/>
      <c r="AE350" s="59"/>
      <c r="AF350" s="59">
        <f>AB350-AC350-AD350-AE350</f>
        <v>0</v>
      </c>
      <c r="AG350" s="59">
        <v>3000</v>
      </c>
      <c r="AH350" s="59">
        <v>800</v>
      </c>
      <c r="AI350" s="59" t="s">
        <v>3668</v>
      </c>
      <c r="AJ350" s="59" t="s">
        <v>3668</v>
      </c>
      <c r="AK350" s="59" t="s">
        <v>3668</v>
      </c>
      <c r="AL350" s="59" t="s">
        <v>3667</v>
      </c>
      <c r="AM350" s="59" t="s">
        <v>3668</v>
      </c>
      <c r="AN350" s="59" t="s">
        <v>3668</v>
      </c>
      <c r="AO350" s="59" t="s">
        <v>3668</v>
      </c>
      <c r="AP350" s="59" t="s">
        <v>3667</v>
      </c>
      <c r="AQ350" s="59" t="s">
        <v>6177</v>
      </c>
      <c r="AR350" s="59" t="s">
        <v>5411</v>
      </c>
      <c r="AS350" s="59">
        <v>15730595678</v>
      </c>
      <c r="AT350" s="59"/>
      <c r="AU350" s="59"/>
      <c r="AV350" s="59"/>
      <c r="AW350" s="59"/>
      <c r="AX350" s="59">
        <f t="shared" si="18"/>
        <v>500</v>
      </c>
      <c r="AY350" s="87">
        <v>500</v>
      </c>
      <c r="AZ350" s="124"/>
      <c r="BA350" s="124"/>
      <c r="BB350" s="124"/>
      <c r="BC350" s="124"/>
      <c r="BD350" s="124"/>
      <c r="BE350" s="124"/>
    </row>
    <row r="351" s="99" customFormat="1" ht="80" customHeight="1" outlineLevel="2" spans="1:57">
      <c r="A351" s="59" t="s">
        <v>5367</v>
      </c>
      <c r="B351" s="59" t="s">
        <v>6145</v>
      </c>
      <c r="C351" s="60">
        <v>338</v>
      </c>
      <c r="D351" s="59" t="s">
        <v>6178</v>
      </c>
      <c r="E351" s="59" t="s">
        <v>3686</v>
      </c>
      <c r="F351" s="59" t="s">
        <v>3734</v>
      </c>
      <c r="G351" s="59" t="s">
        <v>6179</v>
      </c>
      <c r="H351" s="59" t="s">
        <v>6180</v>
      </c>
      <c r="I351" s="59" t="s">
        <v>3690</v>
      </c>
      <c r="J351" s="59" t="s">
        <v>6181</v>
      </c>
      <c r="K351" s="59" t="s">
        <v>6182</v>
      </c>
      <c r="L351" s="59" t="s">
        <v>6183</v>
      </c>
      <c r="M351" s="59" t="s">
        <v>6184</v>
      </c>
      <c r="N351" s="59" t="s">
        <v>6185</v>
      </c>
      <c r="O351" s="59" t="s">
        <v>3658</v>
      </c>
      <c r="P351" s="59" t="s">
        <v>3770</v>
      </c>
      <c r="Q351" s="59" t="s">
        <v>6186</v>
      </c>
      <c r="R351" s="59" t="s">
        <v>6166</v>
      </c>
      <c r="S351" s="59" t="s">
        <v>3786</v>
      </c>
      <c r="T351" s="59" t="s">
        <v>5879</v>
      </c>
      <c r="U351" s="59" t="s">
        <v>4147</v>
      </c>
      <c r="V351" s="59" t="s">
        <v>3699</v>
      </c>
      <c r="W351" s="59" t="s">
        <v>3666</v>
      </c>
      <c r="X351" s="59">
        <v>2024</v>
      </c>
      <c r="Y351" s="59" t="s">
        <v>4076</v>
      </c>
      <c r="Z351" s="59">
        <v>202401</v>
      </c>
      <c r="AA351" s="59">
        <v>202412</v>
      </c>
      <c r="AB351" s="59">
        <v>70</v>
      </c>
      <c r="AC351" s="59">
        <v>70</v>
      </c>
      <c r="AD351" s="59"/>
      <c r="AE351" s="59"/>
      <c r="AF351" s="59">
        <f>AB351-AC351-AD351-AE351</f>
        <v>0</v>
      </c>
      <c r="AG351" s="59">
        <v>100</v>
      </c>
      <c r="AH351" s="59">
        <v>10</v>
      </c>
      <c r="AI351" s="59" t="s">
        <v>3668</v>
      </c>
      <c r="AJ351" s="59" t="s">
        <v>3668</v>
      </c>
      <c r="AK351" s="59" t="s">
        <v>3668</v>
      </c>
      <c r="AL351" s="59" t="s">
        <v>3667</v>
      </c>
      <c r="AM351" s="59" t="s">
        <v>3667</v>
      </c>
      <c r="AN351" s="59" t="s">
        <v>3668</v>
      </c>
      <c r="AO351" s="59" t="s">
        <v>3668</v>
      </c>
      <c r="AP351" s="59" t="s">
        <v>4076</v>
      </c>
      <c r="AQ351" s="59" t="s">
        <v>6187</v>
      </c>
      <c r="AR351" s="59" t="s">
        <v>3683</v>
      </c>
      <c r="AS351" s="59">
        <v>18883235345</v>
      </c>
      <c r="AT351" s="59"/>
      <c r="AU351" s="59"/>
      <c r="AV351" s="59"/>
      <c r="AW351" s="59"/>
      <c r="AX351" s="59">
        <f t="shared" si="18"/>
        <v>50</v>
      </c>
      <c r="AY351" s="87">
        <v>50</v>
      </c>
      <c r="AZ351" s="124"/>
      <c r="BA351" s="124"/>
      <c r="BB351" s="124"/>
      <c r="BC351" s="124"/>
      <c r="BD351" s="124"/>
      <c r="BE351" s="124"/>
    </row>
    <row r="352" s="6" customFormat="1" ht="101" customHeight="1" outlineLevel="2" spans="1:57">
      <c r="A352" s="59" t="s">
        <v>5367</v>
      </c>
      <c r="B352" s="59" t="s">
        <v>6145</v>
      </c>
      <c r="C352" s="60">
        <v>339</v>
      </c>
      <c r="D352" s="59" t="s">
        <v>6188</v>
      </c>
      <c r="E352" s="59" t="s">
        <v>3686</v>
      </c>
      <c r="F352" s="59" t="s">
        <v>6147</v>
      </c>
      <c r="G352" s="59" t="s">
        <v>6148</v>
      </c>
      <c r="H352" s="59" t="s">
        <v>6189</v>
      </c>
      <c r="I352" s="59" t="s">
        <v>3690</v>
      </c>
      <c r="J352" s="59" t="s">
        <v>3928</v>
      </c>
      <c r="K352" s="59" t="s">
        <v>6190</v>
      </c>
      <c r="L352" s="59" t="s">
        <v>6191</v>
      </c>
      <c r="M352" s="59" t="s">
        <v>6190</v>
      </c>
      <c r="N352" s="59" t="s">
        <v>6192</v>
      </c>
      <c r="O352" s="59" t="s">
        <v>3658</v>
      </c>
      <c r="P352" s="59" t="s">
        <v>3849</v>
      </c>
      <c r="Q352" s="59" t="s">
        <v>6193</v>
      </c>
      <c r="R352" s="59" t="s">
        <v>6194</v>
      </c>
      <c r="S352" s="59" t="s">
        <v>6195</v>
      </c>
      <c r="T352" s="59" t="s">
        <v>3760</v>
      </c>
      <c r="U352" s="59" t="s">
        <v>4147</v>
      </c>
      <c r="V352" s="59" t="s">
        <v>3699</v>
      </c>
      <c r="W352" s="59" t="s">
        <v>6142</v>
      </c>
      <c r="X352" s="59">
        <v>2024</v>
      </c>
      <c r="Y352" s="59" t="s">
        <v>3667</v>
      </c>
      <c r="Z352" s="59" t="s">
        <v>1571</v>
      </c>
      <c r="AA352" s="59" t="s">
        <v>1572</v>
      </c>
      <c r="AB352" s="59">
        <v>200</v>
      </c>
      <c r="AC352" s="59"/>
      <c r="AD352" s="59">
        <v>200</v>
      </c>
      <c r="AE352" s="59"/>
      <c r="AF352" s="59">
        <f>AB352-AC352-AD352-AE352</f>
        <v>0</v>
      </c>
      <c r="AG352" s="59">
        <v>30000</v>
      </c>
      <c r="AH352" s="59">
        <v>2000</v>
      </c>
      <c r="AI352" s="59" t="s">
        <v>3668</v>
      </c>
      <c r="AJ352" s="59" t="s">
        <v>3668</v>
      </c>
      <c r="AK352" s="59" t="s">
        <v>3668</v>
      </c>
      <c r="AL352" s="59" t="s">
        <v>3667</v>
      </c>
      <c r="AM352" s="59" t="s">
        <v>3668</v>
      </c>
      <c r="AN352" s="59" t="s">
        <v>3668</v>
      </c>
      <c r="AO352" s="59" t="s">
        <v>3668</v>
      </c>
      <c r="AP352" s="59" t="s">
        <v>3668</v>
      </c>
      <c r="AQ352" s="59" t="s">
        <v>3668</v>
      </c>
      <c r="AR352" s="59" t="s">
        <v>6196</v>
      </c>
      <c r="AS352" s="59">
        <v>17783536888</v>
      </c>
      <c r="AT352" s="59"/>
      <c r="AU352" s="59"/>
      <c r="AV352" s="59"/>
      <c r="AW352" s="59"/>
      <c r="AX352" s="59">
        <f t="shared" si="18"/>
        <v>0</v>
      </c>
      <c r="AY352" s="87"/>
      <c r="AZ352" s="72"/>
      <c r="BA352" s="72"/>
      <c r="BB352" s="72"/>
      <c r="BC352" s="72"/>
      <c r="BD352" s="72"/>
      <c r="BE352" s="72"/>
    </row>
    <row r="353" s="6" customFormat="1" ht="81" customHeight="1" outlineLevel="2" spans="1:57">
      <c r="A353" s="59" t="s">
        <v>5367</v>
      </c>
      <c r="B353" s="59" t="s">
        <v>6145</v>
      </c>
      <c r="C353" s="60">
        <v>340</v>
      </c>
      <c r="D353" s="59" t="s">
        <v>6197</v>
      </c>
      <c r="E353" s="59" t="s">
        <v>3686</v>
      </c>
      <c r="F353" s="59" t="s">
        <v>3687</v>
      </c>
      <c r="G353" s="59" t="s">
        <v>3749</v>
      </c>
      <c r="H353" s="59" t="s">
        <v>6198</v>
      </c>
      <c r="I353" s="59" t="s">
        <v>3690</v>
      </c>
      <c r="J353" s="59" t="s">
        <v>6199</v>
      </c>
      <c r="K353" s="59" t="s">
        <v>6200</v>
      </c>
      <c r="L353" s="59" t="s">
        <v>6201</v>
      </c>
      <c r="M353" s="59" t="s">
        <v>6200</v>
      </c>
      <c r="N353" s="59" t="s">
        <v>6202</v>
      </c>
      <c r="O353" s="59" t="s">
        <v>5407</v>
      </c>
      <c r="P353" s="59" t="s">
        <v>3659</v>
      </c>
      <c r="Q353" s="59" t="s">
        <v>6203</v>
      </c>
      <c r="R353" s="59" t="s">
        <v>6204</v>
      </c>
      <c r="S353" s="59" t="s">
        <v>6205</v>
      </c>
      <c r="T353" s="59" t="s">
        <v>4146</v>
      </c>
      <c r="U353" s="59" t="s">
        <v>4147</v>
      </c>
      <c r="V353" s="59" t="s">
        <v>3699</v>
      </c>
      <c r="W353" s="59" t="s">
        <v>4273</v>
      </c>
      <c r="X353" s="59">
        <v>2024</v>
      </c>
      <c r="Y353" s="59" t="s">
        <v>3667</v>
      </c>
      <c r="Z353" s="59">
        <v>202401</v>
      </c>
      <c r="AA353" s="59">
        <v>202412</v>
      </c>
      <c r="AB353" s="59">
        <v>158.3</v>
      </c>
      <c r="AC353" s="59">
        <v>158.3</v>
      </c>
      <c r="AD353" s="59"/>
      <c r="AE353" s="59"/>
      <c r="AF353" s="59">
        <f>AB353-AC353-AD353-AE353</f>
        <v>0</v>
      </c>
      <c r="AG353" s="59">
        <v>350</v>
      </c>
      <c r="AH353" s="59">
        <v>75</v>
      </c>
      <c r="AI353" s="59" t="s">
        <v>3668</v>
      </c>
      <c r="AJ353" s="59" t="s">
        <v>3668</v>
      </c>
      <c r="AK353" s="59" t="s">
        <v>3668</v>
      </c>
      <c r="AL353" s="59" t="s">
        <v>3667</v>
      </c>
      <c r="AM353" s="59" t="s">
        <v>3668</v>
      </c>
      <c r="AN353" s="59" t="s">
        <v>3668</v>
      </c>
      <c r="AO353" s="59" t="s">
        <v>3668</v>
      </c>
      <c r="AP353" s="59" t="s">
        <v>3667</v>
      </c>
      <c r="AQ353" s="59" t="s">
        <v>6206</v>
      </c>
      <c r="AR353" s="59" t="s">
        <v>4804</v>
      </c>
      <c r="AS353" s="59">
        <v>15826470946</v>
      </c>
      <c r="AT353" s="59"/>
      <c r="AU353" s="59"/>
      <c r="AV353" s="59"/>
      <c r="AW353" s="59"/>
      <c r="AX353" s="59">
        <f t="shared" si="18"/>
        <v>0</v>
      </c>
      <c r="AY353" s="87"/>
      <c r="AZ353" s="135"/>
      <c r="BA353" s="135"/>
      <c r="BB353" s="135"/>
      <c r="BC353" s="135"/>
      <c r="BD353" s="135"/>
      <c r="BE353" s="135"/>
    </row>
    <row r="354" s="6" customFormat="1" ht="95" customHeight="1" outlineLevel="2" spans="1:57">
      <c r="A354" s="59" t="s">
        <v>5367</v>
      </c>
      <c r="B354" s="59" t="s">
        <v>6145</v>
      </c>
      <c r="C354" s="60">
        <v>341</v>
      </c>
      <c r="D354" s="59" t="s">
        <v>6207</v>
      </c>
      <c r="E354" s="59" t="s">
        <v>3686</v>
      </c>
      <c r="F354" s="59" t="s">
        <v>3687</v>
      </c>
      <c r="G354" s="59" t="s">
        <v>3749</v>
      </c>
      <c r="H354" s="59" t="s">
        <v>6208</v>
      </c>
      <c r="I354" s="59" t="s">
        <v>3690</v>
      </c>
      <c r="J354" s="59" t="s">
        <v>6209</v>
      </c>
      <c r="K354" s="59" t="s">
        <v>6210</v>
      </c>
      <c r="L354" s="59" t="s">
        <v>6211</v>
      </c>
      <c r="M354" s="59" t="s">
        <v>6210</v>
      </c>
      <c r="N354" s="59" t="s">
        <v>6212</v>
      </c>
      <c r="O354" s="59" t="s">
        <v>6213</v>
      </c>
      <c r="P354" s="59" t="s">
        <v>3770</v>
      </c>
      <c r="Q354" s="59" t="s">
        <v>6214</v>
      </c>
      <c r="R354" s="59" t="s">
        <v>6215</v>
      </c>
      <c r="S354" s="59" t="s">
        <v>6216</v>
      </c>
      <c r="T354" s="59" t="s">
        <v>5341</v>
      </c>
      <c r="U354" s="59" t="s">
        <v>4147</v>
      </c>
      <c r="V354" s="59" t="s">
        <v>5379</v>
      </c>
      <c r="W354" s="59" t="s">
        <v>4217</v>
      </c>
      <c r="X354" s="59">
        <v>2024</v>
      </c>
      <c r="Y354" s="59" t="s">
        <v>3667</v>
      </c>
      <c r="Z354" s="59">
        <v>202401</v>
      </c>
      <c r="AA354" s="59">
        <v>202412</v>
      </c>
      <c r="AB354" s="59">
        <v>2000</v>
      </c>
      <c r="AC354" s="59">
        <v>2000</v>
      </c>
      <c r="AD354" s="59"/>
      <c r="AE354" s="59"/>
      <c r="AF354" s="59"/>
      <c r="AG354" s="59">
        <v>60</v>
      </c>
      <c r="AH354" s="59">
        <v>10</v>
      </c>
      <c r="AI354" s="59" t="s">
        <v>3668</v>
      </c>
      <c r="AJ354" s="59" t="s">
        <v>3668</v>
      </c>
      <c r="AK354" s="59" t="s">
        <v>3668</v>
      </c>
      <c r="AL354" s="59" t="s">
        <v>3667</v>
      </c>
      <c r="AM354" s="59" t="s">
        <v>3668</v>
      </c>
      <c r="AN354" s="59" t="s">
        <v>3668</v>
      </c>
      <c r="AO354" s="59" t="s">
        <v>3668</v>
      </c>
      <c r="AP354" s="59" t="s">
        <v>3668</v>
      </c>
      <c r="AQ354" s="59" t="s">
        <v>3668</v>
      </c>
      <c r="AR354" s="59" t="s">
        <v>6168</v>
      </c>
      <c r="AS354" s="59">
        <v>18883507771</v>
      </c>
      <c r="AT354" s="59" t="s">
        <v>6217</v>
      </c>
      <c r="AU354" s="59" t="s">
        <v>6218</v>
      </c>
      <c r="AV354" s="59"/>
      <c r="AW354" s="59"/>
      <c r="AX354" s="59">
        <f t="shared" si="18"/>
        <v>1500</v>
      </c>
      <c r="AY354" s="72">
        <v>1500</v>
      </c>
      <c r="AZ354" s="72"/>
      <c r="BA354" s="72"/>
      <c r="BB354" s="72"/>
      <c r="BC354" s="72"/>
      <c r="BD354" s="72"/>
      <c r="BE354" s="72"/>
    </row>
    <row r="355" s="6" customFormat="1" ht="62" customHeight="1" outlineLevel="2" spans="1:57">
      <c r="A355" s="59" t="s">
        <v>5367</v>
      </c>
      <c r="B355" s="59" t="s">
        <v>6145</v>
      </c>
      <c r="C355" s="60">
        <v>342</v>
      </c>
      <c r="D355" s="59" t="s">
        <v>6219</v>
      </c>
      <c r="E355" s="59" t="s">
        <v>3686</v>
      </c>
      <c r="F355" s="59" t="s">
        <v>3687</v>
      </c>
      <c r="G355" s="59" t="s">
        <v>3749</v>
      </c>
      <c r="H355" s="59" t="s">
        <v>6220</v>
      </c>
      <c r="I355" s="59" t="s">
        <v>3690</v>
      </c>
      <c r="J355" s="59" t="s">
        <v>6221</v>
      </c>
      <c r="K355" s="59" t="s">
        <v>6222</v>
      </c>
      <c r="L355" s="59" t="s">
        <v>6223</v>
      </c>
      <c r="M355" s="59" t="s">
        <v>6224</v>
      </c>
      <c r="N355" s="59" t="s">
        <v>6225</v>
      </c>
      <c r="O355" s="59" t="s">
        <v>6226</v>
      </c>
      <c r="P355" s="59" t="s">
        <v>3770</v>
      </c>
      <c r="Q355" s="59" t="s">
        <v>6227</v>
      </c>
      <c r="R355" s="59" t="s">
        <v>6228</v>
      </c>
      <c r="S355" s="59" t="s">
        <v>6229</v>
      </c>
      <c r="T355" s="59" t="s">
        <v>5341</v>
      </c>
      <c r="U355" s="59" t="s">
        <v>4147</v>
      </c>
      <c r="V355" s="59" t="s">
        <v>5379</v>
      </c>
      <c r="W355" s="59" t="s">
        <v>6230</v>
      </c>
      <c r="X355" s="59">
        <v>2024</v>
      </c>
      <c r="Y355" s="59" t="s">
        <v>3667</v>
      </c>
      <c r="Z355" s="59">
        <v>202401</v>
      </c>
      <c r="AA355" s="59">
        <v>202512</v>
      </c>
      <c r="AB355" s="59">
        <v>150</v>
      </c>
      <c r="AC355" s="59">
        <v>150</v>
      </c>
      <c r="AD355" s="59"/>
      <c r="AE355" s="59"/>
      <c r="AF355" s="59"/>
      <c r="AG355" s="59">
        <v>20</v>
      </c>
      <c r="AH355" s="59">
        <v>5</v>
      </c>
      <c r="AI355" s="59" t="s">
        <v>3668</v>
      </c>
      <c r="AJ355" s="59" t="s">
        <v>3668</v>
      </c>
      <c r="AK355" s="59" t="s">
        <v>3668</v>
      </c>
      <c r="AL355" s="59" t="s">
        <v>3667</v>
      </c>
      <c r="AM355" s="59" t="s">
        <v>3668</v>
      </c>
      <c r="AN355" s="59" t="s">
        <v>3668</v>
      </c>
      <c r="AO355" s="59" t="s">
        <v>3668</v>
      </c>
      <c r="AP355" s="59" t="s">
        <v>3668</v>
      </c>
      <c r="AQ355" s="59" t="s">
        <v>3668</v>
      </c>
      <c r="AR355" s="59" t="s">
        <v>6231</v>
      </c>
      <c r="AS355" s="59">
        <v>19923235511</v>
      </c>
      <c r="AT355" s="59"/>
      <c r="AU355" s="59"/>
      <c r="AV355" s="59"/>
      <c r="AW355" s="59"/>
      <c r="AX355" s="59">
        <f t="shared" si="18"/>
        <v>150</v>
      </c>
      <c r="AY355" s="72">
        <v>150</v>
      </c>
      <c r="AZ355" s="72"/>
      <c r="BA355" s="72"/>
      <c r="BB355" s="72"/>
      <c r="BC355" s="72"/>
      <c r="BD355" s="72"/>
      <c r="BE355" s="72"/>
    </row>
    <row r="356" s="6" customFormat="1" ht="49" customHeight="1" outlineLevel="2" spans="1:57">
      <c r="A356" s="59" t="s">
        <v>5367</v>
      </c>
      <c r="B356" s="59" t="s">
        <v>6145</v>
      </c>
      <c r="C356" s="60">
        <v>343</v>
      </c>
      <c r="D356" s="59" t="s">
        <v>6232</v>
      </c>
      <c r="E356" s="59" t="s">
        <v>3686</v>
      </c>
      <c r="F356" s="59" t="s">
        <v>3687</v>
      </c>
      <c r="G356" s="59" t="s">
        <v>3749</v>
      </c>
      <c r="H356" s="59" t="s">
        <v>6233</v>
      </c>
      <c r="I356" s="59" t="s">
        <v>3690</v>
      </c>
      <c r="J356" s="59" t="s">
        <v>4234</v>
      </c>
      <c r="K356" s="59" t="s">
        <v>6234</v>
      </c>
      <c r="L356" s="59" t="s">
        <v>6235</v>
      </c>
      <c r="M356" s="59" t="s">
        <v>6234</v>
      </c>
      <c r="N356" s="59" t="s">
        <v>6236</v>
      </c>
      <c r="O356" s="59" t="s">
        <v>6226</v>
      </c>
      <c r="P356" s="59" t="s">
        <v>3770</v>
      </c>
      <c r="Q356" s="59" t="s">
        <v>6237</v>
      </c>
      <c r="R356" s="59" t="s">
        <v>6238</v>
      </c>
      <c r="S356" s="59" t="s">
        <v>6239</v>
      </c>
      <c r="T356" s="59" t="s">
        <v>5341</v>
      </c>
      <c r="U356" s="59" t="s">
        <v>4147</v>
      </c>
      <c r="V356" s="59" t="s">
        <v>5379</v>
      </c>
      <c r="W356" s="59" t="s">
        <v>3666</v>
      </c>
      <c r="X356" s="59">
        <v>2024</v>
      </c>
      <c r="Y356" s="59" t="s">
        <v>3667</v>
      </c>
      <c r="Z356" s="59">
        <v>202401</v>
      </c>
      <c r="AA356" s="59">
        <v>202412</v>
      </c>
      <c r="AB356" s="59">
        <v>13.28</v>
      </c>
      <c r="AC356" s="59">
        <v>13.28</v>
      </c>
      <c r="AD356" s="59"/>
      <c r="AE356" s="59"/>
      <c r="AF356" s="59"/>
      <c r="AG356" s="59">
        <v>10</v>
      </c>
      <c r="AH356" s="59">
        <v>3</v>
      </c>
      <c r="AI356" s="59" t="s">
        <v>3668</v>
      </c>
      <c r="AJ356" s="59" t="s">
        <v>3668</v>
      </c>
      <c r="AK356" s="59" t="s">
        <v>3668</v>
      </c>
      <c r="AL356" s="59" t="s">
        <v>3667</v>
      </c>
      <c r="AM356" s="59" t="s">
        <v>3667</v>
      </c>
      <c r="AN356" s="59" t="s">
        <v>3668</v>
      </c>
      <c r="AO356" s="59" t="s">
        <v>3668</v>
      </c>
      <c r="AP356" s="59" t="s">
        <v>3668</v>
      </c>
      <c r="AQ356" s="59" t="s">
        <v>3668</v>
      </c>
      <c r="AR356" s="59" t="s">
        <v>3669</v>
      </c>
      <c r="AS356" s="59">
        <v>13996612039</v>
      </c>
      <c r="AT356" s="59"/>
      <c r="AU356" s="59"/>
      <c r="AV356" s="59"/>
      <c r="AW356" s="59"/>
      <c r="AX356" s="59">
        <f t="shared" si="18"/>
        <v>13.28</v>
      </c>
      <c r="AY356" s="72">
        <v>13.28</v>
      </c>
      <c r="AZ356" s="72"/>
      <c r="BA356" s="72"/>
      <c r="BB356" s="72"/>
      <c r="BC356" s="72"/>
      <c r="BD356" s="72"/>
      <c r="BE356" s="72"/>
    </row>
    <row r="357" s="6" customFormat="1" ht="49" customHeight="1" outlineLevel="2" spans="1:57">
      <c r="A357" s="59" t="s">
        <v>5367</v>
      </c>
      <c r="B357" s="59" t="s">
        <v>6145</v>
      </c>
      <c r="C357" s="60">
        <v>344</v>
      </c>
      <c r="D357" s="59" t="s">
        <v>6240</v>
      </c>
      <c r="E357" s="59" t="s">
        <v>3686</v>
      </c>
      <c r="F357" s="59" t="s">
        <v>3687</v>
      </c>
      <c r="G357" s="59" t="s">
        <v>3749</v>
      </c>
      <c r="H357" s="59" t="s">
        <v>6241</v>
      </c>
      <c r="I357" s="59" t="s">
        <v>3690</v>
      </c>
      <c r="J357" s="59" t="s">
        <v>4260</v>
      </c>
      <c r="K357" s="59" t="s">
        <v>6242</v>
      </c>
      <c r="L357" s="59" t="s">
        <v>6243</v>
      </c>
      <c r="M357" s="59" t="s">
        <v>6242</v>
      </c>
      <c r="N357" s="59" t="s">
        <v>6244</v>
      </c>
      <c r="O357" s="59" t="s">
        <v>6213</v>
      </c>
      <c r="P357" s="59" t="s">
        <v>3770</v>
      </c>
      <c r="Q357" s="59" t="s">
        <v>6245</v>
      </c>
      <c r="R357" s="59" t="s">
        <v>6246</v>
      </c>
      <c r="S357" s="59" t="s">
        <v>6247</v>
      </c>
      <c r="T357" s="59" t="s">
        <v>5341</v>
      </c>
      <c r="U357" s="59" t="s">
        <v>4147</v>
      </c>
      <c r="V357" s="59" t="s">
        <v>5379</v>
      </c>
      <c r="W357" s="59" t="s">
        <v>4265</v>
      </c>
      <c r="X357" s="59">
        <v>2024</v>
      </c>
      <c r="Y357" s="59" t="s">
        <v>3667</v>
      </c>
      <c r="Z357" s="59">
        <v>202401</v>
      </c>
      <c r="AA357" s="59">
        <v>202412</v>
      </c>
      <c r="AB357" s="59">
        <v>60</v>
      </c>
      <c r="AC357" s="59">
        <v>60</v>
      </c>
      <c r="AD357" s="59"/>
      <c r="AE357" s="59"/>
      <c r="AF357" s="59"/>
      <c r="AG357" s="59">
        <v>10</v>
      </c>
      <c r="AH357" s="59">
        <v>3</v>
      </c>
      <c r="AI357" s="59" t="s">
        <v>3668</v>
      </c>
      <c r="AJ357" s="59" t="s">
        <v>3668</v>
      </c>
      <c r="AK357" s="59" t="s">
        <v>3668</v>
      </c>
      <c r="AL357" s="59" t="s">
        <v>3667</v>
      </c>
      <c r="AM357" s="59" t="s">
        <v>3668</v>
      </c>
      <c r="AN357" s="59" t="s">
        <v>3668</v>
      </c>
      <c r="AO357" s="59" t="s">
        <v>3668</v>
      </c>
      <c r="AP357" s="59" t="s">
        <v>3668</v>
      </c>
      <c r="AQ357" s="59" t="s">
        <v>3668</v>
      </c>
      <c r="AR357" s="59" t="s">
        <v>6248</v>
      </c>
      <c r="AS357" s="59">
        <v>15178931544</v>
      </c>
      <c r="AT357" s="59"/>
      <c r="AU357" s="59"/>
      <c r="AV357" s="59"/>
      <c r="AW357" s="59"/>
      <c r="AX357" s="59">
        <f t="shared" si="18"/>
        <v>60</v>
      </c>
      <c r="AY357" s="72">
        <v>60</v>
      </c>
      <c r="AZ357" s="72"/>
      <c r="BA357" s="72"/>
      <c r="BB357" s="72"/>
      <c r="BC357" s="72"/>
      <c r="BD357" s="72"/>
      <c r="BE357" s="72"/>
    </row>
    <row r="358" s="6" customFormat="1" ht="49" customHeight="1" outlineLevel="2" spans="1:57">
      <c r="A358" s="59" t="s">
        <v>5367</v>
      </c>
      <c r="B358" s="59" t="s">
        <v>6145</v>
      </c>
      <c r="C358" s="60">
        <v>345</v>
      </c>
      <c r="D358" s="59" t="s">
        <v>6249</v>
      </c>
      <c r="E358" s="59" t="s">
        <v>3686</v>
      </c>
      <c r="F358" s="59" t="s">
        <v>3687</v>
      </c>
      <c r="G358" s="59" t="s">
        <v>3749</v>
      </c>
      <c r="H358" s="59" t="s">
        <v>6250</v>
      </c>
      <c r="I358" s="59" t="s">
        <v>3690</v>
      </c>
      <c r="J358" s="59" t="s">
        <v>3737</v>
      </c>
      <c r="K358" s="59" t="s">
        <v>6251</v>
      </c>
      <c r="L358" s="59" t="s">
        <v>6243</v>
      </c>
      <c r="M358" s="59" t="s">
        <v>6251</v>
      </c>
      <c r="N358" s="59" t="s">
        <v>6252</v>
      </c>
      <c r="O358" s="59" t="s">
        <v>6213</v>
      </c>
      <c r="P358" s="59" t="s">
        <v>3770</v>
      </c>
      <c r="Q358" s="59" t="s">
        <v>6253</v>
      </c>
      <c r="R358" s="59" t="s">
        <v>6228</v>
      </c>
      <c r="S358" s="59" t="s">
        <v>6247</v>
      </c>
      <c r="T358" s="59" t="s">
        <v>5341</v>
      </c>
      <c r="U358" s="59" t="s">
        <v>4147</v>
      </c>
      <c r="V358" s="59" t="s">
        <v>5379</v>
      </c>
      <c r="W358" s="59" t="s">
        <v>4209</v>
      </c>
      <c r="X358" s="59">
        <v>2024</v>
      </c>
      <c r="Y358" s="59" t="s">
        <v>3667</v>
      </c>
      <c r="Z358" s="59">
        <v>202401</v>
      </c>
      <c r="AA358" s="59">
        <v>202412</v>
      </c>
      <c r="AB358" s="59">
        <v>48.6</v>
      </c>
      <c r="AC358" s="59">
        <v>48.6</v>
      </c>
      <c r="AD358" s="59"/>
      <c r="AE358" s="59"/>
      <c r="AF358" s="59"/>
      <c r="AG358" s="59">
        <v>10</v>
      </c>
      <c r="AH358" s="59">
        <v>3</v>
      </c>
      <c r="AI358" s="59" t="s">
        <v>3668</v>
      </c>
      <c r="AJ358" s="59" t="s">
        <v>3668</v>
      </c>
      <c r="AK358" s="59" t="s">
        <v>3668</v>
      </c>
      <c r="AL358" s="59" t="s">
        <v>3667</v>
      </c>
      <c r="AM358" s="59" t="s">
        <v>3668</v>
      </c>
      <c r="AN358" s="59" t="s">
        <v>3668</v>
      </c>
      <c r="AO358" s="59" t="s">
        <v>3668</v>
      </c>
      <c r="AP358" s="59" t="s">
        <v>3668</v>
      </c>
      <c r="AQ358" s="59" t="s">
        <v>3668</v>
      </c>
      <c r="AR358" s="59" t="s">
        <v>6254</v>
      </c>
      <c r="AS358" s="59">
        <v>18723590779</v>
      </c>
      <c r="AT358" s="59"/>
      <c r="AU358" s="59"/>
      <c r="AV358" s="59"/>
      <c r="AW358" s="59"/>
      <c r="AX358" s="59">
        <f t="shared" si="18"/>
        <v>48.6</v>
      </c>
      <c r="AY358" s="72">
        <v>48.6</v>
      </c>
      <c r="AZ358" s="72"/>
      <c r="BA358" s="72"/>
      <c r="BB358" s="72"/>
      <c r="BC358" s="72"/>
      <c r="BD358" s="72"/>
      <c r="BE358" s="72"/>
    </row>
    <row r="359" s="6" customFormat="1" ht="49" customHeight="1" outlineLevel="2" spans="1:57">
      <c r="A359" s="59" t="s">
        <v>5367</v>
      </c>
      <c r="B359" s="59" t="s">
        <v>6145</v>
      </c>
      <c r="C359" s="60">
        <v>346</v>
      </c>
      <c r="D359" s="59" t="s">
        <v>6255</v>
      </c>
      <c r="E359" s="59" t="s">
        <v>3686</v>
      </c>
      <c r="F359" s="59" t="s">
        <v>3687</v>
      </c>
      <c r="G359" s="59" t="s">
        <v>3749</v>
      </c>
      <c r="H359" s="59" t="s">
        <v>6241</v>
      </c>
      <c r="I359" s="59" t="s">
        <v>3690</v>
      </c>
      <c r="J359" s="59" t="s">
        <v>3957</v>
      </c>
      <c r="K359" s="59" t="s">
        <v>6256</v>
      </c>
      <c r="L359" s="59" t="s">
        <v>6243</v>
      </c>
      <c r="M359" s="59" t="s">
        <v>6256</v>
      </c>
      <c r="N359" s="59" t="s">
        <v>6244</v>
      </c>
      <c r="O359" s="59" t="s">
        <v>6213</v>
      </c>
      <c r="P359" s="59" t="s">
        <v>3770</v>
      </c>
      <c r="Q359" s="59" t="s">
        <v>6245</v>
      </c>
      <c r="R359" s="59" t="s">
        <v>6246</v>
      </c>
      <c r="S359" s="59" t="s">
        <v>6247</v>
      </c>
      <c r="T359" s="59" t="s">
        <v>5341</v>
      </c>
      <c r="U359" s="59" t="s">
        <v>4147</v>
      </c>
      <c r="V359" s="59" t="s">
        <v>5379</v>
      </c>
      <c r="W359" s="59" t="s">
        <v>4348</v>
      </c>
      <c r="X359" s="59">
        <v>2024</v>
      </c>
      <c r="Y359" s="59" t="s">
        <v>3667</v>
      </c>
      <c r="Z359" s="59">
        <v>202401</v>
      </c>
      <c r="AA359" s="59">
        <v>202412</v>
      </c>
      <c r="AB359" s="59">
        <v>60</v>
      </c>
      <c r="AC359" s="59">
        <v>60</v>
      </c>
      <c r="AD359" s="59"/>
      <c r="AE359" s="59"/>
      <c r="AF359" s="59"/>
      <c r="AG359" s="59">
        <v>10</v>
      </c>
      <c r="AH359" s="59">
        <v>3</v>
      </c>
      <c r="AI359" s="59" t="s">
        <v>3668</v>
      </c>
      <c r="AJ359" s="59" t="s">
        <v>3668</v>
      </c>
      <c r="AK359" s="59" t="s">
        <v>3668</v>
      </c>
      <c r="AL359" s="59" t="s">
        <v>3667</v>
      </c>
      <c r="AM359" s="59" t="s">
        <v>3668</v>
      </c>
      <c r="AN359" s="59" t="s">
        <v>3668</v>
      </c>
      <c r="AO359" s="59" t="s">
        <v>3668</v>
      </c>
      <c r="AP359" s="59" t="s">
        <v>3668</v>
      </c>
      <c r="AQ359" s="59" t="s">
        <v>3668</v>
      </c>
      <c r="AR359" s="59" t="s">
        <v>4976</v>
      </c>
      <c r="AS359" s="59">
        <v>13896560731</v>
      </c>
      <c r="AT359" s="59"/>
      <c r="AU359" s="59"/>
      <c r="AV359" s="59"/>
      <c r="AW359" s="59"/>
      <c r="AX359" s="59">
        <f t="shared" si="18"/>
        <v>60</v>
      </c>
      <c r="AY359" s="72">
        <v>60</v>
      </c>
      <c r="AZ359" s="72"/>
      <c r="BA359" s="72"/>
      <c r="BB359" s="72"/>
      <c r="BC359" s="72"/>
      <c r="BD359" s="72"/>
      <c r="BE359" s="72"/>
    </row>
    <row r="360" s="6" customFormat="1" ht="49" customHeight="1" outlineLevel="2" spans="1:57">
      <c r="A360" s="59" t="s">
        <v>5367</v>
      </c>
      <c r="B360" s="59" t="s">
        <v>6145</v>
      </c>
      <c r="C360" s="60">
        <v>347</v>
      </c>
      <c r="D360" s="59" t="s">
        <v>6257</v>
      </c>
      <c r="E360" s="59" t="s">
        <v>3686</v>
      </c>
      <c r="F360" s="59" t="s">
        <v>3687</v>
      </c>
      <c r="G360" s="59" t="s">
        <v>3749</v>
      </c>
      <c r="H360" s="59" t="s">
        <v>6258</v>
      </c>
      <c r="I360" s="59" t="s">
        <v>3690</v>
      </c>
      <c r="J360" s="59" t="s">
        <v>3691</v>
      </c>
      <c r="K360" s="59" t="s">
        <v>6259</v>
      </c>
      <c r="L360" s="59" t="s">
        <v>6243</v>
      </c>
      <c r="M360" s="59" t="s">
        <v>6259</v>
      </c>
      <c r="N360" s="59" t="s">
        <v>6260</v>
      </c>
      <c r="O360" s="59" t="s">
        <v>6213</v>
      </c>
      <c r="P360" s="59" t="s">
        <v>3770</v>
      </c>
      <c r="Q360" s="59" t="s">
        <v>6253</v>
      </c>
      <c r="R360" s="59" t="s">
        <v>6215</v>
      </c>
      <c r="S360" s="59" t="s">
        <v>6239</v>
      </c>
      <c r="T360" s="59" t="s">
        <v>5341</v>
      </c>
      <c r="U360" s="59" t="s">
        <v>4147</v>
      </c>
      <c r="V360" s="59" t="s">
        <v>5379</v>
      </c>
      <c r="W360" s="59" t="s">
        <v>3700</v>
      </c>
      <c r="X360" s="59">
        <v>2024</v>
      </c>
      <c r="Y360" s="59" t="s">
        <v>3667</v>
      </c>
      <c r="Z360" s="59">
        <v>202401</v>
      </c>
      <c r="AA360" s="59">
        <v>202412</v>
      </c>
      <c r="AB360" s="59">
        <v>66.48</v>
      </c>
      <c r="AC360" s="59">
        <v>66.48</v>
      </c>
      <c r="AD360" s="59"/>
      <c r="AE360" s="59"/>
      <c r="AF360" s="59"/>
      <c r="AG360" s="59">
        <v>15</v>
      </c>
      <c r="AH360" s="59">
        <v>3</v>
      </c>
      <c r="AI360" s="59" t="s">
        <v>3668</v>
      </c>
      <c r="AJ360" s="59" t="s">
        <v>3668</v>
      </c>
      <c r="AK360" s="59" t="s">
        <v>3668</v>
      </c>
      <c r="AL360" s="59" t="s">
        <v>3667</v>
      </c>
      <c r="AM360" s="59" t="s">
        <v>3668</v>
      </c>
      <c r="AN360" s="59" t="s">
        <v>3668</v>
      </c>
      <c r="AO360" s="59" t="s">
        <v>3668</v>
      </c>
      <c r="AP360" s="59" t="s">
        <v>3668</v>
      </c>
      <c r="AQ360" s="59" t="s">
        <v>3668</v>
      </c>
      <c r="AR360" s="59" t="s">
        <v>6261</v>
      </c>
      <c r="AS360" s="59">
        <v>13996631540</v>
      </c>
      <c r="AT360" s="59"/>
      <c r="AU360" s="59"/>
      <c r="AV360" s="59"/>
      <c r="AW360" s="59"/>
      <c r="AX360" s="59">
        <f t="shared" si="18"/>
        <v>66.42</v>
      </c>
      <c r="AY360" s="72">
        <v>66.42</v>
      </c>
      <c r="AZ360" s="72"/>
      <c r="BA360" s="72"/>
      <c r="BB360" s="72"/>
      <c r="BC360" s="72"/>
      <c r="BD360" s="72"/>
      <c r="BE360" s="72"/>
    </row>
    <row r="361" s="6" customFormat="1" ht="49" customHeight="1" outlineLevel="2" spans="1:57">
      <c r="A361" s="59" t="s">
        <v>5367</v>
      </c>
      <c r="B361" s="59" t="s">
        <v>6145</v>
      </c>
      <c r="C361" s="60">
        <v>348</v>
      </c>
      <c r="D361" s="59" t="s">
        <v>6262</v>
      </c>
      <c r="E361" s="59" t="s">
        <v>3686</v>
      </c>
      <c r="F361" s="59" t="s">
        <v>3687</v>
      </c>
      <c r="G361" s="59" t="s">
        <v>3749</v>
      </c>
      <c r="H361" s="59" t="s">
        <v>6263</v>
      </c>
      <c r="I361" s="59" t="s">
        <v>3690</v>
      </c>
      <c r="J361" s="59" t="s">
        <v>4123</v>
      </c>
      <c r="K361" s="59" t="s">
        <v>6264</v>
      </c>
      <c r="L361" s="59" t="s">
        <v>6243</v>
      </c>
      <c r="M361" s="59" t="s">
        <v>6264</v>
      </c>
      <c r="N361" s="59" t="s">
        <v>6265</v>
      </c>
      <c r="O361" s="59" t="s">
        <v>6226</v>
      </c>
      <c r="P361" s="59" t="s">
        <v>3770</v>
      </c>
      <c r="Q361" s="59" t="s">
        <v>6245</v>
      </c>
      <c r="R361" s="59" t="s">
        <v>6228</v>
      </c>
      <c r="S361" s="59" t="s">
        <v>6247</v>
      </c>
      <c r="T361" s="59" t="s">
        <v>5341</v>
      </c>
      <c r="U361" s="59" t="s">
        <v>4147</v>
      </c>
      <c r="V361" s="59" t="s">
        <v>5379</v>
      </c>
      <c r="W361" s="59" t="s">
        <v>4130</v>
      </c>
      <c r="X361" s="59">
        <v>2024</v>
      </c>
      <c r="Y361" s="59" t="s">
        <v>3667</v>
      </c>
      <c r="Z361" s="59">
        <v>202401</v>
      </c>
      <c r="AA361" s="59">
        <v>202412</v>
      </c>
      <c r="AB361" s="59">
        <v>48</v>
      </c>
      <c r="AC361" s="59">
        <v>48</v>
      </c>
      <c r="AD361" s="59"/>
      <c r="AE361" s="59"/>
      <c r="AF361" s="59"/>
      <c r="AG361" s="59">
        <v>10</v>
      </c>
      <c r="AH361" s="59">
        <v>3</v>
      </c>
      <c r="AI361" s="59" t="s">
        <v>3668</v>
      </c>
      <c r="AJ361" s="59" t="s">
        <v>3668</v>
      </c>
      <c r="AK361" s="59" t="s">
        <v>3668</v>
      </c>
      <c r="AL361" s="59" t="s">
        <v>3667</v>
      </c>
      <c r="AM361" s="59" t="s">
        <v>3668</v>
      </c>
      <c r="AN361" s="59" t="s">
        <v>3668</v>
      </c>
      <c r="AO361" s="59" t="s">
        <v>3668</v>
      </c>
      <c r="AP361" s="59" t="s">
        <v>3668</v>
      </c>
      <c r="AQ361" s="59" t="s">
        <v>3668</v>
      </c>
      <c r="AR361" s="59" t="s">
        <v>5079</v>
      </c>
      <c r="AS361" s="59">
        <v>13657634008</v>
      </c>
      <c r="AT361" s="59"/>
      <c r="AU361" s="59"/>
      <c r="AV361" s="59"/>
      <c r="AW361" s="59"/>
      <c r="AX361" s="59">
        <f t="shared" si="18"/>
        <v>48</v>
      </c>
      <c r="AY361" s="72">
        <v>48</v>
      </c>
      <c r="AZ361" s="72"/>
      <c r="BA361" s="72"/>
      <c r="BB361" s="72"/>
      <c r="BC361" s="72"/>
      <c r="BD361" s="72"/>
      <c r="BE361" s="72"/>
    </row>
    <row r="362" s="6" customFormat="1" ht="49" customHeight="1" outlineLevel="2" spans="1:57">
      <c r="A362" s="59" t="s">
        <v>5367</v>
      </c>
      <c r="B362" s="59" t="s">
        <v>6145</v>
      </c>
      <c r="C362" s="60">
        <v>349</v>
      </c>
      <c r="D362" s="59" t="s">
        <v>6266</v>
      </c>
      <c r="E362" s="59" t="s">
        <v>3686</v>
      </c>
      <c r="F362" s="59" t="s">
        <v>3687</v>
      </c>
      <c r="G362" s="59" t="s">
        <v>3749</v>
      </c>
      <c r="H362" s="59" t="s">
        <v>6267</v>
      </c>
      <c r="I362" s="59" t="s">
        <v>3690</v>
      </c>
      <c r="J362" s="59" t="s">
        <v>4177</v>
      </c>
      <c r="K362" s="59" t="s">
        <v>6268</v>
      </c>
      <c r="L362" s="59" t="s">
        <v>6243</v>
      </c>
      <c r="M362" s="59" t="s">
        <v>6268</v>
      </c>
      <c r="N362" s="59" t="s">
        <v>6269</v>
      </c>
      <c r="O362" s="59" t="s">
        <v>6213</v>
      </c>
      <c r="P362" s="59" t="s">
        <v>3770</v>
      </c>
      <c r="Q362" s="59" t="s">
        <v>6245</v>
      </c>
      <c r="R362" s="59" t="s">
        <v>6215</v>
      </c>
      <c r="S362" s="59" t="s">
        <v>6247</v>
      </c>
      <c r="T362" s="59" t="s">
        <v>5341</v>
      </c>
      <c r="U362" s="59" t="s">
        <v>4147</v>
      </c>
      <c r="V362" s="59" t="s">
        <v>5379</v>
      </c>
      <c r="W362" s="59" t="s">
        <v>3716</v>
      </c>
      <c r="X362" s="59">
        <v>2024</v>
      </c>
      <c r="Y362" s="59" t="s">
        <v>3667</v>
      </c>
      <c r="Z362" s="59">
        <v>202401</v>
      </c>
      <c r="AA362" s="59">
        <v>202412</v>
      </c>
      <c r="AB362" s="59">
        <v>66</v>
      </c>
      <c r="AC362" s="59">
        <v>66</v>
      </c>
      <c r="AD362" s="59"/>
      <c r="AE362" s="59"/>
      <c r="AF362" s="59"/>
      <c r="AG362" s="59">
        <v>10</v>
      </c>
      <c r="AH362" s="59">
        <v>3</v>
      </c>
      <c r="AI362" s="59" t="s">
        <v>3668</v>
      </c>
      <c r="AJ362" s="59" t="s">
        <v>3668</v>
      </c>
      <c r="AK362" s="59" t="s">
        <v>3668</v>
      </c>
      <c r="AL362" s="59" t="s">
        <v>3667</v>
      </c>
      <c r="AM362" s="59" t="s">
        <v>3668</v>
      </c>
      <c r="AN362" s="59" t="s">
        <v>3668</v>
      </c>
      <c r="AO362" s="59" t="s">
        <v>3668</v>
      </c>
      <c r="AP362" s="59" t="s">
        <v>3668</v>
      </c>
      <c r="AQ362" s="59" t="s">
        <v>3668</v>
      </c>
      <c r="AR362" s="59" t="s">
        <v>5690</v>
      </c>
      <c r="AS362" s="59">
        <v>15223663980</v>
      </c>
      <c r="AT362" s="59"/>
      <c r="AU362" s="59"/>
      <c r="AV362" s="59"/>
      <c r="AW362" s="59"/>
      <c r="AX362" s="59">
        <f t="shared" si="18"/>
        <v>66</v>
      </c>
      <c r="AY362" s="72">
        <v>66</v>
      </c>
      <c r="AZ362" s="72"/>
      <c r="BA362" s="72"/>
      <c r="BB362" s="72"/>
      <c r="BC362" s="72"/>
      <c r="BD362" s="72"/>
      <c r="BE362" s="72"/>
    </row>
    <row r="363" s="6" customFormat="1" ht="49" customHeight="1" outlineLevel="2" spans="1:57">
      <c r="A363" s="59" t="s">
        <v>5367</v>
      </c>
      <c r="B363" s="59" t="s">
        <v>6145</v>
      </c>
      <c r="C363" s="60">
        <v>350</v>
      </c>
      <c r="D363" s="59" t="s">
        <v>6270</v>
      </c>
      <c r="E363" s="59" t="s">
        <v>3686</v>
      </c>
      <c r="F363" s="59" t="s">
        <v>3687</v>
      </c>
      <c r="G363" s="59" t="s">
        <v>3749</v>
      </c>
      <c r="H363" s="59" t="s">
        <v>6241</v>
      </c>
      <c r="I363" s="59" t="s">
        <v>3690</v>
      </c>
      <c r="J363" s="59" t="s">
        <v>4284</v>
      </c>
      <c r="K363" s="59" t="s">
        <v>6271</v>
      </c>
      <c r="L363" s="59" t="s">
        <v>6243</v>
      </c>
      <c r="M363" s="59" t="s">
        <v>6271</v>
      </c>
      <c r="N363" s="59" t="s">
        <v>6244</v>
      </c>
      <c r="O363" s="59" t="s">
        <v>6213</v>
      </c>
      <c r="P363" s="59" t="s">
        <v>3770</v>
      </c>
      <c r="Q363" s="59" t="s">
        <v>6245</v>
      </c>
      <c r="R363" s="59" t="s">
        <v>6246</v>
      </c>
      <c r="S363" s="59" t="s">
        <v>6247</v>
      </c>
      <c r="T363" s="59" t="s">
        <v>5341</v>
      </c>
      <c r="U363" s="59" t="s">
        <v>4147</v>
      </c>
      <c r="V363" s="59" t="s">
        <v>5379</v>
      </c>
      <c r="W363" s="59" t="s">
        <v>3731</v>
      </c>
      <c r="X363" s="59">
        <v>2024</v>
      </c>
      <c r="Y363" s="59" t="s">
        <v>3667</v>
      </c>
      <c r="Z363" s="59">
        <v>202401</v>
      </c>
      <c r="AA363" s="59">
        <v>202412</v>
      </c>
      <c r="AB363" s="59">
        <v>60</v>
      </c>
      <c r="AC363" s="59">
        <v>60</v>
      </c>
      <c r="AD363" s="59"/>
      <c r="AE363" s="59"/>
      <c r="AF363" s="59"/>
      <c r="AG363" s="59">
        <v>10</v>
      </c>
      <c r="AH363" s="59">
        <v>3</v>
      </c>
      <c r="AI363" s="59" t="s">
        <v>3668</v>
      </c>
      <c r="AJ363" s="59" t="s">
        <v>3668</v>
      </c>
      <c r="AK363" s="59" t="s">
        <v>3668</v>
      </c>
      <c r="AL363" s="59" t="s">
        <v>3667</v>
      </c>
      <c r="AM363" s="59" t="s">
        <v>3668</v>
      </c>
      <c r="AN363" s="59" t="s">
        <v>3668</v>
      </c>
      <c r="AO363" s="59" t="s">
        <v>3668</v>
      </c>
      <c r="AP363" s="59" t="s">
        <v>3668</v>
      </c>
      <c r="AQ363" s="59" t="s">
        <v>3668</v>
      </c>
      <c r="AR363" s="59" t="s">
        <v>5709</v>
      </c>
      <c r="AS363" s="59">
        <v>15084326248</v>
      </c>
      <c r="AT363" s="59"/>
      <c r="AU363" s="59"/>
      <c r="AV363" s="59"/>
      <c r="AW363" s="59"/>
      <c r="AX363" s="59">
        <f t="shared" si="18"/>
        <v>60</v>
      </c>
      <c r="AY363" s="72">
        <v>60</v>
      </c>
      <c r="AZ363" s="72"/>
      <c r="BA363" s="72"/>
      <c r="BB363" s="72"/>
      <c r="BC363" s="72"/>
      <c r="BD363" s="72"/>
      <c r="BE363" s="72"/>
    </row>
    <row r="364" s="6" customFormat="1" ht="49" customHeight="1" outlineLevel="2" spans="1:57">
      <c r="A364" s="59" t="s">
        <v>5367</v>
      </c>
      <c r="B364" s="59" t="s">
        <v>6145</v>
      </c>
      <c r="C364" s="60">
        <v>351</v>
      </c>
      <c r="D364" s="59" t="s">
        <v>6272</v>
      </c>
      <c r="E364" s="59" t="s">
        <v>3686</v>
      </c>
      <c r="F364" s="59" t="s">
        <v>3687</v>
      </c>
      <c r="G364" s="59" t="s">
        <v>3749</v>
      </c>
      <c r="H364" s="59" t="s">
        <v>6273</v>
      </c>
      <c r="I364" s="59" t="s">
        <v>3690</v>
      </c>
      <c r="J364" s="59" t="s">
        <v>3951</v>
      </c>
      <c r="K364" s="59" t="s">
        <v>6274</v>
      </c>
      <c r="L364" s="59" t="s">
        <v>6243</v>
      </c>
      <c r="M364" s="59" t="s">
        <v>6274</v>
      </c>
      <c r="N364" s="59" t="s">
        <v>6275</v>
      </c>
      <c r="O364" s="59" t="s">
        <v>6213</v>
      </c>
      <c r="P364" s="59" t="s">
        <v>3770</v>
      </c>
      <c r="Q364" s="59" t="s">
        <v>6253</v>
      </c>
      <c r="R364" s="59" t="s">
        <v>6276</v>
      </c>
      <c r="S364" s="59" t="s">
        <v>6247</v>
      </c>
      <c r="T364" s="59" t="s">
        <v>5341</v>
      </c>
      <c r="U364" s="59" t="s">
        <v>4147</v>
      </c>
      <c r="V364" s="59" t="s">
        <v>5379</v>
      </c>
      <c r="W364" s="59" t="s">
        <v>4194</v>
      </c>
      <c r="X364" s="59">
        <v>2024</v>
      </c>
      <c r="Y364" s="59" t="s">
        <v>3667</v>
      </c>
      <c r="Z364" s="59">
        <v>202401</v>
      </c>
      <c r="AA364" s="59">
        <v>202412</v>
      </c>
      <c r="AB364" s="59">
        <v>67.2</v>
      </c>
      <c r="AC364" s="59">
        <v>67.2</v>
      </c>
      <c r="AD364" s="59"/>
      <c r="AE364" s="59"/>
      <c r="AF364" s="59"/>
      <c r="AG364" s="59">
        <v>10</v>
      </c>
      <c r="AH364" s="59">
        <v>3</v>
      </c>
      <c r="AI364" s="59" t="s">
        <v>3668</v>
      </c>
      <c r="AJ364" s="59" t="s">
        <v>3668</v>
      </c>
      <c r="AK364" s="59" t="s">
        <v>3668</v>
      </c>
      <c r="AL364" s="59" t="s">
        <v>3667</v>
      </c>
      <c r="AM364" s="59" t="s">
        <v>3668</v>
      </c>
      <c r="AN364" s="59" t="s">
        <v>3668</v>
      </c>
      <c r="AO364" s="59" t="s">
        <v>3668</v>
      </c>
      <c r="AP364" s="59" t="s">
        <v>3668</v>
      </c>
      <c r="AQ364" s="59" t="s">
        <v>3668</v>
      </c>
      <c r="AR364" s="59" t="s">
        <v>6277</v>
      </c>
      <c r="AS364" s="59">
        <v>13983553616</v>
      </c>
      <c r="AT364" s="59"/>
      <c r="AU364" s="59"/>
      <c r="AV364" s="59"/>
      <c r="AW364" s="59"/>
      <c r="AX364" s="59">
        <f t="shared" si="18"/>
        <v>67.2</v>
      </c>
      <c r="AY364" s="72">
        <v>67.2</v>
      </c>
      <c r="AZ364" s="72"/>
      <c r="BA364" s="72"/>
      <c r="BB364" s="72"/>
      <c r="BC364" s="72"/>
      <c r="BD364" s="72"/>
      <c r="BE364" s="72"/>
    </row>
    <row r="365" s="6" customFormat="1" ht="49" customHeight="1" outlineLevel="2" spans="1:57">
      <c r="A365" s="59" t="s">
        <v>5367</v>
      </c>
      <c r="B365" s="59" t="s">
        <v>6145</v>
      </c>
      <c r="C365" s="60">
        <v>352</v>
      </c>
      <c r="D365" s="59" t="s">
        <v>6278</v>
      </c>
      <c r="E365" s="59" t="s">
        <v>3686</v>
      </c>
      <c r="F365" s="59" t="s">
        <v>3687</v>
      </c>
      <c r="G365" s="59" t="s">
        <v>3749</v>
      </c>
      <c r="H365" s="59" t="s">
        <v>6241</v>
      </c>
      <c r="I365" s="59" t="s">
        <v>3690</v>
      </c>
      <c r="J365" s="59" t="s">
        <v>3994</v>
      </c>
      <c r="K365" s="59" t="s">
        <v>6271</v>
      </c>
      <c r="L365" s="59" t="s">
        <v>6243</v>
      </c>
      <c r="M365" s="59" t="s">
        <v>6271</v>
      </c>
      <c r="N365" s="59" t="s">
        <v>6244</v>
      </c>
      <c r="O365" s="59" t="s">
        <v>6279</v>
      </c>
      <c r="P365" s="59" t="s">
        <v>3770</v>
      </c>
      <c r="Q365" s="59" t="s">
        <v>6245</v>
      </c>
      <c r="R365" s="59" t="s">
        <v>6246</v>
      </c>
      <c r="S365" s="59" t="s">
        <v>6247</v>
      </c>
      <c r="T365" s="59" t="s">
        <v>5341</v>
      </c>
      <c r="U365" s="59" t="s">
        <v>4147</v>
      </c>
      <c r="V365" s="59" t="s">
        <v>5379</v>
      </c>
      <c r="W365" s="59" t="s">
        <v>4295</v>
      </c>
      <c r="X365" s="59">
        <v>2024</v>
      </c>
      <c r="Y365" s="59" t="s">
        <v>3667</v>
      </c>
      <c r="Z365" s="59">
        <v>202401</v>
      </c>
      <c r="AA365" s="59">
        <v>202412</v>
      </c>
      <c r="AB365" s="59">
        <v>60</v>
      </c>
      <c r="AC365" s="59">
        <v>60</v>
      </c>
      <c r="AD365" s="59"/>
      <c r="AE365" s="59"/>
      <c r="AF365" s="59"/>
      <c r="AG365" s="59">
        <v>10</v>
      </c>
      <c r="AH365" s="59">
        <v>3</v>
      </c>
      <c r="AI365" s="59" t="s">
        <v>3668</v>
      </c>
      <c r="AJ365" s="59" t="s">
        <v>3668</v>
      </c>
      <c r="AK365" s="59" t="s">
        <v>3668</v>
      </c>
      <c r="AL365" s="59" t="s">
        <v>3667</v>
      </c>
      <c r="AM365" s="59" t="s">
        <v>3668</v>
      </c>
      <c r="AN365" s="59" t="s">
        <v>3668</v>
      </c>
      <c r="AO365" s="59" t="s">
        <v>3668</v>
      </c>
      <c r="AP365" s="59" t="s">
        <v>3668</v>
      </c>
      <c r="AQ365" s="59" t="s">
        <v>3668</v>
      </c>
      <c r="AR365" s="59" t="s">
        <v>4881</v>
      </c>
      <c r="AS365" s="59">
        <v>18716716777</v>
      </c>
      <c r="AT365" s="59"/>
      <c r="AU365" s="59"/>
      <c r="AV365" s="59"/>
      <c r="AW365" s="59"/>
      <c r="AX365" s="59">
        <f t="shared" si="18"/>
        <v>60</v>
      </c>
      <c r="AY365" s="72">
        <v>60</v>
      </c>
      <c r="AZ365" s="72"/>
      <c r="BA365" s="72"/>
      <c r="BB365" s="72"/>
      <c r="BC365" s="72"/>
      <c r="BD365" s="72"/>
      <c r="BE365" s="72"/>
    </row>
    <row r="366" s="6" customFormat="1" ht="49" customHeight="1" outlineLevel="2" spans="1:57">
      <c r="A366" s="59" t="s">
        <v>5367</v>
      </c>
      <c r="B366" s="59" t="s">
        <v>6145</v>
      </c>
      <c r="C366" s="60">
        <v>353</v>
      </c>
      <c r="D366" s="59" t="s">
        <v>6280</v>
      </c>
      <c r="E366" s="59" t="s">
        <v>3686</v>
      </c>
      <c r="F366" s="59" t="s">
        <v>3687</v>
      </c>
      <c r="G366" s="59" t="s">
        <v>3749</v>
      </c>
      <c r="H366" s="59" t="s">
        <v>6281</v>
      </c>
      <c r="I366" s="59" t="s">
        <v>3690</v>
      </c>
      <c r="J366" s="59" t="s">
        <v>4091</v>
      </c>
      <c r="K366" s="59" t="s">
        <v>6282</v>
      </c>
      <c r="L366" s="59" t="s">
        <v>6243</v>
      </c>
      <c r="M366" s="59" t="s">
        <v>6282</v>
      </c>
      <c r="N366" s="59" t="s">
        <v>6283</v>
      </c>
      <c r="O366" s="59" t="s">
        <v>6213</v>
      </c>
      <c r="P366" s="59" t="s">
        <v>3770</v>
      </c>
      <c r="Q366" s="59" t="s">
        <v>6245</v>
      </c>
      <c r="R366" s="59" t="s">
        <v>6284</v>
      </c>
      <c r="S366" s="59" t="s">
        <v>6285</v>
      </c>
      <c r="T366" s="59" t="s">
        <v>5341</v>
      </c>
      <c r="U366" s="59" t="s">
        <v>4147</v>
      </c>
      <c r="V366" s="59" t="s">
        <v>5379</v>
      </c>
      <c r="W366" s="59" t="s">
        <v>4099</v>
      </c>
      <c r="X366" s="59">
        <v>2024</v>
      </c>
      <c r="Y366" s="59" t="s">
        <v>3667</v>
      </c>
      <c r="Z366" s="59">
        <v>202401</v>
      </c>
      <c r="AA366" s="59">
        <v>202412</v>
      </c>
      <c r="AB366" s="59">
        <v>30</v>
      </c>
      <c r="AC366" s="59">
        <v>30</v>
      </c>
      <c r="AD366" s="59"/>
      <c r="AE366" s="59"/>
      <c r="AF366" s="59"/>
      <c r="AG366" s="59">
        <v>5</v>
      </c>
      <c r="AH366" s="59">
        <v>2</v>
      </c>
      <c r="AI366" s="59" t="s">
        <v>3668</v>
      </c>
      <c r="AJ366" s="59" t="s">
        <v>3668</v>
      </c>
      <c r="AK366" s="59" t="s">
        <v>3668</v>
      </c>
      <c r="AL366" s="59" t="s">
        <v>3667</v>
      </c>
      <c r="AM366" s="59" t="s">
        <v>3668</v>
      </c>
      <c r="AN366" s="59" t="s">
        <v>3668</v>
      </c>
      <c r="AO366" s="59" t="s">
        <v>3668</v>
      </c>
      <c r="AP366" s="59" t="s">
        <v>3668</v>
      </c>
      <c r="AQ366" s="59" t="s">
        <v>3668</v>
      </c>
      <c r="AR366" s="59" t="s">
        <v>6286</v>
      </c>
      <c r="AS366" s="59">
        <v>13896271326</v>
      </c>
      <c r="AT366" s="59"/>
      <c r="AU366" s="59"/>
      <c r="AV366" s="59"/>
      <c r="AW366" s="59"/>
      <c r="AX366" s="59">
        <f t="shared" si="18"/>
        <v>30</v>
      </c>
      <c r="AY366" s="72">
        <v>30</v>
      </c>
      <c r="AZ366" s="72"/>
      <c r="BA366" s="72"/>
      <c r="BB366" s="72"/>
      <c r="BC366" s="72"/>
      <c r="BD366" s="72"/>
      <c r="BE366" s="72"/>
    </row>
    <row r="367" s="6" customFormat="1" ht="49" customHeight="1" outlineLevel="2" spans="1:57">
      <c r="A367" s="59" t="s">
        <v>5367</v>
      </c>
      <c r="B367" s="59" t="s">
        <v>6145</v>
      </c>
      <c r="C367" s="60">
        <v>354</v>
      </c>
      <c r="D367" s="59" t="s">
        <v>6287</v>
      </c>
      <c r="E367" s="59" t="s">
        <v>3686</v>
      </c>
      <c r="F367" s="59" t="s">
        <v>3687</v>
      </c>
      <c r="G367" s="59" t="s">
        <v>3749</v>
      </c>
      <c r="H367" s="59" t="s">
        <v>6241</v>
      </c>
      <c r="I367" s="59" t="s">
        <v>3690</v>
      </c>
      <c r="J367" s="59" t="s">
        <v>4268</v>
      </c>
      <c r="K367" s="59" t="s">
        <v>6271</v>
      </c>
      <c r="L367" s="59" t="s">
        <v>6243</v>
      </c>
      <c r="M367" s="59" t="s">
        <v>6271</v>
      </c>
      <c r="N367" s="59" t="s">
        <v>6244</v>
      </c>
      <c r="O367" s="59" t="s">
        <v>6213</v>
      </c>
      <c r="P367" s="59" t="s">
        <v>3770</v>
      </c>
      <c r="Q367" s="59" t="s">
        <v>6245</v>
      </c>
      <c r="R367" s="59" t="s">
        <v>6246</v>
      </c>
      <c r="S367" s="59" t="s">
        <v>6247</v>
      </c>
      <c r="T367" s="59" t="s">
        <v>5341</v>
      </c>
      <c r="U367" s="59" t="s">
        <v>4147</v>
      </c>
      <c r="V367" s="59" t="s">
        <v>5379</v>
      </c>
      <c r="W367" s="59" t="s">
        <v>4273</v>
      </c>
      <c r="X367" s="59">
        <v>2024</v>
      </c>
      <c r="Y367" s="59" t="s">
        <v>3667</v>
      </c>
      <c r="Z367" s="59">
        <v>202401</v>
      </c>
      <c r="AA367" s="59">
        <v>202412</v>
      </c>
      <c r="AB367" s="59">
        <v>60</v>
      </c>
      <c r="AC367" s="59">
        <v>60</v>
      </c>
      <c r="AD367" s="59"/>
      <c r="AE367" s="59"/>
      <c r="AF367" s="59"/>
      <c r="AG367" s="59">
        <v>10</v>
      </c>
      <c r="AH367" s="59">
        <v>3</v>
      </c>
      <c r="AI367" s="59" t="s">
        <v>3668</v>
      </c>
      <c r="AJ367" s="59" t="s">
        <v>3668</v>
      </c>
      <c r="AK367" s="59" t="s">
        <v>3668</v>
      </c>
      <c r="AL367" s="59" t="s">
        <v>3667</v>
      </c>
      <c r="AM367" s="59" t="s">
        <v>3668</v>
      </c>
      <c r="AN367" s="59" t="s">
        <v>3668</v>
      </c>
      <c r="AO367" s="59" t="s">
        <v>3668</v>
      </c>
      <c r="AP367" s="59" t="s">
        <v>3668</v>
      </c>
      <c r="AQ367" s="59" t="s">
        <v>3668</v>
      </c>
      <c r="AR367" s="59" t="s">
        <v>6288</v>
      </c>
      <c r="AS367" s="59">
        <v>13452502226</v>
      </c>
      <c r="AT367" s="59"/>
      <c r="AU367" s="59"/>
      <c r="AV367" s="59"/>
      <c r="AW367" s="59"/>
      <c r="AX367" s="59">
        <f t="shared" si="18"/>
        <v>60</v>
      </c>
      <c r="AY367" s="72">
        <v>60</v>
      </c>
      <c r="AZ367" s="72"/>
      <c r="BA367" s="72"/>
      <c r="BB367" s="72"/>
      <c r="BC367" s="72"/>
      <c r="BD367" s="72"/>
      <c r="BE367" s="72"/>
    </row>
    <row r="368" s="6" customFormat="1" ht="49" customHeight="1" outlineLevel="2" spans="1:57">
      <c r="A368" s="59" t="s">
        <v>5367</v>
      </c>
      <c r="B368" s="59" t="s">
        <v>6145</v>
      </c>
      <c r="C368" s="60">
        <v>355</v>
      </c>
      <c r="D368" s="59" t="s">
        <v>6289</v>
      </c>
      <c r="E368" s="59" t="s">
        <v>3686</v>
      </c>
      <c r="F368" s="59" t="s">
        <v>3687</v>
      </c>
      <c r="G368" s="59" t="s">
        <v>3749</v>
      </c>
      <c r="H368" s="59" t="s">
        <v>6290</v>
      </c>
      <c r="I368" s="59" t="s">
        <v>3690</v>
      </c>
      <c r="J368" s="59" t="s">
        <v>4161</v>
      </c>
      <c r="K368" s="59" t="s">
        <v>6291</v>
      </c>
      <c r="L368" s="59" t="s">
        <v>6243</v>
      </c>
      <c r="M368" s="59" t="s">
        <v>6291</v>
      </c>
      <c r="N368" s="59" t="s">
        <v>6292</v>
      </c>
      <c r="O368" s="59" t="s">
        <v>6213</v>
      </c>
      <c r="P368" s="59" t="s">
        <v>3770</v>
      </c>
      <c r="Q368" s="59" t="s">
        <v>6253</v>
      </c>
      <c r="R368" s="59" t="s">
        <v>6293</v>
      </c>
      <c r="S368" s="59" t="s">
        <v>6285</v>
      </c>
      <c r="T368" s="59" t="s">
        <v>5341</v>
      </c>
      <c r="U368" s="59" t="s">
        <v>4147</v>
      </c>
      <c r="V368" s="59" t="s">
        <v>5379</v>
      </c>
      <c r="W368" s="59" t="s">
        <v>4166</v>
      </c>
      <c r="X368" s="59">
        <v>2024</v>
      </c>
      <c r="Y368" s="59" t="s">
        <v>3667</v>
      </c>
      <c r="Z368" s="59">
        <v>202401</v>
      </c>
      <c r="AA368" s="59">
        <v>202412</v>
      </c>
      <c r="AB368" s="59">
        <v>35.25</v>
      </c>
      <c r="AC368" s="59">
        <v>35.25</v>
      </c>
      <c r="AD368" s="59"/>
      <c r="AE368" s="59"/>
      <c r="AF368" s="59"/>
      <c r="AG368" s="59">
        <v>5</v>
      </c>
      <c r="AH368" s="59">
        <v>2</v>
      </c>
      <c r="AI368" s="59" t="s">
        <v>3668</v>
      </c>
      <c r="AJ368" s="59" t="s">
        <v>3668</v>
      </c>
      <c r="AK368" s="59" t="s">
        <v>3668</v>
      </c>
      <c r="AL368" s="59" t="s">
        <v>3667</v>
      </c>
      <c r="AM368" s="59" t="s">
        <v>3668</v>
      </c>
      <c r="AN368" s="59" t="s">
        <v>3668</v>
      </c>
      <c r="AO368" s="59" t="s">
        <v>3668</v>
      </c>
      <c r="AP368" s="59" t="s">
        <v>3668</v>
      </c>
      <c r="AQ368" s="59" t="s">
        <v>3668</v>
      </c>
      <c r="AR368" s="59" t="s">
        <v>4819</v>
      </c>
      <c r="AS368" s="59">
        <v>13594802796</v>
      </c>
      <c r="AT368" s="59"/>
      <c r="AU368" s="59"/>
      <c r="AV368" s="59"/>
      <c r="AW368" s="59"/>
      <c r="AX368" s="59">
        <f t="shared" si="18"/>
        <v>35.25</v>
      </c>
      <c r="AY368" s="72">
        <v>35.25</v>
      </c>
      <c r="AZ368" s="72"/>
      <c r="BA368" s="72"/>
      <c r="BB368" s="72"/>
      <c r="BC368" s="72"/>
      <c r="BD368" s="72"/>
      <c r="BE368" s="72"/>
    </row>
    <row r="369" s="6" customFormat="1" ht="57" customHeight="1" outlineLevel="2" spans="1:57">
      <c r="A369" s="59" t="s">
        <v>5367</v>
      </c>
      <c r="B369" s="59" t="s">
        <v>6145</v>
      </c>
      <c r="C369" s="60">
        <v>356</v>
      </c>
      <c r="D369" s="59" t="s">
        <v>6294</v>
      </c>
      <c r="E369" s="59" t="s">
        <v>3686</v>
      </c>
      <c r="F369" s="59" t="s">
        <v>3687</v>
      </c>
      <c r="G369" s="59" t="s">
        <v>3749</v>
      </c>
      <c r="H369" s="59" t="s">
        <v>6295</v>
      </c>
      <c r="I369" s="59" t="s">
        <v>3690</v>
      </c>
      <c r="J369" s="59" t="s">
        <v>4276</v>
      </c>
      <c r="K369" s="59" t="s">
        <v>6296</v>
      </c>
      <c r="L369" s="59" t="s">
        <v>6297</v>
      </c>
      <c r="M369" s="59" t="s">
        <v>6296</v>
      </c>
      <c r="N369" s="59" t="s">
        <v>6298</v>
      </c>
      <c r="O369" s="59" t="s">
        <v>6226</v>
      </c>
      <c r="P369" s="59" t="s">
        <v>3770</v>
      </c>
      <c r="Q369" s="59" t="s">
        <v>6299</v>
      </c>
      <c r="R369" s="59" t="s">
        <v>6300</v>
      </c>
      <c r="S369" s="59" t="s">
        <v>6247</v>
      </c>
      <c r="T369" s="59" t="s">
        <v>5341</v>
      </c>
      <c r="U369" s="59" t="s">
        <v>4147</v>
      </c>
      <c r="V369" s="59" t="s">
        <v>5379</v>
      </c>
      <c r="W369" s="59" t="s">
        <v>4281</v>
      </c>
      <c r="X369" s="59">
        <v>2024</v>
      </c>
      <c r="Y369" s="59" t="s">
        <v>3667</v>
      </c>
      <c r="Z369" s="59">
        <v>202401</v>
      </c>
      <c r="AA369" s="59">
        <v>202412</v>
      </c>
      <c r="AB369" s="59">
        <v>50</v>
      </c>
      <c r="AC369" s="59">
        <v>50</v>
      </c>
      <c r="AD369" s="59"/>
      <c r="AE369" s="59"/>
      <c r="AF369" s="59"/>
      <c r="AG369" s="59">
        <v>10</v>
      </c>
      <c r="AH369" s="59">
        <v>3</v>
      </c>
      <c r="AI369" s="59" t="s">
        <v>3668</v>
      </c>
      <c r="AJ369" s="59" t="s">
        <v>3668</v>
      </c>
      <c r="AK369" s="59" t="s">
        <v>3668</v>
      </c>
      <c r="AL369" s="59" t="s">
        <v>3667</v>
      </c>
      <c r="AM369" s="59" t="s">
        <v>3668</v>
      </c>
      <c r="AN369" s="59" t="s">
        <v>3668</v>
      </c>
      <c r="AO369" s="59" t="s">
        <v>3668</v>
      </c>
      <c r="AP369" s="59" t="s">
        <v>3667</v>
      </c>
      <c r="AQ369" s="59" t="s">
        <v>6301</v>
      </c>
      <c r="AR369" s="59" t="s">
        <v>6302</v>
      </c>
      <c r="AS369" s="59">
        <v>18996600020</v>
      </c>
      <c r="AT369" s="59"/>
      <c r="AU369" s="59"/>
      <c r="AV369" s="59"/>
      <c r="AW369" s="59"/>
      <c r="AX369" s="59">
        <f t="shared" si="18"/>
        <v>50</v>
      </c>
      <c r="AY369" s="72">
        <v>50</v>
      </c>
      <c r="AZ369" s="72"/>
      <c r="BA369" s="72"/>
      <c r="BB369" s="72"/>
      <c r="BC369" s="72"/>
      <c r="BD369" s="72"/>
      <c r="BE369" s="72"/>
    </row>
    <row r="370" s="6" customFormat="1" ht="145" customHeight="1" outlineLevel="2" spans="1:57">
      <c r="A370" s="59" t="s">
        <v>5367</v>
      </c>
      <c r="B370" s="59" t="s">
        <v>6303</v>
      </c>
      <c r="C370" s="60">
        <v>357</v>
      </c>
      <c r="D370" s="59" t="s">
        <v>6304</v>
      </c>
      <c r="E370" s="59" t="s">
        <v>3686</v>
      </c>
      <c r="F370" s="59" t="s">
        <v>3687</v>
      </c>
      <c r="G370" s="59" t="s">
        <v>6305</v>
      </c>
      <c r="H370" s="59" t="s">
        <v>6306</v>
      </c>
      <c r="I370" s="59" t="s">
        <v>3690</v>
      </c>
      <c r="J370" s="59" t="s">
        <v>6307</v>
      </c>
      <c r="K370" s="59" t="s">
        <v>6308</v>
      </c>
      <c r="L370" s="59" t="s">
        <v>6309</v>
      </c>
      <c r="M370" s="59" t="s">
        <v>6308</v>
      </c>
      <c r="N370" s="59" t="s">
        <v>6310</v>
      </c>
      <c r="O370" s="59" t="s">
        <v>3658</v>
      </c>
      <c r="P370" s="59" t="s">
        <v>3677</v>
      </c>
      <c r="Q370" s="59" t="s">
        <v>6311</v>
      </c>
      <c r="R370" s="59" t="s">
        <v>6312</v>
      </c>
      <c r="S370" s="59" t="s">
        <v>6313</v>
      </c>
      <c r="T370" s="59" t="s">
        <v>5354</v>
      </c>
      <c r="U370" s="59" t="s">
        <v>3745</v>
      </c>
      <c r="V370" s="59" t="s">
        <v>3699</v>
      </c>
      <c r="W370" s="59" t="s">
        <v>3811</v>
      </c>
      <c r="X370" s="59">
        <v>2024</v>
      </c>
      <c r="Y370" s="59" t="s">
        <v>3667</v>
      </c>
      <c r="Z370" s="59">
        <v>2024.1</v>
      </c>
      <c r="AA370" s="59">
        <v>2024.12</v>
      </c>
      <c r="AB370" s="59">
        <v>500</v>
      </c>
      <c r="AC370" s="59">
        <v>500</v>
      </c>
      <c r="AD370" s="59"/>
      <c r="AE370" s="59"/>
      <c r="AF370" s="59"/>
      <c r="AG370" s="59">
        <v>10</v>
      </c>
      <c r="AH370" s="59">
        <v>5</v>
      </c>
      <c r="AI370" s="59" t="s">
        <v>3668</v>
      </c>
      <c r="AJ370" s="59" t="s">
        <v>3668</v>
      </c>
      <c r="AK370" s="59" t="s">
        <v>3668</v>
      </c>
      <c r="AL370" s="59" t="s">
        <v>3667</v>
      </c>
      <c r="AM370" s="59" t="s">
        <v>3667</v>
      </c>
      <c r="AN370" s="59" t="s">
        <v>3668</v>
      </c>
      <c r="AO370" s="59" t="s">
        <v>3661</v>
      </c>
      <c r="AP370" s="59" t="s">
        <v>3668</v>
      </c>
      <c r="AQ370" s="59" t="s">
        <v>3661</v>
      </c>
      <c r="AR370" s="59" t="s">
        <v>6314</v>
      </c>
      <c r="AS370" s="59">
        <v>15202380275</v>
      </c>
      <c r="AT370" s="59"/>
      <c r="AU370" s="59"/>
      <c r="AV370" s="59"/>
      <c r="AW370" s="59"/>
      <c r="AX370" s="59">
        <f t="shared" si="18"/>
        <v>300</v>
      </c>
      <c r="AY370" s="28">
        <v>300</v>
      </c>
      <c r="AZ370" s="28"/>
      <c r="BA370" s="28"/>
      <c r="BB370" s="28"/>
      <c r="BC370" s="28"/>
      <c r="BD370" s="28"/>
      <c r="BE370" s="28"/>
    </row>
    <row r="371" s="99" customFormat="1" ht="59" customHeight="1" outlineLevel="2" spans="1:57">
      <c r="A371" s="59" t="s">
        <v>5367</v>
      </c>
      <c r="B371" s="59" t="s">
        <v>6303</v>
      </c>
      <c r="C371" s="60">
        <v>358</v>
      </c>
      <c r="D371" s="59" t="s">
        <v>6315</v>
      </c>
      <c r="E371" s="59" t="s">
        <v>3686</v>
      </c>
      <c r="F371" s="59" t="s">
        <v>3687</v>
      </c>
      <c r="G371" s="59" t="s">
        <v>3688</v>
      </c>
      <c r="H371" s="59" t="s">
        <v>6316</v>
      </c>
      <c r="I371" s="59" t="s">
        <v>3690</v>
      </c>
      <c r="J371" s="59" t="s">
        <v>6317</v>
      </c>
      <c r="K371" s="59" t="s">
        <v>6318</v>
      </c>
      <c r="L371" s="59" t="s">
        <v>6319</v>
      </c>
      <c r="M371" s="59" t="s">
        <v>6320</v>
      </c>
      <c r="N371" s="59" t="s">
        <v>6321</v>
      </c>
      <c r="O371" s="59" t="s">
        <v>3658</v>
      </c>
      <c r="P371" s="59" t="s">
        <v>3677</v>
      </c>
      <c r="Q371" s="59" t="s">
        <v>6322</v>
      </c>
      <c r="R371" s="59" t="s">
        <v>6323</v>
      </c>
      <c r="S371" s="59" t="s">
        <v>4647</v>
      </c>
      <c r="T371" s="59" t="s">
        <v>4146</v>
      </c>
      <c r="U371" s="59" t="s">
        <v>4147</v>
      </c>
      <c r="V371" s="59" t="s">
        <v>3699</v>
      </c>
      <c r="W371" s="59" t="s">
        <v>4099</v>
      </c>
      <c r="X371" s="59">
        <v>2024</v>
      </c>
      <c r="Y371" s="59" t="s">
        <v>3667</v>
      </c>
      <c r="Z371" s="59">
        <v>202401</v>
      </c>
      <c r="AA371" s="59">
        <v>202412</v>
      </c>
      <c r="AB371" s="59">
        <v>80</v>
      </c>
      <c r="AC371" s="59">
        <v>80</v>
      </c>
      <c r="AD371" s="59"/>
      <c r="AE371" s="59"/>
      <c r="AF371" s="59">
        <f t="shared" ref="AF371:AF376" si="19">AB371-AC371-AD371-AE371</f>
        <v>0</v>
      </c>
      <c r="AG371" s="59">
        <v>135</v>
      </c>
      <c r="AH371" s="59">
        <v>45</v>
      </c>
      <c r="AI371" s="59" t="s">
        <v>3668</v>
      </c>
      <c r="AJ371" s="59" t="s">
        <v>3668</v>
      </c>
      <c r="AK371" s="59" t="s">
        <v>3668</v>
      </c>
      <c r="AL371" s="59" t="s">
        <v>3667</v>
      </c>
      <c r="AM371" s="59" t="s">
        <v>3668</v>
      </c>
      <c r="AN371" s="59" t="s">
        <v>3668</v>
      </c>
      <c r="AO371" s="59" t="s">
        <v>3668</v>
      </c>
      <c r="AP371" s="59" t="s">
        <v>3667</v>
      </c>
      <c r="AQ371" s="59" t="s">
        <v>6323</v>
      </c>
      <c r="AR371" s="59" t="s">
        <v>4902</v>
      </c>
      <c r="AS371" s="59">
        <v>13627649933</v>
      </c>
      <c r="AT371" s="59"/>
      <c r="AU371" s="59"/>
      <c r="AV371" s="59"/>
      <c r="AW371" s="59"/>
      <c r="AX371" s="59">
        <f t="shared" si="18"/>
        <v>80</v>
      </c>
      <c r="AY371" s="87">
        <v>80</v>
      </c>
      <c r="AZ371" s="124"/>
      <c r="BA371" s="124"/>
      <c r="BB371" s="124"/>
      <c r="BC371" s="124"/>
      <c r="BD371" s="124"/>
      <c r="BE371" s="124"/>
    </row>
    <row r="372" s="99" customFormat="1" ht="71" customHeight="1" outlineLevel="2" spans="1:57">
      <c r="A372" s="59" t="s">
        <v>5367</v>
      </c>
      <c r="B372" s="59" t="s">
        <v>6303</v>
      </c>
      <c r="C372" s="60">
        <v>359</v>
      </c>
      <c r="D372" s="59" t="s">
        <v>6324</v>
      </c>
      <c r="E372" s="59" t="s">
        <v>3686</v>
      </c>
      <c r="F372" s="59" t="s">
        <v>3687</v>
      </c>
      <c r="G372" s="59" t="s">
        <v>3688</v>
      </c>
      <c r="H372" s="59" t="s">
        <v>6325</v>
      </c>
      <c r="I372" s="59" t="s">
        <v>3690</v>
      </c>
      <c r="J372" s="59" t="s">
        <v>6326</v>
      </c>
      <c r="K372" s="59" t="s">
        <v>6327</v>
      </c>
      <c r="L372" s="59" t="s">
        <v>6328</v>
      </c>
      <c r="M372" s="59" t="s">
        <v>6327</v>
      </c>
      <c r="N372" s="59" t="s">
        <v>6329</v>
      </c>
      <c r="O372" s="59" t="s">
        <v>3755</v>
      </c>
      <c r="P372" s="59" t="s">
        <v>3677</v>
      </c>
      <c r="Q372" s="59" t="s">
        <v>6330</v>
      </c>
      <c r="R372" s="59" t="s">
        <v>6331</v>
      </c>
      <c r="S372" s="59" t="s">
        <v>3786</v>
      </c>
      <c r="T372" s="59" t="s">
        <v>4146</v>
      </c>
      <c r="U372" s="59" t="s">
        <v>4147</v>
      </c>
      <c r="V372" s="59" t="s">
        <v>3699</v>
      </c>
      <c r="W372" s="59" t="s">
        <v>4295</v>
      </c>
      <c r="X372" s="59">
        <v>2024</v>
      </c>
      <c r="Y372" s="59" t="s">
        <v>3667</v>
      </c>
      <c r="Z372" s="59">
        <v>202401</v>
      </c>
      <c r="AA372" s="59">
        <v>202412</v>
      </c>
      <c r="AB372" s="59">
        <v>130</v>
      </c>
      <c r="AC372" s="59">
        <v>130</v>
      </c>
      <c r="AD372" s="59"/>
      <c r="AE372" s="59"/>
      <c r="AF372" s="59">
        <f t="shared" si="19"/>
        <v>0</v>
      </c>
      <c r="AG372" s="59">
        <v>100</v>
      </c>
      <c r="AH372" s="59">
        <v>10</v>
      </c>
      <c r="AI372" s="59" t="s">
        <v>3668</v>
      </c>
      <c r="AJ372" s="59" t="s">
        <v>3668</v>
      </c>
      <c r="AK372" s="59" t="s">
        <v>3668</v>
      </c>
      <c r="AL372" s="59" t="s">
        <v>3667</v>
      </c>
      <c r="AM372" s="59" t="s">
        <v>3667</v>
      </c>
      <c r="AN372" s="59" t="s">
        <v>3668</v>
      </c>
      <c r="AO372" s="59" t="s">
        <v>3668</v>
      </c>
      <c r="AP372" s="59" t="s">
        <v>3668</v>
      </c>
      <c r="AQ372" s="59" t="s">
        <v>3668</v>
      </c>
      <c r="AR372" s="59" t="s">
        <v>4881</v>
      </c>
      <c r="AS372" s="59">
        <v>18716716777</v>
      </c>
      <c r="AT372" s="59"/>
      <c r="AU372" s="59"/>
      <c r="AV372" s="59"/>
      <c r="AW372" s="59"/>
      <c r="AX372" s="59">
        <f t="shared" si="18"/>
        <v>130</v>
      </c>
      <c r="AY372" s="87">
        <v>130</v>
      </c>
      <c r="AZ372" s="124"/>
      <c r="BA372" s="124"/>
      <c r="BB372" s="124"/>
      <c r="BC372" s="124"/>
      <c r="BD372" s="124"/>
      <c r="BE372" s="124"/>
    </row>
    <row r="373" s="99" customFormat="1" ht="115" customHeight="1" outlineLevel="2" spans="1:57">
      <c r="A373" s="59" t="s">
        <v>5367</v>
      </c>
      <c r="B373" s="59" t="s">
        <v>6303</v>
      </c>
      <c r="C373" s="60">
        <v>360</v>
      </c>
      <c r="D373" s="59" t="s">
        <v>6332</v>
      </c>
      <c r="E373" s="59" t="s">
        <v>3686</v>
      </c>
      <c r="F373" s="59" t="s">
        <v>3687</v>
      </c>
      <c r="G373" s="59" t="s">
        <v>3688</v>
      </c>
      <c r="H373" s="59" t="s">
        <v>6333</v>
      </c>
      <c r="I373" s="59" t="s">
        <v>3690</v>
      </c>
      <c r="J373" s="59" t="s">
        <v>4227</v>
      </c>
      <c r="K373" s="59" t="s">
        <v>6334</v>
      </c>
      <c r="L373" s="59" t="s">
        <v>6335</v>
      </c>
      <c r="M373" s="59" t="s">
        <v>6334</v>
      </c>
      <c r="N373" s="59" t="s">
        <v>6336</v>
      </c>
      <c r="O373" s="59" t="s">
        <v>3658</v>
      </c>
      <c r="P373" s="59" t="s">
        <v>3677</v>
      </c>
      <c r="Q373" s="59" t="s">
        <v>6337</v>
      </c>
      <c r="R373" s="59" t="s">
        <v>6338</v>
      </c>
      <c r="S373" s="59" t="s">
        <v>6339</v>
      </c>
      <c r="T373" s="59" t="s">
        <v>4146</v>
      </c>
      <c r="U373" s="59" t="s">
        <v>4147</v>
      </c>
      <c r="V373" s="59" t="s">
        <v>3699</v>
      </c>
      <c r="W373" s="59" t="s">
        <v>4087</v>
      </c>
      <c r="X373" s="59">
        <v>2024</v>
      </c>
      <c r="Y373" s="59" t="s">
        <v>3667</v>
      </c>
      <c r="Z373" s="59">
        <v>202401</v>
      </c>
      <c r="AA373" s="59">
        <v>202412</v>
      </c>
      <c r="AB373" s="59">
        <v>400</v>
      </c>
      <c r="AC373" s="59">
        <v>400</v>
      </c>
      <c r="AD373" s="59"/>
      <c r="AE373" s="59"/>
      <c r="AF373" s="59">
        <f t="shared" si="19"/>
        <v>0</v>
      </c>
      <c r="AG373" s="59">
        <v>100</v>
      </c>
      <c r="AH373" s="59">
        <v>50</v>
      </c>
      <c r="AI373" s="59" t="s">
        <v>3668</v>
      </c>
      <c r="AJ373" s="59" t="s">
        <v>3668</v>
      </c>
      <c r="AK373" s="59" t="s">
        <v>3668</v>
      </c>
      <c r="AL373" s="59" t="s">
        <v>3667</v>
      </c>
      <c r="AM373" s="59" t="s">
        <v>3667</v>
      </c>
      <c r="AN373" s="59" t="s">
        <v>3668</v>
      </c>
      <c r="AO373" s="59" t="s">
        <v>3668</v>
      </c>
      <c r="AP373" s="59" t="s">
        <v>3667</v>
      </c>
      <c r="AQ373" s="59" t="s">
        <v>6340</v>
      </c>
      <c r="AR373" s="59" t="s">
        <v>4088</v>
      </c>
      <c r="AS373" s="59">
        <v>13618356711</v>
      </c>
      <c r="AT373" s="59"/>
      <c r="AU373" s="59"/>
      <c r="AV373" s="59"/>
      <c r="AW373" s="59"/>
      <c r="AX373" s="59">
        <f t="shared" si="18"/>
        <v>200</v>
      </c>
      <c r="AY373" s="87">
        <v>200</v>
      </c>
      <c r="AZ373" s="124"/>
      <c r="BA373" s="124"/>
      <c r="BB373" s="124"/>
      <c r="BC373" s="124"/>
      <c r="BD373" s="124"/>
      <c r="BE373" s="124"/>
    </row>
    <row r="374" s="6" customFormat="1" ht="74" customHeight="1" outlineLevel="2" spans="1:57">
      <c r="A374" s="59" t="s">
        <v>5367</v>
      </c>
      <c r="B374" s="59" t="s">
        <v>6303</v>
      </c>
      <c r="C374" s="60">
        <v>361</v>
      </c>
      <c r="D374" s="59" t="s">
        <v>6341</v>
      </c>
      <c r="E374" s="59" t="s">
        <v>3686</v>
      </c>
      <c r="F374" s="59" t="s">
        <v>3687</v>
      </c>
      <c r="G374" s="59" t="s">
        <v>3688</v>
      </c>
      <c r="H374" s="59" t="s">
        <v>6342</v>
      </c>
      <c r="I374" s="59" t="s">
        <v>3690</v>
      </c>
      <c r="J374" s="59" t="s">
        <v>6343</v>
      </c>
      <c r="K374" s="59" t="s">
        <v>6344</v>
      </c>
      <c r="L374" s="59" t="s">
        <v>6345</v>
      </c>
      <c r="M374" s="59" t="s">
        <v>6344</v>
      </c>
      <c r="N374" s="59" t="s">
        <v>6342</v>
      </c>
      <c r="O374" s="59" t="s">
        <v>3658</v>
      </c>
      <c r="P374" s="59" t="s">
        <v>3677</v>
      </c>
      <c r="Q374" s="59" t="s">
        <v>6346</v>
      </c>
      <c r="R374" s="59" t="s">
        <v>6338</v>
      </c>
      <c r="S374" s="59" t="s">
        <v>6347</v>
      </c>
      <c r="T374" s="59" t="s">
        <v>6348</v>
      </c>
      <c r="U374" s="59" t="s">
        <v>4147</v>
      </c>
      <c r="V374" s="59" t="s">
        <v>3699</v>
      </c>
      <c r="W374" s="59" t="s">
        <v>4020</v>
      </c>
      <c r="X374" s="59">
        <v>2024</v>
      </c>
      <c r="Y374" s="59" t="s">
        <v>3667</v>
      </c>
      <c r="Z374" s="59">
        <v>202401</v>
      </c>
      <c r="AA374" s="59">
        <v>202412</v>
      </c>
      <c r="AB374" s="59">
        <v>600</v>
      </c>
      <c r="AC374" s="59">
        <v>600</v>
      </c>
      <c r="AD374" s="59"/>
      <c r="AE374" s="59"/>
      <c r="AF374" s="59">
        <f t="shared" si="19"/>
        <v>0</v>
      </c>
      <c r="AG374" s="59">
        <v>130</v>
      </c>
      <c r="AH374" s="59">
        <v>40</v>
      </c>
      <c r="AI374" s="59" t="s">
        <v>3668</v>
      </c>
      <c r="AJ374" s="59" t="s">
        <v>3668</v>
      </c>
      <c r="AK374" s="59" t="s">
        <v>3668</v>
      </c>
      <c r="AL374" s="59" t="s">
        <v>3667</v>
      </c>
      <c r="AM374" s="59" t="s">
        <v>3667</v>
      </c>
      <c r="AN374" s="59" t="s">
        <v>3668</v>
      </c>
      <c r="AO374" s="59" t="s">
        <v>3668</v>
      </c>
      <c r="AP374" s="59" t="s">
        <v>3668</v>
      </c>
      <c r="AQ374" s="59" t="s">
        <v>3668</v>
      </c>
      <c r="AR374" s="59" t="s">
        <v>5121</v>
      </c>
      <c r="AS374" s="59">
        <v>13896279350</v>
      </c>
      <c r="AT374" s="59"/>
      <c r="AU374" s="59"/>
      <c r="AV374" s="59"/>
      <c r="AW374" s="59"/>
      <c r="AX374" s="59">
        <f t="shared" si="18"/>
        <v>500</v>
      </c>
      <c r="AY374" s="87">
        <v>500</v>
      </c>
      <c r="AZ374" s="130"/>
      <c r="BA374" s="130"/>
      <c r="BB374" s="130"/>
      <c r="BC374" s="130"/>
      <c r="BD374" s="130"/>
      <c r="BE374" s="130"/>
    </row>
    <row r="375" s="6" customFormat="1" ht="93" customHeight="1" outlineLevel="2" spans="1:57">
      <c r="A375" s="59" t="s">
        <v>5367</v>
      </c>
      <c r="B375" s="59" t="s">
        <v>6303</v>
      </c>
      <c r="C375" s="60">
        <v>362</v>
      </c>
      <c r="D375" s="59" t="s">
        <v>6349</v>
      </c>
      <c r="E375" s="59" t="s">
        <v>3686</v>
      </c>
      <c r="F375" s="59" t="s">
        <v>3687</v>
      </c>
      <c r="G375" s="59" t="s">
        <v>3688</v>
      </c>
      <c r="H375" s="59" t="s">
        <v>6350</v>
      </c>
      <c r="I375" s="59" t="s">
        <v>3690</v>
      </c>
      <c r="J375" s="59" t="s">
        <v>4702</v>
      </c>
      <c r="K375" s="59" t="s">
        <v>6351</v>
      </c>
      <c r="L375" s="59" t="s">
        <v>6352</v>
      </c>
      <c r="M375" s="59" t="s">
        <v>6351</v>
      </c>
      <c r="N375" s="59" t="s">
        <v>6353</v>
      </c>
      <c r="O375" s="59" t="s">
        <v>3658</v>
      </c>
      <c r="P375" s="59" t="s">
        <v>3770</v>
      </c>
      <c r="Q375" s="59" t="s">
        <v>6354</v>
      </c>
      <c r="R375" s="59" t="s">
        <v>6355</v>
      </c>
      <c r="S375" s="59" t="s">
        <v>6356</v>
      </c>
      <c r="T375" s="59" t="s">
        <v>3681</v>
      </c>
      <c r="U375" s="59" t="s">
        <v>4147</v>
      </c>
      <c r="V375" s="59" t="s">
        <v>3699</v>
      </c>
      <c r="W375" s="59" t="s">
        <v>4265</v>
      </c>
      <c r="X375" s="59">
        <v>2024</v>
      </c>
      <c r="Y375" s="59" t="s">
        <v>3667</v>
      </c>
      <c r="Z375" s="59">
        <v>202401</v>
      </c>
      <c r="AA375" s="59">
        <v>202412</v>
      </c>
      <c r="AB375" s="59">
        <v>1000</v>
      </c>
      <c r="AC375" s="59">
        <v>1000</v>
      </c>
      <c r="AD375" s="59"/>
      <c r="AE375" s="59"/>
      <c r="AF375" s="59">
        <f t="shared" si="19"/>
        <v>0</v>
      </c>
      <c r="AG375" s="59">
        <v>9786</v>
      </c>
      <c r="AH375" s="59">
        <v>2379</v>
      </c>
      <c r="AI375" s="59" t="s">
        <v>3668</v>
      </c>
      <c r="AJ375" s="59" t="s">
        <v>3668</v>
      </c>
      <c r="AK375" s="59" t="s">
        <v>3668</v>
      </c>
      <c r="AL375" s="59" t="s">
        <v>3667</v>
      </c>
      <c r="AM375" s="59" t="s">
        <v>3668</v>
      </c>
      <c r="AN375" s="59" t="s">
        <v>3668</v>
      </c>
      <c r="AO375" s="59" t="s">
        <v>3668</v>
      </c>
      <c r="AP375" s="59" t="s">
        <v>3667</v>
      </c>
      <c r="AQ375" s="59" t="s">
        <v>6357</v>
      </c>
      <c r="AR375" s="59" t="s">
        <v>4797</v>
      </c>
      <c r="AS375" s="59">
        <v>17749962810</v>
      </c>
      <c r="AT375" s="59"/>
      <c r="AU375" s="59"/>
      <c r="AV375" s="59"/>
      <c r="AW375" s="59"/>
      <c r="AX375" s="59">
        <f t="shared" si="18"/>
        <v>0</v>
      </c>
      <c r="AY375" s="87"/>
      <c r="AZ375" s="130"/>
      <c r="BA375" s="130"/>
      <c r="BB375" s="130"/>
      <c r="BC375" s="130"/>
      <c r="BD375" s="130"/>
      <c r="BE375" s="130"/>
    </row>
    <row r="376" s="6" customFormat="1" ht="152" customHeight="1" outlineLevel="2" spans="1:57">
      <c r="A376" s="59" t="s">
        <v>5367</v>
      </c>
      <c r="B376" s="59" t="s">
        <v>6303</v>
      </c>
      <c r="C376" s="60">
        <v>363</v>
      </c>
      <c r="D376" s="59" t="s">
        <v>6358</v>
      </c>
      <c r="E376" s="59" t="s">
        <v>3686</v>
      </c>
      <c r="F376" s="59" t="s">
        <v>3734</v>
      </c>
      <c r="G376" s="59" t="s">
        <v>6160</v>
      </c>
      <c r="H376" s="59" t="s">
        <v>6359</v>
      </c>
      <c r="I376" s="59" t="s">
        <v>3690</v>
      </c>
      <c r="J376" s="59" t="s">
        <v>5459</v>
      </c>
      <c r="K376" s="59" t="s">
        <v>6360</v>
      </c>
      <c r="L376" s="59" t="s">
        <v>6361</v>
      </c>
      <c r="M376" s="59" t="s">
        <v>6360</v>
      </c>
      <c r="N376" s="59" t="s">
        <v>6359</v>
      </c>
      <c r="O376" s="59" t="s">
        <v>3658</v>
      </c>
      <c r="P376" s="59" t="s">
        <v>3849</v>
      </c>
      <c r="Q376" s="59" t="s">
        <v>6362</v>
      </c>
      <c r="R376" s="59" t="s">
        <v>6363</v>
      </c>
      <c r="S376" s="59" t="s">
        <v>6364</v>
      </c>
      <c r="T376" s="59" t="s">
        <v>4146</v>
      </c>
      <c r="U376" s="59" t="s">
        <v>4147</v>
      </c>
      <c r="V376" s="59" t="s">
        <v>3699</v>
      </c>
      <c r="W376" s="59" t="s">
        <v>4130</v>
      </c>
      <c r="X376" s="59">
        <v>2024</v>
      </c>
      <c r="Y376" s="59" t="s">
        <v>3667</v>
      </c>
      <c r="Z376" s="59">
        <v>202401</v>
      </c>
      <c r="AA376" s="59">
        <v>202412</v>
      </c>
      <c r="AB376" s="59">
        <v>450</v>
      </c>
      <c r="AC376" s="59">
        <v>450</v>
      </c>
      <c r="AD376" s="59"/>
      <c r="AE376" s="59"/>
      <c r="AF376" s="59">
        <f t="shared" si="19"/>
        <v>0</v>
      </c>
      <c r="AG376" s="59">
        <v>40</v>
      </c>
      <c r="AH376" s="59">
        <v>6</v>
      </c>
      <c r="AI376" s="59" t="s">
        <v>3668</v>
      </c>
      <c r="AJ376" s="59" t="s">
        <v>3668</v>
      </c>
      <c r="AK376" s="59" t="s">
        <v>3668</v>
      </c>
      <c r="AL376" s="59" t="s">
        <v>3667</v>
      </c>
      <c r="AM376" s="59" t="s">
        <v>3668</v>
      </c>
      <c r="AN376" s="59" t="s">
        <v>3668</v>
      </c>
      <c r="AO376" s="59" t="s">
        <v>3668</v>
      </c>
      <c r="AP376" s="59" t="s">
        <v>3668</v>
      </c>
      <c r="AQ376" s="59" t="s">
        <v>3668</v>
      </c>
      <c r="AR376" s="59" t="s">
        <v>5079</v>
      </c>
      <c r="AS376" s="59">
        <v>13657634008</v>
      </c>
      <c r="AT376" s="59"/>
      <c r="AU376" s="59"/>
      <c r="AV376" s="59"/>
      <c r="AW376" s="59"/>
      <c r="AX376" s="59">
        <f t="shared" si="18"/>
        <v>450</v>
      </c>
      <c r="AY376" s="87">
        <v>450</v>
      </c>
      <c r="AZ376" s="130"/>
      <c r="BA376" s="130"/>
      <c r="BB376" s="130"/>
      <c r="BC376" s="130"/>
      <c r="BD376" s="130"/>
      <c r="BE376" s="130"/>
    </row>
    <row r="377" s="6" customFormat="1" ht="76" customHeight="1" outlineLevel="2" spans="1:57">
      <c r="A377" s="59" t="s">
        <v>5367</v>
      </c>
      <c r="B377" s="59" t="s">
        <v>6303</v>
      </c>
      <c r="C377" s="60">
        <v>364</v>
      </c>
      <c r="D377" s="59" t="s">
        <v>6365</v>
      </c>
      <c r="E377" s="59" t="s">
        <v>3686</v>
      </c>
      <c r="F377" s="59" t="s">
        <v>3734</v>
      </c>
      <c r="G377" s="59" t="s">
        <v>6179</v>
      </c>
      <c r="H377" s="59" t="s">
        <v>6366</v>
      </c>
      <c r="I377" s="59" t="s">
        <v>3690</v>
      </c>
      <c r="J377" s="59" t="s">
        <v>3928</v>
      </c>
      <c r="K377" s="59" t="s">
        <v>6367</v>
      </c>
      <c r="L377" s="59" t="s">
        <v>6368</v>
      </c>
      <c r="M377" s="59" t="s">
        <v>6367</v>
      </c>
      <c r="N377" s="59" t="s">
        <v>6369</v>
      </c>
      <c r="O377" s="59" t="s">
        <v>5407</v>
      </c>
      <c r="P377" s="59" t="s">
        <v>3756</v>
      </c>
      <c r="Q377" s="59" t="s">
        <v>6370</v>
      </c>
      <c r="R377" s="59" t="s">
        <v>6371</v>
      </c>
      <c r="S377" s="59" t="s">
        <v>6372</v>
      </c>
      <c r="T377" s="59" t="s">
        <v>4146</v>
      </c>
      <c r="U377" s="59" t="s">
        <v>4147</v>
      </c>
      <c r="V377" s="59" t="s">
        <v>6373</v>
      </c>
      <c r="W377" s="59" t="s">
        <v>6373</v>
      </c>
      <c r="X377" s="59">
        <v>2024</v>
      </c>
      <c r="Y377" s="59" t="s">
        <v>3667</v>
      </c>
      <c r="Z377" s="59">
        <v>202401</v>
      </c>
      <c r="AA377" s="59">
        <v>202512</v>
      </c>
      <c r="AB377" s="59">
        <v>1000</v>
      </c>
      <c r="AC377" s="59">
        <v>1000</v>
      </c>
      <c r="AD377" s="59"/>
      <c r="AE377" s="59"/>
      <c r="AF377" s="59"/>
      <c r="AG377" s="59">
        <v>500</v>
      </c>
      <c r="AH377" s="59">
        <v>200</v>
      </c>
      <c r="AI377" s="59" t="s">
        <v>3668</v>
      </c>
      <c r="AJ377" s="59" t="s">
        <v>3668</v>
      </c>
      <c r="AK377" s="59" t="s">
        <v>3668</v>
      </c>
      <c r="AL377" s="59" t="s">
        <v>3667</v>
      </c>
      <c r="AM377" s="59" t="s">
        <v>3668</v>
      </c>
      <c r="AN377" s="59" t="s">
        <v>3668</v>
      </c>
      <c r="AO377" s="59" t="s">
        <v>3668</v>
      </c>
      <c r="AP377" s="59" t="s">
        <v>3668</v>
      </c>
      <c r="AQ377" s="59" t="s">
        <v>3668</v>
      </c>
      <c r="AR377" s="59" t="s">
        <v>6374</v>
      </c>
      <c r="AS377" s="59">
        <v>15223667698</v>
      </c>
      <c r="AT377" s="59"/>
      <c r="AU377" s="59"/>
      <c r="AV377" s="59"/>
      <c r="AW377" s="59"/>
      <c r="AX377" s="59">
        <f t="shared" si="18"/>
        <v>500</v>
      </c>
      <c r="AY377" s="72">
        <v>500</v>
      </c>
      <c r="AZ377" s="72"/>
      <c r="BA377" s="72"/>
      <c r="BB377" s="72"/>
      <c r="BC377" s="72"/>
      <c r="BD377" s="72"/>
      <c r="BE377" s="72"/>
    </row>
    <row r="378" s="6" customFormat="1" ht="59" customHeight="1" outlineLevel="2" spans="1:57">
      <c r="A378" s="59" t="s">
        <v>5367</v>
      </c>
      <c r="B378" s="59" t="s">
        <v>6375</v>
      </c>
      <c r="C378" s="60">
        <v>365</v>
      </c>
      <c r="D378" s="59" t="s">
        <v>6376</v>
      </c>
      <c r="E378" s="59" t="s">
        <v>3686</v>
      </c>
      <c r="F378" s="59" t="s">
        <v>3687</v>
      </c>
      <c r="G378" s="59" t="s">
        <v>3749</v>
      </c>
      <c r="H378" s="59" t="s">
        <v>6377</v>
      </c>
      <c r="I378" s="59" t="s">
        <v>3690</v>
      </c>
      <c r="J378" s="59" t="s">
        <v>6378</v>
      </c>
      <c r="K378" s="59" t="s">
        <v>6379</v>
      </c>
      <c r="L378" s="59" t="s">
        <v>6380</v>
      </c>
      <c r="M378" s="59" t="s">
        <v>6379</v>
      </c>
      <c r="N378" s="59" t="s">
        <v>6381</v>
      </c>
      <c r="O378" s="59" t="s">
        <v>3658</v>
      </c>
      <c r="P378" s="59" t="s">
        <v>6174</v>
      </c>
      <c r="Q378" s="59" t="s">
        <v>6382</v>
      </c>
      <c r="R378" s="59" t="s">
        <v>6383</v>
      </c>
      <c r="S378" s="59" t="s">
        <v>6313</v>
      </c>
      <c r="T378" s="59" t="s">
        <v>6348</v>
      </c>
      <c r="U378" s="59" t="s">
        <v>4147</v>
      </c>
      <c r="V378" s="59" t="s">
        <v>3699</v>
      </c>
      <c r="W378" s="59" t="s">
        <v>3699</v>
      </c>
      <c r="X378" s="59">
        <v>20241</v>
      </c>
      <c r="Y378" s="59" t="s">
        <v>3667</v>
      </c>
      <c r="Z378" s="59">
        <v>202401</v>
      </c>
      <c r="AA378" s="59">
        <v>202412</v>
      </c>
      <c r="AB378" s="59">
        <v>300</v>
      </c>
      <c r="AC378" s="59">
        <v>300</v>
      </c>
      <c r="AD378" s="59"/>
      <c r="AE378" s="59"/>
      <c r="AF378" s="59">
        <f t="shared" ref="AF378:AF392" si="20">AB378-AC378-AD378-AE378</f>
        <v>0</v>
      </c>
      <c r="AG378" s="59">
        <v>50</v>
      </c>
      <c r="AH378" s="59">
        <v>5</v>
      </c>
      <c r="AI378" s="59" t="s">
        <v>3668</v>
      </c>
      <c r="AJ378" s="59" t="s">
        <v>3668</v>
      </c>
      <c r="AK378" s="59" t="s">
        <v>3668</v>
      </c>
      <c r="AL378" s="59" t="s">
        <v>3667</v>
      </c>
      <c r="AM378" s="59" t="s">
        <v>3668</v>
      </c>
      <c r="AN378" s="59" t="s">
        <v>3668</v>
      </c>
      <c r="AO378" s="59" t="s">
        <v>3668</v>
      </c>
      <c r="AP378" s="59" t="s">
        <v>3668</v>
      </c>
      <c r="AQ378" s="59" t="s">
        <v>3668</v>
      </c>
      <c r="AR378" s="59" t="s">
        <v>6384</v>
      </c>
      <c r="AS378" s="59">
        <v>13658265900</v>
      </c>
      <c r="AT378" s="59"/>
      <c r="AU378" s="59"/>
      <c r="AV378" s="59"/>
      <c r="AW378" s="59"/>
      <c r="AX378" s="59">
        <f t="shared" si="18"/>
        <v>0</v>
      </c>
      <c r="AY378" s="87"/>
      <c r="AZ378" s="124"/>
      <c r="BA378" s="124"/>
      <c r="BB378" s="124"/>
      <c r="BC378" s="124"/>
      <c r="BD378" s="124"/>
      <c r="BE378" s="124"/>
    </row>
    <row r="379" s="6" customFormat="1" ht="182" customHeight="1" outlineLevel="2" spans="1:57">
      <c r="A379" s="59" t="s">
        <v>5367</v>
      </c>
      <c r="B379" s="59" t="s">
        <v>6375</v>
      </c>
      <c r="C379" s="60">
        <v>366</v>
      </c>
      <c r="D379" s="59" t="s">
        <v>6385</v>
      </c>
      <c r="E379" s="59" t="s">
        <v>3686</v>
      </c>
      <c r="F379" s="59" t="s">
        <v>3687</v>
      </c>
      <c r="G379" s="59" t="s">
        <v>3749</v>
      </c>
      <c r="H379" s="59" t="s">
        <v>6386</v>
      </c>
      <c r="I379" s="59" t="s">
        <v>3690</v>
      </c>
      <c r="J379" s="59" t="s">
        <v>6387</v>
      </c>
      <c r="K379" s="59" t="s">
        <v>6388</v>
      </c>
      <c r="L379" s="59" t="s">
        <v>6389</v>
      </c>
      <c r="M379" s="59" t="s">
        <v>6388</v>
      </c>
      <c r="N379" s="59" t="s">
        <v>6390</v>
      </c>
      <c r="O379" s="59" t="s">
        <v>3658</v>
      </c>
      <c r="P379" s="59" t="s">
        <v>6174</v>
      </c>
      <c r="Q379" s="59" t="s">
        <v>6391</v>
      </c>
      <c r="R379" s="59" t="s">
        <v>6166</v>
      </c>
      <c r="S379" s="59" t="s">
        <v>4054</v>
      </c>
      <c r="T379" s="59" t="s">
        <v>4579</v>
      </c>
      <c r="U379" s="59" t="s">
        <v>4147</v>
      </c>
      <c r="V379" s="59" t="s">
        <v>3699</v>
      </c>
      <c r="W379" s="59" t="s">
        <v>3699</v>
      </c>
      <c r="X379" s="59">
        <v>20241</v>
      </c>
      <c r="Y379" s="59" t="s">
        <v>3667</v>
      </c>
      <c r="Z379" s="59">
        <v>202401</v>
      </c>
      <c r="AA379" s="59">
        <v>202412</v>
      </c>
      <c r="AB379" s="59">
        <v>400</v>
      </c>
      <c r="AC379" s="59">
        <v>400</v>
      </c>
      <c r="AD379" s="59"/>
      <c r="AE379" s="59"/>
      <c r="AF379" s="59">
        <f t="shared" si="20"/>
        <v>0</v>
      </c>
      <c r="AG379" s="59">
        <v>100</v>
      </c>
      <c r="AH379" s="59">
        <v>20</v>
      </c>
      <c r="AI379" s="59" t="s">
        <v>3668</v>
      </c>
      <c r="AJ379" s="59" t="s">
        <v>3668</v>
      </c>
      <c r="AK379" s="59" t="s">
        <v>3668</v>
      </c>
      <c r="AL379" s="59" t="s">
        <v>3667</v>
      </c>
      <c r="AM379" s="59" t="s">
        <v>3668</v>
      </c>
      <c r="AN379" s="59" t="s">
        <v>3668</v>
      </c>
      <c r="AO379" s="59" t="s">
        <v>3668</v>
      </c>
      <c r="AP379" s="59" t="s">
        <v>3668</v>
      </c>
      <c r="AQ379" s="59" t="s">
        <v>3668</v>
      </c>
      <c r="AR379" s="59" t="s">
        <v>3762</v>
      </c>
      <c r="AS379" s="59">
        <v>13896943996</v>
      </c>
      <c r="AT379" s="59"/>
      <c r="AU379" s="59"/>
      <c r="AV379" s="59"/>
      <c r="AW379" s="59"/>
      <c r="AX379" s="59">
        <f t="shared" si="18"/>
        <v>400</v>
      </c>
      <c r="AY379" s="87">
        <v>400</v>
      </c>
      <c r="AZ379" s="124"/>
      <c r="BA379" s="124"/>
      <c r="BB379" s="124"/>
      <c r="BC379" s="124"/>
      <c r="BD379" s="124"/>
      <c r="BE379" s="124"/>
    </row>
    <row r="380" s="6" customFormat="1" ht="134" customHeight="1" outlineLevel="2" spans="1:57">
      <c r="A380" s="59" t="s">
        <v>5367</v>
      </c>
      <c r="B380" s="59" t="s">
        <v>6375</v>
      </c>
      <c r="C380" s="60">
        <v>367</v>
      </c>
      <c r="D380" s="59" t="s">
        <v>6392</v>
      </c>
      <c r="E380" s="59" t="s">
        <v>3686</v>
      </c>
      <c r="F380" s="59" t="s">
        <v>3687</v>
      </c>
      <c r="G380" s="59" t="s">
        <v>3749</v>
      </c>
      <c r="H380" s="59" t="s">
        <v>6393</v>
      </c>
      <c r="I380" s="59" t="s">
        <v>3690</v>
      </c>
      <c r="J380" s="59" t="s">
        <v>3928</v>
      </c>
      <c r="K380" s="59" t="s">
        <v>6394</v>
      </c>
      <c r="L380" s="59" t="s">
        <v>6395</v>
      </c>
      <c r="M380" s="59" t="s">
        <v>6394</v>
      </c>
      <c r="N380" s="59" t="s">
        <v>6396</v>
      </c>
      <c r="O380" s="59" t="s">
        <v>3658</v>
      </c>
      <c r="P380" s="59" t="s">
        <v>6174</v>
      </c>
      <c r="Q380" s="59" t="s">
        <v>6397</v>
      </c>
      <c r="R380" s="59" t="s">
        <v>6166</v>
      </c>
      <c r="S380" s="59" t="s">
        <v>5519</v>
      </c>
      <c r="T380" s="59" t="s">
        <v>6348</v>
      </c>
      <c r="U380" s="59" t="s">
        <v>4147</v>
      </c>
      <c r="V380" s="59" t="s">
        <v>3699</v>
      </c>
      <c r="W380" s="59" t="s">
        <v>3699</v>
      </c>
      <c r="X380" s="59">
        <v>20241</v>
      </c>
      <c r="Y380" s="59" t="s">
        <v>3667</v>
      </c>
      <c r="Z380" s="59">
        <v>202401</v>
      </c>
      <c r="AA380" s="59">
        <v>202412</v>
      </c>
      <c r="AB380" s="59">
        <v>350</v>
      </c>
      <c r="AC380" s="59">
        <v>350</v>
      </c>
      <c r="AD380" s="59"/>
      <c r="AE380" s="59"/>
      <c r="AF380" s="59">
        <f t="shared" si="20"/>
        <v>0</v>
      </c>
      <c r="AG380" s="59">
        <v>5000</v>
      </c>
      <c r="AH380" s="59">
        <v>200</v>
      </c>
      <c r="AI380" s="59" t="s">
        <v>3668</v>
      </c>
      <c r="AJ380" s="59" t="s">
        <v>3668</v>
      </c>
      <c r="AK380" s="59" t="s">
        <v>3668</v>
      </c>
      <c r="AL380" s="59" t="s">
        <v>3667</v>
      </c>
      <c r="AM380" s="59" t="s">
        <v>3668</v>
      </c>
      <c r="AN380" s="59" t="s">
        <v>3668</v>
      </c>
      <c r="AO380" s="59" t="s">
        <v>3668</v>
      </c>
      <c r="AP380" s="59" t="s">
        <v>3668</v>
      </c>
      <c r="AQ380" s="59" t="s">
        <v>3668</v>
      </c>
      <c r="AR380" s="59" t="s">
        <v>3762</v>
      </c>
      <c r="AS380" s="59">
        <v>13896943996</v>
      </c>
      <c r="AT380" s="59"/>
      <c r="AU380" s="59"/>
      <c r="AV380" s="59"/>
      <c r="AW380" s="59"/>
      <c r="AX380" s="59">
        <f t="shared" si="18"/>
        <v>350</v>
      </c>
      <c r="AY380" s="87">
        <v>350</v>
      </c>
      <c r="AZ380" s="124"/>
      <c r="BA380" s="124"/>
      <c r="BB380" s="124"/>
      <c r="BC380" s="124"/>
      <c r="BD380" s="124"/>
      <c r="BE380" s="124"/>
    </row>
    <row r="381" s="6" customFormat="1" ht="84" customHeight="1" outlineLevel="2" spans="1:57">
      <c r="A381" s="59" t="s">
        <v>5367</v>
      </c>
      <c r="B381" s="59" t="s">
        <v>6375</v>
      </c>
      <c r="C381" s="60">
        <v>368</v>
      </c>
      <c r="D381" s="59" t="s">
        <v>6398</v>
      </c>
      <c r="E381" s="59" t="s">
        <v>3686</v>
      </c>
      <c r="F381" s="59" t="s">
        <v>3687</v>
      </c>
      <c r="G381" s="59" t="s">
        <v>3749</v>
      </c>
      <c r="H381" s="59" t="s">
        <v>6399</v>
      </c>
      <c r="I381" s="59" t="s">
        <v>3690</v>
      </c>
      <c r="J381" s="59" t="s">
        <v>6400</v>
      </c>
      <c r="K381" s="59" t="s">
        <v>6401</v>
      </c>
      <c r="L381" s="59" t="s">
        <v>6402</v>
      </c>
      <c r="M381" s="59" t="s">
        <v>6401</v>
      </c>
      <c r="N381" s="59" t="s">
        <v>6403</v>
      </c>
      <c r="O381" s="59" t="s">
        <v>3658</v>
      </c>
      <c r="P381" s="59" t="s">
        <v>6174</v>
      </c>
      <c r="Q381" s="59" t="s">
        <v>6404</v>
      </c>
      <c r="R381" s="59" t="s">
        <v>6405</v>
      </c>
      <c r="S381" s="59" t="s">
        <v>3798</v>
      </c>
      <c r="T381" s="59" t="s">
        <v>6348</v>
      </c>
      <c r="U381" s="59" t="s">
        <v>4147</v>
      </c>
      <c r="V381" s="59" t="s">
        <v>3699</v>
      </c>
      <c r="W381" s="59" t="s">
        <v>3699</v>
      </c>
      <c r="X381" s="59">
        <v>20241</v>
      </c>
      <c r="Y381" s="59" t="s">
        <v>3667</v>
      </c>
      <c r="Z381" s="59">
        <v>202401</v>
      </c>
      <c r="AA381" s="59">
        <v>202412</v>
      </c>
      <c r="AB381" s="59">
        <v>300</v>
      </c>
      <c r="AC381" s="59">
        <v>300</v>
      </c>
      <c r="AD381" s="59"/>
      <c r="AE381" s="59"/>
      <c r="AF381" s="59">
        <f t="shared" si="20"/>
        <v>0</v>
      </c>
      <c r="AG381" s="59">
        <v>300</v>
      </c>
      <c r="AH381" s="59">
        <v>100</v>
      </c>
      <c r="AI381" s="59" t="s">
        <v>3668</v>
      </c>
      <c r="AJ381" s="59" t="s">
        <v>3668</v>
      </c>
      <c r="AK381" s="59" t="s">
        <v>3668</v>
      </c>
      <c r="AL381" s="59" t="s">
        <v>3667</v>
      </c>
      <c r="AM381" s="59" t="s">
        <v>3668</v>
      </c>
      <c r="AN381" s="59" t="s">
        <v>3668</v>
      </c>
      <c r="AO381" s="59" t="s">
        <v>3668</v>
      </c>
      <c r="AP381" s="59" t="s">
        <v>3668</v>
      </c>
      <c r="AQ381" s="59" t="s">
        <v>3668</v>
      </c>
      <c r="AR381" s="59" t="s">
        <v>6384</v>
      </c>
      <c r="AS381" s="59">
        <v>13658265900</v>
      </c>
      <c r="AT381" s="59"/>
      <c r="AU381" s="59"/>
      <c r="AV381" s="59"/>
      <c r="AW381" s="59"/>
      <c r="AX381" s="59">
        <f t="shared" si="18"/>
        <v>300</v>
      </c>
      <c r="AY381" s="87">
        <v>300</v>
      </c>
      <c r="AZ381" s="124"/>
      <c r="BA381" s="124"/>
      <c r="BB381" s="124"/>
      <c r="BC381" s="124"/>
      <c r="BD381" s="124"/>
      <c r="BE381" s="124"/>
    </row>
    <row r="382" s="6" customFormat="1" ht="71" customHeight="1" outlineLevel="2" spans="1:57">
      <c r="A382" s="59" t="s">
        <v>5367</v>
      </c>
      <c r="B382" s="59" t="s">
        <v>6375</v>
      </c>
      <c r="C382" s="60">
        <v>369</v>
      </c>
      <c r="D382" s="59" t="s">
        <v>6406</v>
      </c>
      <c r="E382" s="59" t="s">
        <v>3686</v>
      </c>
      <c r="F382" s="59" t="s">
        <v>3687</v>
      </c>
      <c r="G382" s="59" t="s">
        <v>3749</v>
      </c>
      <c r="H382" s="59" t="s">
        <v>6407</v>
      </c>
      <c r="I382" s="59" t="s">
        <v>3690</v>
      </c>
      <c r="J382" s="59" t="s">
        <v>6408</v>
      </c>
      <c r="K382" s="59" t="s">
        <v>6409</v>
      </c>
      <c r="L382" s="59" t="s">
        <v>6410</v>
      </c>
      <c r="M382" s="59" t="s">
        <v>6409</v>
      </c>
      <c r="N382" s="59" t="s">
        <v>6411</v>
      </c>
      <c r="O382" s="59" t="s">
        <v>5407</v>
      </c>
      <c r="P382" s="59" t="s">
        <v>3659</v>
      </c>
      <c r="Q382" s="59" t="s">
        <v>6412</v>
      </c>
      <c r="R382" s="59" t="s">
        <v>6166</v>
      </c>
      <c r="S382" s="59" t="s">
        <v>5519</v>
      </c>
      <c r="T382" s="59" t="s">
        <v>5887</v>
      </c>
      <c r="U382" s="59" t="s">
        <v>4147</v>
      </c>
      <c r="V382" s="59" t="s">
        <v>3699</v>
      </c>
      <c r="W382" s="59" t="s">
        <v>4333</v>
      </c>
      <c r="X382" s="59">
        <v>202401</v>
      </c>
      <c r="Y382" s="59" t="s">
        <v>3667</v>
      </c>
      <c r="Z382" s="59">
        <v>202401</v>
      </c>
      <c r="AA382" s="59">
        <v>202412</v>
      </c>
      <c r="AB382" s="59">
        <v>300</v>
      </c>
      <c r="AC382" s="59">
        <v>300</v>
      </c>
      <c r="AD382" s="59"/>
      <c r="AE382" s="59"/>
      <c r="AF382" s="59">
        <f t="shared" si="20"/>
        <v>0</v>
      </c>
      <c r="AG382" s="59">
        <v>600</v>
      </c>
      <c r="AH382" s="59">
        <v>200</v>
      </c>
      <c r="AI382" s="59" t="s">
        <v>3668</v>
      </c>
      <c r="AJ382" s="59" t="s">
        <v>3668</v>
      </c>
      <c r="AK382" s="59" t="s">
        <v>3668</v>
      </c>
      <c r="AL382" s="59" t="s">
        <v>3667</v>
      </c>
      <c r="AM382" s="59" t="s">
        <v>3668</v>
      </c>
      <c r="AN382" s="59" t="s">
        <v>3668</v>
      </c>
      <c r="AO382" s="59" t="s">
        <v>3668</v>
      </c>
      <c r="AP382" s="59" t="s">
        <v>3667</v>
      </c>
      <c r="AQ382" s="59" t="s">
        <v>6413</v>
      </c>
      <c r="AR382" s="59" t="s">
        <v>4804</v>
      </c>
      <c r="AS382" s="59">
        <v>15826470946</v>
      </c>
      <c r="AT382" s="59"/>
      <c r="AU382" s="59"/>
      <c r="AV382" s="59"/>
      <c r="AW382" s="59"/>
      <c r="AX382" s="59">
        <f t="shared" si="18"/>
        <v>300</v>
      </c>
      <c r="AY382" s="87">
        <v>300</v>
      </c>
      <c r="AZ382" s="124"/>
      <c r="BA382" s="124"/>
      <c r="BB382" s="124"/>
      <c r="BC382" s="124"/>
      <c r="BD382" s="124"/>
      <c r="BE382" s="124"/>
    </row>
    <row r="383" s="6" customFormat="1" ht="93" customHeight="1" outlineLevel="2" spans="1:57">
      <c r="A383" s="59" t="s">
        <v>5367</v>
      </c>
      <c r="B383" s="59" t="s">
        <v>6375</v>
      </c>
      <c r="C383" s="60">
        <v>370</v>
      </c>
      <c r="D383" s="59" t="s">
        <v>6414</v>
      </c>
      <c r="E383" s="59" t="s">
        <v>3686</v>
      </c>
      <c r="F383" s="59" t="s">
        <v>3687</v>
      </c>
      <c r="G383" s="59" t="s">
        <v>3749</v>
      </c>
      <c r="H383" s="59" t="s">
        <v>6415</v>
      </c>
      <c r="I383" s="59" t="s">
        <v>5346</v>
      </c>
      <c r="J383" s="59" t="s">
        <v>4091</v>
      </c>
      <c r="K383" s="59" t="s">
        <v>6416</v>
      </c>
      <c r="L383" s="59" t="s">
        <v>6417</v>
      </c>
      <c r="M383" s="59" t="s">
        <v>6416</v>
      </c>
      <c r="N383" s="59" t="s">
        <v>6418</v>
      </c>
      <c r="O383" s="59" t="s">
        <v>3658</v>
      </c>
      <c r="P383" s="59" t="s">
        <v>3677</v>
      </c>
      <c r="Q383" s="59" t="s">
        <v>6419</v>
      </c>
      <c r="R383" s="59" t="s">
        <v>6166</v>
      </c>
      <c r="S383" s="59" t="s">
        <v>5150</v>
      </c>
      <c r="T383" s="59" t="s">
        <v>4146</v>
      </c>
      <c r="U383" s="59" t="s">
        <v>4147</v>
      </c>
      <c r="V383" s="59" t="s">
        <v>3699</v>
      </c>
      <c r="W383" s="59" t="s">
        <v>4099</v>
      </c>
      <c r="X383" s="59">
        <v>20241</v>
      </c>
      <c r="Y383" s="59" t="s">
        <v>3667</v>
      </c>
      <c r="Z383" s="59">
        <v>202401</v>
      </c>
      <c r="AA383" s="59">
        <v>202412</v>
      </c>
      <c r="AB383" s="59">
        <v>400</v>
      </c>
      <c r="AC383" s="59">
        <v>400</v>
      </c>
      <c r="AD383" s="59"/>
      <c r="AE383" s="59"/>
      <c r="AF383" s="59">
        <f t="shared" si="20"/>
        <v>0</v>
      </c>
      <c r="AG383" s="59">
        <v>100</v>
      </c>
      <c r="AH383" s="59">
        <v>30</v>
      </c>
      <c r="AI383" s="59" t="s">
        <v>3668</v>
      </c>
      <c r="AJ383" s="59" t="s">
        <v>3668</v>
      </c>
      <c r="AK383" s="59" t="s">
        <v>3668</v>
      </c>
      <c r="AL383" s="59" t="s">
        <v>3667</v>
      </c>
      <c r="AM383" s="59" t="s">
        <v>3668</v>
      </c>
      <c r="AN383" s="59" t="s">
        <v>3668</v>
      </c>
      <c r="AO383" s="59" t="s">
        <v>3668</v>
      </c>
      <c r="AP383" s="59" t="s">
        <v>3667</v>
      </c>
      <c r="AQ383" s="59" t="s">
        <v>6420</v>
      </c>
      <c r="AR383" s="59" t="s">
        <v>4902</v>
      </c>
      <c r="AS383" s="59">
        <v>13627649933</v>
      </c>
      <c r="AT383" s="59"/>
      <c r="AU383" s="59"/>
      <c r="AV383" s="59"/>
      <c r="AW383" s="59"/>
      <c r="AX383" s="59">
        <f t="shared" si="18"/>
        <v>400</v>
      </c>
      <c r="AY383" s="87">
        <v>400</v>
      </c>
      <c r="AZ383" s="124"/>
      <c r="BA383" s="124"/>
      <c r="BB383" s="124"/>
      <c r="BC383" s="124"/>
      <c r="BD383" s="124"/>
      <c r="BE383" s="124"/>
    </row>
    <row r="384" s="6" customFormat="1" ht="66" customHeight="1" outlineLevel="2" spans="1:57">
      <c r="A384" s="59" t="s">
        <v>5367</v>
      </c>
      <c r="B384" s="59" t="s">
        <v>6375</v>
      </c>
      <c r="C384" s="60">
        <v>371</v>
      </c>
      <c r="D384" s="59" t="s">
        <v>6421</v>
      </c>
      <c r="E384" s="59" t="s">
        <v>3686</v>
      </c>
      <c r="F384" s="59" t="s">
        <v>3687</v>
      </c>
      <c r="G384" s="59" t="s">
        <v>3749</v>
      </c>
      <c r="H384" s="59" t="s">
        <v>6422</v>
      </c>
      <c r="I384" s="59" t="s">
        <v>3690</v>
      </c>
      <c r="J384" s="59" t="s">
        <v>3804</v>
      </c>
      <c r="K384" s="59" t="s">
        <v>6423</v>
      </c>
      <c r="L384" s="59" t="s">
        <v>6424</v>
      </c>
      <c r="M384" s="59" t="s">
        <v>6425</v>
      </c>
      <c r="N384" s="59" t="s">
        <v>6422</v>
      </c>
      <c r="O384" s="59" t="s">
        <v>3658</v>
      </c>
      <c r="P384" s="59" t="s">
        <v>3677</v>
      </c>
      <c r="Q384" s="59" t="s">
        <v>6426</v>
      </c>
      <c r="R384" s="59" t="s">
        <v>6166</v>
      </c>
      <c r="S384" s="59" t="s">
        <v>4635</v>
      </c>
      <c r="T384" s="59" t="s">
        <v>4146</v>
      </c>
      <c r="U384" s="59" t="s">
        <v>4147</v>
      </c>
      <c r="V384" s="59" t="s">
        <v>3699</v>
      </c>
      <c r="W384" s="59" t="s">
        <v>3811</v>
      </c>
      <c r="X384" s="59">
        <v>20241</v>
      </c>
      <c r="Y384" s="59" t="s">
        <v>3667</v>
      </c>
      <c r="Z384" s="59">
        <v>202401</v>
      </c>
      <c r="AA384" s="59">
        <v>202412</v>
      </c>
      <c r="AB384" s="59">
        <v>38</v>
      </c>
      <c r="AC384" s="59">
        <v>38</v>
      </c>
      <c r="AD384" s="59"/>
      <c r="AE384" s="59"/>
      <c r="AF384" s="59">
        <f t="shared" si="20"/>
        <v>0</v>
      </c>
      <c r="AG384" s="59">
        <v>90</v>
      </c>
      <c r="AH384" s="59">
        <v>40</v>
      </c>
      <c r="AI384" s="59" t="s">
        <v>3668</v>
      </c>
      <c r="AJ384" s="59" t="s">
        <v>3668</v>
      </c>
      <c r="AK384" s="59" t="s">
        <v>3668</v>
      </c>
      <c r="AL384" s="59" t="s">
        <v>3667</v>
      </c>
      <c r="AM384" s="59" t="s">
        <v>3668</v>
      </c>
      <c r="AN384" s="59" t="s">
        <v>3668</v>
      </c>
      <c r="AO384" s="59" t="s">
        <v>3668</v>
      </c>
      <c r="AP384" s="59" t="s">
        <v>3668</v>
      </c>
      <c r="AQ384" s="59" t="s">
        <v>3668</v>
      </c>
      <c r="AR384" s="59" t="s">
        <v>6314</v>
      </c>
      <c r="AS384" s="59">
        <v>15202380275</v>
      </c>
      <c r="AT384" s="59"/>
      <c r="AU384" s="59"/>
      <c r="AV384" s="59"/>
      <c r="AW384" s="59"/>
      <c r="AX384" s="59">
        <f t="shared" si="18"/>
        <v>0</v>
      </c>
      <c r="AY384" s="87"/>
      <c r="AZ384" s="124"/>
      <c r="BA384" s="124"/>
      <c r="BB384" s="124"/>
      <c r="BC384" s="124"/>
      <c r="BD384" s="124"/>
      <c r="BE384" s="124"/>
    </row>
    <row r="385" s="6" customFormat="1" ht="77" customHeight="1" outlineLevel="2" spans="1:57">
      <c r="A385" s="59" t="s">
        <v>5367</v>
      </c>
      <c r="B385" s="59" t="s">
        <v>6375</v>
      </c>
      <c r="C385" s="60">
        <v>372</v>
      </c>
      <c r="D385" s="59" t="s">
        <v>6427</v>
      </c>
      <c r="E385" s="59" t="s">
        <v>3686</v>
      </c>
      <c r="F385" s="59" t="s">
        <v>3687</v>
      </c>
      <c r="G385" s="59" t="s">
        <v>3749</v>
      </c>
      <c r="H385" s="59" t="s">
        <v>6428</v>
      </c>
      <c r="I385" s="59" t="s">
        <v>3690</v>
      </c>
      <c r="J385" s="59" t="s">
        <v>6429</v>
      </c>
      <c r="K385" s="59" t="s">
        <v>6430</v>
      </c>
      <c r="L385" s="59" t="s">
        <v>6431</v>
      </c>
      <c r="M385" s="59" t="s">
        <v>6430</v>
      </c>
      <c r="N385" s="59" t="s">
        <v>6432</v>
      </c>
      <c r="O385" s="59" t="s">
        <v>3658</v>
      </c>
      <c r="P385" s="59" t="s">
        <v>3677</v>
      </c>
      <c r="Q385" s="59" t="s">
        <v>6433</v>
      </c>
      <c r="R385" s="59" t="s">
        <v>6166</v>
      </c>
      <c r="S385" s="59" t="s">
        <v>6434</v>
      </c>
      <c r="T385" s="59" t="s">
        <v>5354</v>
      </c>
      <c r="U385" s="59" t="s">
        <v>4147</v>
      </c>
      <c r="V385" s="59" t="s">
        <v>3699</v>
      </c>
      <c r="W385" s="59" t="s">
        <v>4020</v>
      </c>
      <c r="X385" s="59">
        <v>20241</v>
      </c>
      <c r="Y385" s="59" t="s">
        <v>3667</v>
      </c>
      <c r="Z385" s="59">
        <v>202401</v>
      </c>
      <c r="AA385" s="59">
        <v>202412</v>
      </c>
      <c r="AB385" s="59">
        <v>100</v>
      </c>
      <c r="AC385" s="59">
        <v>100</v>
      </c>
      <c r="AD385" s="59"/>
      <c r="AE385" s="59"/>
      <c r="AF385" s="59">
        <f t="shared" si="20"/>
        <v>0</v>
      </c>
      <c r="AG385" s="59">
        <v>140</v>
      </c>
      <c r="AH385" s="59">
        <v>42</v>
      </c>
      <c r="AI385" s="59" t="s">
        <v>3668</v>
      </c>
      <c r="AJ385" s="59" t="s">
        <v>3668</v>
      </c>
      <c r="AK385" s="59" t="s">
        <v>3668</v>
      </c>
      <c r="AL385" s="59" t="s">
        <v>3667</v>
      </c>
      <c r="AM385" s="59" t="s">
        <v>3667</v>
      </c>
      <c r="AN385" s="59" t="s">
        <v>3668</v>
      </c>
      <c r="AO385" s="59" t="s">
        <v>3668</v>
      </c>
      <c r="AP385" s="59" t="s">
        <v>3668</v>
      </c>
      <c r="AQ385" s="59" t="s">
        <v>3668</v>
      </c>
      <c r="AR385" s="59" t="s">
        <v>5121</v>
      </c>
      <c r="AS385" s="59">
        <v>13896279350</v>
      </c>
      <c r="AT385" s="59"/>
      <c r="AU385" s="59"/>
      <c r="AV385" s="59"/>
      <c r="AW385" s="59"/>
      <c r="AX385" s="59">
        <f t="shared" si="18"/>
        <v>100</v>
      </c>
      <c r="AY385" s="87">
        <v>100</v>
      </c>
      <c r="AZ385" s="124"/>
      <c r="BA385" s="124"/>
      <c r="BB385" s="124"/>
      <c r="BC385" s="124"/>
      <c r="BD385" s="124"/>
      <c r="BE385" s="124"/>
    </row>
    <row r="386" s="6" customFormat="1" ht="92" customHeight="1" outlineLevel="2" spans="1:57">
      <c r="A386" s="59" t="s">
        <v>5367</v>
      </c>
      <c r="B386" s="59" t="s">
        <v>6375</v>
      </c>
      <c r="C386" s="60">
        <v>373</v>
      </c>
      <c r="D386" s="59" t="s">
        <v>6435</v>
      </c>
      <c r="E386" s="59" t="s">
        <v>3686</v>
      </c>
      <c r="F386" s="59" t="s">
        <v>3687</v>
      </c>
      <c r="G386" s="59" t="s">
        <v>3749</v>
      </c>
      <c r="H386" s="59" t="s">
        <v>6436</v>
      </c>
      <c r="I386" s="59" t="s">
        <v>3690</v>
      </c>
      <c r="J386" s="59" t="s">
        <v>6437</v>
      </c>
      <c r="K386" s="59" t="s">
        <v>6438</v>
      </c>
      <c r="L386" s="59" t="s">
        <v>6439</v>
      </c>
      <c r="M386" s="59" t="s">
        <v>6440</v>
      </c>
      <c r="N386" s="59" t="s">
        <v>6436</v>
      </c>
      <c r="O386" s="59" t="s">
        <v>3658</v>
      </c>
      <c r="P386" s="59" t="s">
        <v>6174</v>
      </c>
      <c r="Q386" s="59" t="s">
        <v>6441</v>
      </c>
      <c r="R386" s="59" t="s">
        <v>5363</v>
      </c>
      <c r="S386" s="59" t="s">
        <v>6442</v>
      </c>
      <c r="T386" s="59" t="s">
        <v>3681</v>
      </c>
      <c r="U386" s="59" t="s">
        <v>4147</v>
      </c>
      <c r="V386" s="59" t="s">
        <v>3699</v>
      </c>
      <c r="W386" s="59" t="s">
        <v>4318</v>
      </c>
      <c r="X386" s="59">
        <v>2024</v>
      </c>
      <c r="Y386" s="59" t="s">
        <v>3667</v>
      </c>
      <c r="Z386" s="59">
        <v>202401</v>
      </c>
      <c r="AA386" s="59">
        <v>202412</v>
      </c>
      <c r="AB386" s="59">
        <v>85</v>
      </c>
      <c r="AC386" s="59">
        <v>85</v>
      </c>
      <c r="AD386" s="59"/>
      <c r="AE386" s="59"/>
      <c r="AF386" s="59">
        <f t="shared" si="20"/>
        <v>0</v>
      </c>
      <c r="AG386" s="59">
        <v>50</v>
      </c>
      <c r="AH386" s="59">
        <v>20</v>
      </c>
      <c r="AI386" s="59" t="s">
        <v>3668</v>
      </c>
      <c r="AJ386" s="59" t="s">
        <v>3668</v>
      </c>
      <c r="AK386" s="59" t="s">
        <v>3668</v>
      </c>
      <c r="AL386" s="59" t="s">
        <v>3667</v>
      </c>
      <c r="AM386" s="59" t="s">
        <v>3667</v>
      </c>
      <c r="AN386" s="59" t="s">
        <v>3668</v>
      </c>
      <c r="AO386" s="59" t="s">
        <v>3668</v>
      </c>
      <c r="AP386" s="59" t="s">
        <v>3668</v>
      </c>
      <c r="AQ386" s="59" t="s">
        <v>3668</v>
      </c>
      <c r="AR386" s="59" t="s">
        <v>6443</v>
      </c>
      <c r="AS386" s="59">
        <v>15923859086</v>
      </c>
      <c r="AT386" s="59"/>
      <c r="AU386" s="59"/>
      <c r="AV386" s="59"/>
      <c r="AW386" s="59"/>
      <c r="AX386" s="59">
        <f t="shared" si="18"/>
        <v>85</v>
      </c>
      <c r="AY386" s="87">
        <v>85</v>
      </c>
      <c r="AZ386" s="124"/>
      <c r="BA386" s="124"/>
      <c r="BB386" s="124"/>
      <c r="BC386" s="124"/>
      <c r="BD386" s="124"/>
      <c r="BE386" s="124"/>
    </row>
    <row r="387" s="6" customFormat="1" ht="127" customHeight="1" outlineLevel="2" spans="1:57">
      <c r="A387" s="59" t="s">
        <v>5367</v>
      </c>
      <c r="B387" s="59" t="s">
        <v>6444</v>
      </c>
      <c r="C387" s="60">
        <v>374</v>
      </c>
      <c r="D387" s="59" t="s">
        <v>6445</v>
      </c>
      <c r="E387" s="59" t="s">
        <v>3686</v>
      </c>
      <c r="F387" s="59" t="s">
        <v>3687</v>
      </c>
      <c r="G387" s="59" t="s">
        <v>3749</v>
      </c>
      <c r="H387" s="59" t="s">
        <v>6446</v>
      </c>
      <c r="I387" s="59" t="s">
        <v>3690</v>
      </c>
      <c r="J387" s="59" t="s">
        <v>6447</v>
      </c>
      <c r="K387" s="59" t="s">
        <v>6448</v>
      </c>
      <c r="L387" s="59" t="s">
        <v>6449</v>
      </c>
      <c r="M387" s="59" t="s">
        <v>6450</v>
      </c>
      <c r="N387" s="59" t="s">
        <v>6451</v>
      </c>
      <c r="O387" s="59" t="s">
        <v>3658</v>
      </c>
      <c r="P387" s="59" t="s">
        <v>3677</v>
      </c>
      <c r="Q387" s="59" t="s">
        <v>6452</v>
      </c>
      <c r="R387" s="59" t="s">
        <v>6166</v>
      </c>
      <c r="S387" s="59" t="s">
        <v>3798</v>
      </c>
      <c r="T387" s="59" t="s">
        <v>4146</v>
      </c>
      <c r="U387" s="59" t="s">
        <v>4147</v>
      </c>
      <c r="V387" s="59" t="s">
        <v>6453</v>
      </c>
      <c r="W387" s="59" t="s">
        <v>6453</v>
      </c>
      <c r="X387" s="59">
        <v>2024</v>
      </c>
      <c r="Y387" s="59" t="s">
        <v>3667</v>
      </c>
      <c r="Z387" s="59">
        <v>202401</v>
      </c>
      <c r="AA387" s="59">
        <v>202412</v>
      </c>
      <c r="AB387" s="59">
        <v>800</v>
      </c>
      <c r="AC387" s="59">
        <v>800</v>
      </c>
      <c r="AD387" s="59"/>
      <c r="AE387" s="59"/>
      <c r="AF387" s="59">
        <f t="shared" si="20"/>
        <v>0</v>
      </c>
      <c r="AG387" s="59">
        <v>1000</v>
      </c>
      <c r="AH387" s="59">
        <v>100</v>
      </c>
      <c r="AI387" s="59" t="s">
        <v>3668</v>
      </c>
      <c r="AJ387" s="59" t="s">
        <v>3668</v>
      </c>
      <c r="AK387" s="59" t="s">
        <v>3668</v>
      </c>
      <c r="AL387" s="59" t="s">
        <v>3667</v>
      </c>
      <c r="AM387" s="59" t="s">
        <v>3668</v>
      </c>
      <c r="AN387" s="59" t="s">
        <v>3668</v>
      </c>
      <c r="AO387" s="59" t="s">
        <v>3668</v>
      </c>
      <c r="AP387" s="59" t="s">
        <v>3668</v>
      </c>
      <c r="AQ387" s="59" t="s">
        <v>3668</v>
      </c>
      <c r="AR387" s="59" t="s">
        <v>6454</v>
      </c>
      <c r="AS387" s="59">
        <v>15223799812</v>
      </c>
      <c r="AT387" s="59"/>
      <c r="AU387" s="59"/>
      <c r="AV387" s="59"/>
      <c r="AW387" s="59"/>
      <c r="AX387" s="59">
        <f t="shared" si="18"/>
        <v>600</v>
      </c>
      <c r="AY387" s="87">
        <v>600</v>
      </c>
      <c r="AZ387" s="124"/>
      <c r="BA387" s="124"/>
      <c r="BB387" s="124"/>
      <c r="BC387" s="124"/>
      <c r="BD387" s="124"/>
      <c r="BE387" s="124"/>
    </row>
    <row r="388" s="6" customFormat="1" ht="76" customHeight="1" outlineLevel="2" spans="1:57">
      <c r="A388" s="59" t="s">
        <v>5367</v>
      </c>
      <c r="B388" s="59" t="s">
        <v>6444</v>
      </c>
      <c r="C388" s="60">
        <v>375</v>
      </c>
      <c r="D388" s="59" t="s">
        <v>6455</v>
      </c>
      <c r="E388" s="59" t="s">
        <v>3686</v>
      </c>
      <c r="F388" s="59" t="s">
        <v>3687</v>
      </c>
      <c r="G388" s="59" t="s">
        <v>3749</v>
      </c>
      <c r="H388" s="59" t="s">
        <v>6456</v>
      </c>
      <c r="I388" s="59" t="s">
        <v>3690</v>
      </c>
      <c r="J388" s="59" t="s">
        <v>6457</v>
      </c>
      <c r="K388" s="59" t="s">
        <v>6458</v>
      </c>
      <c r="L388" s="59" t="s">
        <v>6459</v>
      </c>
      <c r="M388" s="59" t="s">
        <v>6458</v>
      </c>
      <c r="N388" s="59" t="s">
        <v>6460</v>
      </c>
      <c r="O388" s="59" t="s">
        <v>3658</v>
      </c>
      <c r="P388" s="59" t="s">
        <v>3677</v>
      </c>
      <c r="Q388" s="59" t="s">
        <v>6461</v>
      </c>
      <c r="R388" s="59" t="s">
        <v>6338</v>
      </c>
      <c r="S388" s="59" t="s">
        <v>6462</v>
      </c>
      <c r="T388" s="59" t="s">
        <v>4146</v>
      </c>
      <c r="U388" s="59" t="s">
        <v>4147</v>
      </c>
      <c r="V388" s="59" t="s">
        <v>6453</v>
      </c>
      <c r="W388" s="59" t="s">
        <v>6457</v>
      </c>
      <c r="X388" s="59">
        <v>2024</v>
      </c>
      <c r="Y388" s="59" t="s">
        <v>3667</v>
      </c>
      <c r="Z388" s="59">
        <v>202401</v>
      </c>
      <c r="AA388" s="59">
        <v>202412</v>
      </c>
      <c r="AB388" s="59">
        <v>1500</v>
      </c>
      <c r="AC388" s="59">
        <v>1500</v>
      </c>
      <c r="AD388" s="59"/>
      <c r="AE388" s="59"/>
      <c r="AF388" s="59">
        <f t="shared" si="20"/>
        <v>0</v>
      </c>
      <c r="AG388" s="59">
        <v>5000</v>
      </c>
      <c r="AH388" s="59">
        <v>500</v>
      </c>
      <c r="AI388" s="59" t="s">
        <v>3668</v>
      </c>
      <c r="AJ388" s="59" t="s">
        <v>3668</v>
      </c>
      <c r="AK388" s="59" t="s">
        <v>3668</v>
      </c>
      <c r="AL388" s="59" t="s">
        <v>3667</v>
      </c>
      <c r="AM388" s="59" t="s">
        <v>3668</v>
      </c>
      <c r="AN388" s="59" t="s">
        <v>3668</v>
      </c>
      <c r="AO388" s="59" t="s">
        <v>3668</v>
      </c>
      <c r="AP388" s="59" t="s">
        <v>3667</v>
      </c>
      <c r="AQ388" s="59" t="s">
        <v>6463</v>
      </c>
      <c r="AR388" s="59" t="s">
        <v>6454</v>
      </c>
      <c r="AS388" s="59">
        <v>15223799812</v>
      </c>
      <c r="AT388" s="59"/>
      <c r="AU388" s="59"/>
      <c r="AV388" s="59"/>
      <c r="AW388" s="59"/>
      <c r="AX388" s="59">
        <f t="shared" si="18"/>
        <v>1000</v>
      </c>
      <c r="AY388" s="87">
        <v>1000</v>
      </c>
      <c r="AZ388" s="124"/>
      <c r="BA388" s="124"/>
      <c r="BB388" s="124"/>
      <c r="BC388" s="124"/>
      <c r="BD388" s="124"/>
      <c r="BE388" s="124"/>
    </row>
    <row r="389" s="6" customFormat="1" ht="99" customHeight="1" outlineLevel="2" spans="1:57">
      <c r="A389" s="59" t="s">
        <v>5367</v>
      </c>
      <c r="B389" s="59" t="s">
        <v>6444</v>
      </c>
      <c r="C389" s="60">
        <v>376</v>
      </c>
      <c r="D389" s="59" t="s">
        <v>6464</v>
      </c>
      <c r="E389" s="59" t="s">
        <v>3686</v>
      </c>
      <c r="F389" s="59" t="s">
        <v>3687</v>
      </c>
      <c r="G389" s="59" t="s">
        <v>3749</v>
      </c>
      <c r="H389" s="59" t="s">
        <v>6465</v>
      </c>
      <c r="I389" s="59" t="s">
        <v>3690</v>
      </c>
      <c r="J389" s="59" t="s">
        <v>6466</v>
      </c>
      <c r="K389" s="59" t="s">
        <v>6467</v>
      </c>
      <c r="L389" s="59" t="s">
        <v>6468</v>
      </c>
      <c r="M389" s="59" t="s">
        <v>6467</v>
      </c>
      <c r="N389" s="59" t="s">
        <v>6469</v>
      </c>
      <c r="O389" s="59" t="s">
        <v>3658</v>
      </c>
      <c r="P389" s="59" t="s">
        <v>3677</v>
      </c>
      <c r="Q389" s="59" t="s">
        <v>6470</v>
      </c>
      <c r="R389" s="59" t="s">
        <v>6338</v>
      </c>
      <c r="S389" s="59" t="s">
        <v>6471</v>
      </c>
      <c r="T389" s="59" t="s">
        <v>4146</v>
      </c>
      <c r="U389" s="59" t="s">
        <v>4147</v>
      </c>
      <c r="V389" s="59" t="s">
        <v>6453</v>
      </c>
      <c r="W389" s="59" t="s">
        <v>6466</v>
      </c>
      <c r="X389" s="59">
        <v>2024</v>
      </c>
      <c r="Y389" s="59" t="s">
        <v>3667</v>
      </c>
      <c r="Z389" s="59">
        <v>202401</v>
      </c>
      <c r="AA389" s="59">
        <v>202412</v>
      </c>
      <c r="AB389" s="59">
        <v>1500</v>
      </c>
      <c r="AC389" s="59">
        <v>1500</v>
      </c>
      <c r="AD389" s="59"/>
      <c r="AE389" s="59"/>
      <c r="AF389" s="59">
        <f t="shared" si="20"/>
        <v>0</v>
      </c>
      <c r="AG389" s="59">
        <v>10000</v>
      </c>
      <c r="AH389" s="59">
        <v>1000</v>
      </c>
      <c r="AI389" s="59" t="s">
        <v>3668</v>
      </c>
      <c r="AJ389" s="59" t="s">
        <v>3668</v>
      </c>
      <c r="AK389" s="59" t="s">
        <v>3668</v>
      </c>
      <c r="AL389" s="59" t="s">
        <v>3667</v>
      </c>
      <c r="AM389" s="59" t="s">
        <v>3668</v>
      </c>
      <c r="AN389" s="59" t="s">
        <v>3668</v>
      </c>
      <c r="AO389" s="59" t="s">
        <v>3668</v>
      </c>
      <c r="AP389" s="59" t="s">
        <v>3667</v>
      </c>
      <c r="AQ389" s="59" t="s">
        <v>6472</v>
      </c>
      <c r="AR389" s="59" t="s">
        <v>6454</v>
      </c>
      <c r="AS389" s="59">
        <v>15223799812</v>
      </c>
      <c r="AT389" s="59"/>
      <c r="AU389" s="59"/>
      <c r="AV389" s="59"/>
      <c r="AW389" s="59"/>
      <c r="AX389" s="59">
        <f t="shared" si="18"/>
        <v>1000</v>
      </c>
      <c r="AY389" s="87">
        <v>1000</v>
      </c>
      <c r="AZ389" s="124"/>
      <c r="BA389" s="124"/>
      <c r="BB389" s="124"/>
      <c r="BC389" s="124"/>
      <c r="BD389" s="124"/>
      <c r="BE389" s="124"/>
    </row>
    <row r="390" s="6" customFormat="1" ht="131" customHeight="1" outlineLevel="2" spans="1:57">
      <c r="A390" s="59" t="s">
        <v>5367</v>
      </c>
      <c r="B390" s="59" t="s">
        <v>6444</v>
      </c>
      <c r="C390" s="60">
        <v>377</v>
      </c>
      <c r="D390" s="59" t="s">
        <v>6473</v>
      </c>
      <c r="E390" s="59" t="s">
        <v>3686</v>
      </c>
      <c r="F390" s="59" t="s">
        <v>3687</v>
      </c>
      <c r="G390" s="59" t="s">
        <v>3749</v>
      </c>
      <c r="H390" s="59" t="s">
        <v>6474</v>
      </c>
      <c r="I390" s="59" t="s">
        <v>3690</v>
      </c>
      <c r="J390" s="59" t="s">
        <v>3928</v>
      </c>
      <c r="K390" s="59" t="s">
        <v>6475</v>
      </c>
      <c r="L390" s="59" t="s">
        <v>6476</v>
      </c>
      <c r="M390" s="59" t="s">
        <v>6475</v>
      </c>
      <c r="N390" s="59" t="s">
        <v>6477</v>
      </c>
      <c r="O390" s="59" t="s">
        <v>3658</v>
      </c>
      <c r="P390" s="59" t="s">
        <v>3677</v>
      </c>
      <c r="Q390" s="59" t="s">
        <v>6478</v>
      </c>
      <c r="R390" s="59" t="s">
        <v>6479</v>
      </c>
      <c r="S390" s="59" t="s">
        <v>6480</v>
      </c>
      <c r="T390" s="59" t="s">
        <v>4146</v>
      </c>
      <c r="U390" s="59" t="s">
        <v>4147</v>
      </c>
      <c r="V390" s="59" t="s">
        <v>3699</v>
      </c>
      <c r="W390" s="59" t="s">
        <v>3699</v>
      </c>
      <c r="X390" s="59">
        <v>2024</v>
      </c>
      <c r="Y390" s="59" t="s">
        <v>3667</v>
      </c>
      <c r="Z390" s="59">
        <v>202401</v>
      </c>
      <c r="AA390" s="59">
        <v>202412</v>
      </c>
      <c r="AB390" s="59">
        <v>1000</v>
      </c>
      <c r="AC390" s="59">
        <v>1000</v>
      </c>
      <c r="AD390" s="59"/>
      <c r="AE390" s="59"/>
      <c r="AF390" s="59">
        <f t="shared" si="20"/>
        <v>0</v>
      </c>
      <c r="AG390" s="59">
        <v>500</v>
      </c>
      <c r="AH390" s="59">
        <v>320</v>
      </c>
      <c r="AI390" s="59" t="s">
        <v>3668</v>
      </c>
      <c r="AJ390" s="59" t="s">
        <v>3668</v>
      </c>
      <c r="AK390" s="59" t="s">
        <v>3668</v>
      </c>
      <c r="AL390" s="59" t="s">
        <v>3667</v>
      </c>
      <c r="AM390" s="59" t="s">
        <v>3668</v>
      </c>
      <c r="AN390" s="59" t="s">
        <v>3668</v>
      </c>
      <c r="AO390" s="59" t="s">
        <v>3668</v>
      </c>
      <c r="AP390" s="59" t="s">
        <v>3668</v>
      </c>
      <c r="AQ390" s="59" t="s">
        <v>3668</v>
      </c>
      <c r="AR390" s="59" t="s">
        <v>6454</v>
      </c>
      <c r="AS390" s="59">
        <v>15223799812</v>
      </c>
      <c r="AT390" s="59"/>
      <c r="AU390" s="59"/>
      <c r="AV390" s="59"/>
      <c r="AW390" s="59"/>
      <c r="AX390" s="59">
        <f t="shared" si="18"/>
        <v>800</v>
      </c>
      <c r="AY390" s="87">
        <v>800</v>
      </c>
      <c r="AZ390" s="124"/>
      <c r="BA390" s="124"/>
      <c r="BB390" s="124"/>
      <c r="BC390" s="124"/>
      <c r="BD390" s="124"/>
      <c r="BE390" s="124"/>
    </row>
    <row r="391" s="6" customFormat="1" ht="55" customHeight="1" outlineLevel="2" spans="1:57">
      <c r="A391" s="59" t="s">
        <v>5367</v>
      </c>
      <c r="B391" s="59" t="s">
        <v>6444</v>
      </c>
      <c r="C391" s="60">
        <v>378</v>
      </c>
      <c r="D391" s="59" t="s">
        <v>6481</v>
      </c>
      <c r="E391" s="59" t="s">
        <v>3686</v>
      </c>
      <c r="F391" s="59" t="s">
        <v>3687</v>
      </c>
      <c r="G391" s="59" t="s">
        <v>3749</v>
      </c>
      <c r="H391" s="59" t="s">
        <v>6482</v>
      </c>
      <c r="I391" s="59" t="s">
        <v>3690</v>
      </c>
      <c r="J391" s="59" t="s">
        <v>6483</v>
      </c>
      <c r="K391" s="59" t="s">
        <v>6484</v>
      </c>
      <c r="L391" s="59" t="s">
        <v>6485</v>
      </c>
      <c r="M391" s="59" t="s">
        <v>6484</v>
      </c>
      <c r="N391" s="59" t="s">
        <v>6486</v>
      </c>
      <c r="O391" s="59" t="s">
        <v>3658</v>
      </c>
      <c r="P391" s="59" t="s">
        <v>3677</v>
      </c>
      <c r="Q391" s="59" t="s">
        <v>6487</v>
      </c>
      <c r="R391" s="59" t="s">
        <v>6488</v>
      </c>
      <c r="S391" s="59" t="s">
        <v>5799</v>
      </c>
      <c r="T391" s="59" t="s">
        <v>4146</v>
      </c>
      <c r="U391" s="59" t="s">
        <v>4147</v>
      </c>
      <c r="V391" s="59" t="s">
        <v>3699</v>
      </c>
      <c r="W391" s="59" t="s">
        <v>3775</v>
      </c>
      <c r="X391" s="59">
        <v>2024</v>
      </c>
      <c r="Y391" s="59" t="s">
        <v>3667</v>
      </c>
      <c r="Z391" s="59">
        <v>202401</v>
      </c>
      <c r="AA391" s="59">
        <v>202412</v>
      </c>
      <c r="AB391" s="59">
        <v>500</v>
      </c>
      <c r="AC391" s="59">
        <v>500</v>
      </c>
      <c r="AD391" s="59"/>
      <c r="AE391" s="59"/>
      <c r="AF391" s="59">
        <f t="shared" si="20"/>
        <v>0</v>
      </c>
      <c r="AG391" s="59">
        <v>30000</v>
      </c>
      <c r="AH391" s="59">
        <v>1000</v>
      </c>
      <c r="AI391" s="59" t="s">
        <v>3668</v>
      </c>
      <c r="AJ391" s="59" t="s">
        <v>3668</v>
      </c>
      <c r="AK391" s="59" t="s">
        <v>3668</v>
      </c>
      <c r="AL391" s="59" t="s">
        <v>3667</v>
      </c>
      <c r="AM391" s="59" t="s">
        <v>3668</v>
      </c>
      <c r="AN391" s="59" t="s">
        <v>3668</v>
      </c>
      <c r="AO391" s="59" t="s">
        <v>3668</v>
      </c>
      <c r="AP391" s="59" t="s">
        <v>3668</v>
      </c>
      <c r="AQ391" s="59" t="s">
        <v>3668</v>
      </c>
      <c r="AR391" s="59" t="s">
        <v>3776</v>
      </c>
      <c r="AS391" s="59">
        <v>13668448288</v>
      </c>
      <c r="AT391" s="59"/>
      <c r="AU391" s="59"/>
      <c r="AV391" s="59"/>
      <c r="AW391" s="59"/>
      <c r="AX391" s="59">
        <f t="shared" si="18"/>
        <v>500</v>
      </c>
      <c r="AY391" s="87">
        <v>500</v>
      </c>
      <c r="AZ391" s="124"/>
      <c r="BA391" s="124"/>
      <c r="BB391" s="124"/>
      <c r="BC391" s="124"/>
      <c r="BD391" s="124"/>
      <c r="BE391" s="124"/>
    </row>
    <row r="392" s="6" customFormat="1" ht="56" customHeight="1" outlineLevel="2" spans="1:57">
      <c r="A392" s="59" t="s">
        <v>5367</v>
      </c>
      <c r="B392" s="59" t="s">
        <v>6444</v>
      </c>
      <c r="C392" s="60">
        <v>379</v>
      </c>
      <c r="D392" s="59" t="s">
        <v>6489</v>
      </c>
      <c r="E392" s="59" t="s">
        <v>3686</v>
      </c>
      <c r="F392" s="59" t="s">
        <v>3687</v>
      </c>
      <c r="G392" s="59" t="s">
        <v>3749</v>
      </c>
      <c r="H392" s="59" t="s">
        <v>6490</v>
      </c>
      <c r="I392" s="59" t="s">
        <v>3690</v>
      </c>
      <c r="J392" s="59" t="s">
        <v>3928</v>
      </c>
      <c r="K392" s="59" t="s">
        <v>6491</v>
      </c>
      <c r="L392" s="59" t="s">
        <v>6492</v>
      </c>
      <c r="M392" s="59" t="s">
        <v>6491</v>
      </c>
      <c r="N392" s="59" t="s">
        <v>6493</v>
      </c>
      <c r="O392" s="59" t="s">
        <v>3658</v>
      </c>
      <c r="P392" s="59" t="s">
        <v>3677</v>
      </c>
      <c r="Q392" s="59" t="s">
        <v>6494</v>
      </c>
      <c r="R392" s="59" t="s">
        <v>6338</v>
      </c>
      <c r="S392" s="59" t="s">
        <v>4054</v>
      </c>
      <c r="T392" s="59" t="s">
        <v>4146</v>
      </c>
      <c r="U392" s="59" t="s">
        <v>4147</v>
      </c>
      <c r="V392" s="59" t="s">
        <v>6453</v>
      </c>
      <c r="W392" s="59" t="s">
        <v>6495</v>
      </c>
      <c r="X392" s="59">
        <v>2024</v>
      </c>
      <c r="Y392" s="59" t="s">
        <v>3667</v>
      </c>
      <c r="Z392" s="59">
        <v>202401</v>
      </c>
      <c r="AA392" s="59">
        <v>202412</v>
      </c>
      <c r="AB392" s="59">
        <v>300</v>
      </c>
      <c r="AC392" s="59">
        <v>0</v>
      </c>
      <c r="AD392" s="59">
        <v>300</v>
      </c>
      <c r="AE392" s="59"/>
      <c r="AF392" s="59">
        <f t="shared" si="20"/>
        <v>0</v>
      </c>
      <c r="AG392" s="59">
        <v>500</v>
      </c>
      <c r="AH392" s="59">
        <v>20</v>
      </c>
      <c r="AI392" s="59" t="s">
        <v>3668</v>
      </c>
      <c r="AJ392" s="59" t="s">
        <v>3668</v>
      </c>
      <c r="AK392" s="59" t="s">
        <v>3668</v>
      </c>
      <c r="AL392" s="59" t="s">
        <v>3667</v>
      </c>
      <c r="AM392" s="59" t="s">
        <v>3668</v>
      </c>
      <c r="AN392" s="59" t="s">
        <v>3668</v>
      </c>
      <c r="AO392" s="59" t="s">
        <v>3668</v>
      </c>
      <c r="AP392" s="59" t="s">
        <v>3668</v>
      </c>
      <c r="AQ392" s="59" t="s">
        <v>3668</v>
      </c>
      <c r="AR392" s="59" t="s">
        <v>6454</v>
      </c>
      <c r="AS392" s="59">
        <v>15223799812</v>
      </c>
      <c r="AT392" s="59"/>
      <c r="AU392" s="59"/>
      <c r="AV392" s="59"/>
      <c r="AW392" s="59"/>
      <c r="AX392" s="59">
        <f t="shared" si="18"/>
        <v>0</v>
      </c>
      <c r="AY392" s="87"/>
      <c r="AZ392" s="124"/>
      <c r="BA392" s="124"/>
      <c r="BB392" s="124"/>
      <c r="BC392" s="124"/>
      <c r="BD392" s="124"/>
      <c r="BE392" s="124"/>
    </row>
    <row r="393" s="6" customFormat="1" ht="55" customHeight="1" outlineLevel="2" spans="1:57">
      <c r="A393" s="59" t="s">
        <v>5367</v>
      </c>
      <c r="B393" s="59" t="s">
        <v>6444</v>
      </c>
      <c r="C393" s="60">
        <v>380</v>
      </c>
      <c r="D393" s="59" t="s">
        <v>6496</v>
      </c>
      <c r="E393" s="59" t="s">
        <v>3686</v>
      </c>
      <c r="F393" s="59" t="s">
        <v>6147</v>
      </c>
      <c r="G393" s="59" t="s">
        <v>6148</v>
      </c>
      <c r="H393" s="59" t="s">
        <v>6497</v>
      </c>
      <c r="I393" s="59" t="s">
        <v>5346</v>
      </c>
      <c r="J393" s="59" t="s">
        <v>6498</v>
      </c>
      <c r="K393" s="59" t="s">
        <v>6499</v>
      </c>
      <c r="L393" s="59" t="s">
        <v>6500</v>
      </c>
      <c r="M393" s="59" t="s">
        <v>6499</v>
      </c>
      <c r="N393" s="59" t="s">
        <v>6497</v>
      </c>
      <c r="O393" s="59" t="s">
        <v>3658</v>
      </c>
      <c r="P393" s="59" t="s">
        <v>4575</v>
      </c>
      <c r="Q393" s="59" t="s">
        <v>6501</v>
      </c>
      <c r="R393" s="59" t="s">
        <v>6110</v>
      </c>
      <c r="S393" s="59" t="s">
        <v>4054</v>
      </c>
      <c r="T393" s="59" t="s">
        <v>4146</v>
      </c>
      <c r="U393" s="59" t="s">
        <v>4147</v>
      </c>
      <c r="V393" s="59" t="s">
        <v>6156</v>
      </c>
      <c r="W393" s="59" t="s">
        <v>3775</v>
      </c>
      <c r="X393" s="59">
        <v>2024</v>
      </c>
      <c r="Y393" s="59" t="s">
        <v>3667</v>
      </c>
      <c r="Z393" s="59">
        <v>202401</v>
      </c>
      <c r="AA393" s="59">
        <v>202412</v>
      </c>
      <c r="AB393" s="59">
        <v>300</v>
      </c>
      <c r="AC393" s="59">
        <v>300</v>
      </c>
      <c r="AD393" s="59"/>
      <c r="AE393" s="59"/>
      <c r="AF393" s="59"/>
      <c r="AG393" s="59">
        <v>20</v>
      </c>
      <c r="AH393" s="59">
        <v>20</v>
      </c>
      <c r="AI393" s="59" t="s">
        <v>3668</v>
      </c>
      <c r="AJ393" s="59" t="s">
        <v>3668</v>
      </c>
      <c r="AK393" s="59" t="s">
        <v>3668</v>
      </c>
      <c r="AL393" s="59" t="s">
        <v>3667</v>
      </c>
      <c r="AM393" s="59" t="s">
        <v>3668</v>
      </c>
      <c r="AN393" s="59" t="s">
        <v>3668</v>
      </c>
      <c r="AO393" s="59" t="s">
        <v>3668</v>
      </c>
      <c r="AP393" s="59" t="s">
        <v>3668</v>
      </c>
      <c r="AQ393" s="59" t="s">
        <v>3668</v>
      </c>
      <c r="AR393" s="59" t="s">
        <v>3776</v>
      </c>
      <c r="AS393" s="59">
        <v>13668448288</v>
      </c>
      <c r="AT393" s="59"/>
      <c r="AU393" s="59"/>
      <c r="AV393" s="59"/>
      <c r="AW393" s="59"/>
      <c r="AX393" s="59">
        <f t="shared" si="18"/>
        <v>0</v>
      </c>
      <c r="AY393" s="135"/>
      <c r="AZ393" s="135"/>
      <c r="BA393" s="135"/>
      <c r="BB393" s="135"/>
      <c r="BC393" s="135"/>
      <c r="BD393" s="135"/>
      <c r="BE393" s="135"/>
    </row>
    <row r="394" s="6" customFormat="1" ht="102" customHeight="1" outlineLevel="2" spans="1:57">
      <c r="A394" s="59" t="s">
        <v>5367</v>
      </c>
      <c r="B394" s="59" t="s">
        <v>6502</v>
      </c>
      <c r="C394" s="60">
        <v>381</v>
      </c>
      <c r="D394" s="59" t="s">
        <v>6503</v>
      </c>
      <c r="E394" s="59" t="s">
        <v>3686</v>
      </c>
      <c r="F394" s="59" t="s">
        <v>3687</v>
      </c>
      <c r="G394" s="59" t="s">
        <v>3749</v>
      </c>
      <c r="H394" s="59" t="s">
        <v>6504</v>
      </c>
      <c r="I394" s="59" t="s">
        <v>3690</v>
      </c>
      <c r="J394" s="59" t="s">
        <v>4260</v>
      </c>
      <c r="K394" s="59" t="s">
        <v>6505</v>
      </c>
      <c r="L394" s="59" t="s">
        <v>6506</v>
      </c>
      <c r="M394" s="59" t="s">
        <v>6505</v>
      </c>
      <c r="N394" s="59" t="s">
        <v>6507</v>
      </c>
      <c r="O394" s="59" t="s">
        <v>3658</v>
      </c>
      <c r="P394" s="59" t="s">
        <v>6174</v>
      </c>
      <c r="Q394" s="59" t="s">
        <v>6508</v>
      </c>
      <c r="R394" s="59" t="s">
        <v>6338</v>
      </c>
      <c r="S394" s="59" t="s">
        <v>6509</v>
      </c>
      <c r="T394" s="59" t="s">
        <v>4146</v>
      </c>
      <c r="U394" s="59" t="s">
        <v>4147</v>
      </c>
      <c r="V394" s="59" t="s">
        <v>3699</v>
      </c>
      <c r="W394" s="59" t="s">
        <v>4265</v>
      </c>
      <c r="X394" s="59">
        <v>2024</v>
      </c>
      <c r="Y394" s="59" t="s">
        <v>3667</v>
      </c>
      <c r="Z394" s="59">
        <v>202401</v>
      </c>
      <c r="AA394" s="59">
        <v>202412</v>
      </c>
      <c r="AB394" s="59">
        <v>1000</v>
      </c>
      <c r="AC394" s="59">
        <v>1000</v>
      </c>
      <c r="AD394" s="59"/>
      <c r="AE394" s="59"/>
      <c r="AF394" s="59">
        <f>AB394-AC394-AD394-AE394</f>
        <v>0</v>
      </c>
      <c r="AG394" s="59">
        <v>560</v>
      </c>
      <c r="AH394" s="59">
        <v>305</v>
      </c>
      <c r="AI394" s="59" t="s">
        <v>3668</v>
      </c>
      <c r="AJ394" s="59" t="s">
        <v>3668</v>
      </c>
      <c r="AK394" s="59" t="s">
        <v>3668</v>
      </c>
      <c r="AL394" s="59" t="s">
        <v>3667</v>
      </c>
      <c r="AM394" s="59" t="s">
        <v>3668</v>
      </c>
      <c r="AN394" s="59" t="s">
        <v>3668</v>
      </c>
      <c r="AO394" s="59" t="s">
        <v>3668</v>
      </c>
      <c r="AP394" s="59" t="s">
        <v>3667</v>
      </c>
      <c r="AQ394" s="59" t="s">
        <v>6510</v>
      </c>
      <c r="AR394" s="59" t="s">
        <v>6511</v>
      </c>
      <c r="AS394" s="59">
        <v>15023818108</v>
      </c>
      <c r="AT394" s="59"/>
      <c r="AU394" s="59"/>
      <c r="AV394" s="59"/>
      <c r="AW394" s="59"/>
      <c r="AX394" s="59">
        <f t="shared" si="18"/>
        <v>800</v>
      </c>
      <c r="AY394" s="87">
        <v>800</v>
      </c>
      <c r="AZ394" s="124"/>
      <c r="BA394" s="124"/>
      <c r="BB394" s="124"/>
      <c r="BC394" s="124"/>
      <c r="BD394" s="124"/>
      <c r="BE394" s="124"/>
    </row>
    <row r="395" s="6" customFormat="1" ht="237" customHeight="1" outlineLevel="2" spans="1:57">
      <c r="A395" s="59" t="s">
        <v>5367</v>
      </c>
      <c r="B395" s="59" t="s">
        <v>6512</v>
      </c>
      <c r="C395" s="60">
        <v>382</v>
      </c>
      <c r="D395" s="59" t="s">
        <v>6513</v>
      </c>
      <c r="E395" s="59" t="s">
        <v>3686</v>
      </c>
      <c r="F395" s="59" t="s">
        <v>3687</v>
      </c>
      <c r="G395" s="59" t="s">
        <v>3688</v>
      </c>
      <c r="H395" s="59" t="s">
        <v>6514</v>
      </c>
      <c r="I395" s="59" t="s">
        <v>3690</v>
      </c>
      <c r="J395" s="59" t="s">
        <v>3928</v>
      </c>
      <c r="K395" s="59" t="s">
        <v>6515</v>
      </c>
      <c r="L395" s="59" t="s">
        <v>6516</v>
      </c>
      <c r="M395" s="59" t="s">
        <v>6517</v>
      </c>
      <c r="N395" s="59" t="s">
        <v>6518</v>
      </c>
      <c r="O395" s="59" t="s">
        <v>3658</v>
      </c>
      <c r="P395" s="59" t="s">
        <v>3677</v>
      </c>
      <c r="Q395" s="59" t="s">
        <v>6519</v>
      </c>
      <c r="R395" s="59" t="s">
        <v>6520</v>
      </c>
      <c r="S395" s="59" t="s">
        <v>6521</v>
      </c>
      <c r="T395" s="59" t="s">
        <v>4146</v>
      </c>
      <c r="U395" s="59" t="s">
        <v>4147</v>
      </c>
      <c r="V395" s="59" t="s">
        <v>3699</v>
      </c>
      <c r="W395" s="59" t="s">
        <v>6522</v>
      </c>
      <c r="X395" s="59">
        <v>2024</v>
      </c>
      <c r="Y395" s="59" t="s">
        <v>3667</v>
      </c>
      <c r="Z395" s="59">
        <v>202401</v>
      </c>
      <c r="AA395" s="59">
        <v>202412</v>
      </c>
      <c r="AB395" s="59">
        <v>2000</v>
      </c>
      <c r="AC395" s="59">
        <v>2000</v>
      </c>
      <c r="AD395" s="59"/>
      <c r="AE395" s="59"/>
      <c r="AF395" s="59">
        <f>AB395-AC395-AD395-AE395</f>
        <v>0</v>
      </c>
      <c r="AG395" s="59">
        <v>2000</v>
      </c>
      <c r="AH395" s="59">
        <v>500</v>
      </c>
      <c r="AI395" s="59" t="s">
        <v>3668</v>
      </c>
      <c r="AJ395" s="59" t="s">
        <v>3668</v>
      </c>
      <c r="AK395" s="59" t="s">
        <v>3668</v>
      </c>
      <c r="AL395" s="59" t="s">
        <v>3667</v>
      </c>
      <c r="AM395" s="59" t="s">
        <v>3668</v>
      </c>
      <c r="AN395" s="59" t="s">
        <v>3668</v>
      </c>
      <c r="AO395" s="59" t="s">
        <v>3668</v>
      </c>
      <c r="AP395" s="59" t="s">
        <v>3668</v>
      </c>
      <c r="AQ395" s="59" t="s">
        <v>3668</v>
      </c>
      <c r="AR395" s="59" t="s">
        <v>6523</v>
      </c>
      <c r="AS395" s="59" t="s">
        <v>1261</v>
      </c>
      <c r="AT395" s="59"/>
      <c r="AU395" s="59"/>
      <c r="AV395" s="59"/>
      <c r="AW395" s="59"/>
      <c r="AX395" s="59">
        <f t="shared" si="18"/>
        <v>1000</v>
      </c>
      <c r="AY395" s="87">
        <v>1000</v>
      </c>
      <c r="AZ395" s="124"/>
      <c r="BA395" s="124"/>
      <c r="BB395" s="124"/>
      <c r="BC395" s="124"/>
      <c r="BD395" s="124"/>
      <c r="BE395" s="124"/>
    </row>
    <row r="396" s="6" customFormat="1" ht="61" customHeight="1" outlineLevel="2" spans="1:57">
      <c r="A396" s="59" t="s">
        <v>5367</v>
      </c>
      <c r="B396" s="59" t="s">
        <v>6524</v>
      </c>
      <c r="C396" s="60">
        <v>383</v>
      </c>
      <c r="D396" s="59" t="s">
        <v>6525</v>
      </c>
      <c r="E396" s="59" t="s">
        <v>3686</v>
      </c>
      <c r="F396" s="59" t="s">
        <v>3687</v>
      </c>
      <c r="G396" s="59" t="s">
        <v>3749</v>
      </c>
      <c r="H396" s="59" t="s">
        <v>6526</v>
      </c>
      <c r="I396" s="59" t="s">
        <v>3690</v>
      </c>
      <c r="J396" s="59" t="s">
        <v>6527</v>
      </c>
      <c r="K396" s="59" t="s">
        <v>6528</v>
      </c>
      <c r="L396" s="59" t="s">
        <v>6529</v>
      </c>
      <c r="M396" s="59" t="s">
        <v>6528</v>
      </c>
      <c r="N396" s="59" t="s">
        <v>6530</v>
      </c>
      <c r="O396" s="59" t="s">
        <v>6531</v>
      </c>
      <c r="P396" s="59" t="s">
        <v>3770</v>
      </c>
      <c r="Q396" s="59" t="s">
        <v>6532</v>
      </c>
      <c r="R396" s="59" t="s">
        <v>6533</v>
      </c>
      <c r="S396" s="59" t="s">
        <v>6534</v>
      </c>
      <c r="T396" s="59" t="s">
        <v>5341</v>
      </c>
      <c r="U396" s="59" t="s">
        <v>4147</v>
      </c>
      <c r="V396" s="59" t="s">
        <v>5379</v>
      </c>
      <c r="W396" s="59" t="s">
        <v>4345</v>
      </c>
      <c r="X396" s="59">
        <v>2024</v>
      </c>
      <c r="Y396" s="59" t="s">
        <v>3667</v>
      </c>
      <c r="Z396" s="59">
        <v>202401</v>
      </c>
      <c r="AA396" s="59">
        <v>202412</v>
      </c>
      <c r="AB396" s="59">
        <v>22</v>
      </c>
      <c r="AC396" s="59"/>
      <c r="AD396" s="59">
        <v>22</v>
      </c>
      <c r="AE396" s="59"/>
      <c r="AF396" s="59"/>
      <c r="AG396" s="59">
        <v>60</v>
      </c>
      <c r="AH396" s="59">
        <v>8</v>
      </c>
      <c r="AI396" s="59" t="s">
        <v>3668</v>
      </c>
      <c r="AJ396" s="59" t="s">
        <v>3668</v>
      </c>
      <c r="AK396" s="59" t="s">
        <v>3668</v>
      </c>
      <c r="AL396" s="59" t="s">
        <v>3667</v>
      </c>
      <c r="AM396" s="59" t="s">
        <v>3667</v>
      </c>
      <c r="AN396" s="59" t="s">
        <v>3668</v>
      </c>
      <c r="AO396" s="59" t="s">
        <v>3668</v>
      </c>
      <c r="AP396" s="59" t="s">
        <v>3668</v>
      </c>
      <c r="AQ396" s="59" t="s">
        <v>3668</v>
      </c>
      <c r="AR396" s="59" t="s">
        <v>4992</v>
      </c>
      <c r="AS396" s="59">
        <v>15870466966</v>
      </c>
      <c r="AT396" s="59"/>
      <c r="AU396" s="59"/>
      <c r="AV396" s="59"/>
      <c r="AW396" s="59"/>
      <c r="AX396" s="59">
        <f t="shared" si="18"/>
        <v>0</v>
      </c>
      <c r="AY396" s="72"/>
      <c r="AZ396" s="72"/>
      <c r="BA396" s="72"/>
      <c r="BB396" s="72"/>
      <c r="BC396" s="72"/>
      <c r="BD396" s="72"/>
      <c r="BE396" s="72"/>
    </row>
    <row r="397" s="6" customFormat="1" ht="61" customHeight="1" outlineLevel="2" spans="1:57">
      <c r="A397" s="59" t="s">
        <v>5367</v>
      </c>
      <c r="B397" s="59" t="s">
        <v>6524</v>
      </c>
      <c r="C397" s="60">
        <v>384</v>
      </c>
      <c r="D397" s="59" t="s">
        <v>6535</v>
      </c>
      <c r="E397" s="59" t="s">
        <v>3686</v>
      </c>
      <c r="F397" s="59" t="s">
        <v>3687</v>
      </c>
      <c r="G397" s="59" t="s">
        <v>3749</v>
      </c>
      <c r="H397" s="59" t="s">
        <v>6536</v>
      </c>
      <c r="I397" s="59" t="s">
        <v>3690</v>
      </c>
      <c r="J397" s="59" t="s">
        <v>6537</v>
      </c>
      <c r="K397" s="59" t="s">
        <v>6538</v>
      </c>
      <c r="L397" s="59" t="s">
        <v>6539</v>
      </c>
      <c r="M397" s="59" t="s">
        <v>6538</v>
      </c>
      <c r="N397" s="59" t="s">
        <v>6536</v>
      </c>
      <c r="O397" s="59" t="s">
        <v>6531</v>
      </c>
      <c r="P397" s="59" t="s">
        <v>3770</v>
      </c>
      <c r="Q397" s="59" t="s">
        <v>6540</v>
      </c>
      <c r="R397" s="59" t="s">
        <v>6541</v>
      </c>
      <c r="S397" s="59" t="s">
        <v>6364</v>
      </c>
      <c r="T397" s="59" t="s">
        <v>5341</v>
      </c>
      <c r="U397" s="59" t="s">
        <v>4147</v>
      </c>
      <c r="V397" s="59" t="s">
        <v>5379</v>
      </c>
      <c r="W397" s="59" t="s">
        <v>4166</v>
      </c>
      <c r="X397" s="59">
        <v>2024</v>
      </c>
      <c r="Y397" s="59" t="s">
        <v>3667</v>
      </c>
      <c r="Z397" s="59">
        <v>202401</v>
      </c>
      <c r="AA397" s="59">
        <v>202412</v>
      </c>
      <c r="AB397" s="59">
        <v>10.5</v>
      </c>
      <c r="AC397" s="59"/>
      <c r="AD397" s="59">
        <v>10.5</v>
      </c>
      <c r="AE397" s="59"/>
      <c r="AF397" s="59"/>
      <c r="AG397" s="59">
        <v>30</v>
      </c>
      <c r="AH397" s="59">
        <v>6</v>
      </c>
      <c r="AI397" s="59" t="s">
        <v>3668</v>
      </c>
      <c r="AJ397" s="59" t="s">
        <v>3668</v>
      </c>
      <c r="AK397" s="59" t="s">
        <v>3668</v>
      </c>
      <c r="AL397" s="59" t="s">
        <v>3667</v>
      </c>
      <c r="AM397" s="59" t="s">
        <v>3667</v>
      </c>
      <c r="AN397" s="59" t="s">
        <v>3668</v>
      </c>
      <c r="AO397" s="59" t="s">
        <v>3668</v>
      </c>
      <c r="AP397" s="59" t="s">
        <v>3668</v>
      </c>
      <c r="AQ397" s="59" t="s">
        <v>3668</v>
      </c>
      <c r="AR397" s="59" t="s">
        <v>6542</v>
      </c>
      <c r="AS397" s="59">
        <v>19942365777</v>
      </c>
      <c r="AT397" s="59"/>
      <c r="AU397" s="59"/>
      <c r="AV397" s="59"/>
      <c r="AW397" s="59"/>
      <c r="AX397" s="59">
        <f t="shared" si="18"/>
        <v>0</v>
      </c>
      <c r="AY397" s="72"/>
      <c r="AZ397" s="72"/>
      <c r="BA397" s="72"/>
      <c r="BB397" s="72"/>
      <c r="BC397" s="72"/>
      <c r="BD397" s="72"/>
      <c r="BE397" s="72"/>
    </row>
    <row r="398" s="6" customFormat="1" ht="61" customHeight="1" outlineLevel="2" spans="1:57">
      <c r="A398" s="59" t="s">
        <v>5367</v>
      </c>
      <c r="B398" s="59" t="s">
        <v>6524</v>
      </c>
      <c r="C398" s="60">
        <v>385</v>
      </c>
      <c r="D398" s="59" t="s">
        <v>6543</v>
      </c>
      <c r="E398" s="59" t="s">
        <v>3686</v>
      </c>
      <c r="F398" s="59" t="s">
        <v>3687</v>
      </c>
      <c r="G398" s="59" t="s">
        <v>3749</v>
      </c>
      <c r="H398" s="59" t="s">
        <v>6544</v>
      </c>
      <c r="I398" s="59" t="s">
        <v>3690</v>
      </c>
      <c r="J398" s="59" t="s">
        <v>6545</v>
      </c>
      <c r="K398" s="59" t="s">
        <v>6546</v>
      </c>
      <c r="L398" s="59" t="s">
        <v>6547</v>
      </c>
      <c r="M398" s="59" t="s">
        <v>6546</v>
      </c>
      <c r="N398" s="59" t="s">
        <v>6544</v>
      </c>
      <c r="O398" s="59" t="s">
        <v>6531</v>
      </c>
      <c r="P398" s="59" t="s">
        <v>3770</v>
      </c>
      <c r="Q398" s="59" t="s">
        <v>6548</v>
      </c>
      <c r="R398" s="59" t="s">
        <v>6549</v>
      </c>
      <c r="S398" s="59" t="s">
        <v>6550</v>
      </c>
      <c r="T398" s="59" t="s">
        <v>5341</v>
      </c>
      <c r="U398" s="59" t="s">
        <v>4147</v>
      </c>
      <c r="V398" s="59" t="s">
        <v>5379</v>
      </c>
      <c r="W398" s="59" t="s">
        <v>4174</v>
      </c>
      <c r="X398" s="59">
        <v>2024</v>
      </c>
      <c r="Y398" s="59" t="s">
        <v>3667</v>
      </c>
      <c r="Z398" s="59">
        <v>202401</v>
      </c>
      <c r="AA398" s="59">
        <v>202412</v>
      </c>
      <c r="AB398" s="59">
        <v>64.5</v>
      </c>
      <c r="AC398" s="59"/>
      <c r="AD398" s="59">
        <v>64.5</v>
      </c>
      <c r="AE398" s="59"/>
      <c r="AF398" s="59"/>
      <c r="AG398" s="59">
        <v>60</v>
      </c>
      <c r="AH398" s="59">
        <v>12</v>
      </c>
      <c r="AI398" s="59" t="s">
        <v>3668</v>
      </c>
      <c r="AJ398" s="59" t="s">
        <v>3668</v>
      </c>
      <c r="AK398" s="59" t="s">
        <v>3668</v>
      </c>
      <c r="AL398" s="59" t="s">
        <v>3667</v>
      </c>
      <c r="AM398" s="59" t="s">
        <v>3667</v>
      </c>
      <c r="AN398" s="59" t="s">
        <v>3668</v>
      </c>
      <c r="AO398" s="59" t="s">
        <v>3668</v>
      </c>
      <c r="AP398" s="59" t="s">
        <v>3668</v>
      </c>
      <c r="AQ398" s="59" t="s">
        <v>3668</v>
      </c>
      <c r="AR398" s="59" t="s">
        <v>6551</v>
      </c>
      <c r="AS398" s="59">
        <v>15922968670</v>
      </c>
      <c r="AT398" s="59"/>
      <c r="AU398" s="59"/>
      <c r="AV398" s="59"/>
      <c r="AW398" s="59"/>
      <c r="AX398" s="59">
        <f t="shared" si="18"/>
        <v>0</v>
      </c>
      <c r="AY398" s="72"/>
      <c r="AZ398" s="72"/>
      <c r="BA398" s="72"/>
      <c r="BB398" s="72"/>
      <c r="BC398" s="72"/>
      <c r="BD398" s="72"/>
      <c r="BE398" s="72"/>
    </row>
    <row r="399" s="6" customFormat="1" ht="61" customHeight="1" outlineLevel="2" spans="1:57">
      <c r="A399" s="59" t="s">
        <v>5367</v>
      </c>
      <c r="B399" s="59" t="s">
        <v>6524</v>
      </c>
      <c r="C399" s="60">
        <v>386</v>
      </c>
      <c r="D399" s="59" t="s">
        <v>6552</v>
      </c>
      <c r="E399" s="59" t="s">
        <v>3686</v>
      </c>
      <c r="F399" s="59" t="s">
        <v>3687</v>
      </c>
      <c r="G399" s="59" t="s">
        <v>3749</v>
      </c>
      <c r="H399" s="59" t="s">
        <v>6553</v>
      </c>
      <c r="I399" s="59" t="s">
        <v>3690</v>
      </c>
      <c r="J399" s="59" t="s">
        <v>6554</v>
      </c>
      <c r="K399" s="59" t="s">
        <v>6555</v>
      </c>
      <c r="L399" s="59" t="s">
        <v>6556</v>
      </c>
      <c r="M399" s="59" t="s">
        <v>6555</v>
      </c>
      <c r="N399" s="59" t="s">
        <v>6557</v>
      </c>
      <c r="O399" s="59" t="s">
        <v>6531</v>
      </c>
      <c r="P399" s="59" t="s">
        <v>3770</v>
      </c>
      <c r="Q399" s="59" t="s">
        <v>6558</v>
      </c>
      <c r="R399" s="59" t="s">
        <v>6559</v>
      </c>
      <c r="S399" s="59" t="s">
        <v>6364</v>
      </c>
      <c r="T399" s="59" t="s">
        <v>5341</v>
      </c>
      <c r="U399" s="59" t="s">
        <v>4147</v>
      </c>
      <c r="V399" s="59" t="s">
        <v>5379</v>
      </c>
      <c r="W399" s="59" t="s">
        <v>4337</v>
      </c>
      <c r="X399" s="59">
        <v>2024</v>
      </c>
      <c r="Y399" s="59" t="s">
        <v>3667</v>
      </c>
      <c r="Z399" s="59">
        <v>202401</v>
      </c>
      <c r="AA399" s="59">
        <v>202412</v>
      </c>
      <c r="AB399" s="59">
        <v>12</v>
      </c>
      <c r="AC399" s="59"/>
      <c r="AD399" s="59">
        <v>12</v>
      </c>
      <c r="AE399" s="59"/>
      <c r="AF399" s="59"/>
      <c r="AG399" s="59">
        <v>26</v>
      </c>
      <c r="AH399" s="59">
        <v>6</v>
      </c>
      <c r="AI399" s="59" t="s">
        <v>3668</v>
      </c>
      <c r="AJ399" s="59" t="s">
        <v>3668</v>
      </c>
      <c r="AK399" s="59" t="s">
        <v>3668</v>
      </c>
      <c r="AL399" s="59" t="s">
        <v>3667</v>
      </c>
      <c r="AM399" s="59" t="s">
        <v>3667</v>
      </c>
      <c r="AN399" s="59" t="s">
        <v>3668</v>
      </c>
      <c r="AO399" s="59" t="s">
        <v>3668</v>
      </c>
      <c r="AP399" s="59" t="s">
        <v>3668</v>
      </c>
      <c r="AQ399" s="59" t="s">
        <v>3668</v>
      </c>
      <c r="AR399" s="59" t="s">
        <v>4919</v>
      </c>
      <c r="AS399" s="59">
        <v>15023802911</v>
      </c>
      <c r="AT399" s="59"/>
      <c r="AU399" s="59"/>
      <c r="AV399" s="59"/>
      <c r="AW399" s="59"/>
      <c r="AX399" s="59">
        <f t="shared" si="18"/>
        <v>0</v>
      </c>
      <c r="AY399" s="72"/>
      <c r="AZ399" s="72"/>
      <c r="BA399" s="72"/>
      <c r="BB399" s="72"/>
      <c r="BC399" s="72"/>
      <c r="BD399" s="72"/>
      <c r="BE399" s="72"/>
    </row>
    <row r="400" s="6" customFormat="1" ht="61" customHeight="1" outlineLevel="2" spans="1:57">
      <c r="A400" s="59" t="s">
        <v>5367</v>
      </c>
      <c r="B400" s="59" t="s">
        <v>6524</v>
      </c>
      <c r="C400" s="60">
        <v>387</v>
      </c>
      <c r="D400" s="59" t="s">
        <v>6560</v>
      </c>
      <c r="E400" s="59" t="s">
        <v>3686</v>
      </c>
      <c r="F400" s="59" t="s">
        <v>3687</v>
      </c>
      <c r="G400" s="59" t="s">
        <v>3749</v>
      </c>
      <c r="H400" s="59" t="s">
        <v>6561</v>
      </c>
      <c r="I400" s="59" t="s">
        <v>3690</v>
      </c>
      <c r="J400" s="59" t="s">
        <v>6562</v>
      </c>
      <c r="K400" s="59" t="s">
        <v>6563</v>
      </c>
      <c r="L400" s="59" t="s">
        <v>6564</v>
      </c>
      <c r="M400" s="59" t="s">
        <v>6563</v>
      </c>
      <c r="N400" s="59" t="s">
        <v>6565</v>
      </c>
      <c r="O400" s="59" t="s">
        <v>6531</v>
      </c>
      <c r="P400" s="59" t="s">
        <v>3770</v>
      </c>
      <c r="Q400" s="59" t="s">
        <v>6566</v>
      </c>
      <c r="R400" s="59" t="s">
        <v>6533</v>
      </c>
      <c r="S400" s="59" t="s">
        <v>6567</v>
      </c>
      <c r="T400" s="59" t="s">
        <v>5341</v>
      </c>
      <c r="U400" s="59" t="s">
        <v>4147</v>
      </c>
      <c r="V400" s="59" t="s">
        <v>5379</v>
      </c>
      <c r="W400" s="59" t="s">
        <v>4348</v>
      </c>
      <c r="X400" s="59">
        <v>2024</v>
      </c>
      <c r="Y400" s="59" t="s">
        <v>4076</v>
      </c>
      <c r="Z400" s="59">
        <v>202401</v>
      </c>
      <c r="AA400" s="59">
        <v>202412</v>
      </c>
      <c r="AB400" s="59">
        <v>50</v>
      </c>
      <c r="AC400" s="59"/>
      <c r="AD400" s="59">
        <v>50</v>
      </c>
      <c r="AE400" s="59"/>
      <c r="AF400" s="59"/>
      <c r="AG400" s="59">
        <v>25</v>
      </c>
      <c r="AH400" s="59">
        <v>3</v>
      </c>
      <c r="AI400" s="59" t="s">
        <v>3668</v>
      </c>
      <c r="AJ400" s="59" t="s">
        <v>3668</v>
      </c>
      <c r="AK400" s="59" t="s">
        <v>3668</v>
      </c>
      <c r="AL400" s="59" t="s">
        <v>3667</v>
      </c>
      <c r="AM400" s="59" t="s">
        <v>3668</v>
      </c>
      <c r="AN400" s="59" t="s">
        <v>3668</v>
      </c>
      <c r="AO400" s="59" t="s">
        <v>3668</v>
      </c>
      <c r="AP400" s="59" t="s">
        <v>3668</v>
      </c>
      <c r="AQ400" s="59" t="s">
        <v>3668</v>
      </c>
      <c r="AR400" s="59" t="s">
        <v>4976</v>
      </c>
      <c r="AS400" s="59">
        <v>13896560731</v>
      </c>
      <c r="AT400" s="59"/>
      <c r="AU400" s="59"/>
      <c r="AV400" s="59"/>
      <c r="AW400" s="59"/>
      <c r="AX400" s="59">
        <f t="shared" si="18"/>
        <v>0</v>
      </c>
      <c r="AY400" s="72"/>
      <c r="AZ400" s="72"/>
      <c r="BA400" s="72"/>
      <c r="BB400" s="72"/>
      <c r="BC400" s="72"/>
      <c r="BD400" s="72"/>
      <c r="BE400" s="72"/>
    </row>
    <row r="401" s="6" customFormat="1" ht="166" customHeight="1" outlineLevel="2" spans="1:57">
      <c r="A401" s="59" t="s">
        <v>5367</v>
      </c>
      <c r="B401" s="59" t="s">
        <v>6524</v>
      </c>
      <c r="C401" s="60">
        <v>388</v>
      </c>
      <c r="D401" s="59" t="s">
        <v>6568</v>
      </c>
      <c r="E401" s="59" t="s">
        <v>3686</v>
      </c>
      <c r="F401" s="59" t="s">
        <v>3687</v>
      </c>
      <c r="G401" s="59" t="s">
        <v>3749</v>
      </c>
      <c r="H401" s="59" t="s">
        <v>6569</v>
      </c>
      <c r="I401" s="59" t="s">
        <v>3690</v>
      </c>
      <c r="J401" s="59" t="s">
        <v>6570</v>
      </c>
      <c r="K401" s="59" t="s">
        <v>6571</v>
      </c>
      <c r="L401" s="59" t="s">
        <v>6572</v>
      </c>
      <c r="M401" s="59" t="s">
        <v>6573</v>
      </c>
      <c r="N401" s="59" t="s">
        <v>6574</v>
      </c>
      <c r="O401" s="59" t="s">
        <v>3658</v>
      </c>
      <c r="P401" s="59" t="s">
        <v>3770</v>
      </c>
      <c r="Q401" s="59" t="s">
        <v>6575</v>
      </c>
      <c r="R401" s="59" t="s">
        <v>6576</v>
      </c>
      <c r="S401" s="59" t="s">
        <v>4054</v>
      </c>
      <c r="T401" s="59" t="s">
        <v>3681</v>
      </c>
      <c r="U401" s="59" t="s">
        <v>4147</v>
      </c>
      <c r="V401" s="59" t="s">
        <v>5379</v>
      </c>
      <c r="W401" s="59" t="s">
        <v>3666</v>
      </c>
      <c r="X401" s="59">
        <v>2024</v>
      </c>
      <c r="Y401" s="59" t="s">
        <v>4076</v>
      </c>
      <c r="Z401" s="59">
        <v>202401</v>
      </c>
      <c r="AA401" s="59">
        <v>202412</v>
      </c>
      <c r="AB401" s="59">
        <v>650</v>
      </c>
      <c r="AC401" s="59">
        <v>650</v>
      </c>
      <c r="AD401" s="59" t="s">
        <v>2557</v>
      </c>
      <c r="AE401" s="59"/>
      <c r="AF401" s="59"/>
      <c r="AG401" s="59">
        <v>200</v>
      </c>
      <c r="AH401" s="59">
        <v>20</v>
      </c>
      <c r="AI401" s="59" t="s">
        <v>3668</v>
      </c>
      <c r="AJ401" s="59" t="s">
        <v>3668</v>
      </c>
      <c r="AK401" s="59" t="s">
        <v>3668</v>
      </c>
      <c r="AL401" s="59" t="s">
        <v>3667</v>
      </c>
      <c r="AM401" s="59" t="s">
        <v>3667</v>
      </c>
      <c r="AN401" s="59" t="s">
        <v>3668</v>
      </c>
      <c r="AO401" s="59" t="s">
        <v>3668</v>
      </c>
      <c r="AP401" s="59" t="s">
        <v>3667</v>
      </c>
      <c r="AQ401" s="59" t="s">
        <v>6577</v>
      </c>
      <c r="AR401" s="59" t="s">
        <v>6578</v>
      </c>
      <c r="AS401" s="59">
        <v>19115297062</v>
      </c>
      <c r="AT401" s="59"/>
      <c r="AU401" s="59"/>
      <c r="AV401" s="59"/>
      <c r="AW401" s="59"/>
      <c r="AX401" s="59">
        <f t="shared" si="18"/>
        <v>300</v>
      </c>
      <c r="AY401" s="33">
        <v>300</v>
      </c>
      <c r="AZ401" s="124"/>
      <c r="BA401" s="124"/>
      <c r="BB401" s="124"/>
      <c r="BC401" s="124"/>
      <c r="BD401" s="124"/>
      <c r="BE401" s="124"/>
    </row>
    <row r="402" s="6" customFormat="1" ht="56" customHeight="1" outlineLevel="2" spans="1:57">
      <c r="A402" s="59" t="s">
        <v>5367</v>
      </c>
      <c r="B402" s="59" t="s">
        <v>6579</v>
      </c>
      <c r="C402" s="60">
        <v>389</v>
      </c>
      <c r="D402" s="59" t="s">
        <v>6580</v>
      </c>
      <c r="E402" s="59" t="s">
        <v>3686</v>
      </c>
      <c r="F402" s="59" t="s">
        <v>3687</v>
      </c>
      <c r="G402" s="59" t="s">
        <v>3749</v>
      </c>
      <c r="H402" s="59" t="s">
        <v>6581</v>
      </c>
      <c r="I402" s="59" t="s">
        <v>3690</v>
      </c>
      <c r="J402" s="59" t="s">
        <v>6582</v>
      </c>
      <c r="K402" s="59" t="s">
        <v>6583</v>
      </c>
      <c r="L402" s="59" t="s">
        <v>6584</v>
      </c>
      <c r="M402" s="59" t="s">
        <v>6583</v>
      </c>
      <c r="N402" s="59" t="s">
        <v>6585</v>
      </c>
      <c r="O402" s="59" t="s">
        <v>6586</v>
      </c>
      <c r="P402" s="59" t="s">
        <v>3770</v>
      </c>
      <c r="Q402" s="59" t="s">
        <v>6587</v>
      </c>
      <c r="R402" s="59" t="s">
        <v>6588</v>
      </c>
      <c r="S402" s="59" t="s">
        <v>3786</v>
      </c>
      <c r="T402" s="59" t="s">
        <v>5341</v>
      </c>
      <c r="U402" s="59" t="s">
        <v>4147</v>
      </c>
      <c r="V402" s="59" t="s">
        <v>5379</v>
      </c>
      <c r="W402" s="59" t="s">
        <v>4345</v>
      </c>
      <c r="X402" s="59">
        <v>2024</v>
      </c>
      <c r="Y402" s="59" t="s">
        <v>3667</v>
      </c>
      <c r="Z402" s="59">
        <v>202401</v>
      </c>
      <c r="AA402" s="59">
        <v>202412</v>
      </c>
      <c r="AB402" s="59">
        <v>12.5</v>
      </c>
      <c r="AC402" s="59"/>
      <c r="AD402" s="59">
        <v>12.5</v>
      </c>
      <c r="AE402" s="59"/>
      <c r="AF402" s="59"/>
      <c r="AG402" s="59">
        <v>25</v>
      </c>
      <c r="AH402" s="59">
        <v>10</v>
      </c>
      <c r="AI402" s="59" t="s">
        <v>3668</v>
      </c>
      <c r="AJ402" s="59" t="s">
        <v>3668</v>
      </c>
      <c r="AK402" s="59" t="s">
        <v>3668</v>
      </c>
      <c r="AL402" s="59" t="s">
        <v>3667</v>
      </c>
      <c r="AM402" s="59" t="s">
        <v>3668</v>
      </c>
      <c r="AN402" s="59" t="s">
        <v>3668</v>
      </c>
      <c r="AO402" s="59" t="s">
        <v>3668</v>
      </c>
      <c r="AP402" s="59" t="s">
        <v>3668</v>
      </c>
      <c r="AQ402" s="59" t="s">
        <v>3668</v>
      </c>
      <c r="AR402" s="59" t="s">
        <v>4992</v>
      </c>
      <c r="AS402" s="59">
        <v>15870466966</v>
      </c>
      <c r="AT402" s="59"/>
      <c r="AU402" s="59"/>
      <c r="AV402" s="59"/>
      <c r="AW402" s="59"/>
      <c r="AX402" s="59">
        <f t="shared" ref="AX402:AX421" si="21">AY402+AZ402+BA402+BB402+BC402+BD402+BE402</f>
        <v>0</v>
      </c>
      <c r="AY402" s="72"/>
      <c r="AZ402" s="72"/>
      <c r="BA402" s="72"/>
      <c r="BB402" s="72"/>
      <c r="BC402" s="72"/>
      <c r="BD402" s="72"/>
      <c r="BE402" s="72"/>
    </row>
    <row r="403" s="6" customFormat="1" ht="56" customHeight="1" outlineLevel="2" spans="1:57">
      <c r="A403" s="59" t="s">
        <v>5367</v>
      </c>
      <c r="B403" s="59" t="s">
        <v>6579</v>
      </c>
      <c r="C403" s="60">
        <v>390</v>
      </c>
      <c r="D403" s="59" t="s">
        <v>6589</v>
      </c>
      <c r="E403" s="59" t="s">
        <v>3686</v>
      </c>
      <c r="F403" s="59" t="s">
        <v>3687</v>
      </c>
      <c r="G403" s="59" t="s">
        <v>3749</v>
      </c>
      <c r="H403" s="59" t="s">
        <v>6590</v>
      </c>
      <c r="I403" s="59" t="s">
        <v>3690</v>
      </c>
      <c r="J403" s="59" t="s">
        <v>6591</v>
      </c>
      <c r="K403" s="59" t="s">
        <v>6592</v>
      </c>
      <c r="L403" s="59" t="s">
        <v>6593</v>
      </c>
      <c r="M403" s="59" t="s">
        <v>6592</v>
      </c>
      <c r="N403" s="59" t="s">
        <v>6594</v>
      </c>
      <c r="O403" s="59" t="s">
        <v>6586</v>
      </c>
      <c r="P403" s="59" t="s">
        <v>3770</v>
      </c>
      <c r="Q403" s="59" t="s">
        <v>6587</v>
      </c>
      <c r="R403" s="59" t="s">
        <v>6588</v>
      </c>
      <c r="S403" s="59" t="s">
        <v>4054</v>
      </c>
      <c r="T403" s="59" t="s">
        <v>5341</v>
      </c>
      <c r="U403" s="59" t="s">
        <v>4147</v>
      </c>
      <c r="V403" s="59" t="s">
        <v>5379</v>
      </c>
      <c r="W403" s="59" t="s">
        <v>4035</v>
      </c>
      <c r="X403" s="59">
        <v>2024</v>
      </c>
      <c r="Y403" s="59" t="s">
        <v>3667</v>
      </c>
      <c r="Z403" s="59">
        <v>202401</v>
      </c>
      <c r="AA403" s="59">
        <v>202412</v>
      </c>
      <c r="AB403" s="59">
        <v>26</v>
      </c>
      <c r="AC403" s="59"/>
      <c r="AD403" s="59">
        <v>26</v>
      </c>
      <c r="AE403" s="59"/>
      <c r="AF403" s="59"/>
      <c r="AG403" s="59">
        <v>50</v>
      </c>
      <c r="AH403" s="59">
        <v>20</v>
      </c>
      <c r="AI403" s="59" t="s">
        <v>3668</v>
      </c>
      <c r="AJ403" s="59" t="s">
        <v>3668</v>
      </c>
      <c r="AK403" s="59" t="s">
        <v>3668</v>
      </c>
      <c r="AL403" s="59" t="s">
        <v>3667</v>
      </c>
      <c r="AM403" s="59" t="s">
        <v>3668</v>
      </c>
      <c r="AN403" s="59" t="s">
        <v>3668</v>
      </c>
      <c r="AO403" s="59" t="s">
        <v>3668</v>
      </c>
      <c r="AP403" s="59" t="s">
        <v>3668</v>
      </c>
      <c r="AQ403" s="59" t="s">
        <v>3668</v>
      </c>
      <c r="AR403" s="59" t="s">
        <v>6595</v>
      </c>
      <c r="AS403" s="59">
        <v>13896378086</v>
      </c>
      <c r="AT403" s="59"/>
      <c r="AU403" s="59"/>
      <c r="AV403" s="59"/>
      <c r="AW403" s="59"/>
      <c r="AX403" s="59">
        <f t="shared" si="21"/>
        <v>0</v>
      </c>
      <c r="AY403" s="72"/>
      <c r="AZ403" s="72"/>
      <c r="BA403" s="72"/>
      <c r="BB403" s="72"/>
      <c r="BC403" s="72"/>
      <c r="BD403" s="72"/>
      <c r="BE403" s="72"/>
    </row>
    <row r="404" s="6" customFormat="1" ht="56" customHeight="1" outlineLevel="2" spans="1:57">
      <c r="A404" s="59" t="s">
        <v>5367</v>
      </c>
      <c r="B404" s="59" t="s">
        <v>6579</v>
      </c>
      <c r="C404" s="60">
        <v>391</v>
      </c>
      <c r="D404" s="59" t="s">
        <v>6596</v>
      </c>
      <c r="E404" s="59" t="s">
        <v>3686</v>
      </c>
      <c r="F404" s="59" t="s">
        <v>3687</v>
      </c>
      <c r="G404" s="59" t="s">
        <v>3749</v>
      </c>
      <c r="H404" s="59" t="s">
        <v>6597</v>
      </c>
      <c r="I404" s="59" t="s">
        <v>3690</v>
      </c>
      <c r="J404" s="59" t="s">
        <v>6598</v>
      </c>
      <c r="K404" s="59" t="s">
        <v>6599</v>
      </c>
      <c r="L404" s="59" t="s">
        <v>6600</v>
      </c>
      <c r="M404" s="59" t="s">
        <v>6599</v>
      </c>
      <c r="N404" s="59" t="s">
        <v>6597</v>
      </c>
      <c r="O404" s="59" t="s">
        <v>6586</v>
      </c>
      <c r="P404" s="59" t="s">
        <v>3770</v>
      </c>
      <c r="Q404" s="59" t="s">
        <v>6587</v>
      </c>
      <c r="R404" s="59" t="s">
        <v>6588</v>
      </c>
      <c r="S404" s="59" t="s">
        <v>6601</v>
      </c>
      <c r="T404" s="59" t="s">
        <v>5341</v>
      </c>
      <c r="U404" s="59" t="s">
        <v>4147</v>
      </c>
      <c r="V404" s="59" t="s">
        <v>5379</v>
      </c>
      <c r="W404" s="59" t="s">
        <v>4224</v>
      </c>
      <c r="X404" s="59">
        <v>2024</v>
      </c>
      <c r="Y404" s="59" t="s">
        <v>3667</v>
      </c>
      <c r="Z404" s="59">
        <v>202401</v>
      </c>
      <c r="AA404" s="59">
        <v>202412</v>
      </c>
      <c r="AB404" s="59">
        <v>20</v>
      </c>
      <c r="AC404" s="59"/>
      <c r="AD404" s="59">
        <v>20</v>
      </c>
      <c r="AE404" s="59"/>
      <c r="AF404" s="59"/>
      <c r="AG404" s="59">
        <v>40</v>
      </c>
      <c r="AH404" s="59">
        <v>16</v>
      </c>
      <c r="AI404" s="59" t="s">
        <v>3668</v>
      </c>
      <c r="AJ404" s="59" t="s">
        <v>3668</v>
      </c>
      <c r="AK404" s="59" t="s">
        <v>3668</v>
      </c>
      <c r="AL404" s="59" t="s">
        <v>3667</v>
      </c>
      <c r="AM404" s="59" t="s">
        <v>3668</v>
      </c>
      <c r="AN404" s="59" t="s">
        <v>3668</v>
      </c>
      <c r="AO404" s="59" t="s">
        <v>3668</v>
      </c>
      <c r="AP404" s="59" t="s">
        <v>3668</v>
      </c>
      <c r="AQ404" s="59" t="s">
        <v>3668</v>
      </c>
      <c r="AR404" s="59" t="s">
        <v>4858</v>
      </c>
      <c r="AS404" s="59">
        <v>18323736126</v>
      </c>
      <c r="AT404" s="59"/>
      <c r="AU404" s="59"/>
      <c r="AV404" s="59"/>
      <c r="AW404" s="59"/>
      <c r="AX404" s="59">
        <f t="shared" si="21"/>
        <v>0</v>
      </c>
      <c r="AY404" s="72"/>
      <c r="AZ404" s="72"/>
      <c r="BA404" s="72"/>
      <c r="BB404" s="72"/>
      <c r="BC404" s="72"/>
      <c r="BD404" s="72"/>
      <c r="BE404" s="72"/>
    </row>
    <row r="405" s="6" customFormat="1" ht="56" customHeight="1" outlineLevel="2" spans="1:57">
      <c r="A405" s="59" t="s">
        <v>5367</v>
      </c>
      <c r="B405" s="59" t="s">
        <v>6579</v>
      </c>
      <c r="C405" s="60">
        <v>392</v>
      </c>
      <c r="D405" s="59" t="s">
        <v>6602</v>
      </c>
      <c r="E405" s="59" t="s">
        <v>3686</v>
      </c>
      <c r="F405" s="59" t="s">
        <v>3687</v>
      </c>
      <c r="G405" s="59" t="s">
        <v>3749</v>
      </c>
      <c r="H405" s="59" t="s">
        <v>6603</v>
      </c>
      <c r="I405" s="59" t="s">
        <v>3690</v>
      </c>
      <c r="J405" s="59" t="s">
        <v>6604</v>
      </c>
      <c r="K405" s="59" t="s">
        <v>6605</v>
      </c>
      <c r="L405" s="59" t="s">
        <v>6606</v>
      </c>
      <c r="M405" s="59" t="s">
        <v>6605</v>
      </c>
      <c r="N405" s="59" t="s">
        <v>6607</v>
      </c>
      <c r="O405" s="59" t="s">
        <v>6586</v>
      </c>
      <c r="P405" s="59" t="s">
        <v>3770</v>
      </c>
      <c r="Q405" s="59" t="s">
        <v>6587</v>
      </c>
      <c r="R405" s="59" t="s">
        <v>6588</v>
      </c>
      <c r="S405" s="59" t="s">
        <v>5150</v>
      </c>
      <c r="T405" s="59" t="s">
        <v>5341</v>
      </c>
      <c r="U405" s="59" t="s">
        <v>4147</v>
      </c>
      <c r="V405" s="59" t="s">
        <v>5379</v>
      </c>
      <c r="W405" s="59" t="s">
        <v>3700</v>
      </c>
      <c r="X405" s="59">
        <v>2024</v>
      </c>
      <c r="Y405" s="59" t="s">
        <v>3667</v>
      </c>
      <c r="Z405" s="59">
        <v>202401</v>
      </c>
      <c r="AA405" s="59">
        <v>202412</v>
      </c>
      <c r="AB405" s="59">
        <v>70</v>
      </c>
      <c r="AC405" s="59"/>
      <c r="AD405" s="59">
        <v>70</v>
      </c>
      <c r="AE405" s="59"/>
      <c r="AF405" s="59"/>
      <c r="AG405" s="59">
        <v>75</v>
      </c>
      <c r="AH405" s="59">
        <v>30</v>
      </c>
      <c r="AI405" s="59" t="s">
        <v>3668</v>
      </c>
      <c r="AJ405" s="59" t="s">
        <v>3668</v>
      </c>
      <c r="AK405" s="59" t="s">
        <v>3668</v>
      </c>
      <c r="AL405" s="59" t="s">
        <v>3667</v>
      </c>
      <c r="AM405" s="59" t="s">
        <v>3668</v>
      </c>
      <c r="AN405" s="59" t="s">
        <v>3668</v>
      </c>
      <c r="AO405" s="59" t="s">
        <v>3668</v>
      </c>
      <c r="AP405" s="59" t="s">
        <v>3668</v>
      </c>
      <c r="AQ405" s="59" t="s">
        <v>3668</v>
      </c>
      <c r="AR405" s="59" t="s">
        <v>6261</v>
      </c>
      <c r="AS405" s="59">
        <v>17783225269</v>
      </c>
      <c r="AT405" s="59"/>
      <c r="AU405" s="59"/>
      <c r="AV405" s="59"/>
      <c r="AW405" s="59"/>
      <c r="AX405" s="59">
        <f t="shared" si="21"/>
        <v>0</v>
      </c>
      <c r="AY405" s="72"/>
      <c r="AZ405" s="72"/>
      <c r="BA405" s="72"/>
      <c r="BB405" s="72"/>
      <c r="BC405" s="72"/>
      <c r="BD405" s="72"/>
      <c r="BE405" s="72"/>
    </row>
    <row r="406" s="6" customFormat="1" ht="56" customHeight="1" outlineLevel="2" spans="1:57">
      <c r="A406" s="59" t="s">
        <v>5367</v>
      </c>
      <c r="B406" s="59" t="s">
        <v>6579</v>
      </c>
      <c r="C406" s="60">
        <v>393</v>
      </c>
      <c r="D406" s="59" t="s">
        <v>6608</v>
      </c>
      <c r="E406" s="59" t="s">
        <v>3686</v>
      </c>
      <c r="F406" s="59" t="s">
        <v>3687</v>
      </c>
      <c r="G406" s="59" t="s">
        <v>3749</v>
      </c>
      <c r="H406" s="59" t="s">
        <v>6609</v>
      </c>
      <c r="I406" s="59" t="s">
        <v>3690</v>
      </c>
      <c r="J406" s="59" t="s">
        <v>6610</v>
      </c>
      <c r="K406" s="59" t="s">
        <v>6611</v>
      </c>
      <c r="L406" s="59" t="s">
        <v>6612</v>
      </c>
      <c r="M406" s="59" t="s">
        <v>6611</v>
      </c>
      <c r="N406" s="59" t="s">
        <v>6597</v>
      </c>
      <c r="O406" s="59" t="s">
        <v>6586</v>
      </c>
      <c r="P406" s="59" t="s">
        <v>3770</v>
      </c>
      <c r="Q406" s="59" t="s">
        <v>6587</v>
      </c>
      <c r="R406" s="59" t="s">
        <v>6588</v>
      </c>
      <c r="S406" s="59" t="s">
        <v>5150</v>
      </c>
      <c r="T406" s="59" t="s">
        <v>5341</v>
      </c>
      <c r="U406" s="59" t="s">
        <v>4147</v>
      </c>
      <c r="V406" s="59" t="s">
        <v>5379</v>
      </c>
      <c r="W406" s="59" t="s">
        <v>4099</v>
      </c>
      <c r="X406" s="59">
        <v>2024</v>
      </c>
      <c r="Y406" s="59" t="s">
        <v>3667</v>
      </c>
      <c r="Z406" s="59">
        <v>202401</v>
      </c>
      <c r="AA406" s="59">
        <v>202412</v>
      </c>
      <c r="AB406" s="59">
        <v>35</v>
      </c>
      <c r="AC406" s="59"/>
      <c r="AD406" s="59">
        <v>35</v>
      </c>
      <c r="AE406" s="59"/>
      <c r="AF406" s="59"/>
      <c r="AG406" s="59">
        <v>140</v>
      </c>
      <c r="AH406" s="59">
        <v>30</v>
      </c>
      <c r="AI406" s="59" t="s">
        <v>3668</v>
      </c>
      <c r="AJ406" s="59" t="s">
        <v>3668</v>
      </c>
      <c r="AK406" s="59" t="s">
        <v>3668</v>
      </c>
      <c r="AL406" s="59" t="s">
        <v>3667</v>
      </c>
      <c r="AM406" s="59" t="s">
        <v>3668</v>
      </c>
      <c r="AN406" s="59" t="s">
        <v>3668</v>
      </c>
      <c r="AO406" s="59" t="s">
        <v>3668</v>
      </c>
      <c r="AP406" s="59" t="s">
        <v>3668</v>
      </c>
      <c r="AQ406" s="59" t="s">
        <v>3668</v>
      </c>
      <c r="AR406" s="59" t="s">
        <v>6613</v>
      </c>
      <c r="AS406" s="59">
        <v>15178916221</v>
      </c>
      <c r="AT406" s="59"/>
      <c r="AU406" s="59"/>
      <c r="AV406" s="59"/>
      <c r="AW406" s="59"/>
      <c r="AX406" s="59">
        <f t="shared" si="21"/>
        <v>0</v>
      </c>
      <c r="AY406" s="72"/>
      <c r="AZ406" s="72"/>
      <c r="BA406" s="72"/>
      <c r="BB406" s="72"/>
      <c r="BC406" s="72"/>
      <c r="BD406" s="72"/>
      <c r="BE406" s="72"/>
    </row>
    <row r="407" s="6" customFormat="1" ht="56" customHeight="1" outlineLevel="2" spans="1:57">
      <c r="A407" s="59" t="s">
        <v>5367</v>
      </c>
      <c r="B407" s="59" t="s">
        <v>6579</v>
      </c>
      <c r="C407" s="60">
        <v>394</v>
      </c>
      <c r="D407" s="59" t="s">
        <v>6614</v>
      </c>
      <c r="E407" s="59" t="s">
        <v>3686</v>
      </c>
      <c r="F407" s="59" t="s">
        <v>3687</v>
      </c>
      <c r="G407" s="59" t="s">
        <v>3749</v>
      </c>
      <c r="H407" s="59" t="s">
        <v>6585</v>
      </c>
      <c r="I407" s="59" t="s">
        <v>3690</v>
      </c>
      <c r="J407" s="59" t="s">
        <v>6615</v>
      </c>
      <c r="K407" s="59" t="s">
        <v>6616</v>
      </c>
      <c r="L407" s="59" t="s">
        <v>6584</v>
      </c>
      <c r="M407" s="59" t="s">
        <v>6616</v>
      </c>
      <c r="N407" s="59" t="s">
        <v>6585</v>
      </c>
      <c r="O407" s="59" t="s">
        <v>6586</v>
      </c>
      <c r="P407" s="59" t="s">
        <v>3770</v>
      </c>
      <c r="Q407" s="59" t="s">
        <v>6587</v>
      </c>
      <c r="R407" s="59" t="s">
        <v>6588</v>
      </c>
      <c r="S407" s="59" t="s">
        <v>3786</v>
      </c>
      <c r="T407" s="59" t="s">
        <v>5341</v>
      </c>
      <c r="U407" s="59" t="s">
        <v>4147</v>
      </c>
      <c r="V407" s="59" t="s">
        <v>5379</v>
      </c>
      <c r="W407" s="59" t="s">
        <v>4166</v>
      </c>
      <c r="X407" s="59">
        <v>2024</v>
      </c>
      <c r="Y407" s="59" t="s">
        <v>3667</v>
      </c>
      <c r="Z407" s="59">
        <v>202401</v>
      </c>
      <c r="AA407" s="59">
        <v>202412</v>
      </c>
      <c r="AB407" s="59">
        <v>12.5</v>
      </c>
      <c r="AC407" s="59"/>
      <c r="AD407" s="59">
        <v>12.5</v>
      </c>
      <c r="AE407" s="59"/>
      <c r="AF407" s="59"/>
      <c r="AG407" s="59">
        <v>25</v>
      </c>
      <c r="AH407" s="59">
        <v>10</v>
      </c>
      <c r="AI407" s="59" t="s">
        <v>3668</v>
      </c>
      <c r="AJ407" s="59" t="s">
        <v>3668</v>
      </c>
      <c r="AK407" s="59" t="s">
        <v>3668</v>
      </c>
      <c r="AL407" s="59" t="s">
        <v>3667</v>
      </c>
      <c r="AM407" s="59" t="s">
        <v>3668</v>
      </c>
      <c r="AN407" s="59" t="s">
        <v>3668</v>
      </c>
      <c r="AO407" s="59" t="s">
        <v>3668</v>
      </c>
      <c r="AP407" s="59" t="s">
        <v>3668</v>
      </c>
      <c r="AQ407" s="59" t="s">
        <v>3668</v>
      </c>
      <c r="AR407" s="59" t="s">
        <v>6542</v>
      </c>
      <c r="AS407" s="59">
        <v>19942365777</v>
      </c>
      <c r="AT407" s="59"/>
      <c r="AU407" s="59"/>
      <c r="AV407" s="59"/>
      <c r="AW407" s="59"/>
      <c r="AX407" s="59">
        <f t="shared" si="21"/>
        <v>0</v>
      </c>
      <c r="AY407" s="72"/>
      <c r="AZ407" s="72"/>
      <c r="BA407" s="72"/>
      <c r="BB407" s="72"/>
      <c r="BC407" s="72"/>
      <c r="BD407" s="72"/>
      <c r="BE407" s="72"/>
    </row>
    <row r="408" s="6" customFormat="1" ht="56" customHeight="1" outlineLevel="2" spans="1:57">
      <c r="A408" s="59" t="s">
        <v>5367</v>
      </c>
      <c r="B408" s="59" t="s">
        <v>6579</v>
      </c>
      <c r="C408" s="60">
        <v>395</v>
      </c>
      <c r="D408" s="59" t="s">
        <v>6617</v>
      </c>
      <c r="E408" s="59" t="s">
        <v>3686</v>
      </c>
      <c r="F408" s="59" t="s">
        <v>3687</v>
      </c>
      <c r="G408" s="59" t="s">
        <v>3749</v>
      </c>
      <c r="H408" s="59" t="s">
        <v>6618</v>
      </c>
      <c r="I408" s="59" t="s">
        <v>3690</v>
      </c>
      <c r="J408" s="59" t="s">
        <v>6619</v>
      </c>
      <c r="K408" s="59" t="s">
        <v>6620</v>
      </c>
      <c r="L408" s="59" t="s">
        <v>6621</v>
      </c>
      <c r="M408" s="59" t="s">
        <v>6620</v>
      </c>
      <c r="N408" s="59" t="s">
        <v>6618</v>
      </c>
      <c r="O408" s="59" t="s">
        <v>6586</v>
      </c>
      <c r="P408" s="59" t="s">
        <v>3770</v>
      </c>
      <c r="Q408" s="59" t="s">
        <v>6587</v>
      </c>
      <c r="R408" s="59" t="s">
        <v>6588</v>
      </c>
      <c r="S408" s="59" t="s">
        <v>6534</v>
      </c>
      <c r="T408" s="59" t="s">
        <v>5341</v>
      </c>
      <c r="U408" s="59" t="s">
        <v>4147</v>
      </c>
      <c r="V408" s="59" t="s">
        <v>5379</v>
      </c>
      <c r="W408" s="59" t="s">
        <v>4174</v>
      </c>
      <c r="X408" s="59">
        <v>2024</v>
      </c>
      <c r="Y408" s="59" t="s">
        <v>3667</v>
      </c>
      <c r="Z408" s="59">
        <v>202401</v>
      </c>
      <c r="AA408" s="59">
        <v>202412</v>
      </c>
      <c r="AB408" s="59">
        <v>10</v>
      </c>
      <c r="AC408" s="59"/>
      <c r="AD408" s="59">
        <v>10</v>
      </c>
      <c r="AE408" s="59"/>
      <c r="AF408" s="59"/>
      <c r="AG408" s="59">
        <v>20</v>
      </c>
      <c r="AH408" s="59">
        <v>8</v>
      </c>
      <c r="AI408" s="59" t="s">
        <v>3668</v>
      </c>
      <c r="AJ408" s="59" t="s">
        <v>3668</v>
      </c>
      <c r="AK408" s="59" t="s">
        <v>3668</v>
      </c>
      <c r="AL408" s="59" t="s">
        <v>3667</v>
      </c>
      <c r="AM408" s="59" t="s">
        <v>3668</v>
      </c>
      <c r="AN408" s="59" t="s">
        <v>3668</v>
      </c>
      <c r="AO408" s="59" t="s">
        <v>3668</v>
      </c>
      <c r="AP408" s="59" t="s">
        <v>3668</v>
      </c>
      <c r="AQ408" s="59" t="s">
        <v>3668</v>
      </c>
      <c r="AR408" s="59" t="s">
        <v>6551</v>
      </c>
      <c r="AS408" s="59">
        <v>15922968670</v>
      </c>
      <c r="AT408" s="59"/>
      <c r="AU408" s="59"/>
      <c r="AV408" s="59"/>
      <c r="AW408" s="59"/>
      <c r="AX408" s="59">
        <f t="shared" si="21"/>
        <v>0</v>
      </c>
      <c r="AY408" s="72"/>
      <c r="AZ408" s="72"/>
      <c r="BA408" s="72"/>
      <c r="BB408" s="72"/>
      <c r="BC408" s="72"/>
      <c r="BD408" s="72"/>
      <c r="BE408" s="72"/>
    </row>
    <row r="409" s="6" customFormat="1" ht="56" customHeight="1" outlineLevel="2" spans="1:57">
      <c r="A409" s="59" t="s">
        <v>5367</v>
      </c>
      <c r="B409" s="59" t="s">
        <v>6579</v>
      </c>
      <c r="C409" s="60">
        <v>396</v>
      </c>
      <c r="D409" s="59" t="s">
        <v>6622</v>
      </c>
      <c r="E409" s="59" t="s">
        <v>3686</v>
      </c>
      <c r="F409" s="59" t="s">
        <v>3687</v>
      </c>
      <c r="G409" s="59" t="s">
        <v>3749</v>
      </c>
      <c r="H409" s="59" t="s">
        <v>6597</v>
      </c>
      <c r="I409" s="59" t="s">
        <v>3690</v>
      </c>
      <c r="J409" s="59" t="s">
        <v>6623</v>
      </c>
      <c r="K409" s="59" t="s">
        <v>6624</v>
      </c>
      <c r="L409" s="59" t="s">
        <v>6625</v>
      </c>
      <c r="M409" s="59" t="s">
        <v>6624</v>
      </c>
      <c r="N409" s="59" t="s">
        <v>6597</v>
      </c>
      <c r="O409" s="59" t="s">
        <v>6586</v>
      </c>
      <c r="P409" s="59" t="s">
        <v>3770</v>
      </c>
      <c r="Q409" s="59" t="s">
        <v>6587</v>
      </c>
      <c r="R409" s="59" t="s">
        <v>6588</v>
      </c>
      <c r="S409" s="59" t="s">
        <v>6601</v>
      </c>
      <c r="T409" s="59" t="s">
        <v>5341</v>
      </c>
      <c r="U409" s="59" t="s">
        <v>4147</v>
      </c>
      <c r="V409" s="59" t="s">
        <v>5379</v>
      </c>
      <c r="W409" s="59" t="s">
        <v>3716</v>
      </c>
      <c r="X409" s="59">
        <v>2024</v>
      </c>
      <c r="Y409" s="59" t="s">
        <v>3667</v>
      </c>
      <c r="Z409" s="59">
        <v>202401</v>
      </c>
      <c r="AA409" s="59">
        <v>202412</v>
      </c>
      <c r="AB409" s="59">
        <v>20</v>
      </c>
      <c r="AC409" s="59"/>
      <c r="AD409" s="59">
        <v>20</v>
      </c>
      <c r="AE409" s="59"/>
      <c r="AF409" s="59"/>
      <c r="AG409" s="59">
        <v>40</v>
      </c>
      <c r="AH409" s="59">
        <v>16</v>
      </c>
      <c r="AI409" s="59" t="s">
        <v>3668</v>
      </c>
      <c r="AJ409" s="59" t="s">
        <v>3668</v>
      </c>
      <c r="AK409" s="59" t="s">
        <v>3668</v>
      </c>
      <c r="AL409" s="59" t="s">
        <v>3667</v>
      </c>
      <c r="AM409" s="59" t="s">
        <v>3668</v>
      </c>
      <c r="AN409" s="59" t="s">
        <v>3668</v>
      </c>
      <c r="AO409" s="59" t="s">
        <v>3668</v>
      </c>
      <c r="AP409" s="59" t="s">
        <v>3668</v>
      </c>
      <c r="AQ409" s="59" t="s">
        <v>3668</v>
      </c>
      <c r="AR409" s="59" t="s">
        <v>4056</v>
      </c>
      <c r="AS409" s="59">
        <v>13896211619</v>
      </c>
      <c r="AT409" s="59"/>
      <c r="AU409" s="59"/>
      <c r="AV409" s="59"/>
      <c r="AW409" s="59"/>
      <c r="AX409" s="59">
        <f t="shared" si="21"/>
        <v>0</v>
      </c>
      <c r="AY409" s="72"/>
      <c r="AZ409" s="72"/>
      <c r="BA409" s="72"/>
      <c r="BB409" s="72"/>
      <c r="BC409" s="72"/>
      <c r="BD409" s="72"/>
      <c r="BE409" s="72"/>
    </row>
    <row r="410" s="6" customFormat="1" ht="56" customHeight="1" outlineLevel="2" spans="1:57">
      <c r="A410" s="59" t="s">
        <v>5367</v>
      </c>
      <c r="B410" s="59" t="s">
        <v>6579</v>
      </c>
      <c r="C410" s="60">
        <v>397</v>
      </c>
      <c r="D410" s="59" t="s">
        <v>6626</v>
      </c>
      <c r="E410" s="59" t="s">
        <v>3686</v>
      </c>
      <c r="F410" s="59" t="s">
        <v>3687</v>
      </c>
      <c r="G410" s="59" t="s">
        <v>3749</v>
      </c>
      <c r="H410" s="59" t="s">
        <v>6627</v>
      </c>
      <c r="I410" s="59" t="s">
        <v>3690</v>
      </c>
      <c r="J410" s="59" t="s">
        <v>6628</v>
      </c>
      <c r="K410" s="59" t="s">
        <v>6629</v>
      </c>
      <c r="L410" s="59" t="s">
        <v>6630</v>
      </c>
      <c r="M410" s="59" t="s">
        <v>6629</v>
      </c>
      <c r="N410" s="59" t="s">
        <v>6627</v>
      </c>
      <c r="O410" s="59" t="s">
        <v>6586</v>
      </c>
      <c r="P410" s="59" t="s">
        <v>3770</v>
      </c>
      <c r="Q410" s="59" t="s">
        <v>6587</v>
      </c>
      <c r="R410" s="59" t="s">
        <v>6588</v>
      </c>
      <c r="S410" s="59" t="s">
        <v>6313</v>
      </c>
      <c r="T410" s="59" t="s">
        <v>5341</v>
      </c>
      <c r="U410" s="59" t="s">
        <v>4147</v>
      </c>
      <c r="V410" s="59" t="s">
        <v>5379</v>
      </c>
      <c r="W410" s="59" t="s">
        <v>3811</v>
      </c>
      <c r="X410" s="59">
        <v>2024</v>
      </c>
      <c r="Y410" s="59" t="s">
        <v>3667</v>
      </c>
      <c r="Z410" s="59">
        <v>202401</v>
      </c>
      <c r="AA410" s="59">
        <v>202412</v>
      </c>
      <c r="AB410" s="59">
        <v>5</v>
      </c>
      <c r="AC410" s="59"/>
      <c r="AD410" s="59">
        <v>5</v>
      </c>
      <c r="AE410" s="59"/>
      <c r="AF410" s="59"/>
      <c r="AG410" s="59">
        <v>20</v>
      </c>
      <c r="AH410" s="59">
        <v>5</v>
      </c>
      <c r="AI410" s="59" t="s">
        <v>3668</v>
      </c>
      <c r="AJ410" s="59" t="s">
        <v>3668</v>
      </c>
      <c r="AK410" s="59" t="s">
        <v>3668</v>
      </c>
      <c r="AL410" s="59" t="s">
        <v>3667</v>
      </c>
      <c r="AM410" s="59" t="s">
        <v>3668</v>
      </c>
      <c r="AN410" s="59" t="s">
        <v>3668</v>
      </c>
      <c r="AO410" s="59" t="s">
        <v>3668</v>
      </c>
      <c r="AP410" s="59" t="s">
        <v>3668</v>
      </c>
      <c r="AQ410" s="59" t="s">
        <v>3668</v>
      </c>
      <c r="AR410" s="59" t="s">
        <v>3812</v>
      </c>
      <c r="AS410" s="59">
        <v>18423278987</v>
      </c>
      <c r="AT410" s="59"/>
      <c r="AU410" s="59"/>
      <c r="AV410" s="59"/>
      <c r="AW410" s="59"/>
      <c r="AX410" s="59">
        <f t="shared" si="21"/>
        <v>0</v>
      </c>
      <c r="AY410" s="72"/>
      <c r="AZ410" s="72"/>
      <c r="BA410" s="72"/>
      <c r="BB410" s="72"/>
      <c r="BC410" s="72"/>
      <c r="BD410" s="72"/>
      <c r="BE410" s="72"/>
    </row>
    <row r="411" s="6" customFormat="1" ht="56" customHeight="1" outlineLevel="2" spans="1:57">
      <c r="A411" s="59" t="s">
        <v>5367</v>
      </c>
      <c r="B411" s="59" t="s">
        <v>6579</v>
      </c>
      <c r="C411" s="60">
        <v>398</v>
      </c>
      <c r="D411" s="59" t="s">
        <v>6631</v>
      </c>
      <c r="E411" s="59" t="s">
        <v>3686</v>
      </c>
      <c r="F411" s="59" t="s">
        <v>3687</v>
      </c>
      <c r="G411" s="59" t="s">
        <v>3749</v>
      </c>
      <c r="H411" s="59" t="s">
        <v>6632</v>
      </c>
      <c r="I411" s="59" t="s">
        <v>3690</v>
      </c>
      <c r="J411" s="59" t="s">
        <v>6633</v>
      </c>
      <c r="K411" s="59" t="s">
        <v>6634</v>
      </c>
      <c r="L411" s="59" t="s">
        <v>6635</v>
      </c>
      <c r="M411" s="59" t="s">
        <v>6634</v>
      </c>
      <c r="N411" s="59" t="s">
        <v>6636</v>
      </c>
      <c r="O411" s="59" t="s">
        <v>6586</v>
      </c>
      <c r="P411" s="59" t="s">
        <v>3770</v>
      </c>
      <c r="Q411" s="59" t="s">
        <v>6587</v>
      </c>
      <c r="R411" s="59" t="s">
        <v>6588</v>
      </c>
      <c r="S411" s="59" t="s">
        <v>6637</v>
      </c>
      <c r="T411" s="59" t="s">
        <v>5341</v>
      </c>
      <c r="U411" s="59" t="s">
        <v>4147</v>
      </c>
      <c r="V411" s="59" t="s">
        <v>5379</v>
      </c>
      <c r="W411" s="59" t="s">
        <v>4087</v>
      </c>
      <c r="X411" s="59">
        <v>2024</v>
      </c>
      <c r="Y411" s="59" t="s">
        <v>3667</v>
      </c>
      <c r="Z411" s="59">
        <v>202401</v>
      </c>
      <c r="AA411" s="59">
        <v>202412</v>
      </c>
      <c r="AB411" s="59">
        <v>10</v>
      </c>
      <c r="AC411" s="59"/>
      <c r="AD411" s="59">
        <v>10</v>
      </c>
      <c r="AE411" s="59"/>
      <c r="AF411" s="59"/>
      <c r="AG411" s="59">
        <v>15</v>
      </c>
      <c r="AH411" s="59">
        <v>6</v>
      </c>
      <c r="AI411" s="59" t="s">
        <v>3668</v>
      </c>
      <c r="AJ411" s="59" t="s">
        <v>3668</v>
      </c>
      <c r="AK411" s="59" t="s">
        <v>3668</v>
      </c>
      <c r="AL411" s="59" t="s">
        <v>3667</v>
      </c>
      <c r="AM411" s="59" t="s">
        <v>3668</v>
      </c>
      <c r="AN411" s="59" t="s">
        <v>3668</v>
      </c>
      <c r="AO411" s="59" t="s">
        <v>3668</v>
      </c>
      <c r="AP411" s="59" t="s">
        <v>3668</v>
      </c>
      <c r="AQ411" s="59" t="s">
        <v>3668</v>
      </c>
      <c r="AR411" s="59" t="s">
        <v>4088</v>
      </c>
      <c r="AS411" s="59" t="s">
        <v>3039</v>
      </c>
      <c r="AT411" s="59"/>
      <c r="AU411" s="59"/>
      <c r="AV411" s="59"/>
      <c r="AW411" s="59"/>
      <c r="AX411" s="59">
        <f t="shared" si="21"/>
        <v>0</v>
      </c>
      <c r="AY411" s="70"/>
      <c r="AZ411" s="70"/>
      <c r="BA411" s="70"/>
      <c r="BB411" s="70"/>
      <c r="BC411" s="70"/>
      <c r="BD411" s="70"/>
      <c r="BE411" s="70"/>
    </row>
    <row r="412" s="6" customFormat="1" ht="56" customHeight="1" outlineLevel="2" spans="1:57">
      <c r="A412" s="59" t="s">
        <v>5367</v>
      </c>
      <c r="B412" s="59" t="s">
        <v>6579</v>
      </c>
      <c r="C412" s="60">
        <v>399</v>
      </c>
      <c r="D412" s="59" t="s">
        <v>6638</v>
      </c>
      <c r="E412" s="59" t="s">
        <v>3686</v>
      </c>
      <c r="F412" s="59" t="s">
        <v>3687</v>
      </c>
      <c r="G412" s="59" t="s">
        <v>3749</v>
      </c>
      <c r="H412" s="59" t="s">
        <v>6639</v>
      </c>
      <c r="I412" s="59" t="s">
        <v>3690</v>
      </c>
      <c r="J412" s="59" t="s">
        <v>6640</v>
      </c>
      <c r="K412" s="59" t="s">
        <v>6641</v>
      </c>
      <c r="L412" s="59" t="s">
        <v>6642</v>
      </c>
      <c r="M412" s="59" t="s">
        <v>6641</v>
      </c>
      <c r="N412" s="59" t="s">
        <v>6643</v>
      </c>
      <c r="O412" s="59" t="s">
        <v>6586</v>
      </c>
      <c r="P412" s="59" t="s">
        <v>3770</v>
      </c>
      <c r="Q412" s="59" t="s">
        <v>6587</v>
      </c>
      <c r="R412" s="59" t="s">
        <v>6588</v>
      </c>
      <c r="S412" s="59" t="s">
        <v>4635</v>
      </c>
      <c r="T412" s="59" t="s">
        <v>5341</v>
      </c>
      <c r="U412" s="59" t="s">
        <v>4147</v>
      </c>
      <c r="V412" s="59" t="s">
        <v>5379</v>
      </c>
      <c r="W412" s="59" t="s">
        <v>4333</v>
      </c>
      <c r="X412" s="59">
        <v>2024</v>
      </c>
      <c r="Y412" s="59" t="s">
        <v>3667</v>
      </c>
      <c r="Z412" s="59">
        <v>202401</v>
      </c>
      <c r="AA412" s="59">
        <v>202412</v>
      </c>
      <c r="AB412" s="59">
        <v>52</v>
      </c>
      <c r="AC412" s="59"/>
      <c r="AD412" s="59">
        <v>52</v>
      </c>
      <c r="AE412" s="59"/>
      <c r="AF412" s="59"/>
      <c r="AG412" s="59">
        <v>100</v>
      </c>
      <c r="AH412" s="59">
        <v>20</v>
      </c>
      <c r="AI412" s="59" t="s">
        <v>3668</v>
      </c>
      <c r="AJ412" s="59" t="s">
        <v>3668</v>
      </c>
      <c r="AK412" s="59" t="s">
        <v>3668</v>
      </c>
      <c r="AL412" s="59" t="s">
        <v>3667</v>
      </c>
      <c r="AM412" s="59" t="s">
        <v>3668</v>
      </c>
      <c r="AN412" s="59" t="s">
        <v>3668</v>
      </c>
      <c r="AO412" s="59" t="s">
        <v>3668</v>
      </c>
      <c r="AP412" s="59" t="s">
        <v>3668</v>
      </c>
      <c r="AQ412" s="59" t="s">
        <v>3668</v>
      </c>
      <c r="AR412" s="59" t="s">
        <v>6644</v>
      </c>
      <c r="AS412" s="59">
        <v>13635360366</v>
      </c>
      <c r="AT412" s="59"/>
      <c r="AU412" s="59"/>
      <c r="AV412" s="59"/>
      <c r="AW412" s="59"/>
      <c r="AX412" s="59">
        <f t="shared" si="21"/>
        <v>0</v>
      </c>
      <c r="AY412" s="72"/>
      <c r="AZ412" s="72"/>
      <c r="BA412" s="72"/>
      <c r="BB412" s="72"/>
      <c r="BC412" s="72"/>
      <c r="BD412" s="72"/>
      <c r="BE412" s="72"/>
    </row>
    <row r="413" s="6" customFormat="1" ht="56" customHeight="1" outlineLevel="2" spans="1:57">
      <c r="A413" s="59" t="s">
        <v>5367</v>
      </c>
      <c r="B413" s="59" t="s">
        <v>6579</v>
      </c>
      <c r="C413" s="60">
        <v>400</v>
      </c>
      <c r="D413" s="59" t="s">
        <v>6645</v>
      </c>
      <c r="E413" s="59" t="s">
        <v>3686</v>
      </c>
      <c r="F413" s="59" t="s">
        <v>3687</v>
      </c>
      <c r="G413" s="59" t="s">
        <v>3749</v>
      </c>
      <c r="H413" s="59" t="s">
        <v>6646</v>
      </c>
      <c r="I413" s="59" t="s">
        <v>3690</v>
      </c>
      <c r="J413" s="59" t="s">
        <v>6647</v>
      </c>
      <c r="K413" s="59" t="s">
        <v>6648</v>
      </c>
      <c r="L413" s="59" t="s">
        <v>6649</v>
      </c>
      <c r="M413" s="59" t="s">
        <v>6648</v>
      </c>
      <c r="N413" s="59" t="s">
        <v>6594</v>
      </c>
      <c r="O413" s="59" t="s">
        <v>6586</v>
      </c>
      <c r="P413" s="59" t="s">
        <v>3770</v>
      </c>
      <c r="Q413" s="59" t="s">
        <v>6587</v>
      </c>
      <c r="R413" s="59" t="s">
        <v>6588</v>
      </c>
      <c r="S413" s="59" t="s">
        <v>4635</v>
      </c>
      <c r="T413" s="59" t="s">
        <v>5341</v>
      </c>
      <c r="U413" s="59" t="s">
        <v>4147</v>
      </c>
      <c r="V413" s="59" t="s">
        <v>5379</v>
      </c>
      <c r="W413" s="59" t="s">
        <v>4020</v>
      </c>
      <c r="X413" s="59">
        <v>2024</v>
      </c>
      <c r="Y413" s="59" t="s">
        <v>3667</v>
      </c>
      <c r="Z413" s="59">
        <v>202401</v>
      </c>
      <c r="AA413" s="59">
        <v>202412</v>
      </c>
      <c r="AB413" s="59">
        <v>25</v>
      </c>
      <c r="AC413" s="59"/>
      <c r="AD413" s="59">
        <v>25</v>
      </c>
      <c r="AE413" s="59"/>
      <c r="AF413" s="59"/>
      <c r="AG413" s="59">
        <v>60</v>
      </c>
      <c r="AH413" s="59">
        <v>40</v>
      </c>
      <c r="AI413" s="59" t="s">
        <v>3668</v>
      </c>
      <c r="AJ413" s="59" t="s">
        <v>3668</v>
      </c>
      <c r="AK413" s="59" t="s">
        <v>3668</v>
      </c>
      <c r="AL413" s="59" t="s">
        <v>3667</v>
      </c>
      <c r="AM413" s="59" t="s">
        <v>3668</v>
      </c>
      <c r="AN413" s="59" t="s">
        <v>3668</v>
      </c>
      <c r="AO413" s="59" t="s">
        <v>3668</v>
      </c>
      <c r="AP413" s="59" t="s">
        <v>3668</v>
      </c>
      <c r="AQ413" s="59" t="s">
        <v>3668</v>
      </c>
      <c r="AR413" s="59" t="s">
        <v>5121</v>
      </c>
      <c r="AS413" s="59">
        <v>13896279350</v>
      </c>
      <c r="AT413" s="59"/>
      <c r="AU413" s="59"/>
      <c r="AV413" s="59"/>
      <c r="AW413" s="59"/>
      <c r="AX413" s="59">
        <f t="shared" si="21"/>
        <v>0</v>
      </c>
      <c r="AY413" s="72"/>
      <c r="AZ413" s="72"/>
      <c r="BA413" s="72"/>
      <c r="BB413" s="72"/>
      <c r="BC413" s="72"/>
      <c r="BD413" s="72"/>
      <c r="BE413" s="72"/>
    </row>
    <row r="414" s="6" customFormat="1" ht="56" customHeight="1" outlineLevel="2" spans="1:57">
      <c r="A414" s="59" t="s">
        <v>5367</v>
      </c>
      <c r="B414" s="59" t="s">
        <v>6579</v>
      </c>
      <c r="C414" s="60">
        <v>401</v>
      </c>
      <c r="D414" s="59" t="s">
        <v>6650</v>
      </c>
      <c r="E414" s="59" t="s">
        <v>3686</v>
      </c>
      <c r="F414" s="59" t="s">
        <v>3687</v>
      </c>
      <c r="G414" s="59" t="s">
        <v>3749</v>
      </c>
      <c r="H414" s="59" t="s">
        <v>6651</v>
      </c>
      <c r="I414" s="59" t="s">
        <v>3690</v>
      </c>
      <c r="J414" s="59" t="s">
        <v>6652</v>
      </c>
      <c r="K414" s="59" t="s">
        <v>6616</v>
      </c>
      <c r="L414" s="59" t="s">
        <v>6584</v>
      </c>
      <c r="M414" s="59" t="s">
        <v>6616</v>
      </c>
      <c r="N414" s="59" t="s">
        <v>6585</v>
      </c>
      <c r="O414" s="59" t="s">
        <v>6586</v>
      </c>
      <c r="P414" s="59" t="s">
        <v>3770</v>
      </c>
      <c r="Q414" s="59" t="s">
        <v>6587</v>
      </c>
      <c r="R414" s="59" t="s">
        <v>6588</v>
      </c>
      <c r="S414" s="59" t="s">
        <v>3786</v>
      </c>
      <c r="T414" s="59" t="s">
        <v>5341</v>
      </c>
      <c r="U414" s="59" t="s">
        <v>4147</v>
      </c>
      <c r="V414" s="59" t="s">
        <v>5379</v>
      </c>
      <c r="W414" s="59" t="s">
        <v>4281</v>
      </c>
      <c r="X414" s="59">
        <v>2024</v>
      </c>
      <c r="Y414" s="59" t="s">
        <v>3667</v>
      </c>
      <c r="Z414" s="59">
        <v>202401</v>
      </c>
      <c r="AA414" s="59">
        <v>202412</v>
      </c>
      <c r="AB414" s="59">
        <v>15</v>
      </c>
      <c r="AC414" s="59"/>
      <c r="AD414" s="59">
        <v>15</v>
      </c>
      <c r="AE414" s="59"/>
      <c r="AF414" s="59"/>
      <c r="AG414" s="59">
        <v>25</v>
      </c>
      <c r="AH414" s="59">
        <v>10</v>
      </c>
      <c r="AI414" s="59" t="s">
        <v>3668</v>
      </c>
      <c r="AJ414" s="59" t="s">
        <v>3668</v>
      </c>
      <c r="AK414" s="59" t="s">
        <v>3668</v>
      </c>
      <c r="AL414" s="59" t="s">
        <v>3667</v>
      </c>
      <c r="AM414" s="59" t="s">
        <v>3668</v>
      </c>
      <c r="AN414" s="59" t="s">
        <v>3668</v>
      </c>
      <c r="AO414" s="59" t="s">
        <v>3668</v>
      </c>
      <c r="AP414" s="59" t="s">
        <v>3668</v>
      </c>
      <c r="AQ414" s="59" t="s">
        <v>3668</v>
      </c>
      <c r="AR414" s="59" t="s">
        <v>6302</v>
      </c>
      <c r="AS414" s="59">
        <v>18996600020</v>
      </c>
      <c r="AT414" s="59"/>
      <c r="AU414" s="59"/>
      <c r="AV414" s="59"/>
      <c r="AW414" s="59"/>
      <c r="AX414" s="59">
        <f t="shared" si="21"/>
        <v>0</v>
      </c>
      <c r="AY414" s="72"/>
      <c r="AZ414" s="72"/>
      <c r="BA414" s="72"/>
      <c r="BB414" s="72"/>
      <c r="BC414" s="72"/>
      <c r="BD414" s="72"/>
      <c r="BE414" s="72"/>
    </row>
    <row r="415" s="6" customFormat="1" ht="56" customHeight="1" outlineLevel="2" spans="1:57">
      <c r="A415" s="59" t="s">
        <v>5367</v>
      </c>
      <c r="B415" s="59" t="s">
        <v>6579</v>
      </c>
      <c r="C415" s="60">
        <v>402</v>
      </c>
      <c r="D415" s="59" t="s">
        <v>6653</v>
      </c>
      <c r="E415" s="59" t="s">
        <v>3686</v>
      </c>
      <c r="F415" s="59" t="s">
        <v>3687</v>
      </c>
      <c r="G415" s="59" t="s">
        <v>3749</v>
      </c>
      <c r="H415" s="59" t="s">
        <v>6654</v>
      </c>
      <c r="I415" s="59" t="s">
        <v>3690</v>
      </c>
      <c r="J415" s="59" t="s">
        <v>6408</v>
      </c>
      <c r="K415" s="59" t="s">
        <v>6655</v>
      </c>
      <c r="L415" s="59" t="s">
        <v>6656</v>
      </c>
      <c r="M415" s="59" t="s">
        <v>6655</v>
      </c>
      <c r="N415" s="59" t="s">
        <v>6654</v>
      </c>
      <c r="O415" s="59" t="s">
        <v>6586</v>
      </c>
      <c r="P415" s="59" t="s">
        <v>3770</v>
      </c>
      <c r="Q415" s="59" t="s">
        <v>6657</v>
      </c>
      <c r="R415" s="59" t="s">
        <v>6588</v>
      </c>
      <c r="S415" s="59" t="s">
        <v>6364</v>
      </c>
      <c r="T415" s="59" t="s">
        <v>5341</v>
      </c>
      <c r="U415" s="59" t="s">
        <v>4147</v>
      </c>
      <c r="V415" s="59" t="s">
        <v>5379</v>
      </c>
      <c r="W415" s="59" t="s">
        <v>4273</v>
      </c>
      <c r="X415" s="59">
        <v>2024</v>
      </c>
      <c r="Y415" s="59" t="s">
        <v>3667</v>
      </c>
      <c r="Z415" s="59">
        <v>202401</v>
      </c>
      <c r="AA415" s="59">
        <v>202412</v>
      </c>
      <c r="AB415" s="59">
        <v>15</v>
      </c>
      <c r="AC415" s="59"/>
      <c r="AD415" s="59">
        <v>15</v>
      </c>
      <c r="AE415" s="59"/>
      <c r="AF415" s="59"/>
      <c r="AG415" s="59">
        <v>15</v>
      </c>
      <c r="AH415" s="59">
        <v>6</v>
      </c>
      <c r="AI415" s="59" t="s">
        <v>3668</v>
      </c>
      <c r="AJ415" s="59" t="s">
        <v>3668</v>
      </c>
      <c r="AK415" s="59" t="s">
        <v>3668</v>
      </c>
      <c r="AL415" s="59" t="s">
        <v>3667</v>
      </c>
      <c r="AM415" s="59" t="s">
        <v>3668</v>
      </c>
      <c r="AN415" s="59" t="s">
        <v>3668</v>
      </c>
      <c r="AO415" s="59" t="s">
        <v>3668</v>
      </c>
      <c r="AP415" s="59" t="s">
        <v>3668</v>
      </c>
      <c r="AQ415" s="59" t="s">
        <v>3668</v>
      </c>
      <c r="AR415" s="59" t="s">
        <v>4804</v>
      </c>
      <c r="AS415" s="59">
        <v>15826470946</v>
      </c>
      <c r="AT415" s="59"/>
      <c r="AU415" s="59"/>
      <c r="AV415" s="59"/>
      <c r="AW415" s="59"/>
      <c r="AX415" s="59">
        <f t="shared" si="21"/>
        <v>0</v>
      </c>
      <c r="AY415" s="72"/>
      <c r="AZ415" s="72"/>
      <c r="BA415" s="72"/>
      <c r="BB415" s="72"/>
      <c r="BC415" s="72"/>
      <c r="BD415" s="72"/>
      <c r="BE415" s="72"/>
    </row>
    <row r="416" s="6" customFormat="1" ht="71" customHeight="1" outlineLevel="2" spans="1:57">
      <c r="A416" s="59" t="s">
        <v>5367</v>
      </c>
      <c r="B416" s="59" t="s">
        <v>6579</v>
      </c>
      <c r="C416" s="60">
        <v>403</v>
      </c>
      <c r="D416" s="59" t="s">
        <v>6658</v>
      </c>
      <c r="E416" s="59" t="s">
        <v>3686</v>
      </c>
      <c r="F416" s="59" t="s">
        <v>3687</v>
      </c>
      <c r="G416" s="59" t="s">
        <v>3749</v>
      </c>
      <c r="H416" s="59" t="s">
        <v>6659</v>
      </c>
      <c r="I416" s="59" t="s">
        <v>3690</v>
      </c>
      <c r="J416" s="59" t="s">
        <v>6660</v>
      </c>
      <c r="K416" s="59" t="s">
        <v>6661</v>
      </c>
      <c r="L416" s="59" t="s">
        <v>6662</v>
      </c>
      <c r="M416" s="59" t="s">
        <v>6661</v>
      </c>
      <c r="N416" s="59" t="s">
        <v>6659</v>
      </c>
      <c r="O416" s="59" t="s">
        <v>6586</v>
      </c>
      <c r="P416" s="59" t="s">
        <v>3770</v>
      </c>
      <c r="Q416" s="59" t="s">
        <v>6663</v>
      </c>
      <c r="R416" s="59" t="s">
        <v>6588</v>
      </c>
      <c r="S416" s="59" t="s">
        <v>5519</v>
      </c>
      <c r="T416" s="59" t="s">
        <v>5341</v>
      </c>
      <c r="U416" s="59" t="s">
        <v>4147</v>
      </c>
      <c r="V416" s="59" t="s">
        <v>5379</v>
      </c>
      <c r="W416" s="59" t="s">
        <v>6660</v>
      </c>
      <c r="X416" s="59">
        <v>2024</v>
      </c>
      <c r="Y416" s="59" t="s">
        <v>3667</v>
      </c>
      <c r="Z416" s="59">
        <v>202401</v>
      </c>
      <c r="AA416" s="59">
        <v>202412</v>
      </c>
      <c r="AB416" s="59">
        <v>20</v>
      </c>
      <c r="AC416" s="59"/>
      <c r="AD416" s="59">
        <v>20</v>
      </c>
      <c r="AE416" s="59"/>
      <c r="AF416" s="59"/>
      <c r="AG416" s="59">
        <v>200</v>
      </c>
      <c r="AH416" s="59">
        <v>200</v>
      </c>
      <c r="AI416" s="59" t="s">
        <v>3668</v>
      </c>
      <c r="AJ416" s="59" t="s">
        <v>3668</v>
      </c>
      <c r="AK416" s="59" t="s">
        <v>3668</v>
      </c>
      <c r="AL416" s="59" t="s">
        <v>3667</v>
      </c>
      <c r="AM416" s="59" t="s">
        <v>3668</v>
      </c>
      <c r="AN416" s="59" t="s">
        <v>3668</v>
      </c>
      <c r="AO416" s="59" t="s">
        <v>3668</v>
      </c>
      <c r="AP416" s="59" t="s">
        <v>3668</v>
      </c>
      <c r="AQ416" s="59" t="s">
        <v>3668</v>
      </c>
      <c r="AR416" s="59" t="s">
        <v>6664</v>
      </c>
      <c r="AS416" s="59">
        <v>13452758795</v>
      </c>
      <c r="AT416" s="59"/>
      <c r="AU416" s="59"/>
      <c r="AV416" s="59"/>
      <c r="AW416" s="59"/>
      <c r="AX416" s="59">
        <f t="shared" si="21"/>
        <v>0</v>
      </c>
      <c r="AY416" s="72"/>
      <c r="AZ416" s="72"/>
      <c r="BA416" s="72"/>
      <c r="BB416" s="72"/>
      <c r="BC416" s="72"/>
      <c r="BD416" s="72"/>
      <c r="BE416" s="72"/>
    </row>
    <row r="417" s="6" customFormat="1" ht="106" customHeight="1" outlineLevel="2" spans="1:57">
      <c r="A417" s="59" t="s">
        <v>5367</v>
      </c>
      <c r="B417" s="59" t="s">
        <v>6579</v>
      </c>
      <c r="C417" s="60">
        <v>404</v>
      </c>
      <c r="D417" s="59" t="s">
        <v>6665</v>
      </c>
      <c r="E417" s="59" t="s">
        <v>3686</v>
      </c>
      <c r="F417" s="59" t="s">
        <v>3687</v>
      </c>
      <c r="G417" s="59" t="s">
        <v>3749</v>
      </c>
      <c r="H417" s="59" t="s">
        <v>6666</v>
      </c>
      <c r="I417" s="59" t="s">
        <v>3690</v>
      </c>
      <c r="J417" s="59" t="s">
        <v>4234</v>
      </c>
      <c r="K417" s="59" t="s">
        <v>6667</v>
      </c>
      <c r="L417" s="59" t="s">
        <v>6668</v>
      </c>
      <c r="M417" s="59" t="s">
        <v>6667</v>
      </c>
      <c r="N417" s="59" t="s">
        <v>6669</v>
      </c>
      <c r="O417" s="59" t="s">
        <v>3658</v>
      </c>
      <c r="P417" s="59" t="s">
        <v>3770</v>
      </c>
      <c r="Q417" s="59" t="s">
        <v>6670</v>
      </c>
      <c r="R417" s="59" t="s">
        <v>6671</v>
      </c>
      <c r="S417" s="59" t="s">
        <v>6550</v>
      </c>
      <c r="T417" s="59" t="s">
        <v>5887</v>
      </c>
      <c r="U417" s="59" t="s">
        <v>4147</v>
      </c>
      <c r="V417" s="59" t="s">
        <v>3788</v>
      </c>
      <c r="W417" s="59" t="s">
        <v>3666</v>
      </c>
      <c r="X417" s="59">
        <v>2024</v>
      </c>
      <c r="Y417" s="59" t="s">
        <v>4076</v>
      </c>
      <c r="Z417" s="59">
        <v>202401</v>
      </c>
      <c r="AA417" s="59">
        <v>202412</v>
      </c>
      <c r="AB417" s="59">
        <v>250</v>
      </c>
      <c r="AC417" s="59">
        <v>250</v>
      </c>
      <c r="AD417" s="59"/>
      <c r="AE417" s="59"/>
      <c r="AF417" s="59"/>
      <c r="AG417" s="59">
        <v>50</v>
      </c>
      <c r="AH417" s="59">
        <v>12</v>
      </c>
      <c r="AI417" s="59" t="s">
        <v>3668</v>
      </c>
      <c r="AJ417" s="59" t="s">
        <v>3668</v>
      </c>
      <c r="AK417" s="59" t="s">
        <v>3668</v>
      </c>
      <c r="AL417" s="59" t="s">
        <v>3667</v>
      </c>
      <c r="AM417" s="59" t="s">
        <v>3668</v>
      </c>
      <c r="AN417" s="59" t="s">
        <v>3668</v>
      </c>
      <c r="AO417" s="59" t="s">
        <v>3668</v>
      </c>
      <c r="AP417" s="59" t="s">
        <v>3667</v>
      </c>
      <c r="AQ417" s="59" t="s">
        <v>6672</v>
      </c>
      <c r="AR417" s="59" t="s">
        <v>3683</v>
      </c>
      <c r="AS417" s="59">
        <v>18883235345</v>
      </c>
      <c r="AT417" s="59"/>
      <c r="AU417" s="59"/>
      <c r="AV417" s="59"/>
      <c r="AW417" s="59"/>
      <c r="AX417" s="59">
        <f t="shared" si="21"/>
        <v>250</v>
      </c>
      <c r="AY417" s="33">
        <v>250</v>
      </c>
      <c r="AZ417" s="124"/>
      <c r="BA417" s="124"/>
      <c r="BB417" s="124"/>
      <c r="BC417" s="124"/>
      <c r="BD417" s="124"/>
      <c r="BE417" s="124"/>
    </row>
    <row r="418" s="6" customFormat="1" ht="59" customHeight="1" outlineLevel="2" spans="1:57">
      <c r="A418" s="59" t="s">
        <v>5367</v>
      </c>
      <c r="B418" s="59" t="s">
        <v>6673</v>
      </c>
      <c r="C418" s="60">
        <v>405</v>
      </c>
      <c r="D418" s="59" t="s">
        <v>6674</v>
      </c>
      <c r="E418" s="59" t="s">
        <v>3686</v>
      </c>
      <c r="F418" s="59" t="s">
        <v>3687</v>
      </c>
      <c r="G418" s="59" t="s">
        <v>3749</v>
      </c>
      <c r="H418" s="59" t="s">
        <v>6675</v>
      </c>
      <c r="I418" s="59" t="s">
        <v>3690</v>
      </c>
      <c r="J418" s="59" t="s">
        <v>4212</v>
      </c>
      <c r="K418" s="59" t="s">
        <v>6676</v>
      </c>
      <c r="L418" s="59" t="s">
        <v>6677</v>
      </c>
      <c r="M418" s="59" t="s">
        <v>6676</v>
      </c>
      <c r="N418" s="59" t="s">
        <v>6678</v>
      </c>
      <c r="O418" s="59" t="s">
        <v>3658</v>
      </c>
      <c r="P418" s="59" t="s">
        <v>3770</v>
      </c>
      <c r="Q418" s="59" t="s">
        <v>6679</v>
      </c>
      <c r="R418" s="59" t="s">
        <v>6680</v>
      </c>
      <c r="S418" s="59" t="s">
        <v>6681</v>
      </c>
      <c r="T418" s="59" t="s">
        <v>4146</v>
      </c>
      <c r="U418" s="59" t="s">
        <v>4147</v>
      </c>
      <c r="V418" s="59" t="s">
        <v>3699</v>
      </c>
      <c r="W418" s="59" t="s">
        <v>4217</v>
      </c>
      <c r="X418" s="59">
        <v>2024</v>
      </c>
      <c r="Y418" s="59" t="s">
        <v>3667</v>
      </c>
      <c r="Z418" s="59">
        <v>202401</v>
      </c>
      <c r="AA418" s="59">
        <v>202412</v>
      </c>
      <c r="AB418" s="59">
        <v>60</v>
      </c>
      <c r="AC418" s="59"/>
      <c r="AD418" s="59">
        <v>60</v>
      </c>
      <c r="AE418" s="59"/>
      <c r="AF418" s="59">
        <f>AB418-AC418-AD418-AE418</f>
        <v>0</v>
      </c>
      <c r="AG418" s="59">
        <v>1500</v>
      </c>
      <c r="AH418" s="59">
        <v>400</v>
      </c>
      <c r="AI418" s="59" t="s">
        <v>3668</v>
      </c>
      <c r="AJ418" s="59" t="s">
        <v>3668</v>
      </c>
      <c r="AK418" s="59" t="s">
        <v>3668</v>
      </c>
      <c r="AL418" s="59" t="s">
        <v>3667</v>
      </c>
      <c r="AM418" s="59" t="s">
        <v>3668</v>
      </c>
      <c r="AN418" s="59" t="s">
        <v>3668</v>
      </c>
      <c r="AO418" s="59" t="s">
        <v>3668</v>
      </c>
      <c r="AP418" s="59" t="s">
        <v>3668</v>
      </c>
      <c r="AQ418" s="59" t="s">
        <v>3668</v>
      </c>
      <c r="AR418" s="59" t="s">
        <v>6682</v>
      </c>
      <c r="AS418" s="59">
        <v>15202350278</v>
      </c>
      <c r="AT418" s="59"/>
      <c r="AU418" s="59"/>
      <c r="AV418" s="59"/>
      <c r="AW418" s="59"/>
      <c r="AX418" s="59">
        <f t="shared" si="21"/>
        <v>0</v>
      </c>
      <c r="AY418" s="87"/>
      <c r="AZ418" s="124"/>
      <c r="BA418" s="124"/>
      <c r="BB418" s="124"/>
      <c r="BC418" s="124"/>
      <c r="BD418" s="124"/>
      <c r="BE418" s="124"/>
    </row>
    <row r="419" s="6" customFormat="1" ht="140" customHeight="1" outlineLevel="2" spans="1:57">
      <c r="A419" s="59" t="s">
        <v>5367</v>
      </c>
      <c r="B419" s="59" t="s">
        <v>6673</v>
      </c>
      <c r="C419" s="60">
        <v>406</v>
      </c>
      <c r="D419" s="59" t="s">
        <v>6683</v>
      </c>
      <c r="E419" s="59" t="s">
        <v>3686</v>
      </c>
      <c r="F419" s="59" t="s">
        <v>3687</v>
      </c>
      <c r="G419" s="59" t="s">
        <v>3749</v>
      </c>
      <c r="H419" s="59" t="s">
        <v>6684</v>
      </c>
      <c r="I419" s="59" t="s">
        <v>3690</v>
      </c>
      <c r="J419" s="59" t="s">
        <v>6685</v>
      </c>
      <c r="K419" s="59" t="s">
        <v>6686</v>
      </c>
      <c r="L419" s="59" t="s">
        <v>6687</v>
      </c>
      <c r="M419" s="59" t="s">
        <v>6686</v>
      </c>
      <c r="N419" s="59" t="s">
        <v>6688</v>
      </c>
      <c r="O419" s="59" t="s">
        <v>3658</v>
      </c>
      <c r="P419" s="59" t="s">
        <v>3677</v>
      </c>
      <c r="Q419" s="59" t="s">
        <v>6689</v>
      </c>
      <c r="R419" s="59" t="s">
        <v>6690</v>
      </c>
      <c r="S419" s="59" t="s">
        <v>6691</v>
      </c>
      <c r="T419" s="59" t="s">
        <v>4146</v>
      </c>
      <c r="U419" s="59" t="s">
        <v>4147</v>
      </c>
      <c r="V419" s="59" t="s">
        <v>3699</v>
      </c>
      <c r="W419" s="59" t="s">
        <v>4265</v>
      </c>
      <c r="X419" s="59">
        <v>2024</v>
      </c>
      <c r="Y419" s="59" t="s">
        <v>3667</v>
      </c>
      <c r="Z419" s="59">
        <v>202401</v>
      </c>
      <c r="AA419" s="59">
        <v>202412</v>
      </c>
      <c r="AB419" s="59">
        <v>320</v>
      </c>
      <c r="AC419" s="59"/>
      <c r="AD419" s="59">
        <v>320</v>
      </c>
      <c r="AE419" s="59"/>
      <c r="AF419" s="59">
        <f>AB419-AC419-AD419-AE419</f>
        <v>0</v>
      </c>
      <c r="AG419" s="59">
        <v>437</v>
      </c>
      <c r="AH419" s="59">
        <v>112</v>
      </c>
      <c r="AI419" s="59" t="s">
        <v>3668</v>
      </c>
      <c r="AJ419" s="59" t="s">
        <v>3668</v>
      </c>
      <c r="AK419" s="59" t="s">
        <v>3668</v>
      </c>
      <c r="AL419" s="59" t="s">
        <v>3667</v>
      </c>
      <c r="AM419" s="59" t="s">
        <v>3668</v>
      </c>
      <c r="AN419" s="59" t="s">
        <v>3668</v>
      </c>
      <c r="AO419" s="59" t="s">
        <v>3668</v>
      </c>
      <c r="AP419" s="59" t="s">
        <v>3668</v>
      </c>
      <c r="AQ419" s="59" t="s">
        <v>3668</v>
      </c>
      <c r="AR419" s="59" t="s">
        <v>4797</v>
      </c>
      <c r="AS419" s="59">
        <v>17749962810</v>
      </c>
      <c r="AT419" s="59"/>
      <c r="AU419" s="59"/>
      <c r="AV419" s="59"/>
      <c r="AW419" s="59"/>
      <c r="AX419" s="59">
        <f t="shared" si="21"/>
        <v>0</v>
      </c>
      <c r="AY419" s="87"/>
      <c r="AZ419" s="124"/>
      <c r="BA419" s="124"/>
      <c r="BB419" s="124"/>
      <c r="BC419" s="124"/>
      <c r="BD419" s="124"/>
      <c r="BE419" s="124"/>
    </row>
    <row r="420" s="6" customFormat="1" ht="60" customHeight="1" outlineLevel="2" spans="1:57">
      <c r="A420" s="59" t="s">
        <v>5367</v>
      </c>
      <c r="B420" s="59" t="s">
        <v>6673</v>
      </c>
      <c r="C420" s="60">
        <v>407</v>
      </c>
      <c r="D420" s="59" t="s">
        <v>6692</v>
      </c>
      <c r="E420" s="59" t="s">
        <v>3686</v>
      </c>
      <c r="F420" s="59" t="s">
        <v>3801</v>
      </c>
      <c r="G420" s="59" t="s">
        <v>6070</v>
      </c>
      <c r="H420" s="59" t="s">
        <v>6693</v>
      </c>
      <c r="I420" s="59" t="s">
        <v>3690</v>
      </c>
      <c r="J420" s="59" t="s">
        <v>6694</v>
      </c>
      <c r="K420" s="59" t="s">
        <v>6695</v>
      </c>
      <c r="L420" s="59" t="s">
        <v>6696</v>
      </c>
      <c r="M420" s="59" t="s">
        <v>6695</v>
      </c>
      <c r="N420" s="59" t="s">
        <v>6697</v>
      </c>
      <c r="O420" s="59" t="s">
        <v>3658</v>
      </c>
      <c r="P420" s="59" t="s">
        <v>3677</v>
      </c>
      <c r="Q420" s="59" t="s">
        <v>6698</v>
      </c>
      <c r="R420" s="59" t="s">
        <v>6690</v>
      </c>
      <c r="S420" s="59" t="s">
        <v>6699</v>
      </c>
      <c r="T420" s="59" t="s">
        <v>4146</v>
      </c>
      <c r="U420" s="59" t="s">
        <v>4147</v>
      </c>
      <c r="V420" s="59" t="s">
        <v>3699</v>
      </c>
      <c r="W420" s="59" t="s">
        <v>3716</v>
      </c>
      <c r="X420" s="59">
        <v>2024</v>
      </c>
      <c r="Y420" s="59" t="s">
        <v>3667</v>
      </c>
      <c r="Z420" s="59">
        <v>202401</v>
      </c>
      <c r="AA420" s="59">
        <v>202412</v>
      </c>
      <c r="AB420" s="59">
        <v>100</v>
      </c>
      <c r="AC420" s="59"/>
      <c r="AD420" s="59">
        <v>100</v>
      </c>
      <c r="AE420" s="59"/>
      <c r="AF420" s="59">
        <f>AB420-AC420-AD420-AE420</f>
        <v>0</v>
      </c>
      <c r="AG420" s="59">
        <v>300</v>
      </c>
      <c r="AH420" s="59">
        <v>120</v>
      </c>
      <c r="AI420" s="59" t="s">
        <v>3668</v>
      </c>
      <c r="AJ420" s="59" t="s">
        <v>3668</v>
      </c>
      <c r="AK420" s="59" t="s">
        <v>3668</v>
      </c>
      <c r="AL420" s="59" t="s">
        <v>3667</v>
      </c>
      <c r="AM420" s="59" t="s">
        <v>3668</v>
      </c>
      <c r="AN420" s="59" t="s">
        <v>3668</v>
      </c>
      <c r="AO420" s="59" t="s">
        <v>3668</v>
      </c>
      <c r="AP420" s="59" t="s">
        <v>3668</v>
      </c>
      <c r="AQ420" s="59" t="s">
        <v>3668</v>
      </c>
      <c r="AR420" s="59" t="s">
        <v>6700</v>
      </c>
      <c r="AS420" s="59">
        <v>15223676389</v>
      </c>
      <c r="AT420" s="59"/>
      <c r="AU420" s="59"/>
      <c r="AV420" s="59"/>
      <c r="AW420" s="59"/>
      <c r="AX420" s="59">
        <f t="shared" si="21"/>
        <v>0</v>
      </c>
      <c r="AY420" s="87"/>
      <c r="AZ420" s="124"/>
      <c r="BA420" s="124"/>
      <c r="BB420" s="124"/>
      <c r="BC420" s="124"/>
      <c r="BD420" s="124"/>
      <c r="BE420" s="124"/>
    </row>
    <row r="421" s="6" customFormat="1" ht="119" customHeight="1" outlineLevel="2" spans="1:57">
      <c r="A421" s="59" t="s">
        <v>5367</v>
      </c>
      <c r="B421" s="59" t="s">
        <v>6673</v>
      </c>
      <c r="C421" s="60">
        <v>408</v>
      </c>
      <c r="D421" s="59" t="s">
        <v>6701</v>
      </c>
      <c r="E421" s="59" t="s">
        <v>3686</v>
      </c>
      <c r="F421" s="59" t="s">
        <v>3687</v>
      </c>
      <c r="G421" s="59" t="s">
        <v>3749</v>
      </c>
      <c r="H421" s="59" t="s">
        <v>6702</v>
      </c>
      <c r="I421" s="59" t="s">
        <v>3690</v>
      </c>
      <c r="J421" s="59" t="s">
        <v>6703</v>
      </c>
      <c r="K421" s="59" t="s">
        <v>6704</v>
      </c>
      <c r="L421" s="59" t="s">
        <v>6705</v>
      </c>
      <c r="M421" s="59" t="s">
        <v>6704</v>
      </c>
      <c r="N421" s="59" t="s">
        <v>6706</v>
      </c>
      <c r="O421" s="59" t="s">
        <v>3658</v>
      </c>
      <c r="P421" s="59" t="s">
        <v>3770</v>
      </c>
      <c r="Q421" s="59" t="s">
        <v>6707</v>
      </c>
      <c r="R421" s="59" t="s">
        <v>6708</v>
      </c>
      <c r="S421" s="59" t="s">
        <v>6709</v>
      </c>
      <c r="T421" s="59" t="s">
        <v>5887</v>
      </c>
      <c r="U421" s="59" t="s">
        <v>4147</v>
      </c>
      <c r="V421" s="59" t="s">
        <v>3788</v>
      </c>
      <c r="W421" s="59" t="s">
        <v>3666</v>
      </c>
      <c r="X421" s="59">
        <v>2024</v>
      </c>
      <c r="Y421" s="59" t="s">
        <v>4076</v>
      </c>
      <c r="Z421" s="59">
        <v>202401</v>
      </c>
      <c r="AA421" s="59">
        <v>202412</v>
      </c>
      <c r="AB421" s="59">
        <v>500</v>
      </c>
      <c r="AC421" s="59">
        <v>500</v>
      </c>
      <c r="AD421" s="59"/>
      <c r="AE421" s="59"/>
      <c r="AF421" s="59"/>
      <c r="AG421" s="59">
        <v>800</v>
      </c>
      <c r="AH421" s="59">
        <v>55</v>
      </c>
      <c r="AI421" s="59" t="s">
        <v>3668</v>
      </c>
      <c r="AJ421" s="59" t="s">
        <v>3668</v>
      </c>
      <c r="AK421" s="59" t="s">
        <v>3668</v>
      </c>
      <c r="AL421" s="59" t="s">
        <v>3667</v>
      </c>
      <c r="AM421" s="59" t="s">
        <v>3667</v>
      </c>
      <c r="AN421" s="59" t="s">
        <v>3668</v>
      </c>
      <c r="AO421" s="59" t="s">
        <v>3668</v>
      </c>
      <c r="AP421" s="59" t="s">
        <v>3668</v>
      </c>
      <c r="AQ421" s="59" t="s">
        <v>3668</v>
      </c>
      <c r="AR421" s="59" t="s">
        <v>6578</v>
      </c>
      <c r="AS421" s="59">
        <v>19115297062</v>
      </c>
      <c r="AT421" s="59"/>
      <c r="AU421" s="59"/>
      <c r="AV421" s="59"/>
      <c r="AW421" s="59"/>
      <c r="AX421" s="59">
        <f t="shared" si="21"/>
        <v>300</v>
      </c>
      <c r="AY421" s="124">
        <v>300</v>
      </c>
      <c r="AZ421" s="124"/>
      <c r="BA421" s="124"/>
      <c r="BB421" s="124"/>
      <c r="BC421" s="124"/>
      <c r="BD421" s="124"/>
      <c r="BE421" s="124"/>
    </row>
    <row r="422" s="6" customFormat="1" ht="55" customHeight="1" outlineLevel="2" spans="1:57">
      <c r="A422" s="59" t="s">
        <v>5367</v>
      </c>
      <c r="B422" s="59" t="s">
        <v>6710</v>
      </c>
      <c r="C422" s="60">
        <v>409</v>
      </c>
      <c r="D422" s="59" t="s">
        <v>6711</v>
      </c>
      <c r="E422" s="59" t="s">
        <v>3686</v>
      </c>
      <c r="F422" s="59" t="s">
        <v>3687</v>
      </c>
      <c r="G422" s="59" t="s">
        <v>3749</v>
      </c>
      <c r="H422" s="59" t="s">
        <v>6712</v>
      </c>
      <c r="I422" s="59" t="s">
        <v>3690</v>
      </c>
      <c r="J422" s="59" t="s">
        <v>6713</v>
      </c>
      <c r="K422" s="59" t="s">
        <v>6714</v>
      </c>
      <c r="L422" s="59" t="s">
        <v>6715</v>
      </c>
      <c r="M422" s="59" t="s">
        <v>6714</v>
      </c>
      <c r="N422" s="59" t="s">
        <v>6712</v>
      </c>
      <c r="O422" s="59" t="s">
        <v>3658</v>
      </c>
      <c r="P422" s="59" t="s">
        <v>3849</v>
      </c>
      <c r="Q422" s="59" t="s">
        <v>6716</v>
      </c>
      <c r="R422" s="59" t="s">
        <v>6717</v>
      </c>
      <c r="S422" s="59" t="s">
        <v>6601</v>
      </c>
      <c r="T422" s="59" t="s">
        <v>4146</v>
      </c>
      <c r="U422" s="59" t="s">
        <v>4147</v>
      </c>
      <c r="V422" s="59" t="s">
        <v>3699</v>
      </c>
      <c r="W422" s="59" t="s">
        <v>3666</v>
      </c>
      <c r="X422" s="59">
        <v>2024</v>
      </c>
      <c r="Y422" s="59" t="s">
        <v>3667</v>
      </c>
      <c r="Z422" s="59">
        <v>202401</v>
      </c>
      <c r="AA422" s="59">
        <v>202412</v>
      </c>
      <c r="AB422" s="59">
        <v>28.8</v>
      </c>
      <c r="AC422" s="59">
        <v>28.8</v>
      </c>
      <c r="AD422" s="59"/>
      <c r="AE422" s="59"/>
      <c r="AF422" s="59">
        <f t="shared" ref="AF422:AF465" si="22">AB422-AC422-AD422-AE422</f>
        <v>0</v>
      </c>
      <c r="AG422" s="59">
        <v>16</v>
      </c>
      <c r="AH422" s="59">
        <v>16</v>
      </c>
      <c r="AI422" s="59" t="s">
        <v>3668</v>
      </c>
      <c r="AJ422" s="59" t="s">
        <v>3668</v>
      </c>
      <c r="AK422" s="59" t="s">
        <v>3668</v>
      </c>
      <c r="AL422" s="59" t="s">
        <v>3667</v>
      </c>
      <c r="AM422" s="59" t="s">
        <v>3668</v>
      </c>
      <c r="AN422" s="59" t="s">
        <v>3668</v>
      </c>
      <c r="AO422" s="59" t="s">
        <v>3668</v>
      </c>
      <c r="AP422" s="59" t="s">
        <v>3668</v>
      </c>
      <c r="AQ422" s="59" t="s">
        <v>3668</v>
      </c>
      <c r="AR422" s="59" t="s">
        <v>6718</v>
      </c>
      <c r="AS422" s="59">
        <v>13635346051</v>
      </c>
      <c r="AT422" s="59"/>
      <c r="AU422" s="59"/>
      <c r="AV422" s="59"/>
      <c r="AW422" s="59"/>
      <c r="AX422" s="59">
        <f t="shared" ref="AX422:AX469" si="23">AY422+AZ422+BA422+BB422+BC422+BD422+BE422</f>
        <v>28.8</v>
      </c>
      <c r="AY422" s="87">
        <v>28.8</v>
      </c>
      <c r="AZ422" s="124"/>
      <c r="BA422" s="124"/>
      <c r="BB422" s="124"/>
      <c r="BC422" s="124"/>
      <c r="BD422" s="124"/>
      <c r="BE422" s="124"/>
    </row>
    <row r="423" s="6" customFormat="1" ht="55" customHeight="1" outlineLevel="2" spans="1:57">
      <c r="A423" s="59" t="s">
        <v>5367</v>
      </c>
      <c r="B423" s="59" t="s">
        <v>6710</v>
      </c>
      <c r="C423" s="60">
        <v>410</v>
      </c>
      <c r="D423" s="59" t="s">
        <v>6719</v>
      </c>
      <c r="E423" s="59" t="s">
        <v>3686</v>
      </c>
      <c r="F423" s="59" t="s">
        <v>3687</v>
      </c>
      <c r="G423" s="59" t="s">
        <v>3749</v>
      </c>
      <c r="H423" s="59" t="s">
        <v>6720</v>
      </c>
      <c r="I423" s="59" t="s">
        <v>3690</v>
      </c>
      <c r="J423" s="59" t="s">
        <v>3815</v>
      </c>
      <c r="K423" s="59" t="s">
        <v>6721</v>
      </c>
      <c r="L423" s="59" t="s">
        <v>6722</v>
      </c>
      <c r="M423" s="59" t="s">
        <v>6721</v>
      </c>
      <c r="N423" s="59" t="s">
        <v>6723</v>
      </c>
      <c r="O423" s="59" t="s">
        <v>3658</v>
      </c>
      <c r="P423" s="59" t="s">
        <v>3849</v>
      </c>
      <c r="Q423" s="59" t="s">
        <v>6716</v>
      </c>
      <c r="R423" s="59" t="s">
        <v>6717</v>
      </c>
      <c r="S423" s="59" t="s">
        <v>6724</v>
      </c>
      <c r="T423" s="59" t="s">
        <v>4146</v>
      </c>
      <c r="U423" s="59" t="s">
        <v>4147</v>
      </c>
      <c r="V423" s="59" t="s">
        <v>3699</v>
      </c>
      <c r="W423" s="59" t="s">
        <v>3666</v>
      </c>
      <c r="X423" s="59">
        <v>2024</v>
      </c>
      <c r="Y423" s="59" t="s">
        <v>3667</v>
      </c>
      <c r="Z423" s="59">
        <v>202401</v>
      </c>
      <c r="AA423" s="59">
        <v>202412</v>
      </c>
      <c r="AB423" s="59">
        <v>14.4</v>
      </c>
      <c r="AC423" s="59">
        <v>14.4</v>
      </c>
      <c r="AD423" s="59"/>
      <c r="AE423" s="59"/>
      <c r="AF423" s="59">
        <f t="shared" si="22"/>
        <v>0</v>
      </c>
      <c r="AG423" s="59">
        <v>4</v>
      </c>
      <c r="AH423" s="59">
        <v>4</v>
      </c>
      <c r="AI423" s="59" t="s">
        <v>3668</v>
      </c>
      <c r="AJ423" s="59" t="s">
        <v>3668</v>
      </c>
      <c r="AK423" s="59" t="s">
        <v>3668</v>
      </c>
      <c r="AL423" s="59" t="s">
        <v>3667</v>
      </c>
      <c r="AM423" s="59" t="s">
        <v>3668</v>
      </c>
      <c r="AN423" s="59" t="s">
        <v>3668</v>
      </c>
      <c r="AO423" s="59" t="s">
        <v>3668</v>
      </c>
      <c r="AP423" s="59" t="s">
        <v>3668</v>
      </c>
      <c r="AQ423" s="59" t="s">
        <v>3668</v>
      </c>
      <c r="AR423" s="59" t="s">
        <v>6718</v>
      </c>
      <c r="AS423" s="59">
        <v>13635346051</v>
      </c>
      <c r="AT423" s="59"/>
      <c r="AU423" s="59"/>
      <c r="AV423" s="59"/>
      <c r="AW423" s="59"/>
      <c r="AX423" s="59">
        <f t="shared" si="23"/>
        <v>14.4</v>
      </c>
      <c r="AY423" s="87">
        <v>14.4</v>
      </c>
      <c r="AZ423" s="124"/>
      <c r="BA423" s="124"/>
      <c r="BB423" s="124"/>
      <c r="BC423" s="124"/>
      <c r="BD423" s="124"/>
      <c r="BE423" s="124"/>
    </row>
    <row r="424" s="6" customFormat="1" ht="55" customHeight="1" outlineLevel="2" spans="1:57">
      <c r="A424" s="59" t="s">
        <v>5367</v>
      </c>
      <c r="B424" s="59" t="s">
        <v>6710</v>
      </c>
      <c r="C424" s="60">
        <v>411</v>
      </c>
      <c r="D424" s="59" t="s">
        <v>6725</v>
      </c>
      <c r="E424" s="59" t="s">
        <v>3686</v>
      </c>
      <c r="F424" s="59" t="s">
        <v>3687</v>
      </c>
      <c r="G424" s="59" t="s">
        <v>3749</v>
      </c>
      <c r="H424" s="59" t="s">
        <v>6726</v>
      </c>
      <c r="I424" s="59" t="s">
        <v>3690</v>
      </c>
      <c r="J424" s="59" t="s">
        <v>3792</v>
      </c>
      <c r="K424" s="59" t="s">
        <v>6727</v>
      </c>
      <c r="L424" s="59" t="s">
        <v>6728</v>
      </c>
      <c r="M424" s="59" t="s">
        <v>6727</v>
      </c>
      <c r="N424" s="59" t="s">
        <v>6729</v>
      </c>
      <c r="O424" s="59" t="s">
        <v>3658</v>
      </c>
      <c r="P424" s="59" t="s">
        <v>3849</v>
      </c>
      <c r="Q424" s="59" t="s">
        <v>6716</v>
      </c>
      <c r="R424" s="59" t="s">
        <v>6717</v>
      </c>
      <c r="S424" s="59" t="s">
        <v>4387</v>
      </c>
      <c r="T424" s="59" t="s">
        <v>4146</v>
      </c>
      <c r="U424" s="59" t="s">
        <v>4147</v>
      </c>
      <c r="V424" s="59" t="s">
        <v>3699</v>
      </c>
      <c r="W424" s="59" t="s">
        <v>3666</v>
      </c>
      <c r="X424" s="59">
        <v>2024</v>
      </c>
      <c r="Y424" s="59" t="s">
        <v>3667</v>
      </c>
      <c r="Z424" s="59">
        <v>202401</v>
      </c>
      <c r="AA424" s="59">
        <v>202412</v>
      </c>
      <c r="AB424" s="59">
        <v>36</v>
      </c>
      <c r="AC424" s="59">
        <v>36</v>
      </c>
      <c r="AD424" s="59"/>
      <c r="AE424" s="59"/>
      <c r="AF424" s="59">
        <f t="shared" si="22"/>
        <v>0</v>
      </c>
      <c r="AG424" s="59">
        <v>19</v>
      </c>
      <c r="AH424" s="59">
        <v>19</v>
      </c>
      <c r="AI424" s="59" t="s">
        <v>3668</v>
      </c>
      <c r="AJ424" s="59" t="s">
        <v>3668</v>
      </c>
      <c r="AK424" s="59" t="s">
        <v>3668</v>
      </c>
      <c r="AL424" s="59" t="s">
        <v>3667</v>
      </c>
      <c r="AM424" s="59" t="s">
        <v>3668</v>
      </c>
      <c r="AN424" s="59" t="s">
        <v>3668</v>
      </c>
      <c r="AO424" s="59" t="s">
        <v>3668</v>
      </c>
      <c r="AP424" s="59" t="s">
        <v>3668</v>
      </c>
      <c r="AQ424" s="59" t="s">
        <v>3668</v>
      </c>
      <c r="AR424" s="59" t="s">
        <v>6718</v>
      </c>
      <c r="AS424" s="59">
        <v>13635346051</v>
      </c>
      <c r="AT424" s="59"/>
      <c r="AU424" s="59"/>
      <c r="AV424" s="59"/>
      <c r="AW424" s="59"/>
      <c r="AX424" s="59">
        <f t="shared" si="23"/>
        <v>36</v>
      </c>
      <c r="AY424" s="87">
        <v>36</v>
      </c>
      <c r="AZ424" s="124"/>
      <c r="BA424" s="124"/>
      <c r="BB424" s="124"/>
      <c r="BC424" s="124"/>
      <c r="BD424" s="124"/>
      <c r="BE424" s="124"/>
    </row>
    <row r="425" s="6" customFormat="1" ht="55" customHeight="1" outlineLevel="2" spans="1:57">
      <c r="A425" s="59" t="s">
        <v>5367</v>
      </c>
      <c r="B425" s="59" t="s">
        <v>6710</v>
      </c>
      <c r="C425" s="60">
        <v>412</v>
      </c>
      <c r="D425" s="59" t="s">
        <v>6730</v>
      </c>
      <c r="E425" s="59" t="s">
        <v>3686</v>
      </c>
      <c r="F425" s="59" t="s">
        <v>3687</v>
      </c>
      <c r="G425" s="59" t="s">
        <v>3749</v>
      </c>
      <c r="H425" s="59" t="s">
        <v>6720</v>
      </c>
      <c r="I425" s="59" t="s">
        <v>3690</v>
      </c>
      <c r="J425" s="59" t="s">
        <v>3882</v>
      </c>
      <c r="K425" s="59" t="s">
        <v>6731</v>
      </c>
      <c r="L425" s="59" t="s">
        <v>6732</v>
      </c>
      <c r="M425" s="59" t="s">
        <v>6731</v>
      </c>
      <c r="N425" s="59" t="s">
        <v>6723</v>
      </c>
      <c r="O425" s="59" t="s">
        <v>3658</v>
      </c>
      <c r="P425" s="59" t="s">
        <v>3849</v>
      </c>
      <c r="Q425" s="59" t="s">
        <v>6716</v>
      </c>
      <c r="R425" s="59" t="s">
        <v>6717</v>
      </c>
      <c r="S425" s="59" t="s">
        <v>6534</v>
      </c>
      <c r="T425" s="59" t="s">
        <v>4146</v>
      </c>
      <c r="U425" s="59" t="s">
        <v>4147</v>
      </c>
      <c r="V425" s="59" t="s">
        <v>3699</v>
      </c>
      <c r="W425" s="59" t="s">
        <v>4318</v>
      </c>
      <c r="X425" s="59">
        <v>2024</v>
      </c>
      <c r="Y425" s="59" t="s">
        <v>3667</v>
      </c>
      <c r="Z425" s="59">
        <v>202401</v>
      </c>
      <c r="AA425" s="59">
        <v>202412</v>
      </c>
      <c r="AB425" s="59">
        <v>14.4</v>
      </c>
      <c r="AC425" s="59">
        <v>14.4</v>
      </c>
      <c r="AD425" s="59"/>
      <c r="AE425" s="59"/>
      <c r="AF425" s="59">
        <f t="shared" si="22"/>
        <v>0</v>
      </c>
      <c r="AG425" s="59">
        <v>8</v>
      </c>
      <c r="AH425" s="59">
        <v>8</v>
      </c>
      <c r="AI425" s="59" t="s">
        <v>3668</v>
      </c>
      <c r="AJ425" s="59" t="s">
        <v>3668</v>
      </c>
      <c r="AK425" s="59" t="s">
        <v>3668</v>
      </c>
      <c r="AL425" s="59" t="s">
        <v>3667</v>
      </c>
      <c r="AM425" s="59" t="s">
        <v>3668</v>
      </c>
      <c r="AN425" s="59" t="s">
        <v>3668</v>
      </c>
      <c r="AO425" s="59" t="s">
        <v>3668</v>
      </c>
      <c r="AP425" s="59" t="s">
        <v>3668</v>
      </c>
      <c r="AQ425" s="59" t="s">
        <v>3668</v>
      </c>
      <c r="AR425" s="59" t="s">
        <v>6733</v>
      </c>
      <c r="AS425" s="59">
        <v>18203015861</v>
      </c>
      <c r="AT425" s="59"/>
      <c r="AU425" s="59"/>
      <c r="AV425" s="59"/>
      <c r="AW425" s="59"/>
      <c r="AX425" s="59">
        <f t="shared" si="23"/>
        <v>14.4</v>
      </c>
      <c r="AY425" s="87">
        <v>14.4</v>
      </c>
      <c r="AZ425" s="124"/>
      <c r="BA425" s="124"/>
      <c r="BB425" s="124"/>
      <c r="BC425" s="124"/>
      <c r="BD425" s="124"/>
      <c r="BE425" s="124"/>
    </row>
    <row r="426" s="6" customFormat="1" ht="55" customHeight="1" outlineLevel="2" spans="1:57">
      <c r="A426" s="59" t="s">
        <v>5367</v>
      </c>
      <c r="B426" s="59" t="s">
        <v>6710</v>
      </c>
      <c r="C426" s="60">
        <v>413</v>
      </c>
      <c r="D426" s="59" t="s">
        <v>6734</v>
      </c>
      <c r="E426" s="59" t="s">
        <v>3686</v>
      </c>
      <c r="F426" s="59" t="s">
        <v>3734</v>
      </c>
      <c r="G426" s="59" t="s">
        <v>3790</v>
      </c>
      <c r="H426" s="59" t="s">
        <v>6735</v>
      </c>
      <c r="I426" s="59" t="s">
        <v>3690</v>
      </c>
      <c r="J426" s="59" t="s">
        <v>6736</v>
      </c>
      <c r="K426" s="59" t="s">
        <v>6737</v>
      </c>
      <c r="L426" s="59" t="s">
        <v>6738</v>
      </c>
      <c r="M426" s="59" t="s">
        <v>6737</v>
      </c>
      <c r="N426" s="59" t="s">
        <v>6739</v>
      </c>
      <c r="O426" s="59" t="s">
        <v>3658</v>
      </c>
      <c r="P426" s="59" t="s">
        <v>3849</v>
      </c>
      <c r="Q426" s="59" t="s">
        <v>6716</v>
      </c>
      <c r="R426" s="59" t="s">
        <v>6717</v>
      </c>
      <c r="S426" s="59" t="s">
        <v>6601</v>
      </c>
      <c r="T426" s="59" t="s">
        <v>4146</v>
      </c>
      <c r="U426" s="59" t="s">
        <v>4147</v>
      </c>
      <c r="V426" s="59" t="s">
        <v>3699</v>
      </c>
      <c r="W426" s="59" t="s">
        <v>4044</v>
      </c>
      <c r="X426" s="59">
        <v>2024</v>
      </c>
      <c r="Y426" s="59" t="s">
        <v>3667</v>
      </c>
      <c r="Z426" s="59">
        <v>202401</v>
      </c>
      <c r="AA426" s="59">
        <v>202412</v>
      </c>
      <c r="AB426" s="59">
        <v>21.6</v>
      </c>
      <c r="AC426" s="59">
        <v>21.6</v>
      </c>
      <c r="AD426" s="59"/>
      <c r="AE426" s="59"/>
      <c r="AF426" s="59">
        <f t="shared" si="22"/>
        <v>0</v>
      </c>
      <c r="AG426" s="59">
        <v>16</v>
      </c>
      <c r="AH426" s="59">
        <v>16</v>
      </c>
      <c r="AI426" s="59" t="s">
        <v>3668</v>
      </c>
      <c r="AJ426" s="59" t="s">
        <v>3668</v>
      </c>
      <c r="AK426" s="59" t="s">
        <v>3668</v>
      </c>
      <c r="AL426" s="59" t="s">
        <v>3667</v>
      </c>
      <c r="AM426" s="59" t="s">
        <v>3668</v>
      </c>
      <c r="AN426" s="59" t="s">
        <v>3668</v>
      </c>
      <c r="AO426" s="59" t="s">
        <v>3668</v>
      </c>
      <c r="AP426" s="59" t="s">
        <v>3668</v>
      </c>
      <c r="AQ426" s="59" t="s">
        <v>3668</v>
      </c>
      <c r="AR426" s="59" t="s">
        <v>6740</v>
      </c>
      <c r="AS426" s="59">
        <v>51683913</v>
      </c>
      <c r="AT426" s="59"/>
      <c r="AU426" s="59"/>
      <c r="AV426" s="59"/>
      <c r="AW426" s="59"/>
      <c r="AX426" s="59">
        <f t="shared" si="23"/>
        <v>21.6</v>
      </c>
      <c r="AY426" s="87">
        <v>21.6</v>
      </c>
      <c r="AZ426" s="124"/>
      <c r="BA426" s="124"/>
      <c r="BB426" s="124"/>
      <c r="BC426" s="124"/>
      <c r="BD426" s="124"/>
      <c r="BE426" s="124"/>
    </row>
    <row r="427" s="6" customFormat="1" ht="55" customHeight="1" outlineLevel="2" spans="1:57">
      <c r="A427" s="59" t="s">
        <v>5367</v>
      </c>
      <c r="B427" s="59" t="s">
        <v>6710</v>
      </c>
      <c r="C427" s="60">
        <v>414</v>
      </c>
      <c r="D427" s="59" t="s">
        <v>6741</v>
      </c>
      <c r="E427" s="59" t="s">
        <v>3686</v>
      </c>
      <c r="F427" s="59" t="s">
        <v>3687</v>
      </c>
      <c r="G427" s="59" t="s">
        <v>3749</v>
      </c>
      <c r="H427" s="59" t="s">
        <v>6742</v>
      </c>
      <c r="I427" s="59" t="s">
        <v>3690</v>
      </c>
      <c r="J427" s="59" t="s">
        <v>6743</v>
      </c>
      <c r="K427" s="59" t="s">
        <v>6744</v>
      </c>
      <c r="L427" s="59" t="s">
        <v>6745</v>
      </c>
      <c r="M427" s="59" t="s">
        <v>6744</v>
      </c>
      <c r="N427" s="59" t="s">
        <v>6746</v>
      </c>
      <c r="O427" s="59" t="s">
        <v>3658</v>
      </c>
      <c r="P427" s="59" t="s">
        <v>3849</v>
      </c>
      <c r="Q427" s="59" t="s">
        <v>6716</v>
      </c>
      <c r="R427" s="59" t="s">
        <v>6717</v>
      </c>
      <c r="S427" s="59" t="s">
        <v>4687</v>
      </c>
      <c r="T427" s="59" t="s">
        <v>4146</v>
      </c>
      <c r="U427" s="59" t="s">
        <v>4147</v>
      </c>
      <c r="V427" s="59" t="s">
        <v>3699</v>
      </c>
      <c r="W427" s="59" t="s">
        <v>4295</v>
      </c>
      <c r="X427" s="59">
        <v>2024</v>
      </c>
      <c r="Y427" s="59" t="s">
        <v>3667</v>
      </c>
      <c r="Z427" s="59">
        <v>202401</v>
      </c>
      <c r="AA427" s="59">
        <v>202412</v>
      </c>
      <c r="AB427" s="59">
        <v>43.2</v>
      </c>
      <c r="AC427" s="59">
        <v>43.2</v>
      </c>
      <c r="AD427" s="59"/>
      <c r="AE427" s="59"/>
      <c r="AF427" s="59">
        <f t="shared" si="22"/>
        <v>0</v>
      </c>
      <c r="AG427" s="59">
        <v>22</v>
      </c>
      <c r="AH427" s="59">
        <v>22</v>
      </c>
      <c r="AI427" s="59" t="s">
        <v>3668</v>
      </c>
      <c r="AJ427" s="59" t="s">
        <v>3668</v>
      </c>
      <c r="AK427" s="59" t="s">
        <v>3668</v>
      </c>
      <c r="AL427" s="59" t="s">
        <v>3667</v>
      </c>
      <c r="AM427" s="59" t="s">
        <v>3668</v>
      </c>
      <c r="AN427" s="59" t="s">
        <v>3668</v>
      </c>
      <c r="AO427" s="59" t="s">
        <v>3668</v>
      </c>
      <c r="AP427" s="59" t="s">
        <v>3668</v>
      </c>
      <c r="AQ427" s="59" t="s">
        <v>3668</v>
      </c>
      <c r="AR427" s="59" t="s">
        <v>6747</v>
      </c>
      <c r="AS427" s="59">
        <v>51720016</v>
      </c>
      <c r="AT427" s="59"/>
      <c r="AU427" s="59"/>
      <c r="AV427" s="59"/>
      <c r="AW427" s="59"/>
      <c r="AX427" s="59">
        <f t="shared" si="23"/>
        <v>43.2</v>
      </c>
      <c r="AY427" s="87">
        <v>43.2</v>
      </c>
      <c r="AZ427" s="124"/>
      <c r="BA427" s="124"/>
      <c r="BB427" s="124"/>
      <c r="BC427" s="124"/>
      <c r="BD427" s="124"/>
      <c r="BE427" s="124"/>
    </row>
    <row r="428" s="6" customFormat="1" ht="55" customHeight="1" outlineLevel="2" spans="1:57">
      <c r="A428" s="59" t="s">
        <v>5367</v>
      </c>
      <c r="B428" s="59" t="s">
        <v>6710</v>
      </c>
      <c r="C428" s="60">
        <v>415</v>
      </c>
      <c r="D428" s="59" t="s">
        <v>6748</v>
      </c>
      <c r="E428" s="59" t="s">
        <v>3686</v>
      </c>
      <c r="F428" s="59" t="s">
        <v>3687</v>
      </c>
      <c r="G428" s="59" t="s">
        <v>3749</v>
      </c>
      <c r="H428" s="59" t="s">
        <v>6735</v>
      </c>
      <c r="I428" s="59" t="s">
        <v>3690</v>
      </c>
      <c r="J428" s="59" t="s">
        <v>4690</v>
      </c>
      <c r="K428" s="59" t="s">
        <v>6749</v>
      </c>
      <c r="L428" s="59" t="s">
        <v>6750</v>
      </c>
      <c r="M428" s="59" t="s">
        <v>6749</v>
      </c>
      <c r="N428" s="59" t="s">
        <v>6739</v>
      </c>
      <c r="O428" s="59" t="s">
        <v>3658</v>
      </c>
      <c r="P428" s="59" t="s">
        <v>3849</v>
      </c>
      <c r="Q428" s="59" t="s">
        <v>6716</v>
      </c>
      <c r="R428" s="59" t="s">
        <v>6717</v>
      </c>
      <c r="S428" s="59" t="s">
        <v>6751</v>
      </c>
      <c r="T428" s="59" t="s">
        <v>4146</v>
      </c>
      <c r="U428" s="59" t="s">
        <v>4147</v>
      </c>
      <c r="V428" s="59" t="s">
        <v>3699</v>
      </c>
      <c r="W428" s="59" t="s">
        <v>3731</v>
      </c>
      <c r="X428" s="59">
        <v>2024</v>
      </c>
      <c r="Y428" s="59" t="s">
        <v>3667</v>
      </c>
      <c r="Z428" s="59">
        <v>202401</v>
      </c>
      <c r="AA428" s="59">
        <v>202412</v>
      </c>
      <c r="AB428" s="59">
        <v>21.6</v>
      </c>
      <c r="AC428" s="59">
        <v>21.6</v>
      </c>
      <c r="AD428" s="59"/>
      <c r="AE428" s="59"/>
      <c r="AF428" s="59">
        <f t="shared" si="22"/>
        <v>0</v>
      </c>
      <c r="AG428" s="59">
        <v>14</v>
      </c>
      <c r="AH428" s="59">
        <v>14</v>
      </c>
      <c r="AI428" s="59" t="s">
        <v>3668</v>
      </c>
      <c r="AJ428" s="59" t="s">
        <v>3668</v>
      </c>
      <c r="AK428" s="59" t="s">
        <v>3668</v>
      </c>
      <c r="AL428" s="59" t="s">
        <v>3667</v>
      </c>
      <c r="AM428" s="59" t="s">
        <v>3668</v>
      </c>
      <c r="AN428" s="59" t="s">
        <v>3668</v>
      </c>
      <c r="AO428" s="59" t="s">
        <v>3668</v>
      </c>
      <c r="AP428" s="59" t="s">
        <v>3668</v>
      </c>
      <c r="AQ428" s="59" t="s">
        <v>3668</v>
      </c>
      <c r="AR428" s="59" t="s">
        <v>3732</v>
      </c>
      <c r="AS428" s="59">
        <v>13594701988</v>
      </c>
      <c r="AT428" s="59"/>
      <c r="AU428" s="59"/>
      <c r="AV428" s="59"/>
      <c r="AW428" s="59"/>
      <c r="AX428" s="59">
        <f t="shared" si="23"/>
        <v>21.6</v>
      </c>
      <c r="AY428" s="87">
        <v>21.6</v>
      </c>
      <c r="AZ428" s="124"/>
      <c r="BA428" s="124"/>
      <c r="BB428" s="124"/>
      <c r="BC428" s="124"/>
      <c r="BD428" s="124"/>
      <c r="BE428" s="124"/>
    </row>
    <row r="429" s="6" customFormat="1" ht="55" customHeight="1" outlineLevel="2" spans="1:57">
      <c r="A429" s="59" t="s">
        <v>5367</v>
      </c>
      <c r="B429" s="59" t="s">
        <v>6710</v>
      </c>
      <c r="C429" s="60">
        <v>416</v>
      </c>
      <c r="D429" s="59" t="s">
        <v>6752</v>
      </c>
      <c r="E429" s="59" t="s">
        <v>3686</v>
      </c>
      <c r="F429" s="59" t="s">
        <v>3687</v>
      </c>
      <c r="G429" s="59" t="s">
        <v>3749</v>
      </c>
      <c r="H429" s="59" t="s">
        <v>6742</v>
      </c>
      <c r="I429" s="59" t="s">
        <v>3690</v>
      </c>
      <c r="J429" s="59" t="s">
        <v>6753</v>
      </c>
      <c r="K429" s="59" t="s">
        <v>6754</v>
      </c>
      <c r="L429" s="59" t="s">
        <v>6755</v>
      </c>
      <c r="M429" s="59" t="s">
        <v>6754</v>
      </c>
      <c r="N429" s="59" t="s">
        <v>6746</v>
      </c>
      <c r="O429" s="59" t="s">
        <v>3658</v>
      </c>
      <c r="P429" s="59" t="s">
        <v>3849</v>
      </c>
      <c r="Q429" s="59" t="s">
        <v>6716</v>
      </c>
      <c r="R429" s="59" t="s">
        <v>6717</v>
      </c>
      <c r="S429" s="59" t="s">
        <v>4687</v>
      </c>
      <c r="T429" s="59" t="s">
        <v>4146</v>
      </c>
      <c r="U429" s="59" t="s">
        <v>4147</v>
      </c>
      <c r="V429" s="59" t="s">
        <v>3699</v>
      </c>
      <c r="W429" s="59" t="s">
        <v>3731</v>
      </c>
      <c r="X429" s="59">
        <v>2024</v>
      </c>
      <c r="Y429" s="59" t="s">
        <v>3667</v>
      </c>
      <c r="Z429" s="59">
        <v>202401</v>
      </c>
      <c r="AA429" s="59">
        <v>202412</v>
      </c>
      <c r="AB429" s="59">
        <v>43.2</v>
      </c>
      <c r="AC429" s="59">
        <v>43.2</v>
      </c>
      <c r="AD429" s="59"/>
      <c r="AE429" s="59"/>
      <c r="AF429" s="59">
        <f t="shared" si="22"/>
        <v>0</v>
      </c>
      <c r="AG429" s="59">
        <v>22</v>
      </c>
      <c r="AH429" s="59">
        <v>22</v>
      </c>
      <c r="AI429" s="59" t="s">
        <v>3668</v>
      </c>
      <c r="AJ429" s="59" t="s">
        <v>3668</v>
      </c>
      <c r="AK429" s="59" t="s">
        <v>3668</v>
      </c>
      <c r="AL429" s="59" t="s">
        <v>3667</v>
      </c>
      <c r="AM429" s="59" t="s">
        <v>3668</v>
      </c>
      <c r="AN429" s="59" t="s">
        <v>3668</v>
      </c>
      <c r="AO429" s="59" t="s">
        <v>3668</v>
      </c>
      <c r="AP429" s="59" t="s">
        <v>3668</v>
      </c>
      <c r="AQ429" s="59" t="s">
        <v>3668</v>
      </c>
      <c r="AR429" s="59" t="s">
        <v>3732</v>
      </c>
      <c r="AS429" s="59">
        <v>13594701988</v>
      </c>
      <c r="AT429" s="59"/>
      <c r="AU429" s="59"/>
      <c r="AV429" s="59"/>
      <c r="AW429" s="59"/>
      <c r="AX429" s="59">
        <f t="shared" si="23"/>
        <v>43.2</v>
      </c>
      <c r="AY429" s="87">
        <v>43.2</v>
      </c>
      <c r="AZ429" s="124"/>
      <c r="BA429" s="124"/>
      <c r="BB429" s="124"/>
      <c r="BC429" s="124"/>
      <c r="BD429" s="124"/>
      <c r="BE429" s="124"/>
    </row>
    <row r="430" s="6" customFormat="1" ht="55" customHeight="1" outlineLevel="2" spans="1:57">
      <c r="A430" s="59" t="s">
        <v>5367</v>
      </c>
      <c r="B430" s="59" t="s">
        <v>6710</v>
      </c>
      <c r="C430" s="60">
        <v>417</v>
      </c>
      <c r="D430" s="59" t="s">
        <v>6756</v>
      </c>
      <c r="E430" s="59" t="s">
        <v>3686</v>
      </c>
      <c r="F430" s="59" t="s">
        <v>3687</v>
      </c>
      <c r="G430" s="59" t="s">
        <v>3749</v>
      </c>
      <c r="H430" s="59" t="s">
        <v>6735</v>
      </c>
      <c r="I430" s="59" t="s">
        <v>3690</v>
      </c>
      <c r="J430" s="59" t="s">
        <v>6633</v>
      </c>
      <c r="K430" s="59" t="s">
        <v>6737</v>
      </c>
      <c r="L430" s="59" t="s">
        <v>6738</v>
      </c>
      <c r="M430" s="59" t="s">
        <v>6737</v>
      </c>
      <c r="N430" s="59" t="s">
        <v>6739</v>
      </c>
      <c r="O430" s="59" t="s">
        <v>3658</v>
      </c>
      <c r="P430" s="59" t="s">
        <v>3849</v>
      </c>
      <c r="Q430" s="59" t="s">
        <v>6716</v>
      </c>
      <c r="R430" s="59" t="s">
        <v>6717</v>
      </c>
      <c r="S430" s="59" t="s">
        <v>6601</v>
      </c>
      <c r="T430" s="59" t="s">
        <v>4146</v>
      </c>
      <c r="U430" s="59" t="s">
        <v>4147</v>
      </c>
      <c r="V430" s="59" t="s">
        <v>3699</v>
      </c>
      <c r="W430" s="59" t="s">
        <v>4087</v>
      </c>
      <c r="X430" s="59">
        <v>2024</v>
      </c>
      <c r="Y430" s="59" t="s">
        <v>3667</v>
      </c>
      <c r="Z430" s="59">
        <v>202401</v>
      </c>
      <c r="AA430" s="59">
        <v>202412</v>
      </c>
      <c r="AB430" s="59">
        <v>21.6</v>
      </c>
      <c r="AC430" s="59">
        <v>21.6</v>
      </c>
      <c r="AD430" s="59"/>
      <c r="AE430" s="59"/>
      <c r="AF430" s="59">
        <f t="shared" si="22"/>
        <v>0</v>
      </c>
      <c r="AG430" s="59">
        <v>16</v>
      </c>
      <c r="AH430" s="59">
        <v>16</v>
      </c>
      <c r="AI430" s="59" t="s">
        <v>3668</v>
      </c>
      <c r="AJ430" s="59" t="s">
        <v>3668</v>
      </c>
      <c r="AK430" s="59" t="s">
        <v>3668</v>
      </c>
      <c r="AL430" s="59" t="s">
        <v>3667</v>
      </c>
      <c r="AM430" s="59" t="s">
        <v>3668</v>
      </c>
      <c r="AN430" s="59" t="s">
        <v>3668</v>
      </c>
      <c r="AO430" s="59" t="s">
        <v>3668</v>
      </c>
      <c r="AP430" s="59" t="s">
        <v>3668</v>
      </c>
      <c r="AQ430" s="59" t="s">
        <v>3668</v>
      </c>
      <c r="AR430" s="59" t="s">
        <v>6757</v>
      </c>
      <c r="AS430" s="59">
        <v>13638261699</v>
      </c>
      <c r="AT430" s="59"/>
      <c r="AU430" s="59"/>
      <c r="AV430" s="59"/>
      <c r="AW430" s="59"/>
      <c r="AX430" s="59">
        <f t="shared" si="23"/>
        <v>21.6</v>
      </c>
      <c r="AY430" s="87">
        <v>21.6</v>
      </c>
      <c r="AZ430" s="124"/>
      <c r="BA430" s="124"/>
      <c r="BB430" s="124"/>
      <c r="BC430" s="124"/>
      <c r="BD430" s="124"/>
      <c r="BE430" s="124"/>
    </row>
    <row r="431" s="6" customFormat="1" ht="55" customHeight="1" outlineLevel="2" spans="1:57">
      <c r="A431" s="59" t="s">
        <v>5367</v>
      </c>
      <c r="B431" s="59" t="s">
        <v>6710</v>
      </c>
      <c r="C431" s="60">
        <v>418</v>
      </c>
      <c r="D431" s="59" t="s">
        <v>6758</v>
      </c>
      <c r="E431" s="59" t="s">
        <v>3686</v>
      </c>
      <c r="F431" s="59" t="s">
        <v>3687</v>
      </c>
      <c r="G431" s="59" t="s">
        <v>3749</v>
      </c>
      <c r="H431" s="59" t="s">
        <v>6759</v>
      </c>
      <c r="I431" s="59" t="s">
        <v>3690</v>
      </c>
      <c r="J431" s="59" t="s">
        <v>4638</v>
      </c>
      <c r="K431" s="59" t="s">
        <v>6760</v>
      </c>
      <c r="L431" s="59" t="s">
        <v>6761</v>
      </c>
      <c r="M431" s="59" t="s">
        <v>6760</v>
      </c>
      <c r="N431" s="59" t="s">
        <v>6712</v>
      </c>
      <c r="O431" s="59" t="s">
        <v>3658</v>
      </c>
      <c r="P431" s="59" t="s">
        <v>3849</v>
      </c>
      <c r="Q431" s="59" t="s">
        <v>6716</v>
      </c>
      <c r="R431" s="59" t="s">
        <v>6717</v>
      </c>
      <c r="S431" s="59" t="s">
        <v>6751</v>
      </c>
      <c r="T431" s="59" t="s">
        <v>4146</v>
      </c>
      <c r="U431" s="59" t="s">
        <v>4147</v>
      </c>
      <c r="V431" s="59" t="s">
        <v>3699</v>
      </c>
      <c r="W431" s="59" t="s">
        <v>4245</v>
      </c>
      <c r="X431" s="59">
        <v>2024</v>
      </c>
      <c r="Y431" s="59" t="s">
        <v>3667</v>
      </c>
      <c r="Z431" s="59">
        <v>202401</v>
      </c>
      <c r="AA431" s="59">
        <v>202412</v>
      </c>
      <c r="AB431" s="59">
        <v>28.8</v>
      </c>
      <c r="AC431" s="59">
        <v>28.8</v>
      </c>
      <c r="AD431" s="59"/>
      <c r="AE431" s="59"/>
      <c r="AF431" s="59">
        <f t="shared" si="22"/>
        <v>0</v>
      </c>
      <c r="AG431" s="59">
        <v>14</v>
      </c>
      <c r="AH431" s="59">
        <v>14</v>
      </c>
      <c r="AI431" s="59" t="s">
        <v>3668</v>
      </c>
      <c r="AJ431" s="59" t="s">
        <v>3668</v>
      </c>
      <c r="AK431" s="59" t="s">
        <v>3668</v>
      </c>
      <c r="AL431" s="59" t="s">
        <v>3667</v>
      </c>
      <c r="AM431" s="59" t="s">
        <v>3668</v>
      </c>
      <c r="AN431" s="59" t="s">
        <v>3668</v>
      </c>
      <c r="AO431" s="59" t="s">
        <v>3668</v>
      </c>
      <c r="AP431" s="59" t="s">
        <v>3668</v>
      </c>
      <c r="AQ431" s="59" t="s">
        <v>3668</v>
      </c>
      <c r="AR431" s="59" t="s">
        <v>6762</v>
      </c>
      <c r="AS431" s="59">
        <v>13452615038</v>
      </c>
      <c r="AT431" s="59"/>
      <c r="AU431" s="59"/>
      <c r="AV431" s="59"/>
      <c r="AW431" s="59"/>
      <c r="AX431" s="59">
        <f t="shared" si="23"/>
        <v>28.8</v>
      </c>
      <c r="AY431" s="87">
        <v>28.8</v>
      </c>
      <c r="AZ431" s="124"/>
      <c r="BA431" s="124"/>
      <c r="BB431" s="124"/>
      <c r="BC431" s="124"/>
      <c r="BD431" s="124"/>
      <c r="BE431" s="124"/>
    </row>
    <row r="432" s="6" customFormat="1" ht="55" customHeight="1" outlineLevel="2" spans="1:57">
      <c r="A432" s="59" t="s">
        <v>5367</v>
      </c>
      <c r="B432" s="59" t="s">
        <v>6710</v>
      </c>
      <c r="C432" s="60">
        <v>419</v>
      </c>
      <c r="D432" s="59" t="s">
        <v>6763</v>
      </c>
      <c r="E432" s="59" t="s">
        <v>3686</v>
      </c>
      <c r="F432" s="59" t="s">
        <v>3687</v>
      </c>
      <c r="G432" s="59" t="s">
        <v>3749</v>
      </c>
      <c r="H432" s="59" t="s">
        <v>6720</v>
      </c>
      <c r="I432" s="59" t="s">
        <v>3690</v>
      </c>
      <c r="J432" s="59" t="s">
        <v>6764</v>
      </c>
      <c r="K432" s="59" t="s">
        <v>6731</v>
      </c>
      <c r="L432" s="59" t="s">
        <v>6732</v>
      </c>
      <c r="M432" s="59" t="s">
        <v>6731</v>
      </c>
      <c r="N432" s="59" t="s">
        <v>6723</v>
      </c>
      <c r="O432" s="59" t="s">
        <v>3658</v>
      </c>
      <c r="P432" s="59" t="s">
        <v>3849</v>
      </c>
      <c r="Q432" s="59" t="s">
        <v>6716</v>
      </c>
      <c r="R432" s="59" t="s">
        <v>6717</v>
      </c>
      <c r="S432" s="59" t="s">
        <v>6534</v>
      </c>
      <c r="T432" s="59" t="s">
        <v>4146</v>
      </c>
      <c r="U432" s="59" t="s">
        <v>4147</v>
      </c>
      <c r="V432" s="59" t="s">
        <v>3699</v>
      </c>
      <c r="W432" s="59" t="s">
        <v>4035</v>
      </c>
      <c r="X432" s="59">
        <v>2024</v>
      </c>
      <c r="Y432" s="59" t="s">
        <v>3667</v>
      </c>
      <c r="Z432" s="59">
        <v>202401</v>
      </c>
      <c r="AA432" s="59">
        <v>202412</v>
      </c>
      <c r="AB432" s="59">
        <v>14.4</v>
      </c>
      <c r="AC432" s="59">
        <v>14.4</v>
      </c>
      <c r="AD432" s="59"/>
      <c r="AE432" s="59"/>
      <c r="AF432" s="59">
        <f t="shared" si="22"/>
        <v>0</v>
      </c>
      <c r="AG432" s="59">
        <v>8</v>
      </c>
      <c r="AH432" s="59">
        <v>8</v>
      </c>
      <c r="AI432" s="59" t="s">
        <v>3668</v>
      </c>
      <c r="AJ432" s="59" t="s">
        <v>3668</v>
      </c>
      <c r="AK432" s="59" t="s">
        <v>3668</v>
      </c>
      <c r="AL432" s="59" t="s">
        <v>3667</v>
      </c>
      <c r="AM432" s="59" t="s">
        <v>3668</v>
      </c>
      <c r="AN432" s="59" t="s">
        <v>3668</v>
      </c>
      <c r="AO432" s="59" t="s">
        <v>3668</v>
      </c>
      <c r="AP432" s="59" t="s">
        <v>3668</v>
      </c>
      <c r="AQ432" s="59" t="s">
        <v>3668</v>
      </c>
      <c r="AR432" s="59" t="s">
        <v>6765</v>
      </c>
      <c r="AS432" s="59">
        <v>13896378086</v>
      </c>
      <c r="AT432" s="59"/>
      <c r="AU432" s="59"/>
      <c r="AV432" s="59"/>
      <c r="AW432" s="59"/>
      <c r="AX432" s="59">
        <f t="shared" si="23"/>
        <v>14.4</v>
      </c>
      <c r="AY432" s="87">
        <v>14.4</v>
      </c>
      <c r="AZ432" s="124"/>
      <c r="BA432" s="124"/>
      <c r="BB432" s="124"/>
      <c r="BC432" s="124"/>
      <c r="BD432" s="124"/>
      <c r="BE432" s="124"/>
    </row>
    <row r="433" s="6" customFormat="1" ht="55" customHeight="1" outlineLevel="2" spans="1:57">
      <c r="A433" s="59" t="s">
        <v>5367</v>
      </c>
      <c r="B433" s="59" t="s">
        <v>6710</v>
      </c>
      <c r="C433" s="60">
        <v>420</v>
      </c>
      <c r="D433" s="59" t="s">
        <v>6766</v>
      </c>
      <c r="E433" s="59" t="s">
        <v>3686</v>
      </c>
      <c r="F433" s="59" t="s">
        <v>3687</v>
      </c>
      <c r="G433" s="59" t="s">
        <v>3749</v>
      </c>
      <c r="H433" s="59" t="s">
        <v>6735</v>
      </c>
      <c r="I433" s="59" t="s">
        <v>3690</v>
      </c>
      <c r="J433" s="59" t="s">
        <v>6767</v>
      </c>
      <c r="K433" s="59" t="s">
        <v>6737</v>
      </c>
      <c r="L433" s="59" t="s">
        <v>6738</v>
      </c>
      <c r="M433" s="59" t="s">
        <v>6737</v>
      </c>
      <c r="N433" s="59" t="s">
        <v>6739</v>
      </c>
      <c r="O433" s="59" t="s">
        <v>3658</v>
      </c>
      <c r="P433" s="59" t="s">
        <v>3849</v>
      </c>
      <c r="Q433" s="59" t="s">
        <v>6716</v>
      </c>
      <c r="R433" s="59" t="s">
        <v>6717</v>
      </c>
      <c r="S433" s="59" t="s">
        <v>6601</v>
      </c>
      <c r="T433" s="59" t="s">
        <v>4146</v>
      </c>
      <c r="U433" s="59" t="s">
        <v>4147</v>
      </c>
      <c r="V433" s="59" t="s">
        <v>3699</v>
      </c>
      <c r="W433" s="59" t="s">
        <v>4035</v>
      </c>
      <c r="X433" s="59">
        <v>2024</v>
      </c>
      <c r="Y433" s="59" t="s">
        <v>3667</v>
      </c>
      <c r="Z433" s="59">
        <v>202401</v>
      </c>
      <c r="AA433" s="59">
        <v>202412</v>
      </c>
      <c r="AB433" s="59">
        <v>21.6</v>
      </c>
      <c r="AC433" s="59">
        <v>21.6</v>
      </c>
      <c r="AD433" s="59"/>
      <c r="AE433" s="59"/>
      <c r="AF433" s="59">
        <f t="shared" si="22"/>
        <v>0</v>
      </c>
      <c r="AG433" s="59">
        <v>16</v>
      </c>
      <c r="AH433" s="59">
        <v>16</v>
      </c>
      <c r="AI433" s="59" t="s">
        <v>3668</v>
      </c>
      <c r="AJ433" s="59" t="s">
        <v>3668</v>
      </c>
      <c r="AK433" s="59" t="s">
        <v>3668</v>
      </c>
      <c r="AL433" s="59" t="s">
        <v>3667</v>
      </c>
      <c r="AM433" s="59" t="s">
        <v>3668</v>
      </c>
      <c r="AN433" s="59" t="s">
        <v>3668</v>
      </c>
      <c r="AO433" s="59" t="s">
        <v>3668</v>
      </c>
      <c r="AP433" s="59" t="s">
        <v>3668</v>
      </c>
      <c r="AQ433" s="59" t="s">
        <v>3668</v>
      </c>
      <c r="AR433" s="59" t="s">
        <v>6765</v>
      </c>
      <c r="AS433" s="59">
        <v>13896378086</v>
      </c>
      <c r="AT433" s="59"/>
      <c r="AU433" s="59"/>
      <c r="AV433" s="59"/>
      <c r="AW433" s="59"/>
      <c r="AX433" s="59">
        <f t="shared" si="23"/>
        <v>21.6</v>
      </c>
      <c r="AY433" s="87">
        <v>21.6</v>
      </c>
      <c r="AZ433" s="124"/>
      <c r="BA433" s="124"/>
      <c r="BB433" s="124"/>
      <c r="BC433" s="124"/>
      <c r="BD433" s="124"/>
      <c r="BE433" s="124"/>
    </row>
    <row r="434" s="6" customFormat="1" ht="55" customHeight="1" outlineLevel="2" spans="1:57">
      <c r="A434" s="59" t="s">
        <v>5367</v>
      </c>
      <c r="B434" s="59" t="s">
        <v>6710</v>
      </c>
      <c r="C434" s="60">
        <v>421</v>
      </c>
      <c r="D434" s="59" t="s">
        <v>6768</v>
      </c>
      <c r="E434" s="59" t="s">
        <v>3686</v>
      </c>
      <c r="F434" s="59" t="s">
        <v>3687</v>
      </c>
      <c r="G434" s="59" t="s">
        <v>3749</v>
      </c>
      <c r="H434" s="59" t="s">
        <v>6735</v>
      </c>
      <c r="I434" s="59" t="s">
        <v>3690</v>
      </c>
      <c r="J434" s="59" t="s">
        <v>6769</v>
      </c>
      <c r="K434" s="59" t="s">
        <v>6737</v>
      </c>
      <c r="L434" s="59" t="s">
        <v>6738</v>
      </c>
      <c r="M434" s="59" t="s">
        <v>6737</v>
      </c>
      <c r="N434" s="59" t="s">
        <v>6739</v>
      </c>
      <c r="O434" s="59" t="s">
        <v>3658</v>
      </c>
      <c r="P434" s="59" t="s">
        <v>3849</v>
      </c>
      <c r="Q434" s="59" t="s">
        <v>6716</v>
      </c>
      <c r="R434" s="59" t="s">
        <v>6717</v>
      </c>
      <c r="S434" s="59" t="s">
        <v>6601</v>
      </c>
      <c r="T434" s="59" t="s">
        <v>4146</v>
      </c>
      <c r="U434" s="59" t="s">
        <v>4147</v>
      </c>
      <c r="V434" s="59" t="s">
        <v>3699</v>
      </c>
      <c r="W434" s="59" t="s">
        <v>4035</v>
      </c>
      <c r="X434" s="59">
        <v>2024</v>
      </c>
      <c r="Y434" s="59" t="s">
        <v>3667</v>
      </c>
      <c r="Z434" s="59">
        <v>202401</v>
      </c>
      <c r="AA434" s="59">
        <v>202412</v>
      </c>
      <c r="AB434" s="59">
        <v>21.6</v>
      </c>
      <c r="AC434" s="59">
        <v>21.6</v>
      </c>
      <c r="AD434" s="59"/>
      <c r="AE434" s="59"/>
      <c r="AF434" s="59">
        <f t="shared" si="22"/>
        <v>0</v>
      </c>
      <c r="AG434" s="59">
        <v>16</v>
      </c>
      <c r="AH434" s="59">
        <v>16</v>
      </c>
      <c r="AI434" s="59" t="s">
        <v>3668</v>
      </c>
      <c r="AJ434" s="59" t="s">
        <v>3668</v>
      </c>
      <c r="AK434" s="59" t="s">
        <v>3668</v>
      </c>
      <c r="AL434" s="59" t="s">
        <v>3667</v>
      </c>
      <c r="AM434" s="59" t="s">
        <v>3668</v>
      </c>
      <c r="AN434" s="59" t="s">
        <v>3668</v>
      </c>
      <c r="AO434" s="59" t="s">
        <v>3668</v>
      </c>
      <c r="AP434" s="59" t="s">
        <v>3668</v>
      </c>
      <c r="AQ434" s="59" t="s">
        <v>3668</v>
      </c>
      <c r="AR434" s="59" t="s">
        <v>6765</v>
      </c>
      <c r="AS434" s="59">
        <v>13896378086</v>
      </c>
      <c r="AT434" s="59"/>
      <c r="AU434" s="59"/>
      <c r="AV434" s="59"/>
      <c r="AW434" s="59"/>
      <c r="AX434" s="59">
        <f t="shared" si="23"/>
        <v>21.6</v>
      </c>
      <c r="AY434" s="87">
        <v>21.6</v>
      </c>
      <c r="AZ434" s="124"/>
      <c r="BA434" s="124"/>
      <c r="BB434" s="124"/>
      <c r="BC434" s="124"/>
      <c r="BD434" s="124"/>
      <c r="BE434" s="124"/>
    </row>
    <row r="435" s="6" customFormat="1" ht="55" customHeight="1" outlineLevel="2" spans="1:57">
      <c r="A435" s="59" t="s">
        <v>5367</v>
      </c>
      <c r="B435" s="59" t="s">
        <v>6710</v>
      </c>
      <c r="C435" s="60">
        <v>422</v>
      </c>
      <c r="D435" s="59" t="s">
        <v>6770</v>
      </c>
      <c r="E435" s="59" t="s">
        <v>3686</v>
      </c>
      <c r="F435" s="59" t="s">
        <v>3687</v>
      </c>
      <c r="G435" s="59" t="s">
        <v>3749</v>
      </c>
      <c r="H435" s="59" t="s">
        <v>6759</v>
      </c>
      <c r="I435" s="59" t="s">
        <v>3690</v>
      </c>
      <c r="J435" s="59" t="s">
        <v>6429</v>
      </c>
      <c r="K435" s="59" t="s">
        <v>6760</v>
      </c>
      <c r="L435" s="59" t="s">
        <v>6761</v>
      </c>
      <c r="M435" s="59" t="s">
        <v>6760</v>
      </c>
      <c r="N435" s="59" t="s">
        <v>6712</v>
      </c>
      <c r="O435" s="59" t="s">
        <v>3658</v>
      </c>
      <c r="P435" s="59" t="s">
        <v>3849</v>
      </c>
      <c r="Q435" s="59" t="s">
        <v>6716</v>
      </c>
      <c r="R435" s="59" t="s">
        <v>6717</v>
      </c>
      <c r="S435" s="59" t="s">
        <v>6751</v>
      </c>
      <c r="T435" s="59" t="s">
        <v>4146</v>
      </c>
      <c r="U435" s="59" t="s">
        <v>4147</v>
      </c>
      <c r="V435" s="59" t="s">
        <v>3699</v>
      </c>
      <c r="W435" s="59" t="s">
        <v>4020</v>
      </c>
      <c r="X435" s="59">
        <v>2024</v>
      </c>
      <c r="Y435" s="59" t="s">
        <v>3667</v>
      </c>
      <c r="Z435" s="59">
        <v>202401</v>
      </c>
      <c r="AA435" s="59">
        <v>202412</v>
      </c>
      <c r="AB435" s="59">
        <v>28.8</v>
      </c>
      <c r="AC435" s="59">
        <v>28.8</v>
      </c>
      <c r="AD435" s="59"/>
      <c r="AE435" s="59"/>
      <c r="AF435" s="59">
        <f t="shared" si="22"/>
        <v>0</v>
      </c>
      <c r="AG435" s="59">
        <v>14</v>
      </c>
      <c r="AH435" s="59">
        <v>14</v>
      </c>
      <c r="AI435" s="59" t="s">
        <v>3668</v>
      </c>
      <c r="AJ435" s="59" t="s">
        <v>3668</v>
      </c>
      <c r="AK435" s="59" t="s">
        <v>3668</v>
      </c>
      <c r="AL435" s="59" t="s">
        <v>3667</v>
      </c>
      <c r="AM435" s="59" t="s">
        <v>3668</v>
      </c>
      <c r="AN435" s="59" t="s">
        <v>3668</v>
      </c>
      <c r="AO435" s="59" t="s">
        <v>3668</v>
      </c>
      <c r="AP435" s="59" t="s">
        <v>3668</v>
      </c>
      <c r="AQ435" s="59" t="s">
        <v>3668</v>
      </c>
      <c r="AR435" s="59" t="s">
        <v>6771</v>
      </c>
      <c r="AS435" s="59">
        <v>13896935667</v>
      </c>
      <c r="AT435" s="59"/>
      <c r="AU435" s="59"/>
      <c r="AV435" s="59"/>
      <c r="AW435" s="59"/>
      <c r="AX435" s="59">
        <f t="shared" si="23"/>
        <v>28.8</v>
      </c>
      <c r="AY435" s="87">
        <v>28.8</v>
      </c>
      <c r="AZ435" s="124"/>
      <c r="BA435" s="124"/>
      <c r="BB435" s="124"/>
      <c r="BC435" s="124"/>
      <c r="BD435" s="124"/>
      <c r="BE435" s="124"/>
    </row>
    <row r="436" s="6" customFormat="1" ht="55" customHeight="1" outlineLevel="2" spans="1:57">
      <c r="A436" s="59" t="s">
        <v>5367</v>
      </c>
      <c r="B436" s="59" t="s">
        <v>6710</v>
      </c>
      <c r="C436" s="60">
        <v>423</v>
      </c>
      <c r="D436" s="59" t="s">
        <v>6772</v>
      </c>
      <c r="E436" s="59" t="s">
        <v>3686</v>
      </c>
      <c r="F436" s="59" t="s">
        <v>3687</v>
      </c>
      <c r="G436" s="59" t="s">
        <v>3749</v>
      </c>
      <c r="H436" s="59" t="s">
        <v>6742</v>
      </c>
      <c r="I436" s="59" t="s">
        <v>3690</v>
      </c>
      <c r="J436" s="59" t="s">
        <v>4011</v>
      </c>
      <c r="K436" s="59" t="s">
        <v>6773</v>
      </c>
      <c r="L436" s="59" t="s">
        <v>6774</v>
      </c>
      <c r="M436" s="59" t="s">
        <v>6773</v>
      </c>
      <c r="N436" s="59" t="s">
        <v>6746</v>
      </c>
      <c r="O436" s="59" t="s">
        <v>3658</v>
      </c>
      <c r="P436" s="59" t="s">
        <v>3849</v>
      </c>
      <c r="Q436" s="59" t="s">
        <v>6716</v>
      </c>
      <c r="R436" s="59" t="s">
        <v>6717</v>
      </c>
      <c r="S436" s="59" t="s">
        <v>4054</v>
      </c>
      <c r="T436" s="59" t="s">
        <v>4146</v>
      </c>
      <c r="U436" s="59" t="s">
        <v>4147</v>
      </c>
      <c r="V436" s="59" t="s">
        <v>3699</v>
      </c>
      <c r="W436" s="59" t="s">
        <v>4020</v>
      </c>
      <c r="X436" s="59">
        <v>2024</v>
      </c>
      <c r="Y436" s="59" t="s">
        <v>3667</v>
      </c>
      <c r="Z436" s="59">
        <v>202401</v>
      </c>
      <c r="AA436" s="59">
        <v>202412</v>
      </c>
      <c r="AB436" s="59">
        <v>43.2</v>
      </c>
      <c r="AC436" s="59">
        <v>43.2</v>
      </c>
      <c r="AD436" s="59"/>
      <c r="AE436" s="59"/>
      <c r="AF436" s="59">
        <f t="shared" si="22"/>
        <v>0</v>
      </c>
      <c r="AG436" s="59">
        <v>20</v>
      </c>
      <c r="AH436" s="59">
        <v>20</v>
      </c>
      <c r="AI436" s="59" t="s">
        <v>3668</v>
      </c>
      <c r="AJ436" s="59" t="s">
        <v>3668</v>
      </c>
      <c r="AK436" s="59" t="s">
        <v>3668</v>
      </c>
      <c r="AL436" s="59" t="s">
        <v>3667</v>
      </c>
      <c r="AM436" s="59" t="s">
        <v>3668</v>
      </c>
      <c r="AN436" s="59" t="s">
        <v>3668</v>
      </c>
      <c r="AO436" s="59" t="s">
        <v>3668</v>
      </c>
      <c r="AP436" s="59" t="s">
        <v>3668</v>
      </c>
      <c r="AQ436" s="59" t="s">
        <v>3668</v>
      </c>
      <c r="AR436" s="59" t="s">
        <v>6771</v>
      </c>
      <c r="AS436" s="59">
        <v>13896935667</v>
      </c>
      <c r="AT436" s="59"/>
      <c r="AU436" s="59"/>
      <c r="AV436" s="59"/>
      <c r="AW436" s="59"/>
      <c r="AX436" s="59">
        <f t="shared" si="23"/>
        <v>43.2</v>
      </c>
      <c r="AY436" s="87">
        <v>43.2</v>
      </c>
      <c r="AZ436" s="124"/>
      <c r="BA436" s="124"/>
      <c r="BB436" s="124"/>
      <c r="BC436" s="124"/>
      <c r="BD436" s="124"/>
      <c r="BE436" s="124"/>
    </row>
    <row r="437" s="6" customFormat="1" ht="55" customHeight="1" outlineLevel="2" spans="1:57">
      <c r="A437" s="59" t="s">
        <v>5367</v>
      </c>
      <c r="B437" s="59" t="s">
        <v>6710</v>
      </c>
      <c r="C437" s="60">
        <v>424</v>
      </c>
      <c r="D437" s="59" t="s">
        <v>6775</v>
      </c>
      <c r="E437" s="59" t="s">
        <v>3686</v>
      </c>
      <c r="F437" s="59" t="s">
        <v>3687</v>
      </c>
      <c r="G437" s="59" t="s">
        <v>3749</v>
      </c>
      <c r="H437" s="59" t="s">
        <v>6776</v>
      </c>
      <c r="I437" s="59" t="s">
        <v>3690</v>
      </c>
      <c r="J437" s="59" t="s">
        <v>6777</v>
      </c>
      <c r="K437" s="59" t="s">
        <v>6778</v>
      </c>
      <c r="L437" s="59" t="s">
        <v>6779</v>
      </c>
      <c r="M437" s="59" t="s">
        <v>6778</v>
      </c>
      <c r="N437" s="59" t="s">
        <v>6780</v>
      </c>
      <c r="O437" s="59" t="s">
        <v>3658</v>
      </c>
      <c r="P437" s="59" t="s">
        <v>3849</v>
      </c>
      <c r="Q437" s="59" t="s">
        <v>6716</v>
      </c>
      <c r="R437" s="59" t="s">
        <v>6717</v>
      </c>
      <c r="S437" s="59" t="s">
        <v>6567</v>
      </c>
      <c r="T437" s="59" t="s">
        <v>4146</v>
      </c>
      <c r="U437" s="59" t="s">
        <v>4147</v>
      </c>
      <c r="V437" s="59" t="s">
        <v>3699</v>
      </c>
      <c r="W437" s="59" t="s">
        <v>4020</v>
      </c>
      <c r="X437" s="59">
        <v>2024</v>
      </c>
      <c r="Y437" s="59" t="s">
        <v>3667</v>
      </c>
      <c r="Z437" s="59">
        <v>202401</v>
      </c>
      <c r="AA437" s="59">
        <v>202412</v>
      </c>
      <c r="AB437" s="59">
        <v>3.6</v>
      </c>
      <c r="AC437" s="59">
        <v>3.6</v>
      </c>
      <c r="AD437" s="59"/>
      <c r="AE437" s="59"/>
      <c r="AF437" s="59">
        <f t="shared" si="22"/>
        <v>0</v>
      </c>
      <c r="AG437" s="59">
        <v>3</v>
      </c>
      <c r="AH437" s="59">
        <v>3</v>
      </c>
      <c r="AI437" s="59" t="s">
        <v>3668</v>
      </c>
      <c r="AJ437" s="59" t="s">
        <v>3668</v>
      </c>
      <c r="AK437" s="59" t="s">
        <v>3668</v>
      </c>
      <c r="AL437" s="59" t="s">
        <v>3667</v>
      </c>
      <c r="AM437" s="59" t="s">
        <v>3668</v>
      </c>
      <c r="AN437" s="59" t="s">
        <v>3668</v>
      </c>
      <c r="AO437" s="59" t="s">
        <v>3668</v>
      </c>
      <c r="AP437" s="59" t="s">
        <v>3668</v>
      </c>
      <c r="AQ437" s="59" t="s">
        <v>3668</v>
      </c>
      <c r="AR437" s="59" t="s">
        <v>6771</v>
      </c>
      <c r="AS437" s="59">
        <v>13896935667</v>
      </c>
      <c r="AT437" s="59"/>
      <c r="AU437" s="59"/>
      <c r="AV437" s="59"/>
      <c r="AW437" s="59"/>
      <c r="AX437" s="59">
        <f t="shared" si="23"/>
        <v>3.6</v>
      </c>
      <c r="AY437" s="87">
        <v>3.6</v>
      </c>
      <c r="AZ437" s="124"/>
      <c r="BA437" s="124"/>
      <c r="BB437" s="124"/>
      <c r="BC437" s="124"/>
      <c r="BD437" s="124"/>
      <c r="BE437" s="124"/>
    </row>
    <row r="438" s="6" customFormat="1" ht="55" customHeight="1" outlineLevel="2" spans="1:57">
      <c r="A438" s="59" t="s">
        <v>5367</v>
      </c>
      <c r="B438" s="59" t="s">
        <v>6710</v>
      </c>
      <c r="C438" s="60">
        <v>425</v>
      </c>
      <c r="D438" s="59" t="s">
        <v>6781</v>
      </c>
      <c r="E438" s="59" t="s">
        <v>3686</v>
      </c>
      <c r="F438" s="59" t="s">
        <v>3734</v>
      </c>
      <c r="G438" s="59" t="s">
        <v>3790</v>
      </c>
      <c r="H438" s="59" t="s">
        <v>6720</v>
      </c>
      <c r="I438" s="59" t="s">
        <v>3690</v>
      </c>
      <c r="J438" s="59" t="s">
        <v>6782</v>
      </c>
      <c r="K438" s="59" t="s">
        <v>6721</v>
      </c>
      <c r="L438" s="59" t="s">
        <v>6722</v>
      </c>
      <c r="M438" s="59" t="s">
        <v>6721</v>
      </c>
      <c r="N438" s="59" t="s">
        <v>6723</v>
      </c>
      <c r="O438" s="59" t="s">
        <v>3658</v>
      </c>
      <c r="P438" s="59" t="s">
        <v>3849</v>
      </c>
      <c r="Q438" s="59" t="s">
        <v>6716</v>
      </c>
      <c r="R438" s="59" t="s">
        <v>6717</v>
      </c>
      <c r="S438" s="59" t="s">
        <v>6724</v>
      </c>
      <c r="T438" s="59" t="s">
        <v>4146</v>
      </c>
      <c r="U438" s="59" t="s">
        <v>4147</v>
      </c>
      <c r="V438" s="59" t="s">
        <v>3699</v>
      </c>
      <c r="W438" s="59" t="s">
        <v>4281</v>
      </c>
      <c r="X438" s="59">
        <v>2024</v>
      </c>
      <c r="Y438" s="59" t="s">
        <v>3667</v>
      </c>
      <c r="Z438" s="59">
        <v>202401</v>
      </c>
      <c r="AA438" s="59">
        <v>202412</v>
      </c>
      <c r="AB438" s="59">
        <v>14.4</v>
      </c>
      <c r="AC438" s="59">
        <v>14.4</v>
      </c>
      <c r="AD438" s="59"/>
      <c r="AE438" s="59"/>
      <c r="AF438" s="59">
        <f t="shared" si="22"/>
        <v>0</v>
      </c>
      <c r="AG438" s="59">
        <v>4</v>
      </c>
      <c r="AH438" s="59">
        <v>4</v>
      </c>
      <c r="AI438" s="59" t="s">
        <v>3668</v>
      </c>
      <c r="AJ438" s="59" t="s">
        <v>3668</v>
      </c>
      <c r="AK438" s="59" t="s">
        <v>3668</v>
      </c>
      <c r="AL438" s="59" t="s">
        <v>3667</v>
      </c>
      <c r="AM438" s="59" t="s">
        <v>3668</v>
      </c>
      <c r="AN438" s="59" t="s">
        <v>3668</v>
      </c>
      <c r="AO438" s="59" t="s">
        <v>3668</v>
      </c>
      <c r="AP438" s="59" t="s">
        <v>3668</v>
      </c>
      <c r="AQ438" s="59" t="s">
        <v>3668</v>
      </c>
      <c r="AR438" s="59" t="s">
        <v>6783</v>
      </c>
      <c r="AS438" s="59">
        <v>13709448096</v>
      </c>
      <c r="AT438" s="59"/>
      <c r="AU438" s="59"/>
      <c r="AV438" s="59"/>
      <c r="AW438" s="59"/>
      <c r="AX438" s="59">
        <f t="shared" si="23"/>
        <v>14.4</v>
      </c>
      <c r="AY438" s="87">
        <v>14.4</v>
      </c>
      <c r="AZ438" s="124"/>
      <c r="BA438" s="124"/>
      <c r="BB438" s="124"/>
      <c r="BC438" s="124"/>
      <c r="BD438" s="124"/>
      <c r="BE438" s="124"/>
    </row>
    <row r="439" s="6" customFormat="1" ht="55" customHeight="1" outlineLevel="2" spans="1:57">
      <c r="A439" s="59" t="s">
        <v>5367</v>
      </c>
      <c r="B439" s="59" t="s">
        <v>6710</v>
      </c>
      <c r="C439" s="60">
        <v>426</v>
      </c>
      <c r="D439" s="59" t="s">
        <v>6784</v>
      </c>
      <c r="E439" s="59" t="s">
        <v>3686</v>
      </c>
      <c r="F439" s="59" t="s">
        <v>3687</v>
      </c>
      <c r="G439" s="59" t="s">
        <v>3749</v>
      </c>
      <c r="H439" s="59" t="s">
        <v>6720</v>
      </c>
      <c r="I439" s="59" t="s">
        <v>3690</v>
      </c>
      <c r="J439" s="59" t="s">
        <v>6785</v>
      </c>
      <c r="K439" s="59" t="s">
        <v>6731</v>
      </c>
      <c r="L439" s="59" t="s">
        <v>6732</v>
      </c>
      <c r="M439" s="59" t="s">
        <v>6731</v>
      </c>
      <c r="N439" s="59" t="s">
        <v>6723</v>
      </c>
      <c r="O439" s="59" t="s">
        <v>3658</v>
      </c>
      <c r="P439" s="59" t="s">
        <v>3849</v>
      </c>
      <c r="Q439" s="59" t="s">
        <v>6716</v>
      </c>
      <c r="R439" s="59" t="s">
        <v>6717</v>
      </c>
      <c r="S439" s="59" t="s">
        <v>6534</v>
      </c>
      <c r="T439" s="59" t="s">
        <v>4146</v>
      </c>
      <c r="U439" s="59" t="s">
        <v>4147</v>
      </c>
      <c r="V439" s="59" t="s">
        <v>3699</v>
      </c>
      <c r="W439" s="59" t="s">
        <v>4273</v>
      </c>
      <c r="X439" s="59">
        <v>2024</v>
      </c>
      <c r="Y439" s="59" t="s">
        <v>3667</v>
      </c>
      <c r="Z439" s="59">
        <v>202401</v>
      </c>
      <c r="AA439" s="59">
        <v>202412</v>
      </c>
      <c r="AB439" s="59">
        <v>14.4</v>
      </c>
      <c r="AC439" s="59">
        <v>14.4</v>
      </c>
      <c r="AD439" s="59"/>
      <c r="AE439" s="59"/>
      <c r="AF439" s="59">
        <f t="shared" si="22"/>
        <v>0</v>
      </c>
      <c r="AG439" s="59">
        <v>8</v>
      </c>
      <c r="AH439" s="59">
        <v>8</v>
      </c>
      <c r="AI439" s="59" t="s">
        <v>3668</v>
      </c>
      <c r="AJ439" s="59" t="s">
        <v>3668</v>
      </c>
      <c r="AK439" s="59" t="s">
        <v>3668</v>
      </c>
      <c r="AL439" s="59" t="s">
        <v>3667</v>
      </c>
      <c r="AM439" s="59" t="s">
        <v>3668</v>
      </c>
      <c r="AN439" s="59" t="s">
        <v>3668</v>
      </c>
      <c r="AO439" s="59" t="s">
        <v>3668</v>
      </c>
      <c r="AP439" s="59" t="s">
        <v>3668</v>
      </c>
      <c r="AQ439" s="59" t="s">
        <v>3668</v>
      </c>
      <c r="AR439" s="59" t="s">
        <v>4804</v>
      </c>
      <c r="AS439" s="59">
        <v>15826470946</v>
      </c>
      <c r="AT439" s="59"/>
      <c r="AU439" s="59"/>
      <c r="AV439" s="59"/>
      <c r="AW439" s="59"/>
      <c r="AX439" s="59">
        <f t="shared" si="23"/>
        <v>14.4</v>
      </c>
      <c r="AY439" s="87">
        <v>14.4</v>
      </c>
      <c r="AZ439" s="124"/>
      <c r="BA439" s="124"/>
      <c r="BB439" s="124"/>
      <c r="BC439" s="124"/>
      <c r="BD439" s="124"/>
      <c r="BE439" s="124"/>
    </row>
    <row r="440" s="6" customFormat="1" ht="55" customHeight="1" outlineLevel="2" spans="1:57">
      <c r="A440" s="59" t="s">
        <v>5367</v>
      </c>
      <c r="B440" s="59" t="s">
        <v>6710</v>
      </c>
      <c r="C440" s="60">
        <v>427</v>
      </c>
      <c r="D440" s="59" t="s">
        <v>6786</v>
      </c>
      <c r="E440" s="59" t="s">
        <v>3686</v>
      </c>
      <c r="F440" s="59" t="s">
        <v>3687</v>
      </c>
      <c r="G440" s="59" t="s">
        <v>3749</v>
      </c>
      <c r="H440" s="59" t="s">
        <v>6735</v>
      </c>
      <c r="I440" s="59" t="s">
        <v>3690</v>
      </c>
      <c r="J440" s="59" t="s">
        <v>6408</v>
      </c>
      <c r="K440" s="59" t="s">
        <v>6787</v>
      </c>
      <c r="L440" s="59" t="s">
        <v>6788</v>
      </c>
      <c r="M440" s="59" t="s">
        <v>6789</v>
      </c>
      <c r="N440" s="59" t="s">
        <v>6739</v>
      </c>
      <c r="O440" s="59" t="s">
        <v>3658</v>
      </c>
      <c r="P440" s="59" t="s">
        <v>3849</v>
      </c>
      <c r="Q440" s="59" t="s">
        <v>6716</v>
      </c>
      <c r="R440" s="59" t="s">
        <v>6717</v>
      </c>
      <c r="S440" s="59" t="s">
        <v>6751</v>
      </c>
      <c r="T440" s="59" t="s">
        <v>4146</v>
      </c>
      <c r="U440" s="59" t="s">
        <v>4147</v>
      </c>
      <c r="V440" s="59" t="s">
        <v>3699</v>
      </c>
      <c r="W440" s="59" t="s">
        <v>4273</v>
      </c>
      <c r="X440" s="59">
        <v>2024</v>
      </c>
      <c r="Y440" s="59" t="s">
        <v>3667</v>
      </c>
      <c r="Z440" s="59">
        <v>202401</v>
      </c>
      <c r="AA440" s="59">
        <v>202412</v>
      </c>
      <c r="AB440" s="59">
        <v>21.6</v>
      </c>
      <c r="AC440" s="59">
        <v>21.6</v>
      </c>
      <c r="AD440" s="59"/>
      <c r="AE440" s="59"/>
      <c r="AF440" s="59">
        <f t="shared" si="22"/>
        <v>0</v>
      </c>
      <c r="AG440" s="59">
        <v>14</v>
      </c>
      <c r="AH440" s="59">
        <v>14</v>
      </c>
      <c r="AI440" s="59" t="s">
        <v>3668</v>
      </c>
      <c r="AJ440" s="59" t="s">
        <v>3668</v>
      </c>
      <c r="AK440" s="59" t="s">
        <v>3668</v>
      </c>
      <c r="AL440" s="59" t="s">
        <v>3667</v>
      </c>
      <c r="AM440" s="59" t="s">
        <v>3668</v>
      </c>
      <c r="AN440" s="59" t="s">
        <v>3668</v>
      </c>
      <c r="AO440" s="59" t="s">
        <v>3668</v>
      </c>
      <c r="AP440" s="59" t="s">
        <v>3668</v>
      </c>
      <c r="AQ440" s="59" t="s">
        <v>3668</v>
      </c>
      <c r="AR440" s="59" t="s">
        <v>4804</v>
      </c>
      <c r="AS440" s="59">
        <v>15826470946</v>
      </c>
      <c r="AT440" s="59"/>
      <c r="AU440" s="59"/>
      <c r="AV440" s="59"/>
      <c r="AW440" s="59"/>
      <c r="AX440" s="59">
        <f t="shared" si="23"/>
        <v>21.6</v>
      </c>
      <c r="AY440" s="87">
        <v>21.6</v>
      </c>
      <c r="AZ440" s="124"/>
      <c r="BA440" s="124"/>
      <c r="BB440" s="124"/>
      <c r="BC440" s="124"/>
      <c r="BD440" s="124"/>
      <c r="BE440" s="124"/>
    </row>
    <row r="441" s="6" customFormat="1" ht="55" customHeight="1" outlineLevel="2" spans="1:57">
      <c r="A441" s="59" t="s">
        <v>5367</v>
      </c>
      <c r="B441" s="59" t="s">
        <v>6710</v>
      </c>
      <c r="C441" s="60">
        <v>428</v>
      </c>
      <c r="D441" s="59" t="s">
        <v>6790</v>
      </c>
      <c r="E441" s="59" t="s">
        <v>3686</v>
      </c>
      <c r="F441" s="59" t="s">
        <v>3734</v>
      </c>
      <c r="G441" s="59" t="s">
        <v>6160</v>
      </c>
      <c r="H441" s="59" t="s">
        <v>6791</v>
      </c>
      <c r="I441" s="59" t="s">
        <v>3690</v>
      </c>
      <c r="J441" s="59" t="s">
        <v>6792</v>
      </c>
      <c r="K441" s="59" t="s">
        <v>6793</v>
      </c>
      <c r="L441" s="59" t="s">
        <v>6794</v>
      </c>
      <c r="M441" s="59" t="s">
        <v>6793</v>
      </c>
      <c r="N441" s="59" t="s">
        <v>6795</v>
      </c>
      <c r="O441" s="59" t="s">
        <v>3658</v>
      </c>
      <c r="P441" s="59" t="s">
        <v>3770</v>
      </c>
      <c r="Q441" s="59" t="s">
        <v>6716</v>
      </c>
      <c r="R441" s="59" t="s">
        <v>6717</v>
      </c>
      <c r="S441" s="59" t="s">
        <v>6567</v>
      </c>
      <c r="T441" s="59" t="s">
        <v>3663</v>
      </c>
      <c r="U441" s="59" t="s">
        <v>4147</v>
      </c>
      <c r="V441" s="59" t="s">
        <v>3699</v>
      </c>
      <c r="W441" s="59" t="s">
        <v>3700</v>
      </c>
      <c r="X441" s="59">
        <v>2024</v>
      </c>
      <c r="Y441" s="59" t="s">
        <v>3667</v>
      </c>
      <c r="Z441" s="59">
        <v>202401</v>
      </c>
      <c r="AA441" s="59">
        <v>202412</v>
      </c>
      <c r="AB441" s="59">
        <v>21.6</v>
      </c>
      <c r="AC441" s="59">
        <v>21.6</v>
      </c>
      <c r="AD441" s="59"/>
      <c r="AE441" s="59"/>
      <c r="AF441" s="59">
        <f t="shared" si="22"/>
        <v>0</v>
      </c>
      <c r="AG441" s="59">
        <v>3</v>
      </c>
      <c r="AH441" s="59">
        <v>3</v>
      </c>
      <c r="AI441" s="59" t="s">
        <v>3668</v>
      </c>
      <c r="AJ441" s="59" t="s">
        <v>3668</v>
      </c>
      <c r="AK441" s="59" t="s">
        <v>3668</v>
      </c>
      <c r="AL441" s="59" t="s">
        <v>3667</v>
      </c>
      <c r="AM441" s="59" t="s">
        <v>3668</v>
      </c>
      <c r="AN441" s="59" t="s">
        <v>3668</v>
      </c>
      <c r="AO441" s="59" t="s">
        <v>3668</v>
      </c>
      <c r="AP441" s="59" t="s">
        <v>3668</v>
      </c>
      <c r="AQ441" s="59" t="s">
        <v>3668</v>
      </c>
      <c r="AR441" s="59" t="s">
        <v>6796</v>
      </c>
      <c r="AS441" s="59">
        <v>17783716189</v>
      </c>
      <c r="AT441" s="59"/>
      <c r="AU441" s="59"/>
      <c r="AV441" s="59"/>
      <c r="AW441" s="59"/>
      <c r="AX441" s="59">
        <f t="shared" si="23"/>
        <v>21.6</v>
      </c>
      <c r="AY441" s="87">
        <v>21.6</v>
      </c>
      <c r="AZ441" s="124"/>
      <c r="BA441" s="124"/>
      <c r="BB441" s="124"/>
      <c r="BC441" s="124"/>
      <c r="BD441" s="124"/>
      <c r="BE441" s="124"/>
    </row>
    <row r="442" s="6" customFormat="1" ht="55" customHeight="1" outlineLevel="2" spans="1:57">
      <c r="A442" s="59" t="s">
        <v>5367</v>
      </c>
      <c r="B442" s="59" t="s">
        <v>6710</v>
      </c>
      <c r="C442" s="60">
        <v>429</v>
      </c>
      <c r="D442" s="59" t="s">
        <v>6797</v>
      </c>
      <c r="E442" s="59" t="s">
        <v>3686</v>
      </c>
      <c r="F442" s="59" t="s">
        <v>3734</v>
      </c>
      <c r="G442" s="59" t="s">
        <v>6160</v>
      </c>
      <c r="H442" s="59" t="s">
        <v>6798</v>
      </c>
      <c r="I442" s="59" t="s">
        <v>3690</v>
      </c>
      <c r="J442" s="59" t="s">
        <v>6799</v>
      </c>
      <c r="K442" s="59" t="s">
        <v>6800</v>
      </c>
      <c r="L442" s="59" t="s">
        <v>6801</v>
      </c>
      <c r="M442" s="59" t="s">
        <v>6800</v>
      </c>
      <c r="N442" s="59" t="s">
        <v>6802</v>
      </c>
      <c r="O442" s="59" t="s">
        <v>3658</v>
      </c>
      <c r="P442" s="59" t="s">
        <v>3770</v>
      </c>
      <c r="Q442" s="59" t="s">
        <v>6716</v>
      </c>
      <c r="R442" s="59" t="s">
        <v>6717</v>
      </c>
      <c r="S442" s="59" t="s">
        <v>6803</v>
      </c>
      <c r="T442" s="59" t="s">
        <v>3663</v>
      </c>
      <c r="U442" s="59" t="s">
        <v>4147</v>
      </c>
      <c r="V442" s="59" t="s">
        <v>3699</v>
      </c>
      <c r="W442" s="59" t="s">
        <v>3700</v>
      </c>
      <c r="X442" s="59">
        <v>2024</v>
      </c>
      <c r="Y442" s="59" t="s">
        <v>3667</v>
      </c>
      <c r="Z442" s="59">
        <v>202401</v>
      </c>
      <c r="AA442" s="59">
        <v>202412</v>
      </c>
      <c r="AB442" s="59">
        <v>7.2</v>
      </c>
      <c r="AC442" s="59">
        <v>7.2</v>
      </c>
      <c r="AD442" s="59"/>
      <c r="AE442" s="59"/>
      <c r="AF442" s="59">
        <f t="shared" si="22"/>
        <v>0</v>
      </c>
      <c r="AG442" s="59">
        <v>2</v>
      </c>
      <c r="AH442" s="59">
        <v>2</v>
      </c>
      <c r="AI442" s="59" t="s">
        <v>3668</v>
      </c>
      <c r="AJ442" s="59" t="s">
        <v>3668</v>
      </c>
      <c r="AK442" s="59" t="s">
        <v>3668</v>
      </c>
      <c r="AL442" s="59" t="s">
        <v>3667</v>
      </c>
      <c r="AM442" s="59" t="s">
        <v>3668</v>
      </c>
      <c r="AN442" s="59" t="s">
        <v>3668</v>
      </c>
      <c r="AO442" s="59" t="s">
        <v>3668</v>
      </c>
      <c r="AP442" s="59" t="s">
        <v>3668</v>
      </c>
      <c r="AQ442" s="59" t="s">
        <v>3668</v>
      </c>
      <c r="AR442" s="59" t="s">
        <v>6796</v>
      </c>
      <c r="AS442" s="59">
        <v>17783716189</v>
      </c>
      <c r="AT442" s="59"/>
      <c r="AU442" s="59"/>
      <c r="AV442" s="59"/>
      <c r="AW442" s="59"/>
      <c r="AX442" s="59">
        <f t="shared" si="23"/>
        <v>7.2</v>
      </c>
      <c r="AY442" s="87">
        <v>7.2</v>
      </c>
      <c r="AZ442" s="124"/>
      <c r="BA442" s="124"/>
      <c r="BB442" s="124"/>
      <c r="BC442" s="124"/>
      <c r="BD442" s="124"/>
      <c r="BE442" s="124"/>
    </row>
    <row r="443" s="6" customFormat="1" ht="55" customHeight="1" outlineLevel="2" spans="1:57">
      <c r="A443" s="59" t="s">
        <v>5367</v>
      </c>
      <c r="B443" s="59" t="s">
        <v>6710</v>
      </c>
      <c r="C443" s="60">
        <v>430</v>
      </c>
      <c r="D443" s="59" t="s">
        <v>6804</v>
      </c>
      <c r="E443" s="59" t="s">
        <v>3686</v>
      </c>
      <c r="F443" s="59" t="s">
        <v>3734</v>
      </c>
      <c r="G443" s="59" t="s">
        <v>6160</v>
      </c>
      <c r="H443" s="59" t="s">
        <v>6805</v>
      </c>
      <c r="I443" s="59" t="s">
        <v>3690</v>
      </c>
      <c r="J443" s="59" t="s">
        <v>6806</v>
      </c>
      <c r="K443" s="59" t="s">
        <v>6807</v>
      </c>
      <c r="L443" s="59" t="s">
        <v>6808</v>
      </c>
      <c r="M443" s="59" t="s">
        <v>6809</v>
      </c>
      <c r="N443" s="59" t="s">
        <v>6810</v>
      </c>
      <c r="O443" s="59" t="s">
        <v>3658</v>
      </c>
      <c r="P443" s="59" t="s">
        <v>3770</v>
      </c>
      <c r="Q443" s="59" t="s">
        <v>6716</v>
      </c>
      <c r="R443" s="59" t="s">
        <v>6811</v>
      </c>
      <c r="S443" s="59" t="s">
        <v>6812</v>
      </c>
      <c r="T443" s="59" t="s">
        <v>3663</v>
      </c>
      <c r="U443" s="59" t="s">
        <v>4147</v>
      </c>
      <c r="V443" s="59" t="s">
        <v>3699</v>
      </c>
      <c r="W443" s="59" t="s">
        <v>4209</v>
      </c>
      <c r="X443" s="59">
        <v>2024</v>
      </c>
      <c r="Y443" s="59" t="s">
        <v>3667</v>
      </c>
      <c r="Z443" s="59">
        <v>202401</v>
      </c>
      <c r="AA443" s="59">
        <v>202412</v>
      </c>
      <c r="AB443" s="59">
        <v>43.2</v>
      </c>
      <c r="AC443" s="59">
        <v>43.2</v>
      </c>
      <c r="AD443" s="59"/>
      <c r="AE443" s="59"/>
      <c r="AF443" s="59">
        <f t="shared" si="22"/>
        <v>0</v>
      </c>
      <c r="AG443" s="59">
        <v>9</v>
      </c>
      <c r="AH443" s="59">
        <v>9</v>
      </c>
      <c r="AI443" s="59" t="s">
        <v>3668</v>
      </c>
      <c r="AJ443" s="59" t="s">
        <v>3668</v>
      </c>
      <c r="AK443" s="59" t="s">
        <v>3668</v>
      </c>
      <c r="AL443" s="59" t="s">
        <v>3667</v>
      </c>
      <c r="AM443" s="59" t="s">
        <v>3668</v>
      </c>
      <c r="AN443" s="59" t="s">
        <v>3668</v>
      </c>
      <c r="AO443" s="59" t="s">
        <v>3668</v>
      </c>
      <c r="AP443" s="59" t="s">
        <v>3668</v>
      </c>
      <c r="AQ443" s="59" t="s">
        <v>3668</v>
      </c>
      <c r="AR443" s="59" t="s">
        <v>6813</v>
      </c>
      <c r="AS443" s="59">
        <v>13594703208</v>
      </c>
      <c r="AT443" s="59"/>
      <c r="AU443" s="59"/>
      <c r="AV443" s="59"/>
      <c r="AW443" s="59"/>
      <c r="AX443" s="59">
        <f t="shared" si="23"/>
        <v>43.2</v>
      </c>
      <c r="AY443" s="87">
        <v>43.2</v>
      </c>
      <c r="AZ443" s="124"/>
      <c r="BA443" s="124"/>
      <c r="BB443" s="124"/>
      <c r="BC443" s="124"/>
      <c r="BD443" s="124"/>
      <c r="BE443" s="124"/>
    </row>
    <row r="444" s="6" customFormat="1" ht="55" customHeight="1" outlineLevel="2" spans="1:57">
      <c r="A444" s="59" t="s">
        <v>5367</v>
      </c>
      <c r="B444" s="59" t="s">
        <v>6710</v>
      </c>
      <c r="C444" s="60">
        <v>431</v>
      </c>
      <c r="D444" s="59" t="s">
        <v>6814</v>
      </c>
      <c r="E444" s="59" t="s">
        <v>3686</v>
      </c>
      <c r="F444" s="59" t="s">
        <v>3734</v>
      </c>
      <c r="G444" s="59" t="s">
        <v>6160</v>
      </c>
      <c r="H444" s="59" t="s">
        <v>6805</v>
      </c>
      <c r="I444" s="59" t="s">
        <v>3690</v>
      </c>
      <c r="J444" s="59" t="s">
        <v>6815</v>
      </c>
      <c r="K444" s="59" t="s">
        <v>6816</v>
      </c>
      <c r="L444" s="59" t="s">
        <v>6817</v>
      </c>
      <c r="M444" s="59" t="s">
        <v>6818</v>
      </c>
      <c r="N444" s="59" t="s">
        <v>6810</v>
      </c>
      <c r="O444" s="59" t="s">
        <v>3658</v>
      </c>
      <c r="P444" s="59" t="s">
        <v>3770</v>
      </c>
      <c r="Q444" s="59" t="s">
        <v>6716</v>
      </c>
      <c r="R444" s="59" t="s">
        <v>6819</v>
      </c>
      <c r="S444" s="59" t="s">
        <v>6567</v>
      </c>
      <c r="T444" s="59" t="s">
        <v>3663</v>
      </c>
      <c r="U444" s="59" t="s">
        <v>4147</v>
      </c>
      <c r="V444" s="59" t="s">
        <v>3699</v>
      </c>
      <c r="W444" s="59" t="s">
        <v>4166</v>
      </c>
      <c r="X444" s="59">
        <v>2024</v>
      </c>
      <c r="Y444" s="59" t="s">
        <v>3667</v>
      </c>
      <c r="Z444" s="59">
        <v>202401</v>
      </c>
      <c r="AA444" s="59">
        <v>202412</v>
      </c>
      <c r="AB444" s="59">
        <v>43.2</v>
      </c>
      <c r="AC444" s="59">
        <v>43.2</v>
      </c>
      <c r="AD444" s="59"/>
      <c r="AE444" s="59"/>
      <c r="AF444" s="59">
        <f t="shared" si="22"/>
        <v>0</v>
      </c>
      <c r="AG444" s="59">
        <v>3</v>
      </c>
      <c r="AH444" s="59">
        <v>3</v>
      </c>
      <c r="AI444" s="59" t="s">
        <v>3668</v>
      </c>
      <c r="AJ444" s="59" t="s">
        <v>3668</v>
      </c>
      <c r="AK444" s="59" t="s">
        <v>3668</v>
      </c>
      <c r="AL444" s="59" t="s">
        <v>3667</v>
      </c>
      <c r="AM444" s="59" t="s">
        <v>3668</v>
      </c>
      <c r="AN444" s="59" t="s">
        <v>3668</v>
      </c>
      <c r="AO444" s="59" t="s">
        <v>3668</v>
      </c>
      <c r="AP444" s="59" t="s">
        <v>3668</v>
      </c>
      <c r="AQ444" s="59" t="s">
        <v>3668</v>
      </c>
      <c r="AR444" s="59" t="s">
        <v>6820</v>
      </c>
      <c r="AS444" s="59">
        <v>18983507766</v>
      </c>
      <c r="AT444" s="59"/>
      <c r="AU444" s="59"/>
      <c r="AV444" s="59"/>
      <c r="AW444" s="59"/>
      <c r="AX444" s="59">
        <f t="shared" si="23"/>
        <v>43.2</v>
      </c>
      <c r="AY444" s="87">
        <v>43.2</v>
      </c>
      <c r="AZ444" s="124"/>
      <c r="BA444" s="124"/>
      <c r="BB444" s="124"/>
      <c r="BC444" s="124"/>
      <c r="BD444" s="124"/>
      <c r="BE444" s="124"/>
    </row>
    <row r="445" s="6" customFormat="1" ht="55" customHeight="1" outlineLevel="2" spans="1:57">
      <c r="A445" s="59" t="s">
        <v>5367</v>
      </c>
      <c r="B445" s="59" t="s">
        <v>6710</v>
      </c>
      <c r="C445" s="60">
        <v>432</v>
      </c>
      <c r="D445" s="59" t="s">
        <v>6821</v>
      </c>
      <c r="E445" s="59" t="s">
        <v>3686</v>
      </c>
      <c r="F445" s="59" t="s">
        <v>3734</v>
      </c>
      <c r="G445" s="59" t="s">
        <v>3790</v>
      </c>
      <c r="H445" s="59" t="s">
        <v>6822</v>
      </c>
      <c r="I445" s="59" t="s">
        <v>3690</v>
      </c>
      <c r="J445" s="59" t="s">
        <v>6823</v>
      </c>
      <c r="K445" s="59" t="s">
        <v>6824</v>
      </c>
      <c r="L445" s="59" t="s">
        <v>6825</v>
      </c>
      <c r="M445" s="59" t="s">
        <v>6824</v>
      </c>
      <c r="N445" s="59" t="s">
        <v>6826</v>
      </c>
      <c r="O445" s="59" t="s">
        <v>3658</v>
      </c>
      <c r="P445" s="59" t="s">
        <v>3770</v>
      </c>
      <c r="Q445" s="59" t="s">
        <v>6716</v>
      </c>
      <c r="R445" s="59" t="s">
        <v>6717</v>
      </c>
      <c r="S445" s="59" t="s">
        <v>6364</v>
      </c>
      <c r="T445" s="59" t="s">
        <v>3663</v>
      </c>
      <c r="U445" s="59" t="s">
        <v>4147</v>
      </c>
      <c r="V445" s="59" t="s">
        <v>3699</v>
      </c>
      <c r="W445" s="59" t="s">
        <v>4166</v>
      </c>
      <c r="X445" s="59">
        <v>2024</v>
      </c>
      <c r="Y445" s="59" t="s">
        <v>3667</v>
      </c>
      <c r="Z445" s="59">
        <v>202401</v>
      </c>
      <c r="AA445" s="59">
        <v>202412</v>
      </c>
      <c r="AB445" s="59">
        <v>36</v>
      </c>
      <c r="AC445" s="59">
        <v>36</v>
      </c>
      <c r="AD445" s="59"/>
      <c r="AE445" s="59"/>
      <c r="AF445" s="59">
        <f t="shared" si="22"/>
        <v>0</v>
      </c>
      <c r="AG445" s="59">
        <v>6</v>
      </c>
      <c r="AH445" s="59">
        <v>6</v>
      </c>
      <c r="AI445" s="59" t="s">
        <v>3668</v>
      </c>
      <c r="AJ445" s="59" t="s">
        <v>3668</v>
      </c>
      <c r="AK445" s="59" t="s">
        <v>3668</v>
      </c>
      <c r="AL445" s="59" t="s">
        <v>3667</v>
      </c>
      <c r="AM445" s="59" t="s">
        <v>3668</v>
      </c>
      <c r="AN445" s="59" t="s">
        <v>3668</v>
      </c>
      <c r="AO445" s="59" t="s">
        <v>3668</v>
      </c>
      <c r="AP445" s="59" t="s">
        <v>3668</v>
      </c>
      <c r="AQ445" s="59" t="s">
        <v>3668</v>
      </c>
      <c r="AR445" s="59" t="s">
        <v>6820</v>
      </c>
      <c r="AS445" s="59">
        <v>18983507766</v>
      </c>
      <c r="AT445" s="59"/>
      <c r="AU445" s="59"/>
      <c r="AV445" s="59"/>
      <c r="AW445" s="59"/>
      <c r="AX445" s="59">
        <f t="shared" si="23"/>
        <v>36</v>
      </c>
      <c r="AY445" s="87">
        <v>36</v>
      </c>
      <c r="AZ445" s="124"/>
      <c r="BA445" s="124"/>
      <c r="BB445" s="124"/>
      <c r="BC445" s="124"/>
      <c r="BD445" s="124"/>
      <c r="BE445" s="124"/>
    </row>
    <row r="446" s="6" customFormat="1" ht="55" customHeight="1" outlineLevel="2" spans="1:57">
      <c r="A446" s="59" t="s">
        <v>5367</v>
      </c>
      <c r="B446" s="59" t="s">
        <v>6710</v>
      </c>
      <c r="C446" s="60">
        <v>433</v>
      </c>
      <c r="D446" s="59" t="s">
        <v>6827</v>
      </c>
      <c r="E446" s="59" t="s">
        <v>3686</v>
      </c>
      <c r="F446" s="59" t="s">
        <v>3734</v>
      </c>
      <c r="G446" s="59" t="s">
        <v>6160</v>
      </c>
      <c r="H446" s="59" t="s">
        <v>6805</v>
      </c>
      <c r="I446" s="59" t="s">
        <v>3690</v>
      </c>
      <c r="J446" s="59" t="s">
        <v>6828</v>
      </c>
      <c r="K446" s="59" t="s">
        <v>6829</v>
      </c>
      <c r="L446" s="59" t="s">
        <v>6830</v>
      </c>
      <c r="M446" s="59" t="s">
        <v>6829</v>
      </c>
      <c r="N446" s="59" t="s">
        <v>6810</v>
      </c>
      <c r="O446" s="59" t="s">
        <v>3658</v>
      </c>
      <c r="P446" s="59" t="s">
        <v>3770</v>
      </c>
      <c r="Q446" s="59" t="s">
        <v>6716</v>
      </c>
      <c r="R446" s="59" t="s">
        <v>6831</v>
      </c>
      <c r="S446" s="59" t="s">
        <v>6567</v>
      </c>
      <c r="T446" s="59" t="s">
        <v>3663</v>
      </c>
      <c r="U446" s="59" t="s">
        <v>4147</v>
      </c>
      <c r="V446" s="59" t="s">
        <v>3699</v>
      </c>
      <c r="W446" s="59" t="s">
        <v>4110</v>
      </c>
      <c r="X446" s="59">
        <v>2024</v>
      </c>
      <c r="Y446" s="59" t="s">
        <v>3667</v>
      </c>
      <c r="Z446" s="59">
        <v>202401</v>
      </c>
      <c r="AA446" s="59">
        <v>202412</v>
      </c>
      <c r="AB446" s="59">
        <v>43.2</v>
      </c>
      <c r="AC446" s="59">
        <v>43.2</v>
      </c>
      <c r="AD446" s="59"/>
      <c r="AE446" s="59"/>
      <c r="AF446" s="59">
        <f t="shared" si="22"/>
        <v>0</v>
      </c>
      <c r="AG446" s="59">
        <v>3</v>
      </c>
      <c r="AH446" s="59">
        <v>3</v>
      </c>
      <c r="AI446" s="59" t="s">
        <v>3668</v>
      </c>
      <c r="AJ446" s="59" t="s">
        <v>3668</v>
      </c>
      <c r="AK446" s="59" t="s">
        <v>3668</v>
      </c>
      <c r="AL446" s="59" t="s">
        <v>3667</v>
      </c>
      <c r="AM446" s="59" t="s">
        <v>3668</v>
      </c>
      <c r="AN446" s="59" t="s">
        <v>3668</v>
      </c>
      <c r="AO446" s="59" t="s">
        <v>3668</v>
      </c>
      <c r="AP446" s="59" t="s">
        <v>3668</v>
      </c>
      <c r="AQ446" s="59" t="s">
        <v>3668</v>
      </c>
      <c r="AR446" s="59" t="s">
        <v>6832</v>
      </c>
      <c r="AS446" s="59" t="s">
        <v>1413</v>
      </c>
      <c r="AT446" s="59"/>
      <c r="AU446" s="59"/>
      <c r="AV446" s="59"/>
      <c r="AW446" s="59"/>
      <c r="AX446" s="59">
        <f t="shared" si="23"/>
        <v>43.2</v>
      </c>
      <c r="AY446" s="87">
        <v>43.2</v>
      </c>
      <c r="AZ446" s="124"/>
      <c r="BA446" s="124"/>
      <c r="BB446" s="124"/>
      <c r="BC446" s="124"/>
      <c r="BD446" s="124"/>
      <c r="BE446" s="124"/>
    </row>
    <row r="447" s="6" customFormat="1" ht="55" customHeight="1" outlineLevel="2" spans="1:57">
      <c r="A447" s="59" t="s">
        <v>5367</v>
      </c>
      <c r="B447" s="59" t="s">
        <v>6710</v>
      </c>
      <c r="C447" s="60">
        <v>434</v>
      </c>
      <c r="D447" s="59" t="s">
        <v>6833</v>
      </c>
      <c r="E447" s="59" t="s">
        <v>3686</v>
      </c>
      <c r="F447" s="59" t="s">
        <v>3734</v>
      </c>
      <c r="G447" s="59" t="s">
        <v>6160</v>
      </c>
      <c r="H447" s="59" t="s">
        <v>6834</v>
      </c>
      <c r="I447" s="59" t="s">
        <v>3690</v>
      </c>
      <c r="J447" s="59" t="s">
        <v>6835</v>
      </c>
      <c r="K447" s="59" t="s">
        <v>6836</v>
      </c>
      <c r="L447" s="59" t="s">
        <v>6837</v>
      </c>
      <c r="M447" s="59" t="s">
        <v>6838</v>
      </c>
      <c r="N447" s="59" t="s">
        <v>6839</v>
      </c>
      <c r="O447" s="59" t="s">
        <v>3658</v>
      </c>
      <c r="P447" s="59" t="s">
        <v>3770</v>
      </c>
      <c r="Q447" s="59" t="s">
        <v>6716</v>
      </c>
      <c r="R447" s="59" t="s">
        <v>6819</v>
      </c>
      <c r="S447" s="59" t="s">
        <v>6840</v>
      </c>
      <c r="T447" s="59" t="s">
        <v>3663</v>
      </c>
      <c r="U447" s="59" t="s">
        <v>4147</v>
      </c>
      <c r="V447" s="59" t="s">
        <v>3699</v>
      </c>
      <c r="W447" s="59" t="s">
        <v>4110</v>
      </c>
      <c r="X447" s="59">
        <v>2024</v>
      </c>
      <c r="Y447" s="59" t="s">
        <v>3667</v>
      </c>
      <c r="Z447" s="59">
        <v>202401</v>
      </c>
      <c r="AA447" s="59">
        <v>202412</v>
      </c>
      <c r="AB447" s="59">
        <v>57.6</v>
      </c>
      <c r="AC447" s="59">
        <v>57.6</v>
      </c>
      <c r="AD447" s="59"/>
      <c r="AE447" s="59"/>
      <c r="AF447" s="59">
        <f t="shared" si="22"/>
        <v>0</v>
      </c>
      <c r="AG447" s="59">
        <v>11</v>
      </c>
      <c r="AH447" s="59">
        <v>11</v>
      </c>
      <c r="AI447" s="59" t="s">
        <v>3668</v>
      </c>
      <c r="AJ447" s="59" t="s">
        <v>3668</v>
      </c>
      <c r="AK447" s="59" t="s">
        <v>3668</v>
      </c>
      <c r="AL447" s="59" t="s">
        <v>3667</v>
      </c>
      <c r="AM447" s="59" t="s">
        <v>3668</v>
      </c>
      <c r="AN447" s="59" t="s">
        <v>3668</v>
      </c>
      <c r="AO447" s="59" t="s">
        <v>3668</v>
      </c>
      <c r="AP447" s="59" t="s">
        <v>3668</v>
      </c>
      <c r="AQ447" s="59" t="s">
        <v>3668</v>
      </c>
      <c r="AR447" s="59" t="s">
        <v>6832</v>
      </c>
      <c r="AS447" s="59" t="s">
        <v>1413</v>
      </c>
      <c r="AT447" s="59"/>
      <c r="AU447" s="59"/>
      <c r="AV447" s="59"/>
      <c r="AW447" s="59"/>
      <c r="AX447" s="59">
        <f t="shared" si="23"/>
        <v>57.6</v>
      </c>
      <c r="AY447" s="87">
        <v>57.6</v>
      </c>
      <c r="AZ447" s="124"/>
      <c r="BA447" s="124"/>
      <c r="BB447" s="124"/>
      <c r="BC447" s="124"/>
      <c r="BD447" s="124"/>
      <c r="BE447" s="124"/>
    </row>
    <row r="448" s="6" customFormat="1" ht="55" customHeight="1" outlineLevel="2" spans="1:57">
      <c r="A448" s="59" t="s">
        <v>5367</v>
      </c>
      <c r="B448" s="59" t="s">
        <v>6710</v>
      </c>
      <c r="C448" s="60">
        <v>435</v>
      </c>
      <c r="D448" s="59" t="s">
        <v>6841</v>
      </c>
      <c r="E448" s="59" t="s">
        <v>3686</v>
      </c>
      <c r="F448" s="59" t="s">
        <v>3734</v>
      </c>
      <c r="G448" s="59" t="s">
        <v>6160</v>
      </c>
      <c r="H448" s="59" t="s">
        <v>6822</v>
      </c>
      <c r="I448" s="59" t="s">
        <v>3690</v>
      </c>
      <c r="J448" s="59" t="s">
        <v>6842</v>
      </c>
      <c r="K448" s="59" t="s">
        <v>6843</v>
      </c>
      <c r="L448" s="59" t="s">
        <v>6844</v>
      </c>
      <c r="M448" s="59" t="s">
        <v>6845</v>
      </c>
      <c r="N448" s="59" t="s">
        <v>6826</v>
      </c>
      <c r="O448" s="59" t="s">
        <v>3658</v>
      </c>
      <c r="P448" s="59" t="s">
        <v>3770</v>
      </c>
      <c r="Q448" s="59" t="s">
        <v>6716</v>
      </c>
      <c r="R448" s="59" t="s">
        <v>6831</v>
      </c>
      <c r="S448" s="59" t="s">
        <v>6567</v>
      </c>
      <c r="T448" s="59" t="s">
        <v>3663</v>
      </c>
      <c r="U448" s="59" t="s">
        <v>4147</v>
      </c>
      <c r="V448" s="59" t="s">
        <v>3699</v>
      </c>
      <c r="W448" s="59" t="s">
        <v>4345</v>
      </c>
      <c r="X448" s="59">
        <v>2024</v>
      </c>
      <c r="Y448" s="59" t="s">
        <v>3667</v>
      </c>
      <c r="Z448" s="59">
        <v>202401</v>
      </c>
      <c r="AA448" s="59">
        <v>202412</v>
      </c>
      <c r="AB448" s="59">
        <v>36</v>
      </c>
      <c r="AC448" s="59">
        <v>36</v>
      </c>
      <c r="AD448" s="59"/>
      <c r="AE448" s="59"/>
      <c r="AF448" s="59">
        <f t="shared" si="22"/>
        <v>0</v>
      </c>
      <c r="AG448" s="59">
        <v>3</v>
      </c>
      <c r="AH448" s="59">
        <v>3</v>
      </c>
      <c r="AI448" s="59" t="s">
        <v>3668</v>
      </c>
      <c r="AJ448" s="59" t="s">
        <v>3668</v>
      </c>
      <c r="AK448" s="59" t="s">
        <v>3668</v>
      </c>
      <c r="AL448" s="59" t="s">
        <v>3667</v>
      </c>
      <c r="AM448" s="59" t="s">
        <v>3668</v>
      </c>
      <c r="AN448" s="59" t="s">
        <v>3668</v>
      </c>
      <c r="AO448" s="59" t="s">
        <v>3668</v>
      </c>
      <c r="AP448" s="59" t="s">
        <v>3668</v>
      </c>
      <c r="AQ448" s="59" t="s">
        <v>3668</v>
      </c>
      <c r="AR448" s="59" t="s">
        <v>4992</v>
      </c>
      <c r="AS448" s="59">
        <v>15870466966</v>
      </c>
      <c r="AT448" s="59"/>
      <c r="AU448" s="59"/>
      <c r="AV448" s="59"/>
      <c r="AW448" s="59"/>
      <c r="AX448" s="59">
        <f t="shared" si="23"/>
        <v>36</v>
      </c>
      <c r="AY448" s="87">
        <v>36</v>
      </c>
      <c r="AZ448" s="124"/>
      <c r="BA448" s="124"/>
      <c r="BB448" s="124"/>
      <c r="BC448" s="124"/>
      <c r="BD448" s="124"/>
      <c r="BE448" s="124"/>
    </row>
    <row r="449" s="6" customFormat="1" ht="55" customHeight="1" outlineLevel="2" spans="1:57">
      <c r="A449" s="59" t="s">
        <v>5367</v>
      </c>
      <c r="B449" s="59" t="s">
        <v>6710</v>
      </c>
      <c r="C449" s="60">
        <v>436</v>
      </c>
      <c r="D449" s="59" t="s">
        <v>6846</v>
      </c>
      <c r="E449" s="59" t="s">
        <v>3686</v>
      </c>
      <c r="F449" s="59" t="s">
        <v>3734</v>
      </c>
      <c r="G449" s="59" t="s">
        <v>6160</v>
      </c>
      <c r="H449" s="59" t="s">
        <v>6805</v>
      </c>
      <c r="I449" s="59" t="s">
        <v>3690</v>
      </c>
      <c r="J449" s="59" t="s">
        <v>6847</v>
      </c>
      <c r="K449" s="59" t="s">
        <v>6848</v>
      </c>
      <c r="L449" s="59" t="s">
        <v>6849</v>
      </c>
      <c r="M449" s="59" t="s">
        <v>6850</v>
      </c>
      <c r="N449" s="59" t="s">
        <v>6810</v>
      </c>
      <c r="O449" s="59" t="s">
        <v>3658</v>
      </c>
      <c r="P449" s="59" t="s">
        <v>3770</v>
      </c>
      <c r="Q449" s="59" t="s">
        <v>6716</v>
      </c>
      <c r="R449" s="59" t="s">
        <v>6811</v>
      </c>
      <c r="S449" s="59" t="s">
        <v>6364</v>
      </c>
      <c r="T449" s="59" t="s">
        <v>3663</v>
      </c>
      <c r="U449" s="59" t="s">
        <v>4147</v>
      </c>
      <c r="V449" s="59" t="s">
        <v>3699</v>
      </c>
      <c r="W449" s="59" t="s">
        <v>4345</v>
      </c>
      <c r="X449" s="59">
        <v>2024</v>
      </c>
      <c r="Y449" s="59" t="s">
        <v>3667</v>
      </c>
      <c r="Z449" s="59">
        <v>202401</v>
      </c>
      <c r="AA449" s="59">
        <v>202412</v>
      </c>
      <c r="AB449" s="59">
        <v>43.2</v>
      </c>
      <c r="AC449" s="59">
        <v>43.2</v>
      </c>
      <c r="AD449" s="59"/>
      <c r="AE449" s="59"/>
      <c r="AF449" s="59">
        <f t="shared" si="22"/>
        <v>0</v>
      </c>
      <c r="AG449" s="59">
        <v>6</v>
      </c>
      <c r="AH449" s="59">
        <v>6</v>
      </c>
      <c r="AI449" s="59" t="s">
        <v>3668</v>
      </c>
      <c r="AJ449" s="59" t="s">
        <v>3668</v>
      </c>
      <c r="AK449" s="59" t="s">
        <v>3668</v>
      </c>
      <c r="AL449" s="59" t="s">
        <v>3667</v>
      </c>
      <c r="AM449" s="59" t="s">
        <v>3668</v>
      </c>
      <c r="AN449" s="59" t="s">
        <v>3668</v>
      </c>
      <c r="AO449" s="59" t="s">
        <v>3668</v>
      </c>
      <c r="AP449" s="59" t="s">
        <v>3668</v>
      </c>
      <c r="AQ449" s="59" t="s">
        <v>3668</v>
      </c>
      <c r="AR449" s="59" t="s">
        <v>4992</v>
      </c>
      <c r="AS449" s="59">
        <v>15870466966</v>
      </c>
      <c r="AT449" s="59"/>
      <c r="AU449" s="59"/>
      <c r="AV449" s="59"/>
      <c r="AW449" s="59"/>
      <c r="AX449" s="59">
        <f t="shared" si="23"/>
        <v>43.2</v>
      </c>
      <c r="AY449" s="87">
        <v>43.2</v>
      </c>
      <c r="AZ449" s="124"/>
      <c r="BA449" s="124"/>
      <c r="BB449" s="124"/>
      <c r="BC449" s="124"/>
      <c r="BD449" s="124"/>
      <c r="BE449" s="124"/>
    </row>
    <row r="450" s="6" customFormat="1" ht="55" customHeight="1" outlineLevel="2" spans="1:57">
      <c r="A450" s="59" t="s">
        <v>5367</v>
      </c>
      <c r="B450" s="59" t="s">
        <v>6710</v>
      </c>
      <c r="C450" s="60">
        <v>437</v>
      </c>
      <c r="D450" s="59" t="s">
        <v>6851</v>
      </c>
      <c r="E450" s="59" t="s">
        <v>3686</v>
      </c>
      <c r="F450" s="59" t="s">
        <v>3734</v>
      </c>
      <c r="G450" s="59" t="s">
        <v>6160</v>
      </c>
      <c r="H450" s="59" t="s">
        <v>6791</v>
      </c>
      <c r="I450" s="59" t="s">
        <v>3690</v>
      </c>
      <c r="J450" s="59" t="s">
        <v>6852</v>
      </c>
      <c r="K450" s="59" t="s">
        <v>6853</v>
      </c>
      <c r="L450" s="59" t="s">
        <v>6854</v>
      </c>
      <c r="M450" s="59" t="s">
        <v>6793</v>
      </c>
      <c r="N450" s="59" t="s">
        <v>6795</v>
      </c>
      <c r="O450" s="59" t="s">
        <v>3658</v>
      </c>
      <c r="P450" s="59" t="s">
        <v>3770</v>
      </c>
      <c r="Q450" s="59" t="s">
        <v>6716</v>
      </c>
      <c r="R450" s="59" t="s">
        <v>6831</v>
      </c>
      <c r="S450" s="59" t="s">
        <v>6567</v>
      </c>
      <c r="T450" s="59" t="s">
        <v>3663</v>
      </c>
      <c r="U450" s="59" t="s">
        <v>4147</v>
      </c>
      <c r="V450" s="59" t="s">
        <v>3699</v>
      </c>
      <c r="W450" s="59" t="s">
        <v>4224</v>
      </c>
      <c r="X450" s="59">
        <v>2024</v>
      </c>
      <c r="Y450" s="59" t="s">
        <v>3667</v>
      </c>
      <c r="Z450" s="59">
        <v>202401</v>
      </c>
      <c r="AA450" s="59">
        <v>202412</v>
      </c>
      <c r="AB450" s="59">
        <v>21.6</v>
      </c>
      <c r="AC450" s="59">
        <v>21.6</v>
      </c>
      <c r="AD450" s="59"/>
      <c r="AE450" s="59"/>
      <c r="AF450" s="59">
        <f t="shared" si="22"/>
        <v>0</v>
      </c>
      <c r="AG450" s="59">
        <v>3</v>
      </c>
      <c r="AH450" s="59">
        <v>3</v>
      </c>
      <c r="AI450" s="59" t="s">
        <v>3668</v>
      </c>
      <c r="AJ450" s="59" t="s">
        <v>3668</v>
      </c>
      <c r="AK450" s="59" t="s">
        <v>3668</v>
      </c>
      <c r="AL450" s="59" t="s">
        <v>3667</v>
      </c>
      <c r="AM450" s="59" t="s">
        <v>3668</v>
      </c>
      <c r="AN450" s="59" t="s">
        <v>3668</v>
      </c>
      <c r="AO450" s="59" t="s">
        <v>3668</v>
      </c>
      <c r="AP450" s="59" t="s">
        <v>3668</v>
      </c>
      <c r="AQ450" s="59" t="s">
        <v>3668</v>
      </c>
      <c r="AR450" s="59" t="s">
        <v>6855</v>
      </c>
      <c r="AS450" s="59" t="s">
        <v>1434</v>
      </c>
      <c r="AT450" s="59"/>
      <c r="AU450" s="59"/>
      <c r="AV450" s="59"/>
      <c r="AW450" s="59"/>
      <c r="AX450" s="59">
        <f t="shared" si="23"/>
        <v>21.6</v>
      </c>
      <c r="AY450" s="87">
        <v>21.6</v>
      </c>
      <c r="AZ450" s="124"/>
      <c r="BA450" s="124"/>
      <c r="BB450" s="124"/>
      <c r="BC450" s="124"/>
      <c r="BD450" s="124"/>
      <c r="BE450" s="124"/>
    </row>
    <row r="451" s="6" customFormat="1" ht="55" customHeight="1" outlineLevel="2" spans="1:57">
      <c r="A451" s="59" t="s">
        <v>5367</v>
      </c>
      <c r="B451" s="59" t="s">
        <v>6710</v>
      </c>
      <c r="C451" s="60">
        <v>438</v>
      </c>
      <c r="D451" s="59" t="s">
        <v>6856</v>
      </c>
      <c r="E451" s="59" t="s">
        <v>3686</v>
      </c>
      <c r="F451" s="59" t="s">
        <v>3734</v>
      </c>
      <c r="G451" s="59" t="s">
        <v>6160</v>
      </c>
      <c r="H451" s="59" t="s">
        <v>6805</v>
      </c>
      <c r="I451" s="59" t="s">
        <v>3690</v>
      </c>
      <c r="J451" s="59" t="s">
        <v>6857</v>
      </c>
      <c r="K451" s="59" t="s">
        <v>6858</v>
      </c>
      <c r="L451" s="59" t="s">
        <v>6859</v>
      </c>
      <c r="M451" s="59" t="s">
        <v>6858</v>
      </c>
      <c r="N451" s="59" t="s">
        <v>6810</v>
      </c>
      <c r="O451" s="59" t="s">
        <v>3658</v>
      </c>
      <c r="P451" s="59" t="s">
        <v>3770</v>
      </c>
      <c r="Q451" s="59" t="s">
        <v>6716</v>
      </c>
      <c r="R451" s="59" t="s">
        <v>6819</v>
      </c>
      <c r="S451" s="59" t="s">
        <v>6567</v>
      </c>
      <c r="T451" s="59" t="s">
        <v>3663</v>
      </c>
      <c r="U451" s="59" t="s">
        <v>4147</v>
      </c>
      <c r="V451" s="59" t="s">
        <v>3699</v>
      </c>
      <c r="W451" s="59" t="s">
        <v>4130</v>
      </c>
      <c r="X451" s="59">
        <v>2024</v>
      </c>
      <c r="Y451" s="59" t="s">
        <v>3667</v>
      </c>
      <c r="Z451" s="59">
        <v>202401</v>
      </c>
      <c r="AA451" s="59">
        <v>202412</v>
      </c>
      <c r="AB451" s="59">
        <v>43.2</v>
      </c>
      <c r="AC451" s="59">
        <v>43.2</v>
      </c>
      <c r="AD451" s="59"/>
      <c r="AE451" s="59"/>
      <c r="AF451" s="59">
        <f t="shared" si="22"/>
        <v>0</v>
      </c>
      <c r="AG451" s="59">
        <v>3</v>
      </c>
      <c r="AH451" s="59">
        <v>3</v>
      </c>
      <c r="AI451" s="59" t="s">
        <v>3668</v>
      </c>
      <c r="AJ451" s="59" t="s">
        <v>3668</v>
      </c>
      <c r="AK451" s="59" t="s">
        <v>3668</v>
      </c>
      <c r="AL451" s="59" t="s">
        <v>3667</v>
      </c>
      <c r="AM451" s="59" t="s">
        <v>3668</v>
      </c>
      <c r="AN451" s="59" t="s">
        <v>3668</v>
      </c>
      <c r="AO451" s="59" t="s">
        <v>3668</v>
      </c>
      <c r="AP451" s="59" t="s">
        <v>3668</v>
      </c>
      <c r="AQ451" s="59" t="s">
        <v>3668</v>
      </c>
      <c r="AR451" s="59" t="s">
        <v>6860</v>
      </c>
      <c r="AS451" s="59" t="s">
        <v>1440</v>
      </c>
      <c r="AT451" s="59"/>
      <c r="AU451" s="59"/>
      <c r="AV451" s="59"/>
      <c r="AW451" s="59"/>
      <c r="AX451" s="59">
        <f t="shared" si="23"/>
        <v>43.2</v>
      </c>
      <c r="AY451" s="87">
        <v>43.2</v>
      </c>
      <c r="AZ451" s="124"/>
      <c r="BA451" s="124"/>
      <c r="BB451" s="124"/>
      <c r="BC451" s="124"/>
      <c r="BD451" s="124"/>
      <c r="BE451" s="124"/>
    </row>
    <row r="452" s="6" customFormat="1" ht="55" customHeight="1" outlineLevel="2" spans="1:57">
      <c r="A452" s="59" t="s">
        <v>5367</v>
      </c>
      <c r="B452" s="59" t="s">
        <v>6710</v>
      </c>
      <c r="C452" s="60">
        <v>439</v>
      </c>
      <c r="D452" s="59" t="s">
        <v>6861</v>
      </c>
      <c r="E452" s="59" t="s">
        <v>3686</v>
      </c>
      <c r="F452" s="59" t="s">
        <v>3734</v>
      </c>
      <c r="G452" s="59" t="s">
        <v>6160</v>
      </c>
      <c r="H452" s="59" t="s">
        <v>6798</v>
      </c>
      <c r="I452" s="59" t="s">
        <v>3690</v>
      </c>
      <c r="J452" s="59" t="s">
        <v>6862</v>
      </c>
      <c r="K452" s="59" t="s">
        <v>6863</v>
      </c>
      <c r="L452" s="59" t="s">
        <v>6864</v>
      </c>
      <c r="M452" s="59" t="s">
        <v>6863</v>
      </c>
      <c r="N452" s="59" t="s">
        <v>6802</v>
      </c>
      <c r="O452" s="59" t="s">
        <v>3658</v>
      </c>
      <c r="P452" s="59" t="s">
        <v>3770</v>
      </c>
      <c r="Q452" s="59" t="s">
        <v>6716</v>
      </c>
      <c r="R452" s="59" t="s">
        <v>6717</v>
      </c>
      <c r="S452" s="59" t="s">
        <v>6567</v>
      </c>
      <c r="T452" s="59" t="s">
        <v>3663</v>
      </c>
      <c r="U452" s="59" t="s">
        <v>4147</v>
      </c>
      <c r="V452" s="59" t="s">
        <v>3699</v>
      </c>
      <c r="W452" s="59" t="s">
        <v>4130</v>
      </c>
      <c r="X452" s="59">
        <v>2024</v>
      </c>
      <c r="Y452" s="59" t="s">
        <v>3667</v>
      </c>
      <c r="Z452" s="59">
        <v>202401</v>
      </c>
      <c r="AA452" s="59">
        <v>202412</v>
      </c>
      <c r="AB452" s="59">
        <v>7.2</v>
      </c>
      <c r="AC452" s="59">
        <v>7.2</v>
      </c>
      <c r="AD452" s="59"/>
      <c r="AE452" s="59"/>
      <c r="AF452" s="59">
        <f t="shared" si="22"/>
        <v>0</v>
      </c>
      <c r="AG452" s="59">
        <v>3</v>
      </c>
      <c r="AH452" s="59">
        <v>3</v>
      </c>
      <c r="AI452" s="59" t="s">
        <v>3668</v>
      </c>
      <c r="AJ452" s="59" t="s">
        <v>3668</v>
      </c>
      <c r="AK452" s="59" t="s">
        <v>3668</v>
      </c>
      <c r="AL452" s="59" t="s">
        <v>3667</v>
      </c>
      <c r="AM452" s="59" t="s">
        <v>3668</v>
      </c>
      <c r="AN452" s="59" t="s">
        <v>3668</v>
      </c>
      <c r="AO452" s="59" t="s">
        <v>3668</v>
      </c>
      <c r="AP452" s="59" t="s">
        <v>3668</v>
      </c>
      <c r="AQ452" s="59" t="s">
        <v>3668</v>
      </c>
      <c r="AR452" s="59" t="s">
        <v>6860</v>
      </c>
      <c r="AS452" s="59" t="s">
        <v>1440</v>
      </c>
      <c r="AT452" s="59"/>
      <c r="AU452" s="59"/>
      <c r="AV452" s="59"/>
      <c r="AW452" s="59"/>
      <c r="AX452" s="59">
        <f t="shared" si="23"/>
        <v>7.2</v>
      </c>
      <c r="AY452" s="87">
        <v>7.2</v>
      </c>
      <c r="AZ452" s="124"/>
      <c r="BA452" s="124"/>
      <c r="BB452" s="124"/>
      <c r="BC452" s="124"/>
      <c r="BD452" s="124"/>
      <c r="BE452" s="124"/>
    </row>
    <row r="453" s="6" customFormat="1" ht="55" customHeight="1" outlineLevel="2" spans="1:57">
      <c r="A453" s="59" t="s">
        <v>5367</v>
      </c>
      <c r="B453" s="59" t="s">
        <v>6710</v>
      </c>
      <c r="C453" s="60">
        <v>440</v>
      </c>
      <c r="D453" s="59" t="s">
        <v>6865</v>
      </c>
      <c r="E453" s="59" t="s">
        <v>3686</v>
      </c>
      <c r="F453" s="59" t="s">
        <v>3734</v>
      </c>
      <c r="G453" s="59" t="s">
        <v>6160</v>
      </c>
      <c r="H453" s="59" t="s">
        <v>6866</v>
      </c>
      <c r="I453" s="59" t="s">
        <v>3690</v>
      </c>
      <c r="J453" s="59" t="s">
        <v>6867</v>
      </c>
      <c r="K453" s="59" t="s">
        <v>6868</v>
      </c>
      <c r="L453" s="59" t="s">
        <v>6869</v>
      </c>
      <c r="M453" s="59" t="s">
        <v>6870</v>
      </c>
      <c r="N453" s="59" t="s">
        <v>6871</v>
      </c>
      <c r="O453" s="59" t="s">
        <v>3658</v>
      </c>
      <c r="P453" s="59" t="s">
        <v>3770</v>
      </c>
      <c r="Q453" s="59" t="s">
        <v>6716</v>
      </c>
      <c r="R453" s="59" t="s">
        <v>6831</v>
      </c>
      <c r="S453" s="59" t="s">
        <v>6567</v>
      </c>
      <c r="T453" s="59" t="s">
        <v>3663</v>
      </c>
      <c r="U453" s="59" t="s">
        <v>4147</v>
      </c>
      <c r="V453" s="59" t="s">
        <v>3699</v>
      </c>
      <c r="W453" s="59" t="s">
        <v>4130</v>
      </c>
      <c r="X453" s="59">
        <v>2024</v>
      </c>
      <c r="Y453" s="59" t="s">
        <v>3667</v>
      </c>
      <c r="Z453" s="59">
        <v>202401</v>
      </c>
      <c r="AA453" s="59">
        <v>202412</v>
      </c>
      <c r="AB453" s="59">
        <v>14.4</v>
      </c>
      <c r="AC453" s="59">
        <v>14.4</v>
      </c>
      <c r="AD453" s="59"/>
      <c r="AE453" s="59"/>
      <c r="AF453" s="59">
        <f t="shared" si="22"/>
        <v>0</v>
      </c>
      <c r="AG453" s="59">
        <v>3</v>
      </c>
      <c r="AH453" s="59">
        <v>3</v>
      </c>
      <c r="AI453" s="59" t="s">
        <v>3668</v>
      </c>
      <c r="AJ453" s="59" t="s">
        <v>3668</v>
      </c>
      <c r="AK453" s="59" t="s">
        <v>3668</v>
      </c>
      <c r="AL453" s="59" t="s">
        <v>3667</v>
      </c>
      <c r="AM453" s="59" t="s">
        <v>3668</v>
      </c>
      <c r="AN453" s="59" t="s">
        <v>3668</v>
      </c>
      <c r="AO453" s="59" t="s">
        <v>3668</v>
      </c>
      <c r="AP453" s="59" t="s">
        <v>3668</v>
      </c>
      <c r="AQ453" s="59" t="s">
        <v>3668</v>
      </c>
      <c r="AR453" s="59" t="s">
        <v>6860</v>
      </c>
      <c r="AS453" s="59" t="s">
        <v>1440</v>
      </c>
      <c r="AT453" s="59"/>
      <c r="AU453" s="59"/>
      <c r="AV453" s="59"/>
      <c r="AW453" s="59"/>
      <c r="AX453" s="59">
        <f t="shared" si="23"/>
        <v>14.4</v>
      </c>
      <c r="AY453" s="87">
        <v>14.4</v>
      </c>
      <c r="AZ453" s="124"/>
      <c r="BA453" s="124"/>
      <c r="BB453" s="124"/>
      <c r="BC453" s="124"/>
      <c r="BD453" s="124"/>
      <c r="BE453" s="124"/>
    </row>
    <row r="454" s="6" customFormat="1" ht="55" customHeight="1" outlineLevel="2" spans="1:57">
      <c r="A454" s="59" t="s">
        <v>5367</v>
      </c>
      <c r="B454" s="59" t="s">
        <v>6710</v>
      </c>
      <c r="C454" s="60">
        <v>441</v>
      </c>
      <c r="D454" s="59" t="s">
        <v>6872</v>
      </c>
      <c r="E454" s="59" t="s">
        <v>3686</v>
      </c>
      <c r="F454" s="59" t="s">
        <v>3734</v>
      </c>
      <c r="G454" s="59" t="s">
        <v>6160</v>
      </c>
      <c r="H454" s="59" t="s">
        <v>6791</v>
      </c>
      <c r="I454" s="59" t="s">
        <v>3690</v>
      </c>
      <c r="J454" s="59" t="s">
        <v>6873</v>
      </c>
      <c r="K454" s="59" t="s">
        <v>6793</v>
      </c>
      <c r="L454" s="59" t="s">
        <v>6874</v>
      </c>
      <c r="M454" s="59" t="s">
        <v>6793</v>
      </c>
      <c r="N454" s="59" t="s">
        <v>6795</v>
      </c>
      <c r="O454" s="59" t="s">
        <v>3658</v>
      </c>
      <c r="P454" s="59" t="s">
        <v>3770</v>
      </c>
      <c r="Q454" s="59" t="s">
        <v>6716</v>
      </c>
      <c r="R454" s="59" t="s">
        <v>6831</v>
      </c>
      <c r="S454" s="59" t="s">
        <v>6567</v>
      </c>
      <c r="T454" s="59" t="s">
        <v>3663</v>
      </c>
      <c r="U454" s="59" t="s">
        <v>4147</v>
      </c>
      <c r="V454" s="59" t="s">
        <v>3699</v>
      </c>
      <c r="W454" s="59" t="s">
        <v>4099</v>
      </c>
      <c r="X454" s="59">
        <v>2024</v>
      </c>
      <c r="Y454" s="59" t="s">
        <v>3667</v>
      </c>
      <c r="Z454" s="59">
        <v>202401</v>
      </c>
      <c r="AA454" s="59">
        <v>202412</v>
      </c>
      <c r="AB454" s="59">
        <v>21.6</v>
      </c>
      <c r="AC454" s="59">
        <v>21.6</v>
      </c>
      <c r="AD454" s="59"/>
      <c r="AE454" s="59"/>
      <c r="AF454" s="59">
        <f t="shared" si="22"/>
        <v>0</v>
      </c>
      <c r="AG454" s="59">
        <v>3</v>
      </c>
      <c r="AH454" s="59">
        <v>3</v>
      </c>
      <c r="AI454" s="59" t="s">
        <v>3668</v>
      </c>
      <c r="AJ454" s="59" t="s">
        <v>3668</v>
      </c>
      <c r="AK454" s="59" t="s">
        <v>3668</v>
      </c>
      <c r="AL454" s="59" t="s">
        <v>3667</v>
      </c>
      <c r="AM454" s="59" t="s">
        <v>3668</v>
      </c>
      <c r="AN454" s="59" t="s">
        <v>3668</v>
      </c>
      <c r="AO454" s="59" t="s">
        <v>3668</v>
      </c>
      <c r="AP454" s="59" t="s">
        <v>3668</v>
      </c>
      <c r="AQ454" s="59" t="s">
        <v>3668</v>
      </c>
      <c r="AR454" s="59" t="s">
        <v>6875</v>
      </c>
      <c r="AS454" s="59" t="s">
        <v>1455</v>
      </c>
      <c r="AT454" s="59"/>
      <c r="AU454" s="59"/>
      <c r="AV454" s="59"/>
      <c r="AW454" s="59"/>
      <c r="AX454" s="59">
        <f t="shared" si="23"/>
        <v>21.6</v>
      </c>
      <c r="AY454" s="87">
        <v>21.6</v>
      </c>
      <c r="AZ454" s="124"/>
      <c r="BA454" s="124"/>
      <c r="BB454" s="124"/>
      <c r="BC454" s="124"/>
      <c r="BD454" s="124"/>
      <c r="BE454" s="124"/>
    </row>
    <row r="455" s="6" customFormat="1" ht="55" customHeight="1" outlineLevel="2" spans="1:57">
      <c r="A455" s="59" t="s">
        <v>5367</v>
      </c>
      <c r="B455" s="59" t="s">
        <v>6710</v>
      </c>
      <c r="C455" s="60">
        <v>442</v>
      </c>
      <c r="D455" s="59" t="s">
        <v>6876</v>
      </c>
      <c r="E455" s="59" t="s">
        <v>3686</v>
      </c>
      <c r="F455" s="59" t="s">
        <v>3734</v>
      </c>
      <c r="G455" s="59" t="s">
        <v>6160</v>
      </c>
      <c r="H455" s="59" t="s">
        <v>6866</v>
      </c>
      <c r="I455" s="59" t="s">
        <v>3690</v>
      </c>
      <c r="J455" s="59" t="s">
        <v>6877</v>
      </c>
      <c r="K455" s="59" t="s">
        <v>6878</v>
      </c>
      <c r="L455" s="59" t="s">
        <v>6879</v>
      </c>
      <c r="M455" s="59" t="s">
        <v>6878</v>
      </c>
      <c r="N455" s="59" t="s">
        <v>6871</v>
      </c>
      <c r="O455" s="59" t="s">
        <v>3658</v>
      </c>
      <c r="P455" s="59" t="s">
        <v>3770</v>
      </c>
      <c r="Q455" s="59" t="s">
        <v>6716</v>
      </c>
      <c r="R455" s="59" t="s">
        <v>6717</v>
      </c>
      <c r="S455" s="59" t="s">
        <v>6364</v>
      </c>
      <c r="T455" s="59" t="s">
        <v>3663</v>
      </c>
      <c r="U455" s="59" t="s">
        <v>4147</v>
      </c>
      <c r="V455" s="59" t="s">
        <v>3699</v>
      </c>
      <c r="W455" s="59" t="s">
        <v>4099</v>
      </c>
      <c r="X455" s="59">
        <v>2024</v>
      </c>
      <c r="Y455" s="59" t="s">
        <v>3667</v>
      </c>
      <c r="Z455" s="59">
        <v>202401</v>
      </c>
      <c r="AA455" s="59">
        <v>202412</v>
      </c>
      <c r="AB455" s="59">
        <v>14.4</v>
      </c>
      <c r="AC455" s="59">
        <v>14.4</v>
      </c>
      <c r="AD455" s="59"/>
      <c r="AE455" s="59"/>
      <c r="AF455" s="59">
        <f t="shared" si="22"/>
        <v>0</v>
      </c>
      <c r="AG455" s="59">
        <v>6</v>
      </c>
      <c r="AH455" s="59">
        <v>6</v>
      </c>
      <c r="AI455" s="59" t="s">
        <v>3668</v>
      </c>
      <c r="AJ455" s="59" t="s">
        <v>3668</v>
      </c>
      <c r="AK455" s="59" t="s">
        <v>3668</v>
      </c>
      <c r="AL455" s="59" t="s">
        <v>3667</v>
      </c>
      <c r="AM455" s="59" t="s">
        <v>3668</v>
      </c>
      <c r="AN455" s="59" t="s">
        <v>3668</v>
      </c>
      <c r="AO455" s="59" t="s">
        <v>3668</v>
      </c>
      <c r="AP455" s="59" t="s">
        <v>3668</v>
      </c>
      <c r="AQ455" s="59" t="s">
        <v>3668</v>
      </c>
      <c r="AR455" s="59" t="s">
        <v>6875</v>
      </c>
      <c r="AS455" s="59" t="s">
        <v>1455</v>
      </c>
      <c r="AT455" s="59"/>
      <c r="AU455" s="59"/>
      <c r="AV455" s="59"/>
      <c r="AW455" s="59"/>
      <c r="AX455" s="59">
        <f t="shared" si="23"/>
        <v>14.4</v>
      </c>
      <c r="AY455" s="87">
        <v>14.4</v>
      </c>
      <c r="AZ455" s="124"/>
      <c r="BA455" s="124"/>
      <c r="BB455" s="124"/>
      <c r="BC455" s="124"/>
      <c r="BD455" s="124"/>
      <c r="BE455" s="124"/>
    </row>
    <row r="456" s="6" customFormat="1" ht="55" customHeight="1" outlineLevel="2" spans="1:57">
      <c r="A456" s="59" t="s">
        <v>5367</v>
      </c>
      <c r="B456" s="59" t="s">
        <v>6710</v>
      </c>
      <c r="C456" s="60">
        <v>443</v>
      </c>
      <c r="D456" s="59" t="s">
        <v>6880</v>
      </c>
      <c r="E456" s="59" t="s">
        <v>3686</v>
      </c>
      <c r="F456" s="59" t="s">
        <v>3734</v>
      </c>
      <c r="G456" s="59" t="s">
        <v>6160</v>
      </c>
      <c r="H456" s="59" t="s">
        <v>6798</v>
      </c>
      <c r="I456" s="59" t="s">
        <v>3690</v>
      </c>
      <c r="J456" s="59" t="s">
        <v>6881</v>
      </c>
      <c r="K456" s="59" t="s">
        <v>6882</v>
      </c>
      <c r="L456" s="59" t="s">
        <v>6883</v>
      </c>
      <c r="M456" s="59" t="s">
        <v>6882</v>
      </c>
      <c r="N456" s="59" t="s">
        <v>6802</v>
      </c>
      <c r="O456" s="59" t="s">
        <v>3658</v>
      </c>
      <c r="P456" s="59" t="s">
        <v>3770</v>
      </c>
      <c r="Q456" s="59" t="s">
        <v>6716</v>
      </c>
      <c r="R456" s="59" t="s">
        <v>6831</v>
      </c>
      <c r="S456" s="59" t="s">
        <v>6567</v>
      </c>
      <c r="T456" s="59" t="s">
        <v>3663</v>
      </c>
      <c r="U456" s="59" t="s">
        <v>4147</v>
      </c>
      <c r="V456" s="59" t="s">
        <v>3699</v>
      </c>
      <c r="W456" s="59" t="s">
        <v>4099</v>
      </c>
      <c r="X456" s="59">
        <v>2024</v>
      </c>
      <c r="Y456" s="59" t="s">
        <v>3667</v>
      </c>
      <c r="Z456" s="59">
        <v>202401</v>
      </c>
      <c r="AA456" s="59">
        <v>202412</v>
      </c>
      <c r="AB456" s="59">
        <v>7.2</v>
      </c>
      <c r="AC456" s="59">
        <v>7.2</v>
      </c>
      <c r="AD456" s="59"/>
      <c r="AE456" s="59"/>
      <c r="AF456" s="59">
        <f t="shared" si="22"/>
        <v>0</v>
      </c>
      <c r="AG456" s="59">
        <v>3</v>
      </c>
      <c r="AH456" s="59">
        <v>3</v>
      </c>
      <c r="AI456" s="59" t="s">
        <v>3668</v>
      </c>
      <c r="AJ456" s="59" t="s">
        <v>3668</v>
      </c>
      <c r="AK456" s="59" t="s">
        <v>3668</v>
      </c>
      <c r="AL456" s="59" t="s">
        <v>3667</v>
      </c>
      <c r="AM456" s="59" t="s">
        <v>3668</v>
      </c>
      <c r="AN456" s="59" t="s">
        <v>3668</v>
      </c>
      <c r="AO456" s="59" t="s">
        <v>3668</v>
      </c>
      <c r="AP456" s="59" t="s">
        <v>3668</v>
      </c>
      <c r="AQ456" s="59" t="s">
        <v>3668</v>
      </c>
      <c r="AR456" s="59" t="s">
        <v>6875</v>
      </c>
      <c r="AS456" s="59" t="s">
        <v>1455</v>
      </c>
      <c r="AT456" s="59"/>
      <c r="AU456" s="59"/>
      <c r="AV456" s="59"/>
      <c r="AW456" s="59"/>
      <c r="AX456" s="59">
        <f t="shared" si="23"/>
        <v>7.2</v>
      </c>
      <c r="AY456" s="87">
        <v>7.2</v>
      </c>
      <c r="AZ456" s="124"/>
      <c r="BA456" s="124"/>
      <c r="BB456" s="124"/>
      <c r="BC456" s="124"/>
      <c r="BD456" s="124"/>
      <c r="BE456" s="124"/>
    </row>
    <row r="457" s="6" customFormat="1" ht="108" customHeight="1" outlineLevel="2" spans="1:57">
      <c r="A457" s="59" t="s">
        <v>5367</v>
      </c>
      <c r="B457" s="59" t="s">
        <v>6444</v>
      </c>
      <c r="C457" s="60">
        <v>444</v>
      </c>
      <c r="D457" s="59" t="s">
        <v>6884</v>
      </c>
      <c r="E457" s="59" t="s">
        <v>3686</v>
      </c>
      <c r="F457" s="59" t="s">
        <v>3687</v>
      </c>
      <c r="G457" s="59" t="s">
        <v>3749</v>
      </c>
      <c r="H457" s="59" t="s">
        <v>6885</v>
      </c>
      <c r="I457" s="59" t="s">
        <v>3690</v>
      </c>
      <c r="J457" s="59" t="s">
        <v>6886</v>
      </c>
      <c r="K457" s="59" t="s">
        <v>6887</v>
      </c>
      <c r="L457" s="59" t="s">
        <v>6888</v>
      </c>
      <c r="M457" s="59" t="s">
        <v>6887</v>
      </c>
      <c r="N457" s="59" t="s">
        <v>6889</v>
      </c>
      <c r="O457" s="59" t="s">
        <v>3658</v>
      </c>
      <c r="P457" s="59" t="s">
        <v>3770</v>
      </c>
      <c r="Q457" s="59" t="s">
        <v>6890</v>
      </c>
      <c r="R457" s="59" t="s">
        <v>6588</v>
      </c>
      <c r="S457" s="59" t="s">
        <v>5150</v>
      </c>
      <c r="T457" s="59" t="s">
        <v>4146</v>
      </c>
      <c r="U457" s="59" t="s">
        <v>4147</v>
      </c>
      <c r="V457" s="59" t="s">
        <v>3788</v>
      </c>
      <c r="W457" s="59" t="s">
        <v>3666</v>
      </c>
      <c r="X457" s="59">
        <v>2024</v>
      </c>
      <c r="Y457" s="59" t="s">
        <v>4076</v>
      </c>
      <c r="Z457" s="59">
        <v>202401</v>
      </c>
      <c r="AA457" s="59">
        <v>202412</v>
      </c>
      <c r="AB457" s="59">
        <v>45</v>
      </c>
      <c r="AC457" s="59">
        <v>45</v>
      </c>
      <c r="AD457" s="59" t="s">
        <v>2557</v>
      </c>
      <c r="AE457" s="59"/>
      <c r="AF457" s="59"/>
      <c r="AG457" s="59">
        <v>150</v>
      </c>
      <c r="AH457" s="59">
        <v>30</v>
      </c>
      <c r="AI457" s="59" t="s">
        <v>3668</v>
      </c>
      <c r="AJ457" s="59" t="s">
        <v>3668</v>
      </c>
      <c r="AK457" s="59" t="s">
        <v>3668</v>
      </c>
      <c r="AL457" s="59" t="s">
        <v>3667</v>
      </c>
      <c r="AM457" s="59" t="s">
        <v>3667</v>
      </c>
      <c r="AN457" s="59" t="s">
        <v>3668</v>
      </c>
      <c r="AO457" s="59" t="s">
        <v>3668</v>
      </c>
      <c r="AP457" s="59" t="s">
        <v>3667</v>
      </c>
      <c r="AQ457" s="59" t="s">
        <v>6891</v>
      </c>
      <c r="AR457" s="59" t="s">
        <v>6578</v>
      </c>
      <c r="AS457" s="59">
        <v>19115297062</v>
      </c>
      <c r="AT457" s="59"/>
      <c r="AU457" s="59"/>
      <c r="AV457" s="59"/>
      <c r="AW457" s="59"/>
      <c r="AX457" s="59">
        <f t="shared" si="23"/>
        <v>0</v>
      </c>
      <c r="AY457" s="124"/>
      <c r="AZ457" s="124"/>
      <c r="BA457" s="124"/>
      <c r="BB457" s="124"/>
      <c r="BC457" s="124"/>
      <c r="BD457" s="124"/>
      <c r="BE457" s="124"/>
    </row>
    <row r="458" s="6" customFormat="1" ht="71" customHeight="1" outlineLevel="2" spans="1:57">
      <c r="A458" s="59" t="s">
        <v>5367</v>
      </c>
      <c r="B458" s="59" t="s">
        <v>6444</v>
      </c>
      <c r="C458" s="60">
        <v>445</v>
      </c>
      <c r="D458" s="59" t="s">
        <v>6892</v>
      </c>
      <c r="E458" s="59" t="s">
        <v>3686</v>
      </c>
      <c r="F458" s="59" t="s">
        <v>3687</v>
      </c>
      <c r="G458" s="59" t="s">
        <v>3749</v>
      </c>
      <c r="H458" s="59" t="s">
        <v>6893</v>
      </c>
      <c r="I458" s="59" t="s">
        <v>3690</v>
      </c>
      <c r="J458" s="59" t="s">
        <v>6894</v>
      </c>
      <c r="K458" s="59" t="s">
        <v>6895</v>
      </c>
      <c r="L458" s="59" t="s">
        <v>6896</v>
      </c>
      <c r="M458" s="59" t="s">
        <v>6895</v>
      </c>
      <c r="N458" s="59" t="s">
        <v>6897</v>
      </c>
      <c r="O458" s="59" t="s">
        <v>3658</v>
      </c>
      <c r="P458" s="59" t="s">
        <v>3770</v>
      </c>
      <c r="Q458" s="59" t="s">
        <v>6898</v>
      </c>
      <c r="R458" s="59" t="s">
        <v>6899</v>
      </c>
      <c r="S458" s="59" t="s">
        <v>3680</v>
      </c>
      <c r="T458" s="59" t="s">
        <v>5887</v>
      </c>
      <c r="U458" s="59" t="s">
        <v>4147</v>
      </c>
      <c r="V458" s="59" t="s">
        <v>3788</v>
      </c>
      <c r="W458" s="59" t="s">
        <v>3666</v>
      </c>
      <c r="X458" s="59">
        <v>2024</v>
      </c>
      <c r="Y458" s="59" t="s">
        <v>4076</v>
      </c>
      <c r="Z458" s="59">
        <v>202401</v>
      </c>
      <c r="AA458" s="59">
        <v>202412</v>
      </c>
      <c r="AB458" s="59">
        <v>300</v>
      </c>
      <c r="AC458" s="59">
        <v>300</v>
      </c>
      <c r="AD458" s="59" t="s">
        <v>2557</v>
      </c>
      <c r="AE458" s="59"/>
      <c r="AF458" s="59"/>
      <c r="AG458" s="59">
        <v>450</v>
      </c>
      <c r="AH458" s="59">
        <v>80</v>
      </c>
      <c r="AI458" s="59" t="s">
        <v>3668</v>
      </c>
      <c r="AJ458" s="59" t="s">
        <v>3668</v>
      </c>
      <c r="AK458" s="59" t="s">
        <v>3668</v>
      </c>
      <c r="AL458" s="59" t="s">
        <v>3667</v>
      </c>
      <c r="AM458" s="59" t="s">
        <v>3667</v>
      </c>
      <c r="AN458" s="59" t="s">
        <v>3668</v>
      </c>
      <c r="AO458" s="59" t="s">
        <v>3668</v>
      </c>
      <c r="AP458" s="59" t="s">
        <v>3667</v>
      </c>
      <c r="AQ458" s="59" t="s">
        <v>6900</v>
      </c>
      <c r="AR458" s="59" t="s">
        <v>6578</v>
      </c>
      <c r="AS458" s="59">
        <v>19115297062</v>
      </c>
      <c r="AT458" s="59"/>
      <c r="AU458" s="59"/>
      <c r="AV458" s="59"/>
      <c r="AW458" s="59"/>
      <c r="AX458" s="59">
        <f t="shared" si="23"/>
        <v>200</v>
      </c>
      <c r="AY458" s="124">
        <v>200</v>
      </c>
      <c r="AZ458" s="124"/>
      <c r="BA458" s="124"/>
      <c r="BB458" s="124"/>
      <c r="BC458" s="124"/>
      <c r="BD458" s="124"/>
      <c r="BE458" s="124"/>
    </row>
    <row r="459" s="6" customFormat="1" ht="71" customHeight="1" outlineLevel="2" spans="1:57">
      <c r="A459" s="59" t="s">
        <v>5367</v>
      </c>
      <c r="B459" s="59" t="s">
        <v>6710</v>
      </c>
      <c r="C459" s="60">
        <v>446</v>
      </c>
      <c r="D459" s="59" t="s">
        <v>6901</v>
      </c>
      <c r="E459" s="59" t="s">
        <v>3686</v>
      </c>
      <c r="F459" s="59" t="s">
        <v>3687</v>
      </c>
      <c r="G459" s="59" t="s">
        <v>3749</v>
      </c>
      <c r="H459" s="59" t="s">
        <v>6902</v>
      </c>
      <c r="I459" s="59" t="s">
        <v>3690</v>
      </c>
      <c r="J459" s="59" t="s">
        <v>6903</v>
      </c>
      <c r="K459" s="59" t="s">
        <v>6904</v>
      </c>
      <c r="L459" s="59" t="s">
        <v>6905</v>
      </c>
      <c r="M459" s="59" t="s">
        <v>6904</v>
      </c>
      <c r="N459" s="59" t="s">
        <v>6906</v>
      </c>
      <c r="O459" s="59" t="s">
        <v>3658</v>
      </c>
      <c r="P459" s="59" t="s">
        <v>3770</v>
      </c>
      <c r="Q459" s="59" t="s">
        <v>6907</v>
      </c>
      <c r="R459" s="59" t="s">
        <v>6908</v>
      </c>
      <c r="S459" s="59" t="s">
        <v>6909</v>
      </c>
      <c r="T459" s="59" t="s">
        <v>5887</v>
      </c>
      <c r="U459" s="59" t="s">
        <v>4147</v>
      </c>
      <c r="V459" s="59" t="s">
        <v>3788</v>
      </c>
      <c r="W459" s="59" t="s">
        <v>3666</v>
      </c>
      <c r="X459" s="59">
        <v>2024</v>
      </c>
      <c r="Y459" s="59" t="s">
        <v>4076</v>
      </c>
      <c r="Z459" s="59">
        <v>202401</v>
      </c>
      <c r="AA459" s="59">
        <v>202412</v>
      </c>
      <c r="AB459" s="59">
        <v>650</v>
      </c>
      <c r="AC459" s="59">
        <v>650</v>
      </c>
      <c r="AD459" s="59" t="s">
        <v>2557</v>
      </c>
      <c r="AE459" s="59"/>
      <c r="AF459" s="59"/>
      <c r="AG459" s="59">
        <v>100</v>
      </c>
      <c r="AH459" s="59">
        <v>60</v>
      </c>
      <c r="AI459" s="59" t="s">
        <v>3668</v>
      </c>
      <c r="AJ459" s="59" t="s">
        <v>3668</v>
      </c>
      <c r="AK459" s="59" t="s">
        <v>3668</v>
      </c>
      <c r="AL459" s="59" t="s">
        <v>3667</v>
      </c>
      <c r="AM459" s="59" t="s">
        <v>3667</v>
      </c>
      <c r="AN459" s="59" t="s">
        <v>3668</v>
      </c>
      <c r="AO459" s="59" t="s">
        <v>3668</v>
      </c>
      <c r="AP459" s="59" t="s">
        <v>3668</v>
      </c>
      <c r="AQ459" s="59" t="s">
        <v>3668</v>
      </c>
      <c r="AR459" s="59" t="s">
        <v>6578</v>
      </c>
      <c r="AS459" s="59">
        <v>19115297062</v>
      </c>
      <c r="AT459" s="59"/>
      <c r="AU459" s="59"/>
      <c r="AV459" s="59"/>
      <c r="AW459" s="59"/>
      <c r="AX459" s="59">
        <f t="shared" si="23"/>
        <v>300</v>
      </c>
      <c r="AY459" s="124">
        <v>300</v>
      </c>
      <c r="AZ459" s="124"/>
      <c r="BA459" s="124"/>
      <c r="BB459" s="124"/>
      <c r="BC459" s="124"/>
      <c r="BD459" s="124"/>
      <c r="BE459" s="124"/>
    </row>
    <row r="460" s="6" customFormat="1" ht="71" customHeight="1" outlineLevel="2" spans="1:57">
      <c r="A460" s="59" t="s">
        <v>5367</v>
      </c>
      <c r="B460" s="59" t="s">
        <v>6910</v>
      </c>
      <c r="C460" s="60">
        <v>447</v>
      </c>
      <c r="D460" s="59" t="s">
        <v>6911</v>
      </c>
      <c r="E460" s="59" t="s">
        <v>3686</v>
      </c>
      <c r="F460" s="59" t="s">
        <v>3801</v>
      </c>
      <c r="G460" s="59" t="s">
        <v>3802</v>
      </c>
      <c r="H460" s="59" t="s">
        <v>6912</v>
      </c>
      <c r="I460" s="59" t="s">
        <v>3690</v>
      </c>
      <c r="J460" s="59" t="s">
        <v>4123</v>
      </c>
      <c r="K460" s="59" t="s">
        <v>6913</v>
      </c>
      <c r="L460" s="59" t="s">
        <v>6914</v>
      </c>
      <c r="M460" s="59" t="s">
        <v>6913</v>
      </c>
      <c r="N460" s="59" t="s">
        <v>6915</v>
      </c>
      <c r="O460" s="59" t="s">
        <v>3658</v>
      </c>
      <c r="P460" s="59" t="s">
        <v>3677</v>
      </c>
      <c r="Q460" s="59" t="s">
        <v>6916</v>
      </c>
      <c r="R460" s="59" t="s">
        <v>6917</v>
      </c>
      <c r="S460" s="59" t="s">
        <v>6918</v>
      </c>
      <c r="T460" s="59" t="s">
        <v>4146</v>
      </c>
      <c r="U460" s="59" t="s">
        <v>4147</v>
      </c>
      <c r="V460" s="59" t="s">
        <v>3746</v>
      </c>
      <c r="W460" s="59" t="s">
        <v>3746</v>
      </c>
      <c r="X460" s="59">
        <v>2024</v>
      </c>
      <c r="Y460" s="59" t="s">
        <v>3667</v>
      </c>
      <c r="Z460" s="59">
        <v>202401</v>
      </c>
      <c r="AA460" s="59">
        <v>202412</v>
      </c>
      <c r="AB460" s="59">
        <v>300</v>
      </c>
      <c r="AC460" s="59">
        <v>300</v>
      </c>
      <c r="AD460" s="59"/>
      <c r="AE460" s="59"/>
      <c r="AF460" s="59"/>
      <c r="AG460" s="59">
        <v>500</v>
      </c>
      <c r="AH460" s="59">
        <v>100</v>
      </c>
      <c r="AI460" s="59" t="s">
        <v>3668</v>
      </c>
      <c r="AJ460" s="59" t="s">
        <v>3668</v>
      </c>
      <c r="AK460" s="59" t="s">
        <v>3668</v>
      </c>
      <c r="AL460" s="59" t="s">
        <v>3667</v>
      </c>
      <c r="AM460" s="59" t="s">
        <v>3668</v>
      </c>
      <c r="AN460" s="59" t="s">
        <v>3668</v>
      </c>
      <c r="AO460" s="59" t="s">
        <v>3668</v>
      </c>
      <c r="AP460" s="59" t="s">
        <v>3668</v>
      </c>
      <c r="AQ460" s="59" t="s">
        <v>3668</v>
      </c>
      <c r="AR460" s="59" t="s">
        <v>6919</v>
      </c>
      <c r="AS460" s="59" t="s">
        <v>3115</v>
      </c>
      <c r="AT460" s="59" t="s">
        <v>6920</v>
      </c>
      <c r="AU460" s="59"/>
      <c r="AV460" s="59"/>
      <c r="AW460" s="59"/>
      <c r="AX460" s="59">
        <f t="shared" si="23"/>
        <v>0</v>
      </c>
      <c r="AY460" s="70"/>
      <c r="AZ460" s="70"/>
      <c r="BA460" s="70"/>
      <c r="BB460" s="70"/>
      <c r="BC460" s="70"/>
      <c r="BD460" s="70"/>
      <c r="BE460" s="70"/>
    </row>
    <row r="461" s="6" customFormat="1" ht="85" customHeight="1" outlineLevel="2" spans="1:57">
      <c r="A461" s="59" t="s">
        <v>5367</v>
      </c>
      <c r="B461" s="59" t="s">
        <v>6910</v>
      </c>
      <c r="C461" s="60">
        <v>448</v>
      </c>
      <c r="D461" s="59" t="s">
        <v>6921</v>
      </c>
      <c r="E461" s="59" t="s">
        <v>3686</v>
      </c>
      <c r="F461" s="59" t="s">
        <v>3734</v>
      </c>
      <c r="G461" s="59" t="s">
        <v>6922</v>
      </c>
      <c r="H461" s="59" t="s">
        <v>6923</v>
      </c>
      <c r="I461" s="59" t="s">
        <v>3690</v>
      </c>
      <c r="J461" s="59" t="s">
        <v>3928</v>
      </c>
      <c r="K461" s="59" t="s">
        <v>6924</v>
      </c>
      <c r="L461" s="59" t="s">
        <v>6925</v>
      </c>
      <c r="M461" s="59" t="s">
        <v>6924</v>
      </c>
      <c r="N461" s="59" t="s">
        <v>6926</v>
      </c>
      <c r="O461" s="59" t="s">
        <v>3658</v>
      </c>
      <c r="P461" s="59" t="s">
        <v>3756</v>
      </c>
      <c r="Q461" s="59" t="s">
        <v>6927</v>
      </c>
      <c r="R461" s="59" t="s">
        <v>6371</v>
      </c>
      <c r="S461" s="59" t="s">
        <v>6928</v>
      </c>
      <c r="T461" s="59" t="s">
        <v>4146</v>
      </c>
      <c r="U461" s="59" t="s">
        <v>4147</v>
      </c>
      <c r="V461" s="59" t="s">
        <v>6373</v>
      </c>
      <c r="W461" s="59" t="s">
        <v>6373</v>
      </c>
      <c r="X461" s="59">
        <v>2024</v>
      </c>
      <c r="Y461" s="59" t="s">
        <v>3667</v>
      </c>
      <c r="Z461" s="59">
        <v>202401</v>
      </c>
      <c r="AA461" s="59">
        <v>202412</v>
      </c>
      <c r="AB461" s="59">
        <v>150</v>
      </c>
      <c r="AC461" s="59">
        <v>150</v>
      </c>
      <c r="AD461" s="59"/>
      <c r="AE461" s="59"/>
      <c r="AF461" s="59"/>
      <c r="AG461" s="59">
        <v>1500</v>
      </c>
      <c r="AH461" s="59">
        <v>500</v>
      </c>
      <c r="AI461" s="59" t="s">
        <v>3668</v>
      </c>
      <c r="AJ461" s="59" t="s">
        <v>3668</v>
      </c>
      <c r="AK461" s="59" t="s">
        <v>3668</v>
      </c>
      <c r="AL461" s="59" t="s">
        <v>3667</v>
      </c>
      <c r="AM461" s="59" t="s">
        <v>3668</v>
      </c>
      <c r="AN461" s="59" t="s">
        <v>3668</v>
      </c>
      <c r="AO461" s="59" t="s">
        <v>3668</v>
      </c>
      <c r="AP461" s="59" t="s">
        <v>3668</v>
      </c>
      <c r="AQ461" s="59" t="s">
        <v>3668</v>
      </c>
      <c r="AR461" s="59" t="s">
        <v>6929</v>
      </c>
      <c r="AS461" s="59">
        <v>13330309222</v>
      </c>
      <c r="AT461" s="59"/>
      <c r="AU461" s="59"/>
      <c r="AV461" s="59"/>
      <c r="AW461" s="59"/>
      <c r="AX461" s="59">
        <f t="shared" si="23"/>
        <v>0</v>
      </c>
      <c r="AY461" s="124"/>
      <c r="AZ461" s="124"/>
      <c r="BA461" s="124"/>
      <c r="BB461" s="124"/>
      <c r="BC461" s="124"/>
      <c r="BD461" s="124"/>
      <c r="BE461" s="124"/>
    </row>
    <row r="462" s="6" customFormat="1" ht="84" customHeight="1" outlineLevel="2" spans="1:57">
      <c r="A462" s="59" t="s">
        <v>5367</v>
      </c>
      <c r="B462" s="59" t="s">
        <v>6910</v>
      </c>
      <c r="C462" s="60">
        <v>449</v>
      </c>
      <c r="D462" s="59" t="s">
        <v>6930</v>
      </c>
      <c r="E462" s="59" t="s">
        <v>3686</v>
      </c>
      <c r="F462" s="59" t="s">
        <v>3734</v>
      </c>
      <c r="G462" s="59" t="s">
        <v>6179</v>
      </c>
      <c r="H462" s="59" t="s">
        <v>6931</v>
      </c>
      <c r="I462" s="59" t="s">
        <v>3690</v>
      </c>
      <c r="J462" s="59" t="s">
        <v>3928</v>
      </c>
      <c r="K462" s="59" t="s">
        <v>6932</v>
      </c>
      <c r="L462" s="59" t="s">
        <v>6933</v>
      </c>
      <c r="M462" s="59" t="s">
        <v>6932</v>
      </c>
      <c r="N462" s="59" t="s">
        <v>6934</v>
      </c>
      <c r="O462" s="59" t="s">
        <v>5407</v>
      </c>
      <c r="P462" s="59" t="s">
        <v>3756</v>
      </c>
      <c r="Q462" s="59" t="s">
        <v>6935</v>
      </c>
      <c r="R462" s="59" t="s">
        <v>6936</v>
      </c>
      <c r="S462" s="59" t="s">
        <v>6937</v>
      </c>
      <c r="T462" s="59" t="s">
        <v>4146</v>
      </c>
      <c r="U462" s="59" t="s">
        <v>4147</v>
      </c>
      <c r="V462" s="59" t="s">
        <v>6373</v>
      </c>
      <c r="W462" s="59" t="s">
        <v>6373</v>
      </c>
      <c r="X462" s="59">
        <v>2024</v>
      </c>
      <c r="Y462" s="59" t="s">
        <v>3667</v>
      </c>
      <c r="Z462" s="59">
        <v>202401</v>
      </c>
      <c r="AA462" s="59">
        <v>202412</v>
      </c>
      <c r="AB462" s="59">
        <v>50</v>
      </c>
      <c r="AC462" s="59">
        <v>50</v>
      </c>
      <c r="AD462" s="59"/>
      <c r="AE462" s="59"/>
      <c r="AF462" s="59"/>
      <c r="AG462" s="59">
        <v>200</v>
      </c>
      <c r="AH462" s="59">
        <v>100</v>
      </c>
      <c r="AI462" s="59" t="s">
        <v>3668</v>
      </c>
      <c r="AJ462" s="59" t="s">
        <v>3668</v>
      </c>
      <c r="AK462" s="59" t="s">
        <v>3668</v>
      </c>
      <c r="AL462" s="59" t="s">
        <v>3667</v>
      </c>
      <c r="AM462" s="59" t="s">
        <v>3668</v>
      </c>
      <c r="AN462" s="59" t="s">
        <v>3668</v>
      </c>
      <c r="AO462" s="59" t="s">
        <v>3668</v>
      </c>
      <c r="AP462" s="59" t="s">
        <v>3668</v>
      </c>
      <c r="AQ462" s="59" t="s">
        <v>3668</v>
      </c>
      <c r="AR462" s="59" t="s">
        <v>6929</v>
      </c>
      <c r="AS462" s="59">
        <v>13330309222</v>
      </c>
      <c r="AT462" s="59"/>
      <c r="AU462" s="59"/>
      <c r="AV462" s="59"/>
      <c r="AW462" s="59"/>
      <c r="AX462" s="59">
        <f t="shared" si="23"/>
        <v>0</v>
      </c>
      <c r="AY462" s="124"/>
      <c r="AZ462" s="124"/>
      <c r="BA462" s="124"/>
      <c r="BB462" s="124"/>
      <c r="BC462" s="124"/>
      <c r="BD462" s="124"/>
      <c r="BE462" s="124"/>
    </row>
    <row r="463" s="6" customFormat="1" ht="95" customHeight="1" outlineLevel="2" spans="1:57">
      <c r="A463" s="59" t="s">
        <v>5367</v>
      </c>
      <c r="B463" s="59" t="s">
        <v>6938</v>
      </c>
      <c r="C463" s="60">
        <v>450</v>
      </c>
      <c r="D463" s="59" t="s">
        <v>6939</v>
      </c>
      <c r="E463" s="59" t="s">
        <v>3686</v>
      </c>
      <c r="F463" s="59" t="s">
        <v>4568</v>
      </c>
      <c r="G463" s="59" t="s">
        <v>6940</v>
      </c>
      <c r="H463" s="59" t="s">
        <v>6941</v>
      </c>
      <c r="I463" s="59" t="s">
        <v>3690</v>
      </c>
      <c r="J463" s="59" t="s">
        <v>3928</v>
      </c>
      <c r="K463" s="59" t="s">
        <v>6942</v>
      </c>
      <c r="L463" s="59" t="s">
        <v>6943</v>
      </c>
      <c r="M463" s="59" t="s">
        <v>6944</v>
      </c>
      <c r="N463" s="59" t="s">
        <v>6945</v>
      </c>
      <c r="O463" s="59" t="s">
        <v>3658</v>
      </c>
      <c r="P463" s="59" t="s">
        <v>6946</v>
      </c>
      <c r="Q463" s="59" t="s">
        <v>6947</v>
      </c>
      <c r="R463" s="59" t="s">
        <v>6948</v>
      </c>
      <c r="S463" s="59" t="s">
        <v>6949</v>
      </c>
      <c r="T463" s="59" t="s">
        <v>4146</v>
      </c>
      <c r="U463" s="59" t="s">
        <v>4147</v>
      </c>
      <c r="V463" s="59" t="s">
        <v>3699</v>
      </c>
      <c r="W463" s="59" t="s">
        <v>3699</v>
      </c>
      <c r="X463" s="59">
        <v>2024</v>
      </c>
      <c r="Y463" s="59" t="s">
        <v>3667</v>
      </c>
      <c r="Z463" s="59">
        <v>202401</v>
      </c>
      <c r="AA463" s="59">
        <v>202412</v>
      </c>
      <c r="AB463" s="59">
        <v>250</v>
      </c>
      <c r="AC463" s="59">
        <v>250</v>
      </c>
      <c r="AD463" s="59"/>
      <c r="AE463" s="59"/>
      <c r="AF463" s="59">
        <f t="shared" ref="AF463:AF469" si="24">AB463-AC463-AD463-AE463</f>
        <v>0</v>
      </c>
      <c r="AG463" s="59">
        <v>200</v>
      </c>
      <c r="AH463" s="59">
        <v>50</v>
      </c>
      <c r="AI463" s="59" t="s">
        <v>3668</v>
      </c>
      <c r="AJ463" s="59" t="s">
        <v>3668</v>
      </c>
      <c r="AK463" s="59" t="s">
        <v>3668</v>
      </c>
      <c r="AL463" s="59" t="s">
        <v>3667</v>
      </c>
      <c r="AM463" s="59" t="s">
        <v>3668</v>
      </c>
      <c r="AN463" s="59" t="s">
        <v>3668</v>
      </c>
      <c r="AO463" s="59" t="s">
        <v>3668</v>
      </c>
      <c r="AP463" s="59" t="s">
        <v>3668</v>
      </c>
      <c r="AQ463" s="59" t="s">
        <v>3668</v>
      </c>
      <c r="AR463" s="59" t="s">
        <v>6950</v>
      </c>
      <c r="AS463" s="59">
        <v>15123401245</v>
      </c>
      <c r="AT463" s="59"/>
      <c r="AU463" s="59"/>
      <c r="AV463" s="59"/>
      <c r="AW463" s="59"/>
      <c r="AX463" s="59">
        <f t="shared" si="23"/>
        <v>0</v>
      </c>
      <c r="AY463" s="87"/>
      <c r="AZ463" s="124"/>
      <c r="BA463" s="124"/>
      <c r="BB463" s="124"/>
      <c r="BC463" s="124"/>
      <c r="BD463" s="124"/>
      <c r="BE463" s="124"/>
    </row>
    <row r="464" s="6" customFormat="1" ht="158" customHeight="1" outlineLevel="2" spans="1:57">
      <c r="A464" s="59" t="s">
        <v>5367</v>
      </c>
      <c r="B464" s="59" t="s">
        <v>6951</v>
      </c>
      <c r="C464" s="60">
        <v>451</v>
      </c>
      <c r="D464" s="59" t="s">
        <v>6952</v>
      </c>
      <c r="E464" s="59" t="s">
        <v>3686</v>
      </c>
      <c r="F464" s="59" t="s">
        <v>3687</v>
      </c>
      <c r="G464" s="59" t="s">
        <v>3749</v>
      </c>
      <c r="H464" s="59" t="s">
        <v>6953</v>
      </c>
      <c r="I464" s="59" t="s">
        <v>3690</v>
      </c>
      <c r="J464" s="59" t="s">
        <v>6954</v>
      </c>
      <c r="K464" s="59" t="s">
        <v>6955</v>
      </c>
      <c r="L464" s="59" t="s">
        <v>6956</v>
      </c>
      <c r="M464" s="59" t="s">
        <v>6957</v>
      </c>
      <c r="N464" s="59" t="s">
        <v>6958</v>
      </c>
      <c r="O464" s="59" t="s">
        <v>3741</v>
      </c>
      <c r="P464" s="59" t="s">
        <v>3659</v>
      </c>
      <c r="Q464" s="59" t="s">
        <v>6959</v>
      </c>
      <c r="R464" s="59" t="s">
        <v>6960</v>
      </c>
      <c r="S464" s="59" t="s">
        <v>6961</v>
      </c>
      <c r="T464" s="59" t="s">
        <v>3663</v>
      </c>
      <c r="U464" s="59" t="s">
        <v>4147</v>
      </c>
      <c r="V464" s="59" t="s">
        <v>3699</v>
      </c>
      <c r="W464" s="59" t="s">
        <v>4209</v>
      </c>
      <c r="X464" s="59">
        <v>2023</v>
      </c>
      <c r="Y464" s="59" t="s">
        <v>3667</v>
      </c>
      <c r="Z464" s="59">
        <v>202312</v>
      </c>
      <c r="AA464" s="59">
        <v>202412</v>
      </c>
      <c r="AB464" s="59">
        <v>100</v>
      </c>
      <c r="AC464" s="59">
        <v>100</v>
      </c>
      <c r="AD464" s="59"/>
      <c r="AE464" s="59"/>
      <c r="AF464" s="59">
        <f t="shared" si="24"/>
        <v>0</v>
      </c>
      <c r="AG464" s="59">
        <v>340</v>
      </c>
      <c r="AH464" s="59">
        <v>52</v>
      </c>
      <c r="AI464" s="59" t="s">
        <v>3668</v>
      </c>
      <c r="AJ464" s="59" t="s">
        <v>3668</v>
      </c>
      <c r="AK464" s="59" t="s">
        <v>3668</v>
      </c>
      <c r="AL464" s="59" t="s">
        <v>3667</v>
      </c>
      <c r="AM464" s="59" t="s">
        <v>3667</v>
      </c>
      <c r="AN464" s="59" t="s">
        <v>3668</v>
      </c>
      <c r="AO464" s="59" t="s">
        <v>3668</v>
      </c>
      <c r="AP464" s="59" t="s">
        <v>3668</v>
      </c>
      <c r="AQ464" s="59" t="s">
        <v>3668</v>
      </c>
      <c r="AR464" s="59" t="s">
        <v>6254</v>
      </c>
      <c r="AS464" s="59">
        <v>18723590779</v>
      </c>
      <c r="AT464" s="59"/>
      <c r="AU464" s="59"/>
      <c r="AV464" s="59"/>
      <c r="AW464" s="59"/>
      <c r="AX464" s="59">
        <f t="shared" si="23"/>
        <v>100</v>
      </c>
      <c r="AY464" s="87">
        <v>100</v>
      </c>
      <c r="AZ464" s="124"/>
      <c r="BA464" s="124"/>
      <c r="BB464" s="124"/>
      <c r="BC464" s="124"/>
      <c r="BD464" s="124"/>
      <c r="BE464" s="124"/>
    </row>
    <row r="465" s="6" customFormat="1" ht="143" customHeight="1" outlineLevel="2" spans="1:57">
      <c r="A465" s="59" t="s">
        <v>5367</v>
      </c>
      <c r="B465" s="59" t="s">
        <v>6951</v>
      </c>
      <c r="C465" s="60">
        <v>452</v>
      </c>
      <c r="D465" s="59" t="s">
        <v>6962</v>
      </c>
      <c r="E465" s="59" t="s">
        <v>3686</v>
      </c>
      <c r="F465" s="59" t="s">
        <v>3687</v>
      </c>
      <c r="G465" s="59" t="s">
        <v>3749</v>
      </c>
      <c r="H465" s="59" t="s">
        <v>6963</v>
      </c>
      <c r="I465" s="59" t="s">
        <v>3690</v>
      </c>
      <c r="J465" s="59" t="s">
        <v>6954</v>
      </c>
      <c r="K465" s="59" t="s">
        <v>6964</v>
      </c>
      <c r="L465" s="59" t="s">
        <v>6965</v>
      </c>
      <c r="M465" s="59" t="s">
        <v>6964</v>
      </c>
      <c r="N465" s="59" t="s">
        <v>6966</v>
      </c>
      <c r="O465" s="59" t="s">
        <v>3741</v>
      </c>
      <c r="P465" s="59" t="s">
        <v>3659</v>
      </c>
      <c r="Q465" s="59" t="s">
        <v>6967</v>
      </c>
      <c r="R465" s="59" t="s">
        <v>6968</v>
      </c>
      <c r="S465" s="59" t="s">
        <v>6969</v>
      </c>
      <c r="T465" s="59" t="s">
        <v>3663</v>
      </c>
      <c r="U465" s="59" t="s">
        <v>4147</v>
      </c>
      <c r="V465" s="59" t="s">
        <v>3699</v>
      </c>
      <c r="W465" s="59" t="s">
        <v>4209</v>
      </c>
      <c r="X465" s="59">
        <v>2024</v>
      </c>
      <c r="Y465" s="59" t="s">
        <v>3667</v>
      </c>
      <c r="Z465" s="59">
        <v>202401</v>
      </c>
      <c r="AA465" s="59">
        <v>202411</v>
      </c>
      <c r="AB465" s="59">
        <v>170</v>
      </c>
      <c r="AC465" s="59">
        <v>170</v>
      </c>
      <c r="AD465" s="59"/>
      <c r="AE465" s="59"/>
      <c r="AF465" s="59">
        <f t="shared" si="24"/>
        <v>0</v>
      </c>
      <c r="AG465" s="59">
        <v>150</v>
      </c>
      <c r="AH465" s="59">
        <v>45</v>
      </c>
      <c r="AI465" s="59" t="s">
        <v>3668</v>
      </c>
      <c r="AJ465" s="59" t="s">
        <v>3668</v>
      </c>
      <c r="AK465" s="59" t="s">
        <v>3668</v>
      </c>
      <c r="AL465" s="59" t="s">
        <v>3667</v>
      </c>
      <c r="AM465" s="59" t="s">
        <v>3667</v>
      </c>
      <c r="AN465" s="59" t="s">
        <v>3668</v>
      </c>
      <c r="AO465" s="59" t="s">
        <v>3668</v>
      </c>
      <c r="AP465" s="59" t="s">
        <v>3668</v>
      </c>
      <c r="AQ465" s="59" t="s">
        <v>3668</v>
      </c>
      <c r="AR465" s="59" t="s">
        <v>6254</v>
      </c>
      <c r="AS465" s="59">
        <v>18723590779</v>
      </c>
      <c r="AT465" s="59"/>
      <c r="AU465" s="59"/>
      <c r="AV465" s="59"/>
      <c r="AW465" s="59"/>
      <c r="AX465" s="59">
        <f t="shared" si="23"/>
        <v>0</v>
      </c>
      <c r="AY465" s="87"/>
      <c r="AZ465" s="124"/>
      <c r="BA465" s="124"/>
      <c r="BB465" s="124"/>
      <c r="BC465" s="124"/>
      <c r="BD465" s="124"/>
      <c r="BE465" s="124"/>
    </row>
    <row r="466" s="6" customFormat="1" ht="71" customHeight="1" outlineLevel="2" spans="1:57">
      <c r="A466" s="59" t="s">
        <v>5367</v>
      </c>
      <c r="B466" s="59" t="s">
        <v>6951</v>
      </c>
      <c r="C466" s="60">
        <v>453</v>
      </c>
      <c r="D466" s="59" t="s">
        <v>6970</v>
      </c>
      <c r="E466" s="59" t="s">
        <v>3686</v>
      </c>
      <c r="F466" s="59" t="s">
        <v>3687</v>
      </c>
      <c r="G466" s="59" t="s">
        <v>3749</v>
      </c>
      <c r="H466" s="59" t="s">
        <v>6971</v>
      </c>
      <c r="I466" s="59" t="s">
        <v>3690</v>
      </c>
      <c r="J466" s="59" t="s">
        <v>3928</v>
      </c>
      <c r="K466" s="59" t="s">
        <v>6972</v>
      </c>
      <c r="L466" s="59" t="s">
        <v>6973</v>
      </c>
      <c r="M466" s="59" t="s">
        <v>6972</v>
      </c>
      <c r="N466" s="59" t="s">
        <v>6974</v>
      </c>
      <c r="O466" s="59" t="s">
        <v>3658</v>
      </c>
      <c r="P466" s="59" t="s">
        <v>3770</v>
      </c>
      <c r="Q466" s="59" t="s">
        <v>6975</v>
      </c>
      <c r="R466" s="59" t="s">
        <v>6976</v>
      </c>
      <c r="S466" s="59" t="s">
        <v>5799</v>
      </c>
      <c r="T466" s="59" t="s">
        <v>4146</v>
      </c>
      <c r="U466" s="59" t="s">
        <v>4147</v>
      </c>
      <c r="V466" s="59" t="s">
        <v>3699</v>
      </c>
      <c r="W466" s="59" t="s">
        <v>3699</v>
      </c>
      <c r="X466" s="59">
        <v>2024</v>
      </c>
      <c r="Y466" s="59" t="s">
        <v>3667</v>
      </c>
      <c r="Z466" s="59">
        <v>202401</v>
      </c>
      <c r="AA466" s="59">
        <v>202412</v>
      </c>
      <c r="AB466" s="59">
        <v>2100</v>
      </c>
      <c r="AC466" s="59">
        <v>2100</v>
      </c>
      <c r="AD466" s="59"/>
      <c r="AE466" s="59"/>
      <c r="AF466" s="59">
        <f t="shared" si="24"/>
        <v>0</v>
      </c>
      <c r="AG466" s="59">
        <v>10000</v>
      </c>
      <c r="AH466" s="59">
        <v>1000</v>
      </c>
      <c r="AI466" s="59" t="s">
        <v>3668</v>
      </c>
      <c r="AJ466" s="59" t="s">
        <v>3668</v>
      </c>
      <c r="AK466" s="59" t="s">
        <v>3668</v>
      </c>
      <c r="AL466" s="59" t="s">
        <v>3667</v>
      </c>
      <c r="AM466" s="59" t="s">
        <v>3668</v>
      </c>
      <c r="AN466" s="59" t="s">
        <v>3668</v>
      </c>
      <c r="AO466" s="59" t="s">
        <v>3668</v>
      </c>
      <c r="AP466" s="59" t="s">
        <v>3667</v>
      </c>
      <c r="AQ466" s="59" t="s">
        <v>6977</v>
      </c>
      <c r="AR466" s="59" t="s">
        <v>6978</v>
      </c>
      <c r="AS466" s="59">
        <v>15084310566</v>
      </c>
      <c r="AT466" s="59"/>
      <c r="AU466" s="59"/>
      <c r="AV466" s="59"/>
      <c r="AW466" s="59"/>
      <c r="AX466" s="59">
        <f t="shared" si="23"/>
        <v>980</v>
      </c>
      <c r="AY466" s="87">
        <v>980</v>
      </c>
      <c r="AZ466" s="124"/>
      <c r="BA466" s="124"/>
      <c r="BB466" s="124"/>
      <c r="BC466" s="124"/>
      <c r="BD466" s="124"/>
      <c r="BE466" s="124"/>
    </row>
    <row r="467" s="6" customFormat="1" ht="71" customHeight="1" outlineLevel="2" spans="1:57">
      <c r="A467" s="59" t="s">
        <v>5367</v>
      </c>
      <c r="B467" s="59" t="s">
        <v>6951</v>
      </c>
      <c r="C467" s="60">
        <v>454</v>
      </c>
      <c r="D467" s="59" t="s">
        <v>6979</v>
      </c>
      <c r="E467" s="59" t="s">
        <v>3686</v>
      </c>
      <c r="F467" s="59" t="s">
        <v>3687</v>
      </c>
      <c r="G467" s="59" t="s">
        <v>3749</v>
      </c>
      <c r="H467" s="59" t="s">
        <v>6980</v>
      </c>
      <c r="I467" s="59" t="s">
        <v>3690</v>
      </c>
      <c r="J467" s="59" t="s">
        <v>6981</v>
      </c>
      <c r="K467" s="59" t="s">
        <v>6982</v>
      </c>
      <c r="L467" s="59" t="s">
        <v>6983</v>
      </c>
      <c r="M467" s="59" t="s">
        <v>6982</v>
      </c>
      <c r="N467" s="59" t="s">
        <v>6984</v>
      </c>
      <c r="O467" s="59" t="s">
        <v>6985</v>
      </c>
      <c r="P467" s="59" t="s">
        <v>3770</v>
      </c>
      <c r="Q467" s="59" t="s">
        <v>6986</v>
      </c>
      <c r="R467" s="59" t="s">
        <v>6987</v>
      </c>
      <c r="S467" s="59" t="s">
        <v>6534</v>
      </c>
      <c r="T467" s="59" t="s">
        <v>5887</v>
      </c>
      <c r="U467" s="59" t="s">
        <v>4147</v>
      </c>
      <c r="V467" s="59" t="s">
        <v>3699</v>
      </c>
      <c r="W467" s="59" t="s">
        <v>3666</v>
      </c>
      <c r="X467" s="59">
        <v>2024</v>
      </c>
      <c r="Y467" s="59" t="s">
        <v>4076</v>
      </c>
      <c r="Z467" s="59">
        <v>202401</v>
      </c>
      <c r="AA467" s="59">
        <v>202412</v>
      </c>
      <c r="AB467" s="59">
        <v>500</v>
      </c>
      <c r="AC467" s="59">
        <v>500</v>
      </c>
      <c r="AD467" s="59"/>
      <c r="AE467" s="59"/>
      <c r="AF467" s="59">
        <f t="shared" si="24"/>
        <v>0</v>
      </c>
      <c r="AG467" s="59">
        <v>75</v>
      </c>
      <c r="AH467" s="59">
        <v>8</v>
      </c>
      <c r="AI467" s="59" t="s">
        <v>3668</v>
      </c>
      <c r="AJ467" s="59" t="s">
        <v>3668</v>
      </c>
      <c r="AK467" s="59" t="s">
        <v>3668</v>
      </c>
      <c r="AL467" s="59" t="s">
        <v>3667</v>
      </c>
      <c r="AM467" s="59" t="s">
        <v>3668</v>
      </c>
      <c r="AN467" s="59" t="s">
        <v>3668</v>
      </c>
      <c r="AO467" s="59" t="s">
        <v>3668</v>
      </c>
      <c r="AP467" s="59" t="s">
        <v>3667</v>
      </c>
      <c r="AQ467" s="59" t="s">
        <v>6980</v>
      </c>
      <c r="AR467" s="59" t="s">
        <v>3683</v>
      </c>
      <c r="AS467" s="59">
        <v>18883235345</v>
      </c>
      <c r="AT467" s="59"/>
      <c r="AU467" s="59"/>
      <c r="AV467" s="59"/>
      <c r="AW467" s="59"/>
      <c r="AX467" s="59">
        <f t="shared" si="23"/>
        <v>300</v>
      </c>
      <c r="AY467" s="87">
        <v>300</v>
      </c>
      <c r="AZ467" s="33"/>
      <c r="BA467" s="33"/>
      <c r="BB467" s="124"/>
      <c r="BC467" s="124"/>
      <c r="BD467" s="124"/>
      <c r="BE467" s="124"/>
    </row>
    <row r="468" s="6" customFormat="1" ht="71" customHeight="1" outlineLevel="2" spans="1:57">
      <c r="A468" s="59" t="s">
        <v>5367</v>
      </c>
      <c r="B468" s="59" t="s">
        <v>6988</v>
      </c>
      <c r="C468" s="60">
        <v>455</v>
      </c>
      <c r="D468" s="59" t="s">
        <v>6989</v>
      </c>
      <c r="E468" s="59" t="s">
        <v>3686</v>
      </c>
      <c r="F468" s="59" t="s">
        <v>3687</v>
      </c>
      <c r="G468" s="59" t="s">
        <v>3749</v>
      </c>
      <c r="H468" s="59" t="s">
        <v>6990</v>
      </c>
      <c r="I468" s="59" t="s">
        <v>3690</v>
      </c>
      <c r="J468" s="59" t="s">
        <v>3928</v>
      </c>
      <c r="K468" s="59" t="s">
        <v>6991</v>
      </c>
      <c r="L468" s="59" t="s">
        <v>6992</v>
      </c>
      <c r="M468" s="59" t="s">
        <v>6991</v>
      </c>
      <c r="N468" s="59" t="s">
        <v>6993</v>
      </c>
      <c r="O468" s="59" t="s">
        <v>3658</v>
      </c>
      <c r="P468" s="59" t="s">
        <v>3677</v>
      </c>
      <c r="Q468" s="59" t="s">
        <v>6994</v>
      </c>
      <c r="R468" s="59" t="s">
        <v>6690</v>
      </c>
      <c r="S468" s="59" t="s">
        <v>4054</v>
      </c>
      <c r="T468" s="59" t="s">
        <v>4146</v>
      </c>
      <c r="U468" s="59" t="s">
        <v>4147</v>
      </c>
      <c r="V468" s="59" t="s">
        <v>3699</v>
      </c>
      <c r="W468" s="59" t="s">
        <v>6495</v>
      </c>
      <c r="X468" s="59">
        <v>2024</v>
      </c>
      <c r="Y468" s="59" t="s">
        <v>3667</v>
      </c>
      <c r="Z468" s="59">
        <v>202401</v>
      </c>
      <c r="AA468" s="59">
        <v>202412</v>
      </c>
      <c r="AB468" s="59">
        <v>240</v>
      </c>
      <c r="AC468" s="59"/>
      <c r="AD468" s="59">
        <v>240</v>
      </c>
      <c r="AE468" s="59"/>
      <c r="AF468" s="59">
        <f t="shared" si="24"/>
        <v>0</v>
      </c>
      <c r="AG468" s="59">
        <v>500</v>
      </c>
      <c r="AH468" s="59">
        <v>20</v>
      </c>
      <c r="AI468" s="59" t="s">
        <v>3668</v>
      </c>
      <c r="AJ468" s="59" t="s">
        <v>3668</v>
      </c>
      <c r="AK468" s="59" t="s">
        <v>3668</v>
      </c>
      <c r="AL468" s="59" t="s">
        <v>3667</v>
      </c>
      <c r="AM468" s="59" t="s">
        <v>3668</v>
      </c>
      <c r="AN468" s="59" t="s">
        <v>3668</v>
      </c>
      <c r="AO468" s="59" t="s">
        <v>3668</v>
      </c>
      <c r="AP468" s="59" t="s">
        <v>3668</v>
      </c>
      <c r="AQ468" s="59" t="s">
        <v>3668</v>
      </c>
      <c r="AR468" s="59" t="s">
        <v>6454</v>
      </c>
      <c r="AS468" s="59">
        <v>15223799812</v>
      </c>
      <c r="AT468" s="59"/>
      <c r="AU468" s="59"/>
      <c r="AV468" s="59"/>
      <c r="AW468" s="59"/>
      <c r="AX468" s="59">
        <f t="shared" si="23"/>
        <v>0</v>
      </c>
      <c r="AY468" s="87"/>
      <c r="AZ468" s="124"/>
      <c r="BA468" s="124"/>
      <c r="BB468" s="124"/>
      <c r="BC468" s="124"/>
      <c r="BD468" s="124"/>
      <c r="BE468" s="124"/>
    </row>
    <row r="469" s="6" customFormat="1" ht="71" customHeight="1" outlineLevel="2" spans="1:57">
      <c r="A469" s="59" t="s">
        <v>5367</v>
      </c>
      <c r="B469" s="59" t="s">
        <v>6995</v>
      </c>
      <c r="C469" s="60">
        <v>456</v>
      </c>
      <c r="D469" s="59" t="s">
        <v>6996</v>
      </c>
      <c r="E469" s="59" t="s">
        <v>3686</v>
      </c>
      <c r="F469" s="59" t="s">
        <v>3687</v>
      </c>
      <c r="G469" s="59" t="s">
        <v>3749</v>
      </c>
      <c r="H469" s="59" t="s">
        <v>6997</v>
      </c>
      <c r="I469" s="59" t="s">
        <v>3690</v>
      </c>
      <c r="J469" s="59" t="s">
        <v>3928</v>
      </c>
      <c r="K469" s="59" t="s">
        <v>6998</v>
      </c>
      <c r="L469" s="59" t="s">
        <v>6999</v>
      </c>
      <c r="M469" s="59" t="s">
        <v>6998</v>
      </c>
      <c r="N469" s="59" t="s">
        <v>7000</v>
      </c>
      <c r="O469" s="59" t="s">
        <v>3658</v>
      </c>
      <c r="P469" s="59" t="s">
        <v>6946</v>
      </c>
      <c r="Q469" s="59" t="s">
        <v>7001</v>
      </c>
      <c r="R469" s="59" t="s">
        <v>7002</v>
      </c>
      <c r="S469" s="59" t="s">
        <v>7003</v>
      </c>
      <c r="T469" s="59" t="s">
        <v>4146</v>
      </c>
      <c r="U469" s="59" t="s">
        <v>4147</v>
      </c>
      <c r="V469" s="59" t="s">
        <v>3699</v>
      </c>
      <c r="W469" s="59" t="s">
        <v>3699</v>
      </c>
      <c r="X469" s="59">
        <v>2024</v>
      </c>
      <c r="Y469" s="59" t="s">
        <v>3667</v>
      </c>
      <c r="Z469" s="59">
        <v>202401</v>
      </c>
      <c r="AA469" s="59">
        <v>202412</v>
      </c>
      <c r="AB469" s="59">
        <v>800</v>
      </c>
      <c r="AC469" s="59"/>
      <c r="AD469" s="59">
        <v>800</v>
      </c>
      <c r="AE469" s="59"/>
      <c r="AF469" s="59">
        <f t="shared" si="24"/>
        <v>0</v>
      </c>
      <c r="AG469" s="59">
        <v>80000</v>
      </c>
      <c r="AH469" s="59">
        <v>3000</v>
      </c>
      <c r="AI469" s="59" t="s">
        <v>3668</v>
      </c>
      <c r="AJ469" s="59" t="s">
        <v>3668</v>
      </c>
      <c r="AK469" s="59" t="s">
        <v>3668</v>
      </c>
      <c r="AL469" s="59" t="s">
        <v>3667</v>
      </c>
      <c r="AM469" s="59" t="s">
        <v>3668</v>
      </c>
      <c r="AN469" s="59" t="s">
        <v>3668</v>
      </c>
      <c r="AO469" s="59" t="s">
        <v>3668</v>
      </c>
      <c r="AP469" s="59" t="s">
        <v>3668</v>
      </c>
      <c r="AQ469" s="59" t="s">
        <v>3668</v>
      </c>
      <c r="AR469" s="59" t="s">
        <v>6454</v>
      </c>
      <c r="AS469" s="59">
        <v>15223799812</v>
      </c>
      <c r="AT469" s="59"/>
      <c r="AU469" s="59"/>
      <c r="AV469" s="59"/>
      <c r="AW469" s="59"/>
      <c r="AX469" s="59">
        <f t="shared" si="23"/>
        <v>0</v>
      </c>
      <c r="AY469" s="87"/>
      <c r="AZ469" s="124"/>
      <c r="BA469" s="124"/>
      <c r="BB469" s="124"/>
      <c r="BC469" s="124"/>
      <c r="BD469" s="124"/>
      <c r="BE469" s="124"/>
    </row>
  </sheetData>
  <sheetProtection formatCells="0" insertHyperlinks="0" autoFilter="0"/>
  <autoFilter ref="B6:BE469">
    <extLst/>
  </autoFilter>
  <mergeCells count="64">
    <mergeCell ref="A1:D1"/>
    <mergeCell ref="B2:BE2"/>
    <mergeCell ref="M3:U3"/>
    <mergeCell ref="V3:W3"/>
    <mergeCell ref="Z3:AA3"/>
    <mergeCell ref="AB3:AE3"/>
    <mergeCell ref="AG3:AH3"/>
    <mergeCell ref="AK3:AL3"/>
    <mergeCell ref="AN3:AO3"/>
    <mergeCell ref="AP3:AQ3"/>
    <mergeCell ref="AY3:BE3"/>
    <mergeCell ref="N4:Q4"/>
    <mergeCell ref="R4:T4"/>
    <mergeCell ref="AC4:AE4"/>
    <mergeCell ref="A3:A6"/>
    <mergeCell ref="B3:B6"/>
    <mergeCell ref="C3:C6"/>
    <mergeCell ref="D3:D6"/>
    <mergeCell ref="E3:E6"/>
    <mergeCell ref="F3:F6"/>
    <mergeCell ref="G3:G6"/>
    <mergeCell ref="H3:H6"/>
    <mergeCell ref="I3:I6"/>
    <mergeCell ref="J3:J6"/>
    <mergeCell ref="K3:K6"/>
    <mergeCell ref="L3:L6"/>
    <mergeCell ref="M4:M6"/>
    <mergeCell ref="N5:N6"/>
    <mergeCell ref="O5:O6"/>
    <mergeCell ref="P5:P6"/>
    <mergeCell ref="Q5:Q6"/>
    <mergeCell ref="R5:R6"/>
    <mergeCell ref="S5:S6"/>
    <mergeCell ref="T5:T6"/>
    <mergeCell ref="U4:U6"/>
    <mergeCell ref="V4:V6"/>
    <mergeCell ref="W4:W6"/>
    <mergeCell ref="X3:X6"/>
    <mergeCell ref="Y3:Y6"/>
    <mergeCell ref="Z4:Z6"/>
    <mergeCell ref="AA4:AA6"/>
    <mergeCell ref="AB4:AB6"/>
    <mergeCell ref="AC5:AC6"/>
    <mergeCell ref="AD5:AD6"/>
    <mergeCell ref="AE5:AE6"/>
    <mergeCell ref="AF4:AF6"/>
    <mergeCell ref="AG4:AG6"/>
    <mergeCell ref="AH4:AH6"/>
    <mergeCell ref="AI3:AI6"/>
    <mergeCell ref="AJ3:AJ6"/>
    <mergeCell ref="AK4:AK6"/>
    <mergeCell ref="AL4:AL6"/>
    <mergeCell ref="AM3:AM6"/>
    <mergeCell ref="AN4:AN6"/>
    <mergeCell ref="AO4:AO6"/>
    <mergeCell ref="AP4:AP6"/>
    <mergeCell ref="AQ4:AQ6"/>
    <mergeCell ref="AR3:AR6"/>
    <mergeCell ref="AS3:AS6"/>
    <mergeCell ref="AX3:AX6"/>
    <mergeCell ref="BB4:BB5"/>
    <mergeCell ref="BE4:BE5"/>
    <mergeCell ref="BC4:BD5"/>
    <mergeCell ref="AY4:BA5"/>
  </mergeCells>
  <conditionalFormatting sqref="J247">
    <cfRule type="duplicateValues" dxfId="0" priority="2"/>
  </conditionalFormatting>
  <conditionalFormatting sqref="AR247:AS247">
    <cfRule type="duplicateValues" dxfId="0" priority="1"/>
  </conditionalFormatting>
  <dataValidations count="2">
    <dataValidation type="list" allowBlank="1" showInputMessage="1" showErrorMessage="1" sqref="E217 E461 E318:E339">
      <formula1>项目类型</formula1>
    </dataValidation>
    <dataValidation type="list" allowBlank="1" showInputMessage="1" showErrorMessage="1" sqref="G217 E265">
      <formula1>INDIRECT(D217)</formula1>
    </dataValidation>
  </dataValidations>
  <hyperlinks>
    <hyperlink ref="D344" r:id="rId3" display="巫溪县2024年冷链物流中心基础设施建设项目"/>
  </hyperlinks>
  <printOptions horizontalCentered="1"/>
  <pageMargins left="0.306944444444444" right="0.306944444444444" top="0.511805555555556" bottom="0.393055555555556" header="0.298611111111111" footer="0.298611111111111"/>
  <pageSetup paperSize="9" orientation="landscape" horizontalDpi="600"/>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AS297"/>
  <sheetViews>
    <sheetView tabSelected="1" zoomScale="85" zoomScaleNormal="85" workbookViewId="0">
      <selection activeCell="AR2" sqref="AR$1:AR$1048576"/>
    </sheetView>
  </sheetViews>
  <sheetFormatPr defaultColWidth="9" defaultRowHeight="15.6" customHeight="1"/>
  <cols>
    <col min="1" max="1" width="4.7" style="56" customWidth="1"/>
    <col min="2" max="2" width="17.75" style="57" customWidth="1"/>
    <col min="3" max="3" width="8.625" style="56" customWidth="1"/>
    <col min="4" max="4" width="12.6666666666667" style="56" hidden="1" customWidth="1"/>
    <col min="5" max="5" width="14.1" style="56" hidden="1" customWidth="1"/>
    <col min="6" max="6" width="37.0333333333333" style="56" customWidth="1"/>
    <col min="7" max="7" width="7.33333333333333" style="56" customWidth="1"/>
    <col min="8" max="8" width="10.9333333333333" style="56" customWidth="1"/>
    <col min="9" max="9" width="23.25" style="56" hidden="1" customWidth="1"/>
    <col min="10" max="10" width="26" style="56" hidden="1" customWidth="1"/>
    <col min="11" max="11" width="29.2" style="56" hidden="1" customWidth="1"/>
    <col min="12" max="12" width="13.7" style="56" hidden="1" customWidth="1"/>
    <col min="13" max="14" width="13.1666666666667" style="56" hidden="1" customWidth="1"/>
    <col min="15" max="15" width="18.5" style="56" hidden="1" customWidth="1"/>
    <col min="16" max="19" width="14.3333333333333" style="56" hidden="1" customWidth="1"/>
    <col min="20" max="20" width="12" style="56" customWidth="1"/>
    <col min="21" max="21" width="10.625" style="56" customWidth="1"/>
    <col min="22" max="22" width="5.66666666666667" style="56" hidden="1" customWidth="1"/>
    <col min="23" max="23" width="7.49166666666667" style="56" hidden="1" customWidth="1"/>
    <col min="24" max="24" width="9.99166666666667" style="56" hidden="1" customWidth="1"/>
    <col min="25" max="25" width="10.25" style="56" hidden="1" customWidth="1"/>
    <col min="26" max="26" width="9" style="53" customWidth="1"/>
    <col min="27" max="27" width="10.625" style="58" customWidth="1"/>
    <col min="28" max="28" width="9.75" style="58" customWidth="1"/>
    <col min="29" max="29" width="9" style="58" customWidth="1"/>
    <col min="30" max="30" width="8" style="58" customWidth="1"/>
    <col min="31" max="31" width="5" style="58" customWidth="1"/>
    <col min="32" max="32" width="8.90833333333333" style="56" customWidth="1"/>
    <col min="33" max="33" width="9.5" style="57" customWidth="1"/>
    <col min="34" max="35" width="6.66666666666667" style="56" customWidth="1"/>
    <col min="36" max="36" width="9" style="56" customWidth="1"/>
    <col min="37" max="37" width="8.83333333333333" style="56" customWidth="1"/>
    <col min="38" max="38" width="6.83333333333333" style="56" customWidth="1"/>
    <col min="39" max="41" width="9.83333333333333" style="56" customWidth="1"/>
    <col min="42" max="42" width="11.8333333333333" style="56" customWidth="1"/>
    <col min="43" max="43" width="8.33333333333333" style="56" customWidth="1"/>
    <col min="44" max="44" width="5.875" style="53" customWidth="1"/>
    <col min="45" max="45" width="9" style="53" customWidth="1"/>
    <col min="46" max="16384" width="9" style="53"/>
  </cols>
  <sheetData>
    <row r="1" s="53" customFormat="1" ht="49" customHeight="1" spans="1:44">
      <c r="A1" s="21" t="s">
        <v>7004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2"/>
    </row>
    <row r="2" s="54" customFormat="1" ht="22" customHeight="1" spans="1:45">
      <c r="A2" s="24" t="s">
        <v>4</v>
      </c>
      <c r="B2" s="24" t="s">
        <v>5</v>
      </c>
      <c r="C2" s="24" t="s">
        <v>6</v>
      </c>
      <c r="D2" s="24" t="s">
        <v>7</v>
      </c>
      <c r="E2" s="24" t="s">
        <v>8</v>
      </c>
      <c r="F2" s="24" t="s">
        <v>9</v>
      </c>
      <c r="G2" s="24" t="s">
        <v>10</v>
      </c>
      <c r="H2" s="24" t="s">
        <v>11</v>
      </c>
      <c r="I2" s="24" t="s">
        <v>12</v>
      </c>
      <c r="J2" s="24" t="s">
        <v>13</v>
      </c>
      <c r="K2" s="24" t="s">
        <v>14</v>
      </c>
      <c r="L2" s="59"/>
      <c r="M2" s="59"/>
      <c r="N2" s="59"/>
      <c r="O2" s="59"/>
      <c r="P2" s="59"/>
      <c r="Q2" s="59"/>
      <c r="R2" s="59"/>
      <c r="S2" s="59"/>
      <c r="T2" s="24" t="s">
        <v>15</v>
      </c>
      <c r="U2" s="59"/>
      <c r="V2" s="24" t="s">
        <v>16</v>
      </c>
      <c r="W2" s="24" t="s">
        <v>17</v>
      </c>
      <c r="X2" s="24" t="s">
        <v>18</v>
      </c>
      <c r="Y2" s="59"/>
      <c r="Z2" s="24" t="s">
        <v>7005</v>
      </c>
      <c r="AA2" s="35" t="s">
        <v>7006</v>
      </c>
      <c r="AB2" s="35"/>
      <c r="AC2" s="35"/>
      <c r="AD2" s="65" t="s">
        <v>7007</v>
      </c>
      <c r="AE2" s="28" t="s">
        <v>7008</v>
      </c>
      <c r="AF2" s="24" t="s">
        <v>20</v>
      </c>
      <c r="AG2" s="59"/>
      <c r="AH2" s="24" t="s">
        <v>21</v>
      </c>
      <c r="AI2" s="24" t="s">
        <v>22</v>
      </c>
      <c r="AJ2" s="24" t="s">
        <v>23</v>
      </c>
      <c r="AK2" s="59"/>
      <c r="AL2" s="24" t="s">
        <v>24</v>
      </c>
      <c r="AM2" s="24" t="s">
        <v>25</v>
      </c>
      <c r="AN2" s="59"/>
      <c r="AO2" s="24" t="s">
        <v>26</v>
      </c>
      <c r="AP2" s="59"/>
      <c r="AQ2" s="24" t="s">
        <v>27</v>
      </c>
      <c r="AR2" s="73" t="s">
        <v>7009</v>
      </c>
      <c r="AS2" s="6" t="s">
        <v>7010</v>
      </c>
    </row>
    <row r="3" s="54" customFormat="1" ht="33" customHeight="1" spans="1:44">
      <c r="A3" s="59"/>
      <c r="B3" s="59"/>
      <c r="C3" s="59"/>
      <c r="D3" s="59"/>
      <c r="E3" s="59"/>
      <c r="F3" s="59"/>
      <c r="G3" s="59"/>
      <c r="H3" s="59"/>
      <c r="I3" s="59"/>
      <c r="J3" s="59"/>
      <c r="K3" s="24" t="s">
        <v>30</v>
      </c>
      <c r="L3" s="24" t="s">
        <v>31</v>
      </c>
      <c r="M3" s="59"/>
      <c r="N3" s="59"/>
      <c r="O3" s="59"/>
      <c r="P3" s="24" t="s">
        <v>32</v>
      </c>
      <c r="Q3" s="59"/>
      <c r="R3" s="59"/>
      <c r="S3" s="24" t="s">
        <v>33</v>
      </c>
      <c r="T3" s="24" t="s">
        <v>34</v>
      </c>
      <c r="U3" s="24" t="s">
        <v>35</v>
      </c>
      <c r="V3" s="59"/>
      <c r="W3" s="59"/>
      <c r="X3" s="24" t="s">
        <v>36</v>
      </c>
      <c r="Y3" s="24" t="s">
        <v>37</v>
      </c>
      <c r="Z3" s="59"/>
      <c r="AA3" s="35"/>
      <c r="AB3" s="35"/>
      <c r="AC3" s="35"/>
      <c r="AD3" s="65"/>
      <c r="AE3" s="65"/>
      <c r="AF3" s="24" t="s">
        <v>41</v>
      </c>
      <c r="AG3" s="24" t="s">
        <v>42</v>
      </c>
      <c r="AH3" s="59"/>
      <c r="AI3" s="59"/>
      <c r="AJ3" s="24" t="s">
        <v>3629</v>
      </c>
      <c r="AK3" s="59" t="s">
        <v>3630</v>
      </c>
      <c r="AL3" s="59"/>
      <c r="AM3" s="24" t="s">
        <v>45</v>
      </c>
      <c r="AN3" s="24" t="s">
        <v>46</v>
      </c>
      <c r="AO3" s="24" t="s">
        <v>26</v>
      </c>
      <c r="AP3" s="24" t="s">
        <v>47</v>
      </c>
      <c r="AQ3" s="59"/>
      <c r="AR3" s="74"/>
    </row>
    <row r="4" s="54" customFormat="1" ht="18" customHeight="1" spans="1:44">
      <c r="A4" s="59"/>
      <c r="B4" s="59"/>
      <c r="C4" s="59"/>
      <c r="D4" s="59"/>
      <c r="E4" s="59"/>
      <c r="F4" s="59"/>
      <c r="G4" s="59"/>
      <c r="H4" s="59"/>
      <c r="I4" s="59"/>
      <c r="J4" s="59"/>
      <c r="K4" s="59"/>
      <c r="L4" s="24" t="s">
        <v>7011</v>
      </c>
      <c r="M4" s="24" t="s">
        <v>7012</v>
      </c>
      <c r="N4" s="24" t="s">
        <v>7013</v>
      </c>
      <c r="O4" s="24" t="s">
        <v>56</v>
      </c>
      <c r="P4" s="24" t="s">
        <v>7014</v>
      </c>
      <c r="Q4" s="24" t="s">
        <v>7015</v>
      </c>
      <c r="R4" s="24" t="s">
        <v>59</v>
      </c>
      <c r="S4" s="59"/>
      <c r="T4" s="59"/>
      <c r="U4" s="59"/>
      <c r="V4" s="59"/>
      <c r="W4" s="59"/>
      <c r="X4" s="59"/>
      <c r="Y4" s="59"/>
      <c r="Z4" s="59"/>
      <c r="AA4" s="35" t="s">
        <v>7016</v>
      </c>
      <c r="AB4" s="24" t="s">
        <v>60</v>
      </c>
      <c r="AC4" s="24" t="s">
        <v>7017</v>
      </c>
      <c r="AD4" s="65"/>
      <c r="AE4" s="65"/>
      <c r="AF4" s="59"/>
      <c r="AG4" s="59"/>
      <c r="AH4" s="59"/>
      <c r="AI4" s="59"/>
      <c r="AJ4" s="59"/>
      <c r="AK4" s="59"/>
      <c r="AL4" s="59"/>
      <c r="AM4" s="59"/>
      <c r="AN4" s="59"/>
      <c r="AO4" s="59"/>
      <c r="AP4" s="59"/>
      <c r="AQ4" s="59"/>
      <c r="AR4" s="74"/>
    </row>
    <row r="5" s="54" customFormat="1" ht="34" customHeight="1" spans="1:44">
      <c r="A5" s="59"/>
      <c r="B5" s="59"/>
      <c r="C5" s="59"/>
      <c r="D5" s="59"/>
      <c r="E5" s="59"/>
      <c r="F5" s="59"/>
      <c r="G5" s="59"/>
      <c r="H5" s="59"/>
      <c r="I5" s="59"/>
      <c r="J5" s="59"/>
      <c r="K5" s="59"/>
      <c r="L5" s="59"/>
      <c r="M5" s="33" t="s">
        <v>54</v>
      </c>
      <c r="N5" s="33" t="s">
        <v>55</v>
      </c>
      <c r="O5" s="33" t="s">
        <v>56</v>
      </c>
      <c r="P5" s="33" t="s">
        <v>57</v>
      </c>
      <c r="Q5" s="33" t="s">
        <v>58</v>
      </c>
      <c r="R5" s="33" t="s">
        <v>59</v>
      </c>
      <c r="S5" s="59"/>
      <c r="T5" s="59"/>
      <c r="U5" s="59"/>
      <c r="V5" s="59"/>
      <c r="W5" s="59"/>
      <c r="X5" s="59"/>
      <c r="Y5" s="59"/>
      <c r="Z5" s="59"/>
      <c r="AA5" s="68"/>
      <c r="AB5" s="59"/>
      <c r="AC5" s="59"/>
      <c r="AD5" s="65"/>
      <c r="AE5" s="65"/>
      <c r="AF5" s="59"/>
      <c r="AG5" s="59"/>
      <c r="AH5" s="59"/>
      <c r="AI5" s="59"/>
      <c r="AJ5" s="59"/>
      <c r="AK5" s="59"/>
      <c r="AL5" s="59"/>
      <c r="AM5" s="59"/>
      <c r="AN5" s="59"/>
      <c r="AO5" s="59"/>
      <c r="AP5" s="59"/>
      <c r="AQ5" s="59"/>
      <c r="AR5" s="75"/>
    </row>
    <row r="6" s="54" customFormat="1" ht="45" customHeight="1" spans="1:44">
      <c r="A6" s="60"/>
      <c r="B6" s="33"/>
      <c r="C6" s="61"/>
      <c r="D6" s="33"/>
      <c r="E6" s="33"/>
      <c r="F6" s="61"/>
      <c r="G6" s="33"/>
      <c r="H6" s="61"/>
      <c r="I6" s="61"/>
      <c r="J6" s="59"/>
      <c r="K6" s="33"/>
      <c r="L6" s="33"/>
      <c r="M6" s="33"/>
      <c r="N6" s="33"/>
      <c r="O6" s="33"/>
      <c r="P6" s="33"/>
      <c r="Q6" s="33"/>
      <c r="R6" s="33"/>
      <c r="S6" s="33"/>
      <c r="T6" s="61"/>
      <c r="U6" s="64" t="s">
        <v>7018</v>
      </c>
      <c r="V6" s="59"/>
      <c r="W6" s="33"/>
      <c r="X6" s="59"/>
      <c r="Y6" s="59"/>
      <c r="Z6" s="60">
        <f t="shared" ref="Z6:AQ6" si="0">SUBTOTAL(9,Z8:Z296)</f>
        <v>48135.0174</v>
      </c>
      <c r="AA6" s="65">
        <f t="shared" si="0"/>
        <v>44194.9832</v>
      </c>
      <c r="AB6" s="69">
        <f t="shared" si="0"/>
        <v>40209.9832</v>
      </c>
      <c r="AC6" s="69">
        <f t="shared" si="0"/>
        <v>3985</v>
      </c>
      <c r="AD6" s="69">
        <f t="shared" si="0"/>
        <v>3866.0342</v>
      </c>
      <c r="AE6" s="69">
        <f t="shared" si="0"/>
        <v>74</v>
      </c>
      <c r="AF6" s="59">
        <f t="shared" si="0"/>
        <v>838740</v>
      </c>
      <c r="AG6" s="59">
        <f t="shared" si="0"/>
        <v>388531</v>
      </c>
      <c r="AH6" s="33">
        <f t="shared" si="0"/>
        <v>0</v>
      </c>
      <c r="AI6" s="33">
        <f t="shared" si="0"/>
        <v>0</v>
      </c>
      <c r="AJ6" s="33">
        <f t="shared" si="0"/>
        <v>0</v>
      </c>
      <c r="AK6" s="33">
        <f t="shared" si="0"/>
        <v>0</v>
      </c>
      <c r="AL6" s="33">
        <f t="shared" si="0"/>
        <v>0</v>
      </c>
      <c r="AM6" s="33">
        <f t="shared" si="0"/>
        <v>0</v>
      </c>
      <c r="AN6" s="33">
        <f t="shared" si="0"/>
        <v>0</v>
      </c>
      <c r="AO6" s="33">
        <f t="shared" si="0"/>
        <v>0</v>
      </c>
      <c r="AP6" s="33">
        <f t="shared" si="0"/>
        <v>0</v>
      </c>
      <c r="AQ6" s="33">
        <f t="shared" si="0"/>
        <v>0</v>
      </c>
      <c r="AR6" s="65"/>
    </row>
    <row r="7" s="54" customFormat="1" ht="54" customHeight="1" outlineLevel="1" spans="1:44">
      <c r="A7" s="60"/>
      <c r="B7" s="33"/>
      <c r="C7" s="61"/>
      <c r="D7" s="33"/>
      <c r="E7" s="33"/>
      <c r="F7" s="61"/>
      <c r="G7" s="33"/>
      <c r="H7" s="61"/>
      <c r="I7" s="61"/>
      <c r="J7" s="59"/>
      <c r="K7" s="33"/>
      <c r="L7" s="33"/>
      <c r="M7" s="33"/>
      <c r="N7" s="33"/>
      <c r="O7" s="33"/>
      <c r="P7" s="33"/>
      <c r="Q7" s="33"/>
      <c r="R7" s="33"/>
      <c r="S7" s="33"/>
      <c r="T7" s="61"/>
      <c r="U7" s="64" t="s">
        <v>7019</v>
      </c>
      <c r="V7" s="59"/>
      <c r="W7" s="33"/>
      <c r="X7" s="59"/>
      <c r="Y7" s="59"/>
      <c r="Z7" s="60">
        <f t="shared" ref="Z7:AQ7" si="1">SUBTOTAL(9,Z8:Z13)</f>
        <v>516.9529</v>
      </c>
      <c r="AA7" s="65">
        <f t="shared" si="1"/>
        <v>466.9529</v>
      </c>
      <c r="AB7" s="69">
        <f t="shared" si="1"/>
        <v>346.9529</v>
      </c>
      <c r="AC7" s="69">
        <f t="shared" si="1"/>
        <v>120</v>
      </c>
      <c r="AD7" s="69">
        <f t="shared" si="1"/>
        <v>50</v>
      </c>
      <c r="AE7" s="69">
        <f t="shared" si="1"/>
        <v>0</v>
      </c>
      <c r="AF7" s="59">
        <f t="shared" si="1"/>
        <v>11920</v>
      </c>
      <c r="AG7" s="59">
        <f t="shared" si="1"/>
        <v>9066</v>
      </c>
      <c r="AH7" s="33">
        <f t="shared" si="1"/>
        <v>0</v>
      </c>
      <c r="AI7" s="33">
        <f t="shared" si="1"/>
        <v>0</v>
      </c>
      <c r="AJ7" s="33">
        <f t="shared" si="1"/>
        <v>0</v>
      </c>
      <c r="AK7" s="33">
        <f t="shared" si="1"/>
        <v>0</v>
      </c>
      <c r="AL7" s="33">
        <f t="shared" si="1"/>
        <v>0</v>
      </c>
      <c r="AM7" s="33">
        <f t="shared" si="1"/>
        <v>0</v>
      </c>
      <c r="AN7" s="33">
        <f t="shared" si="1"/>
        <v>0</v>
      </c>
      <c r="AO7" s="33">
        <f t="shared" si="1"/>
        <v>0</v>
      </c>
      <c r="AP7" s="33">
        <f t="shared" si="1"/>
        <v>0</v>
      </c>
      <c r="AQ7" s="33">
        <f t="shared" si="1"/>
        <v>0</v>
      </c>
      <c r="AR7" s="65"/>
    </row>
    <row r="8" s="54" customFormat="1" ht="65" customHeight="1" outlineLevel="2" spans="1:45">
      <c r="A8" s="60">
        <v>1</v>
      </c>
      <c r="B8" s="33" t="s">
        <v>7020</v>
      </c>
      <c r="C8" s="61" t="s">
        <v>73</v>
      </c>
      <c r="D8" s="33" t="s">
        <v>7021</v>
      </c>
      <c r="E8" s="33" t="s">
        <v>446</v>
      </c>
      <c r="F8" s="61" t="s">
        <v>7022</v>
      </c>
      <c r="G8" s="33" t="s">
        <v>96</v>
      </c>
      <c r="H8" s="61" t="s">
        <v>448</v>
      </c>
      <c r="I8" s="61" t="s">
        <v>7023</v>
      </c>
      <c r="J8" s="59" t="s">
        <v>7024</v>
      </c>
      <c r="K8" s="33" t="s">
        <v>449</v>
      </c>
      <c r="L8" s="33" t="s">
        <v>7025</v>
      </c>
      <c r="M8" s="33" t="s">
        <v>7026</v>
      </c>
      <c r="N8" s="33" t="s">
        <v>7027</v>
      </c>
      <c r="O8" s="33" t="s">
        <v>7028</v>
      </c>
      <c r="P8" s="33" t="s">
        <v>7029</v>
      </c>
      <c r="Q8" s="33" t="s">
        <v>7030</v>
      </c>
      <c r="R8" s="33" t="s">
        <v>7031</v>
      </c>
      <c r="S8" s="33" t="s">
        <v>7032</v>
      </c>
      <c r="T8" s="61" t="s">
        <v>214</v>
      </c>
      <c r="U8" s="61" t="s">
        <v>458</v>
      </c>
      <c r="V8" s="59">
        <v>2023</v>
      </c>
      <c r="W8" s="33" t="s">
        <v>91</v>
      </c>
      <c r="X8" s="59">
        <v>2023.9</v>
      </c>
      <c r="Y8" s="59">
        <v>2023.11</v>
      </c>
      <c r="Z8" s="60">
        <f t="shared" ref="Z8:Z13" si="2">SUM(AB8:AE8)</f>
        <v>180</v>
      </c>
      <c r="AA8" s="65">
        <f>AB8+AC8</f>
        <v>130</v>
      </c>
      <c r="AB8" s="69">
        <f>IFERROR(VLOOKUP(B8,'[2]巫溪-1 (20231219晚计划内)  '!$F:$BN,61,),"")</f>
        <v>130</v>
      </c>
      <c r="AC8" s="69">
        <f>IFERROR(VLOOKUP(B8,'[2]巫溪-1 (20231219晚计划内)  '!$F:$BO,62,),"")</f>
        <v>0</v>
      </c>
      <c r="AD8" s="69">
        <f>IFERROR(VLOOKUP(B8,'[2]巫溪-1 (20231219晚计划内)  '!$F:$AH,29,),"")</f>
        <v>50</v>
      </c>
      <c r="AE8" s="69"/>
      <c r="AF8" s="59">
        <v>3000</v>
      </c>
      <c r="AG8" s="59">
        <v>200</v>
      </c>
      <c r="AH8" s="33" t="s">
        <v>92</v>
      </c>
      <c r="AI8" s="33" t="s">
        <v>92</v>
      </c>
      <c r="AJ8" s="33" t="s">
        <v>92</v>
      </c>
      <c r="AK8" s="33" t="s">
        <v>91</v>
      </c>
      <c r="AL8" s="33" t="s">
        <v>92</v>
      </c>
      <c r="AM8" s="33" t="s">
        <v>92</v>
      </c>
      <c r="AN8" s="33" t="s">
        <v>85</v>
      </c>
      <c r="AO8" s="33" t="s">
        <v>92</v>
      </c>
      <c r="AP8" s="33" t="s">
        <v>85</v>
      </c>
      <c r="AQ8" s="33" t="s">
        <v>459</v>
      </c>
      <c r="AR8" s="65"/>
      <c r="AS8" s="76" t="s">
        <v>7033</v>
      </c>
    </row>
    <row r="9" s="54" customFormat="1" ht="93" customHeight="1" outlineLevel="2" spans="1:44">
      <c r="A9" s="60">
        <v>2</v>
      </c>
      <c r="B9" s="33" t="s">
        <v>7034</v>
      </c>
      <c r="C9" s="33" t="s">
        <v>558</v>
      </c>
      <c r="D9" s="33" t="s">
        <v>559</v>
      </c>
      <c r="E9" s="33" t="s">
        <v>559</v>
      </c>
      <c r="F9" s="33" t="s">
        <v>7035</v>
      </c>
      <c r="G9" s="33" t="s">
        <v>114</v>
      </c>
      <c r="H9" s="33" t="s">
        <v>787</v>
      </c>
      <c r="I9" s="33" t="s">
        <v>7036</v>
      </c>
      <c r="J9" s="59" t="s">
        <v>7037</v>
      </c>
      <c r="K9" s="33" t="s">
        <v>7036</v>
      </c>
      <c r="L9" s="33" t="s">
        <v>7038</v>
      </c>
      <c r="M9" s="33" t="s">
        <v>7039</v>
      </c>
      <c r="N9" s="33" t="s">
        <v>7040</v>
      </c>
      <c r="O9" s="33" t="s">
        <v>7041</v>
      </c>
      <c r="P9" s="33" t="s">
        <v>7042</v>
      </c>
      <c r="Q9" s="33" t="s">
        <v>7043</v>
      </c>
      <c r="R9" s="33" t="s">
        <v>7044</v>
      </c>
      <c r="S9" s="33" t="s">
        <v>7045</v>
      </c>
      <c r="T9" s="61" t="s">
        <v>7046</v>
      </c>
      <c r="U9" s="33" t="s">
        <v>458</v>
      </c>
      <c r="V9" s="59">
        <v>35</v>
      </c>
      <c r="W9" s="33" t="s">
        <v>91</v>
      </c>
      <c r="X9" s="59">
        <v>202401</v>
      </c>
      <c r="Y9" s="59">
        <v>202412</v>
      </c>
      <c r="Z9" s="60">
        <f t="shared" si="2"/>
        <v>89.4</v>
      </c>
      <c r="AA9" s="65">
        <f>SUM(AB9:AD9)</f>
        <v>89.4</v>
      </c>
      <c r="AB9" s="69">
        <f>IFERROR(VLOOKUP(B9,'[2]巫溪-1 (20231219晚计划内)  '!$F:$BN,61,),"")</f>
        <v>89.4</v>
      </c>
      <c r="AC9" s="69">
        <f>IFERROR(VLOOKUP(B9,'[2]巫溪-1 (20231219晚计划内)  '!$F:$BO,62,),"")</f>
        <v>0</v>
      </c>
      <c r="AD9" s="69" t="str">
        <f>IFERROR(VLOOKUP(B9,'[2]巫溪-1 (20231219晚计划内)  '!$F:$AH,29,),"")</f>
        <v/>
      </c>
      <c r="AE9" s="69"/>
      <c r="AF9" s="59">
        <v>191</v>
      </c>
      <c r="AG9" s="59">
        <v>191</v>
      </c>
      <c r="AH9" s="33" t="s">
        <v>92</v>
      </c>
      <c r="AI9" s="33" t="s">
        <v>92</v>
      </c>
      <c r="AJ9" s="33" t="s">
        <v>92</v>
      </c>
      <c r="AK9" s="33" t="s">
        <v>91</v>
      </c>
      <c r="AL9" s="33" t="s">
        <v>91</v>
      </c>
      <c r="AM9" s="33" t="s">
        <v>92</v>
      </c>
      <c r="AN9" s="33" t="s">
        <v>92</v>
      </c>
      <c r="AO9" s="33" t="s">
        <v>92</v>
      </c>
      <c r="AP9" s="33" t="s">
        <v>92</v>
      </c>
      <c r="AQ9" s="33" t="s">
        <v>573</v>
      </c>
      <c r="AR9" s="65"/>
    </row>
    <row r="10" s="54" customFormat="1" ht="50" customHeight="1" outlineLevel="2" spans="1:44">
      <c r="A10" s="60">
        <v>3</v>
      </c>
      <c r="B10" s="33" t="s">
        <v>7047</v>
      </c>
      <c r="C10" s="33" t="s">
        <v>558</v>
      </c>
      <c r="D10" s="33" t="s">
        <v>793</v>
      </c>
      <c r="E10" s="33" t="s">
        <v>794</v>
      </c>
      <c r="F10" s="33" t="s">
        <v>7048</v>
      </c>
      <c r="G10" s="33" t="s">
        <v>114</v>
      </c>
      <c r="H10" s="33" t="s">
        <v>787</v>
      </c>
      <c r="I10" s="33" t="s">
        <v>7049</v>
      </c>
      <c r="J10" s="59" t="s">
        <v>7050</v>
      </c>
      <c r="K10" s="33" t="s">
        <v>7051</v>
      </c>
      <c r="L10" s="33" t="s">
        <v>7052</v>
      </c>
      <c r="M10" s="33" t="s">
        <v>7053</v>
      </c>
      <c r="N10" s="33" t="s">
        <v>7054</v>
      </c>
      <c r="O10" s="33" t="s">
        <v>7055</v>
      </c>
      <c r="P10" s="33" t="s">
        <v>7056</v>
      </c>
      <c r="Q10" s="33" t="s">
        <v>7057</v>
      </c>
      <c r="R10" s="33" t="s">
        <v>7044</v>
      </c>
      <c r="S10" s="33" t="s">
        <v>7058</v>
      </c>
      <c r="T10" s="61" t="s">
        <v>7046</v>
      </c>
      <c r="U10" s="33" t="s">
        <v>458</v>
      </c>
      <c r="V10" s="59">
        <v>2024</v>
      </c>
      <c r="W10" s="33" t="s">
        <v>91</v>
      </c>
      <c r="X10" s="59">
        <v>202401</v>
      </c>
      <c r="Y10" s="59">
        <v>202412</v>
      </c>
      <c r="Z10" s="60">
        <f t="shared" si="2"/>
        <v>19.4529</v>
      </c>
      <c r="AA10" s="65">
        <f>SUM(AB10:AD10)</f>
        <v>19.4529</v>
      </c>
      <c r="AB10" s="69">
        <v>19.4529</v>
      </c>
      <c r="AC10" s="69">
        <f>IFERROR(VLOOKUP(B10,'[2]巫溪-1 (20231219晚计划内)  '!$F:$BO,62,),"")</f>
        <v>0</v>
      </c>
      <c r="AD10" s="69" t="str">
        <f>IFERROR(VLOOKUP(B10,'[2]巫溪-1 (20231219晚计划内)  '!$F:$AH,29,),"")</f>
        <v/>
      </c>
      <c r="AE10" s="69"/>
      <c r="AF10" s="59">
        <v>972</v>
      </c>
      <c r="AG10" s="59">
        <v>972</v>
      </c>
      <c r="AH10" s="33" t="s">
        <v>92</v>
      </c>
      <c r="AI10" s="33" t="s">
        <v>92</v>
      </c>
      <c r="AJ10" s="33" t="s">
        <v>92</v>
      </c>
      <c r="AK10" s="33" t="s">
        <v>91</v>
      </c>
      <c r="AL10" s="33" t="s">
        <v>91</v>
      </c>
      <c r="AM10" s="33" t="s">
        <v>92</v>
      </c>
      <c r="AN10" s="33" t="s">
        <v>92</v>
      </c>
      <c r="AO10" s="33" t="s">
        <v>92</v>
      </c>
      <c r="AP10" s="33" t="s">
        <v>92</v>
      </c>
      <c r="AQ10" s="33" t="s">
        <v>7059</v>
      </c>
      <c r="AR10" s="65"/>
    </row>
    <row r="11" s="54" customFormat="1" ht="91" customHeight="1" outlineLevel="2" spans="1:44">
      <c r="A11" s="60">
        <v>4</v>
      </c>
      <c r="B11" s="28" t="s">
        <v>7060</v>
      </c>
      <c r="C11" s="33" t="s">
        <v>110</v>
      </c>
      <c r="D11" s="33" t="s">
        <v>111</v>
      </c>
      <c r="E11" s="33" t="s">
        <v>175</v>
      </c>
      <c r="F11" s="28" t="s">
        <v>7061</v>
      </c>
      <c r="G11" s="33" t="s">
        <v>114</v>
      </c>
      <c r="H11" s="33" t="s">
        <v>787</v>
      </c>
      <c r="I11" s="28" t="s">
        <v>7062</v>
      </c>
      <c r="J11" s="28" t="s">
        <v>7063</v>
      </c>
      <c r="K11" s="28" t="s">
        <v>7064</v>
      </c>
      <c r="L11" s="28" t="s">
        <v>7065</v>
      </c>
      <c r="M11" s="28" t="s">
        <v>82</v>
      </c>
      <c r="N11" s="28" t="s">
        <v>182</v>
      </c>
      <c r="O11" s="28" t="s">
        <v>7066</v>
      </c>
      <c r="P11" s="28" t="s">
        <v>7067</v>
      </c>
      <c r="Q11" s="28" t="s">
        <v>7068</v>
      </c>
      <c r="R11" s="28" t="s">
        <v>213</v>
      </c>
      <c r="S11" s="28" t="s">
        <v>155</v>
      </c>
      <c r="T11" s="28" t="s">
        <v>214</v>
      </c>
      <c r="U11" s="28" t="s">
        <v>458</v>
      </c>
      <c r="V11" s="59">
        <v>2024</v>
      </c>
      <c r="W11" s="33" t="s">
        <v>91</v>
      </c>
      <c r="X11" s="59">
        <v>202401</v>
      </c>
      <c r="Y11" s="59">
        <v>202412</v>
      </c>
      <c r="Z11" s="60">
        <f t="shared" si="2"/>
        <v>63.1</v>
      </c>
      <c r="AA11" s="28">
        <v>63.1</v>
      </c>
      <c r="AB11" s="28">
        <v>63.1</v>
      </c>
      <c r="AC11" s="69" t="str">
        <f>IFERROR(VLOOKUP(B11,'[2]巫溪-1 (20231219晚计划内)  '!$F:$BO,62,),"")</f>
        <v/>
      </c>
      <c r="AD11" s="69" t="str">
        <f>IFERROR(VLOOKUP(B11,'[2]巫溪-1 (20231219晚计划内)  '!$F:$AH,29,),"")</f>
        <v/>
      </c>
      <c r="AE11" s="69"/>
      <c r="AF11" s="70">
        <v>3691</v>
      </c>
      <c r="AG11" s="70">
        <v>3691</v>
      </c>
      <c r="AH11" s="70" t="s">
        <v>92</v>
      </c>
      <c r="AI11" s="70" t="s">
        <v>92</v>
      </c>
      <c r="AJ11" s="70" t="s">
        <v>92</v>
      </c>
      <c r="AK11" s="70" t="s">
        <v>91</v>
      </c>
      <c r="AL11" s="70" t="s">
        <v>92</v>
      </c>
      <c r="AM11" s="70" t="s">
        <v>92</v>
      </c>
      <c r="AN11" s="70" t="s">
        <v>92</v>
      </c>
      <c r="AO11" s="70" t="s">
        <v>92</v>
      </c>
      <c r="AP11" s="70" t="s">
        <v>92</v>
      </c>
      <c r="AQ11" s="70" t="s">
        <v>459</v>
      </c>
      <c r="AR11" s="65"/>
    </row>
    <row r="12" s="54" customFormat="1" ht="76" customHeight="1" outlineLevel="2" spans="1:44">
      <c r="A12" s="60">
        <v>5</v>
      </c>
      <c r="B12" s="33" t="s">
        <v>7069</v>
      </c>
      <c r="C12" s="33" t="s">
        <v>2628</v>
      </c>
      <c r="D12" s="33" t="s">
        <v>2629</v>
      </c>
      <c r="E12" s="33" t="s">
        <v>7070</v>
      </c>
      <c r="F12" s="61" t="s">
        <v>7071</v>
      </c>
      <c r="G12" s="61" t="s">
        <v>114</v>
      </c>
      <c r="H12" s="61" t="s">
        <v>787</v>
      </c>
      <c r="I12" s="61" t="s">
        <v>7072</v>
      </c>
      <c r="J12" s="60" t="s">
        <v>7073</v>
      </c>
      <c r="K12" s="61" t="s">
        <v>7072</v>
      </c>
      <c r="L12" s="33" t="s">
        <v>7074</v>
      </c>
      <c r="M12" s="33" t="s">
        <v>7026</v>
      </c>
      <c r="N12" s="33" t="s">
        <v>7075</v>
      </c>
      <c r="O12" s="33" t="s">
        <v>7076</v>
      </c>
      <c r="P12" s="33" t="s">
        <v>85</v>
      </c>
      <c r="Q12" s="33" t="s">
        <v>7077</v>
      </c>
      <c r="R12" s="33" t="s">
        <v>7078</v>
      </c>
      <c r="S12" s="33" t="s">
        <v>7045</v>
      </c>
      <c r="T12" s="33" t="s">
        <v>214</v>
      </c>
      <c r="U12" s="33" t="s">
        <v>458</v>
      </c>
      <c r="V12" s="59">
        <v>2024</v>
      </c>
      <c r="W12" s="33" t="s">
        <v>91</v>
      </c>
      <c r="X12" s="59">
        <v>202401</v>
      </c>
      <c r="Y12" s="59">
        <v>202412</v>
      </c>
      <c r="Z12" s="60">
        <f t="shared" si="2"/>
        <v>45</v>
      </c>
      <c r="AA12" s="65">
        <f>SUM(AB12:AD12)</f>
        <v>45</v>
      </c>
      <c r="AB12" s="69">
        <f>IFERROR(VLOOKUP(B12,'[2]巫溪-1 (20231219晚计划内)  '!$F:$BN,61,),"")</f>
        <v>45</v>
      </c>
      <c r="AC12" s="69">
        <f>IFERROR(VLOOKUP(B12,'[2]巫溪-1 (20231219晚计划内)  '!$F:$BO,62,),"")</f>
        <v>0</v>
      </c>
      <c r="AD12" s="69" t="str">
        <f>IFERROR(VLOOKUP(B12,'[2]巫溪-1 (20231219晚计划内)  '!$F:$AH,29,),"")</f>
        <v/>
      </c>
      <c r="AE12" s="69"/>
      <c r="AF12" s="59">
        <v>4001</v>
      </c>
      <c r="AG12" s="59">
        <v>4001</v>
      </c>
      <c r="AH12" s="33" t="s">
        <v>92</v>
      </c>
      <c r="AI12" s="33" t="s">
        <v>92</v>
      </c>
      <c r="AJ12" s="33" t="s">
        <v>92</v>
      </c>
      <c r="AK12" s="33" t="s">
        <v>91</v>
      </c>
      <c r="AL12" s="33" t="s">
        <v>91</v>
      </c>
      <c r="AM12" s="33" t="s">
        <v>92</v>
      </c>
      <c r="AN12" s="33" t="s">
        <v>92</v>
      </c>
      <c r="AO12" s="33" t="s">
        <v>92</v>
      </c>
      <c r="AP12" s="33" t="s">
        <v>92</v>
      </c>
      <c r="AQ12" s="33" t="s">
        <v>459</v>
      </c>
      <c r="AR12" s="65"/>
    </row>
    <row r="13" s="54" customFormat="1" ht="70" customHeight="1" outlineLevel="2" spans="1:44">
      <c r="A13" s="60">
        <v>6</v>
      </c>
      <c r="B13" s="61" t="s">
        <v>7079</v>
      </c>
      <c r="C13" s="28" t="s">
        <v>73</v>
      </c>
      <c r="D13" s="28" t="s">
        <v>74</v>
      </c>
      <c r="E13" s="28" t="s">
        <v>75</v>
      </c>
      <c r="F13" s="61" t="s">
        <v>7080</v>
      </c>
      <c r="G13" s="28" t="s">
        <v>96</v>
      </c>
      <c r="H13" s="61" t="s">
        <v>3138</v>
      </c>
      <c r="I13" s="33" t="s">
        <v>7081</v>
      </c>
      <c r="J13" s="59" t="s">
        <v>7082</v>
      </c>
      <c r="K13" s="33" t="s">
        <v>7081</v>
      </c>
      <c r="L13" s="28" t="s">
        <v>7083</v>
      </c>
      <c r="M13" s="33" t="s">
        <v>7026</v>
      </c>
      <c r="N13" s="33" t="s">
        <v>7084</v>
      </c>
      <c r="O13" s="33" t="s">
        <v>7085</v>
      </c>
      <c r="P13" s="59"/>
      <c r="Q13" s="33" t="s">
        <v>7086</v>
      </c>
      <c r="R13" s="33" t="s">
        <v>7087</v>
      </c>
      <c r="S13" s="33" t="s">
        <v>7088</v>
      </c>
      <c r="T13" s="28" t="s">
        <v>89</v>
      </c>
      <c r="U13" s="33" t="s">
        <v>458</v>
      </c>
      <c r="V13" s="65">
        <v>2024</v>
      </c>
      <c r="W13" s="28" t="s">
        <v>91</v>
      </c>
      <c r="X13" s="65">
        <v>202401</v>
      </c>
      <c r="Y13" s="65">
        <v>202412</v>
      </c>
      <c r="Z13" s="60">
        <f t="shared" si="2"/>
        <v>120</v>
      </c>
      <c r="AA13" s="65">
        <v>120</v>
      </c>
      <c r="AB13" s="69"/>
      <c r="AC13" s="65">
        <v>120</v>
      </c>
      <c r="AD13" s="69"/>
      <c r="AE13" s="69"/>
      <c r="AF13" s="59">
        <v>65</v>
      </c>
      <c r="AG13" s="59">
        <v>11</v>
      </c>
      <c r="AH13" s="72" t="s">
        <v>92</v>
      </c>
      <c r="AI13" s="72" t="s">
        <v>92</v>
      </c>
      <c r="AJ13" s="72" t="s">
        <v>92</v>
      </c>
      <c r="AK13" s="72" t="s">
        <v>91</v>
      </c>
      <c r="AL13" s="72" t="s">
        <v>92</v>
      </c>
      <c r="AM13" s="72" t="s">
        <v>92</v>
      </c>
      <c r="AN13" s="72" t="s">
        <v>92</v>
      </c>
      <c r="AO13" s="72" t="s">
        <v>92</v>
      </c>
      <c r="AP13" s="72" t="s">
        <v>92</v>
      </c>
      <c r="AQ13" s="72" t="s">
        <v>3143</v>
      </c>
      <c r="AR13" s="65"/>
    </row>
    <row r="14" s="54" customFormat="1" ht="54" customHeight="1" outlineLevel="1" spans="1:44">
      <c r="A14" s="60"/>
      <c r="B14" s="33"/>
      <c r="C14" s="33"/>
      <c r="D14" s="33"/>
      <c r="E14" s="33"/>
      <c r="F14" s="33"/>
      <c r="G14" s="33"/>
      <c r="H14" s="33"/>
      <c r="I14" s="33"/>
      <c r="J14" s="59"/>
      <c r="K14" s="33"/>
      <c r="L14" s="33"/>
      <c r="M14" s="33"/>
      <c r="N14" s="33"/>
      <c r="O14" s="33"/>
      <c r="P14" s="33"/>
      <c r="Q14" s="33"/>
      <c r="R14" s="33"/>
      <c r="S14" s="33"/>
      <c r="T14" s="61"/>
      <c r="U14" s="66" t="s">
        <v>7089</v>
      </c>
      <c r="V14" s="59"/>
      <c r="W14" s="33"/>
      <c r="X14" s="59"/>
      <c r="Y14" s="59"/>
      <c r="Z14" s="60">
        <f t="shared" ref="Z14:AQ14" si="3">SUBTOTAL(9,Z15:Z18)</f>
        <v>14.37</v>
      </c>
      <c r="AA14" s="65">
        <f t="shared" si="3"/>
        <v>14.37</v>
      </c>
      <c r="AB14" s="69">
        <f t="shared" si="3"/>
        <v>14.37</v>
      </c>
      <c r="AC14" s="69">
        <f t="shared" si="3"/>
        <v>0</v>
      </c>
      <c r="AD14" s="69">
        <f t="shared" si="3"/>
        <v>0</v>
      </c>
      <c r="AE14" s="69">
        <f t="shared" si="3"/>
        <v>0</v>
      </c>
      <c r="AF14" s="59">
        <f t="shared" si="3"/>
        <v>281</v>
      </c>
      <c r="AG14" s="59">
        <f t="shared" si="3"/>
        <v>281</v>
      </c>
      <c r="AH14" s="33">
        <f t="shared" si="3"/>
        <v>0</v>
      </c>
      <c r="AI14" s="33">
        <f t="shared" si="3"/>
        <v>0</v>
      </c>
      <c r="AJ14" s="33">
        <f t="shared" si="3"/>
        <v>0</v>
      </c>
      <c r="AK14" s="33">
        <f t="shared" si="3"/>
        <v>0</v>
      </c>
      <c r="AL14" s="33">
        <f t="shared" si="3"/>
        <v>0</v>
      </c>
      <c r="AM14" s="33">
        <f t="shared" si="3"/>
        <v>0</v>
      </c>
      <c r="AN14" s="33">
        <f t="shared" si="3"/>
        <v>0</v>
      </c>
      <c r="AO14" s="33">
        <f t="shared" si="3"/>
        <v>0</v>
      </c>
      <c r="AP14" s="33">
        <f t="shared" si="3"/>
        <v>0</v>
      </c>
      <c r="AQ14" s="33">
        <f t="shared" si="3"/>
        <v>0</v>
      </c>
      <c r="AR14" s="65"/>
    </row>
    <row r="15" s="54" customFormat="1" ht="66" customHeight="1" outlineLevel="2" spans="1:44">
      <c r="A15" s="60">
        <v>7</v>
      </c>
      <c r="B15" s="33" t="s">
        <v>7090</v>
      </c>
      <c r="C15" s="33" t="s">
        <v>558</v>
      </c>
      <c r="D15" s="33" t="s">
        <v>559</v>
      </c>
      <c r="E15" s="33" t="s">
        <v>559</v>
      </c>
      <c r="F15" s="33" t="s">
        <v>7091</v>
      </c>
      <c r="G15" s="33" t="s">
        <v>114</v>
      </c>
      <c r="H15" s="33" t="s">
        <v>576</v>
      </c>
      <c r="I15" s="33" t="s">
        <v>7092</v>
      </c>
      <c r="J15" s="59" t="s">
        <v>7093</v>
      </c>
      <c r="K15" s="33" t="s">
        <v>7092</v>
      </c>
      <c r="L15" s="33" t="s">
        <v>7094</v>
      </c>
      <c r="M15" s="33" t="s">
        <v>7039</v>
      </c>
      <c r="N15" s="33" t="s">
        <v>7040</v>
      </c>
      <c r="O15" s="33" t="s">
        <v>7041</v>
      </c>
      <c r="P15" s="33" t="s">
        <v>7042</v>
      </c>
      <c r="Q15" s="33" t="s">
        <v>7095</v>
      </c>
      <c r="R15" s="33" t="s">
        <v>7044</v>
      </c>
      <c r="S15" s="33" t="s">
        <v>7045</v>
      </c>
      <c r="T15" s="61" t="s">
        <v>7046</v>
      </c>
      <c r="U15" s="33" t="s">
        <v>581</v>
      </c>
      <c r="V15" s="59">
        <v>2024</v>
      </c>
      <c r="W15" s="33" t="s">
        <v>91</v>
      </c>
      <c r="X15" s="59">
        <v>202401</v>
      </c>
      <c r="Y15" s="59">
        <v>202412</v>
      </c>
      <c r="Z15" s="60">
        <f>SUM(AB15:AE15)</f>
        <v>6</v>
      </c>
      <c r="AA15" s="65">
        <f>SUM(AB15:AD15)</f>
        <v>6</v>
      </c>
      <c r="AB15" s="69">
        <f>IFERROR(VLOOKUP(B15,'[2]巫溪-1 (20231219晚计划内)  '!$F:$BN,61,),"")</f>
        <v>6</v>
      </c>
      <c r="AC15" s="69">
        <f>IFERROR(VLOOKUP(B15,'[2]巫溪-1 (20231219晚计划内)  '!$F:$BO,62,),"")</f>
        <v>0</v>
      </c>
      <c r="AD15" s="69" t="str">
        <f>IFERROR(VLOOKUP(B15,'[2]巫溪-1 (20231219晚计划内)  '!$F:$AH,29,),"")</f>
        <v/>
      </c>
      <c r="AE15" s="69"/>
      <c r="AF15" s="59">
        <v>10</v>
      </c>
      <c r="AG15" s="59">
        <v>10</v>
      </c>
      <c r="AH15" s="33" t="s">
        <v>92</v>
      </c>
      <c r="AI15" s="33" t="s">
        <v>92</v>
      </c>
      <c r="AJ15" s="33" t="s">
        <v>92</v>
      </c>
      <c r="AK15" s="33" t="s">
        <v>91</v>
      </c>
      <c r="AL15" s="33" t="s">
        <v>91</v>
      </c>
      <c r="AM15" s="33" t="s">
        <v>92</v>
      </c>
      <c r="AN15" s="33" t="s">
        <v>92</v>
      </c>
      <c r="AO15" s="33" t="s">
        <v>92</v>
      </c>
      <c r="AP15" s="33" t="s">
        <v>92</v>
      </c>
      <c r="AQ15" s="33" t="s">
        <v>573</v>
      </c>
      <c r="AR15" s="65"/>
    </row>
    <row r="16" s="54" customFormat="1" ht="51" customHeight="1" outlineLevel="2" spans="1:44">
      <c r="A16" s="60">
        <v>8</v>
      </c>
      <c r="B16" s="33" t="s">
        <v>7096</v>
      </c>
      <c r="C16" s="33" t="s">
        <v>558</v>
      </c>
      <c r="D16" s="33" t="s">
        <v>793</v>
      </c>
      <c r="E16" s="33" t="s">
        <v>794</v>
      </c>
      <c r="F16" s="33" t="s">
        <v>7097</v>
      </c>
      <c r="G16" s="33" t="s">
        <v>114</v>
      </c>
      <c r="H16" s="33" t="s">
        <v>576</v>
      </c>
      <c r="I16" s="33" t="s">
        <v>7098</v>
      </c>
      <c r="J16" s="59" t="s">
        <v>7099</v>
      </c>
      <c r="K16" s="33" t="s">
        <v>7098</v>
      </c>
      <c r="L16" s="33" t="s">
        <v>7100</v>
      </c>
      <c r="M16" s="33" t="s">
        <v>7053</v>
      </c>
      <c r="N16" s="33" t="s">
        <v>7054</v>
      </c>
      <c r="O16" s="33" t="s">
        <v>7055</v>
      </c>
      <c r="P16" s="33" t="s">
        <v>7056</v>
      </c>
      <c r="Q16" s="33" t="s">
        <v>7101</v>
      </c>
      <c r="R16" s="33" t="s">
        <v>7044</v>
      </c>
      <c r="S16" s="33" t="s">
        <v>7058</v>
      </c>
      <c r="T16" s="61" t="s">
        <v>7046</v>
      </c>
      <c r="U16" s="33" t="s">
        <v>581</v>
      </c>
      <c r="V16" s="59">
        <v>2024</v>
      </c>
      <c r="W16" s="33" t="s">
        <v>91</v>
      </c>
      <c r="X16" s="59">
        <v>202401</v>
      </c>
      <c r="Y16" s="59">
        <v>202412</v>
      </c>
      <c r="Z16" s="60">
        <f>SUM(AB16:AE16)</f>
        <v>0.42</v>
      </c>
      <c r="AA16" s="65">
        <f>SUM(AB16:AD16)</f>
        <v>0.42</v>
      </c>
      <c r="AB16" s="69">
        <v>0.42</v>
      </c>
      <c r="AC16" s="69">
        <f>IFERROR(VLOOKUP(B16,'[2]巫溪-1 (20231219晚计划内)  '!$F:$BO,62,),"")</f>
        <v>0</v>
      </c>
      <c r="AD16" s="69" t="str">
        <f>IFERROR(VLOOKUP(B16,'[2]巫溪-1 (20231219晚计划内)  '!$F:$AH,29,),"")</f>
        <v/>
      </c>
      <c r="AE16" s="69"/>
      <c r="AF16" s="59">
        <v>21</v>
      </c>
      <c r="AG16" s="59">
        <v>21</v>
      </c>
      <c r="AH16" s="33" t="s">
        <v>92</v>
      </c>
      <c r="AI16" s="33" t="s">
        <v>92</v>
      </c>
      <c r="AJ16" s="33" t="s">
        <v>92</v>
      </c>
      <c r="AK16" s="33" t="s">
        <v>91</v>
      </c>
      <c r="AL16" s="33" t="s">
        <v>91</v>
      </c>
      <c r="AM16" s="33" t="s">
        <v>92</v>
      </c>
      <c r="AN16" s="33" t="s">
        <v>92</v>
      </c>
      <c r="AO16" s="33" t="s">
        <v>92</v>
      </c>
      <c r="AP16" s="33" t="s">
        <v>92</v>
      </c>
      <c r="AQ16" s="33" t="s">
        <v>7059</v>
      </c>
      <c r="AR16" s="65"/>
    </row>
    <row r="17" s="54" customFormat="1" ht="51" customHeight="1" outlineLevel="2" spans="1:44">
      <c r="A17" s="60">
        <v>9</v>
      </c>
      <c r="B17" s="28" t="s">
        <v>7102</v>
      </c>
      <c r="C17" s="33" t="s">
        <v>110</v>
      </c>
      <c r="D17" s="33" t="s">
        <v>111</v>
      </c>
      <c r="E17" s="33" t="s">
        <v>175</v>
      </c>
      <c r="F17" s="28" t="s">
        <v>7103</v>
      </c>
      <c r="G17" s="33" t="s">
        <v>114</v>
      </c>
      <c r="H17" s="33" t="s">
        <v>576</v>
      </c>
      <c r="I17" s="28" t="s">
        <v>7104</v>
      </c>
      <c r="J17" s="28" t="s">
        <v>7105</v>
      </c>
      <c r="K17" s="28" t="s">
        <v>7104</v>
      </c>
      <c r="L17" s="28" t="s">
        <v>7106</v>
      </c>
      <c r="M17" s="28" t="s">
        <v>82</v>
      </c>
      <c r="N17" s="28" t="s">
        <v>182</v>
      </c>
      <c r="O17" s="28" t="s">
        <v>7066</v>
      </c>
      <c r="P17" s="28" t="s">
        <v>7067</v>
      </c>
      <c r="Q17" s="28" t="s">
        <v>7107</v>
      </c>
      <c r="R17" s="28" t="s">
        <v>213</v>
      </c>
      <c r="S17" s="28" t="s">
        <v>155</v>
      </c>
      <c r="T17" s="28" t="s">
        <v>214</v>
      </c>
      <c r="U17" s="28" t="s">
        <v>581</v>
      </c>
      <c r="V17" s="59">
        <v>2024</v>
      </c>
      <c r="W17" s="33" t="s">
        <v>91</v>
      </c>
      <c r="X17" s="59">
        <v>202401</v>
      </c>
      <c r="Y17" s="59">
        <v>202412</v>
      </c>
      <c r="Z17" s="60">
        <f>SUM(AB17:AE17)</f>
        <v>1.95</v>
      </c>
      <c r="AA17" s="28">
        <v>1.95</v>
      </c>
      <c r="AB17" s="28">
        <v>1.95</v>
      </c>
      <c r="AC17" s="69" t="str">
        <f>IFERROR(VLOOKUP(B17,'[2]巫溪-1 (20231219晚计划内)  '!$F:$BO,62,),"")</f>
        <v/>
      </c>
      <c r="AD17" s="69" t="str">
        <f>IFERROR(VLOOKUP(B17,'[2]巫溪-1 (20231219晚计划内)  '!$F:$AH,29,),"")</f>
        <v/>
      </c>
      <c r="AE17" s="69"/>
      <c r="AF17" s="70">
        <v>117</v>
      </c>
      <c r="AG17" s="70">
        <v>117</v>
      </c>
      <c r="AH17" s="70" t="s">
        <v>92</v>
      </c>
      <c r="AI17" s="70" t="s">
        <v>92</v>
      </c>
      <c r="AJ17" s="70" t="s">
        <v>92</v>
      </c>
      <c r="AK17" s="70" t="s">
        <v>91</v>
      </c>
      <c r="AL17" s="70" t="s">
        <v>92</v>
      </c>
      <c r="AM17" s="70" t="s">
        <v>92</v>
      </c>
      <c r="AN17" s="70" t="s">
        <v>92</v>
      </c>
      <c r="AO17" s="70" t="s">
        <v>92</v>
      </c>
      <c r="AP17" s="70" t="s">
        <v>92</v>
      </c>
      <c r="AQ17" s="70" t="s">
        <v>2654</v>
      </c>
      <c r="AR17" s="65"/>
    </row>
    <row r="18" s="54" customFormat="1" ht="73" customHeight="1" outlineLevel="2" spans="1:44">
      <c r="A18" s="60">
        <v>10</v>
      </c>
      <c r="B18" s="33" t="s">
        <v>7108</v>
      </c>
      <c r="C18" s="33" t="s">
        <v>2628</v>
      </c>
      <c r="D18" s="33" t="s">
        <v>2629</v>
      </c>
      <c r="E18" s="33" t="s">
        <v>7070</v>
      </c>
      <c r="F18" s="61" t="s">
        <v>7109</v>
      </c>
      <c r="G18" s="61" t="s">
        <v>114</v>
      </c>
      <c r="H18" s="61" t="s">
        <v>576</v>
      </c>
      <c r="I18" s="61" t="s">
        <v>7110</v>
      </c>
      <c r="J18" s="60" t="s">
        <v>7111</v>
      </c>
      <c r="K18" s="61" t="s">
        <v>7110</v>
      </c>
      <c r="L18" s="33" t="s">
        <v>7112</v>
      </c>
      <c r="M18" s="33" t="s">
        <v>7026</v>
      </c>
      <c r="N18" s="33" t="s">
        <v>7075</v>
      </c>
      <c r="O18" s="33" t="s">
        <v>7076</v>
      </c>
      <c r="P18" s="33" t="s">
        <v>85</v>
      </c>
      <c r="Q18" s="33" t="s">
        <v>7113</v>
      </c>
      <c r="R18" s="33" t="s">
        <v>7078</v>
      </c>
      <c r="S18" s="33" t="s">
        <v>7045</v>
      </c>
      <c r="T18" s="33" t="s">
        <v>214</v>
      </c>
      <c r="U18" s="33" t="s">
        <v>581</v>
      </c>
      <c r="V18" s="59" t="s">
        <v>2163</v>
      </c>
      <c r="W18" s="33" t="s">
        <v>91</v>
      </c>
      <c r="X18" s="59">
        <v>202401</v>
      </c>
      <c r="Y18" s="59">
        <v>202412</v>
      </c>
      <c r="Z18" s="60">
        <f>SUM(AB18:AE18)</f>
        <v>6</v>
      </c>
      <c r="AA18" s="65">
        <f>SUM(AB18:AD18)</f>
        <v>6</v>
      </c>
      <c r="AB18" s="69">
        <f>IFERROR(VLOOKUP(B18,'[2]巫溪-1 (20231219晚计划内)  '!$F:$BN,61,),"")</f>
        <v>6</v>
      </c>
      <c r="AC18" s="69">
        <f>IFERROR(VLOOKUP(B18,'[2]巫溪-1 (20231219晚计划内)  '!$F:$BO,62,),"")</f>
        <v>0</v>
      </c>
      <c r="AD18" s="69" t="str">
        <f>IFERROR(VLOOKUP(B18,'[2]巫溪-1 (20231219晚计划内)  '!$F:$AH,29,),"")</f>
        <v/>
      </c>
      <c r="AE18" s="69"/>
      <c r="AF18" s="59">
        <v>133</v>
      </c>
      <c r="AG18" s="59">
        <v>133</v>
      </c>
      <c r="AH18" s="33" t="s">
        <v>92</v>
      </c>
      <c r="AI18" s="33" t="s">
        <v>92</v>
      </c>
      <c r="AJ18" s="33" t="s">
        <v>92</v>
      </c>
      <c r="AK18" s="33" t="s">
        <v>91</v>
      </c>
      <c r="AL18" s="33" t="s">
        <v>92</v>
      </c>
      <c r="AM18" s="33" t="s">
        <v>92</v>
      </c>
      <c r="AN18" s="33" t="s">
        <v>92</v>
      </c>
      <c r="AO18" s="33" t="s">
        <v>92</v>
      </c>
      <c r="AP18" s="33" t="s">
        <v>92</v>
      </c>
      <c r="AQ18" s="33" t="s">
        <v>2654</v>
      </c>
      <c r="AR18" s="65"/>
    </row>
    <row r="19" s="54" customFormat="1" ht="58" customHeight="1" outlineLevel="1" spans="1:44">
      <c r="A19" s="60"/>
      <c r="B19" s="33"/>
      <c r="C19" s="33"/>
      <c r="D19" s="33"/>
      <c r="E19" s="33"/>
      <c r="F19" s="33"/>
      <c r="G19" s="33"/>
      <c r="H19" s="33"/>
      <c r="I19" s="33"/>
      <c r="J19" s="59"/>
      <c r="K19" s="33"/>
      <c r="L19" s="33"/>
      <c r="M19" s="33"/>
      <c r="N19" s="33"/>
      <c r="O19" s="33"/>
      <c r="P19" s="33"/>
      <c r="Q19" s="33"/>
      <c r="R19" s="33"/>
      <c r="S19" s="33"/>
      <c r="T19" s="61"/>
      <c r="U19" s="66" t="s">
        <v>7114</v>
      </c>
      <c r="V19" s="59"/>
      <c r="W19" s="33"/>
      <c r="X19" s="59"/>
      <c r="Y19" s="59"/>
      <c r="Z19" s="60">
        <f t="shared" ref="Z19:AQ19" si="4">SUBTOTAL(9,Z20:Z23)</f>
        <v>163.8</v>
      </c>
      <c r="AA19" s="65">
        <f t="shared" si="4"/>
        <v>163.8</v>
      </c>
      <c r="AB19" s="69">
        <f t="shared" si="4"/>
        <v>163.8</v>
      </c>
      <c r="AC19" s="69">
        <f t="shared" si="4"/>
        <v>0</v>
      </c>
      <c r="AD19" s="69">
        <f t="shared" si="4"/>
        <v>0</v>
      </c>
      <c r="AE19" s="69">
        <f t="shared" si="4"/>
        <v>0</v>
      </c>
      <c r="AF19" s="59">
        <f t="shared" si="4"/>
        <v>5807</v>
      </c>
      <c r="AG19" s="59">
        <f t="shared" si="4"/>
        <v>5807</v>
      </c>
      <c r="AH19" s="33">
        <f t="shared" si="4"/>
        <v>0</v>
      </c>
      <c r="AI19" s="33">
        <f t="shared" si="4"/>
        <v>0</v>
      </c>
      <c r="AJ19" s="33">
        <f t="shared" si="4"/>
        <v>0</v>
      </c>
      <c r="AK19" s="33">
        <f t="shared" si="4"/>
        <v>0</v>
      </c>
      <c r="AL19" s="33">
        <f t="shared" si="4"/>
        <v>0</v>
      </c>
      <c r="AM19" s="33">
        <f t="shared" si="4"/>
        <v>0</v>
      </c>
      <c r="AN19" s="33">
        <f t="shared" si="4"/>
        <v>0</v>
      </c>
      <c r="AO19" s="33">
        <f t="shared" si="4"/>
        <v>0</v>
      </c>
      <c r="AP19" s="33">
        <f t="shared" si="4"/>
        <v>0</v>
      </c>
      <c r="AQ19" s="33">
        <f t="shared" si="4"/>
        <v>0</v>
      </c>
      <c r="AR19" s="65"/>
    </row>
    <row r="20" s="54" customFormat="1" ht="86" customHeight="1" outlineLevel="2" spans="1:44">
      <c r="A20" s="60">
        <v>11</v>
      </c>
      <c r="B20" s="33" t="s">
        <v>7115</v>
      </c>
      <c r="C20" s="33" t="s">
        <v>558</v>
      </c>
      <c r="D20" s="33" t="s">
        <v>559</v>
      </c>
      <c r="E20" s="33" t="s">
        <v>559</v>
      </c>
      <c r="F20" s="33" t="s">
        <v>7116</v>
      </c>
      <c r="G20" s="33" t="s">
        <v>114</v>
      </c>
      <c r="H20" s="33" t="s">
        <v>333</v>
      </c>
      <c r="I20" s="33" t="s">
        <v>7117</v>
      </c>
      <c r="J20" s="59" t="s">
        <v>7118</v>
      </c>
      <c r="K20" s="33" t="s">
        <v>7117</v>
      </c>
      <c r="L20" s="33" t="s">
        <v>7119</v>
      </c>
      <c r="M20" s="33" t="s">
        <v>7039</v>
      </c>
      <c r="N20" s="33" t="s">
        <v>7040</v>
      </c>
      <c r="O20" s="33" t="s">
        <v>7041</v>
      </c>
      <c r="P20" s="33" t="s">
        <v>7042</v>
      </c>
      <c r="Q20" s="33" t="s">
        <v>7120</v>
      </c>
      <c r="R20" s="33" t="s">
        <v>7044</v>
      </c>
      <c r="S20" s="33" t="s">
        <v>7045</v>
      </c>
      <c r="T20" s="61" t="s">
        <v>7046</v>
      </c>
      <c r="U20" s="33" t="s">
        <v>647</v>
      </c>
      <c r="V20" s="59">
        <v>2024</v>
      </c>
      <c r="W20" s="33" t="s">
        <v>91</v>
      </c>
      <c r="X20" s="59">
        <v>202401</v>
      </c>
      <c r="Y20" s="59">
        <v>202412</v>
      </c>
      <c r="Z20" s="60">
        <f>SUM(AB20:AE20)</f>
        <v>73.2</v>
      </c>
      <c r="AA20" s="65">
        <f>SUM(AB20:AD20)</f>
        <v>73.2</v>
      </c>
      <c r="AB20" s="69">
        <f>IFERROR(VLOOKUP(B20,'[2]巫溪-1 (20231219晚计划内)  '!$F:$BN,61,),"")</f>
        <v>73.2</v>
      </c>
      <c r="AC20" s="69">
        <f>IFERROR(VLOOKUP(B20,'[2]巫溪-1 (20231219晚计划内)  '!$F:$BO,62,),"")</f>
        <v>0</v>
      </c>
      <c r="AD20" s="69" t="str">
        <f>IFERROR(VLOOKUP(B20,'[2]巫溪-1 (20231219晚计划内)  '!$F:$AH,29,),"")</f>
        <v/>
      </c>
      <c r="AE20" s="69"/>
      <c r="AF20" s="59">
        <v>147</v>
      </c>
      <c r="AG20" s="59">
        <v>147</v>
      </c>
      <c r="AH20" s="33" t="s">
        <v>92</v>
      </c>
      <c r="AI20" s="33" t="s">
        <v>92</v>
      </c>
      <c r="AJ20" s="33" t="s">
        <v>92</v>
      </c>
      <c r="AK20" s="33" t="s">
        <v>91</v>
      </c>
      <c r="AL20" s="33" t="s">
        <v>91</v>
      </c>
      <c r="AM20" s="33" t="s">
        <v>92</v>
      </c>
      <c r="AN20" s="33" t="s">
        <v>92</v>
      </c>
      <c r="AO20" s="33" t="s">
        <v>92</v>
      </c>
      <c r="AP20" s="33" t="s">
        <v>92</v>
      </c>
      <c r="AQ20" s="33" t="s">
        <v>573</v>
      </c>
      <c r="AR20" s="65"/>
    </row>
    <row r="21" s="54" customFormat="1" ht="37" customHeight="1" outlineLevel="2" spans="1:44">
      <c r="A21" s="60">
        <v>12</v>
      </c>
      <c r="B21" s="33" t="s">
        <v>7121</v>
      </c>
      <c r="C21" s="33" t="s">
        <v>558</v>
      </c>
      <c r="D21" s="33" t="s">
        <v>793</v>
      </c>
      <c r="E21" s="33" t="s">
        <v>794</v>
      </c>
      <c r="F21" s="33" t="s">
        <v>7122</v>
      </c>
      <c r="G21" s="33" t="s">
        <v>114</v>
      </c>
      <c r="H21" s="33" t="s">
        <v>333</v>
      </c>
      <c r="I21" s="33" t="s">
        <v>7123</v>
      </c>
      <c r="J21" s="59" t="s">
        <v>7124</v>
      </c>
      <c r="K21" s="33" t="s">
        <v>7123</v>
      </c>
      <c r="L21" s="33" t="s">
        <v>7125</v>
      </c>
      <c r="M21" s="33" t="s">
        <v>7053</v>
      </c>
      <c r="N21" s="33" t="s">
        <v>7054</v>
      </c>
      <c r="O21" s="33" t="s">
        <v>7055</v>
      </c>
      <c r="P21" s="33" t="s">
        <v>7056</v>
      </c>
      <c r="Q21" s="33" t="s">
        <v>7126</v>
      </c>
      <c r="R21" s="33" t="s">
        <v>7044</v>
      </c>
      <c r="S21" s="33" t="s">
        <v>7058</v>
      </c>
      <c r="T21" s="61" t="s">
        <v>7046</v>
      </c>
      <c r="U21" s="33" t="s">
        <v>647</v>
      </c>
      <c r="V21" s="59">
        <v>2024</v>
      </c>
      <c r="W21" s="33" t="s">
        <v>91</v>
      </c>
      <c r="X21" s="59">
        <v>202401</v>
      </c>
      <c r="Y21" s="59">
        <v>202412</v>
      </c>
      <c r="Z21" s="60">
        <f>SUM(AB21:AE21)</f>
        <v>14.6</v>
      </c>
      <c r="AA21" s="65">
        <f>SUM(AB21:AD21)</f>
        <v>14.6</v>
      </c>
      <c r="AB21" s="69">
        <f>IFERROR(VLOOKUP(B21,'[2]巫溪-1 (20231219晚计划内)  '!$F:$BN,61,),"")</f>
        <v>14.6</v>
      </c>
      <c r="AC21" s="69">
        <f>IFERROR(VLOOKUP(B21,'[2]巫溪-1 (20231219晚计划内)  '!$F:$BO,62,),"")</f>
        <v>0</v>
      </c>
      <c r="AD21" s="69" t="str">
        <f>IFERROR(VLOOKUP(B21,'[2]巫溪-1 (20231219晚计划内)  '!$F:$AH,29,),"")</f>
        <v/>
      </c>
      <c r="AE21" s="69"/>
      <c r="AF21" s="59">
        <v>730</v>
      </c>
      <c r="AG21" s="59">
        <v>730</v>
      </c>
      <c r="AH21" s="33" t="s">
        <v>92</v>
      </c>
      <c r="AI21" s="33" t="s">
        <v>92</v>
      </c>
      <c r="AJ21" s="33" t="s">
        <v>92</v>
      </c>
      <c r="AK21" s="33" t="s">
        <v>91</v>
      </c>
      <c r="AL21" s="33" t="s">
        <v>91</v>
      </c>
      <c r="AM21" s="33" t="s">
        <v>92</v>
      </c>
      <c r="AN21" s="33" t="s">
        <v>92</v>
      </c>
      <c r="AO21" s="33" t="s">
        <v>92</v>
      </c>
      <c r="AP21" s="33" t="s">
        <v>92</v>
      </c>
      <c r="AQ21" s="33" t="s">
        <v>7059</v>
      </c>
      <c r="AR21" s="65"/>
    </row>
    <row r="22" s="54" customFormat="1" ht="58" customHeight="1" outlineLevel="2" spans="1:44">
      <c r="A22" s="60">
        <v>13</v>
      </c>
      <c r="B22" s="28" t="s">
        <v>7127</v>
      </c>
      <c r="C22" s="33" t="s">
        <v>110</v>
      </c>
      <c r="D22" s="33" t="s">
        <v>111</v>
      </c>
      <c r="E22" s="33" t="s">
        <v>175</v>
      </c>
      <c r="F22" s="28" t="s">
        <v>7128</v>
      </c>
      <c r="G22" s="33" t="s">
        <v>114</v>
      </c>
      <c r="H22" s="33" t="s">
        <v>333</v>
      </c>
      <c r="I22" s="28" t="s">
        <v>7129</v>
      </c>
      <c r="J22" s="28" t="s">
        <v>7130</v>
      </c>
      <c r="K22" s="28" t="s">
        <v>7129</v>
      </c>
      <c r="L22" s="28" t="s">
        <v>7131</v>
      </c>
      <c r="M22" s="28" t="s">
        <v>82</v>
      </c>
      <c r="N22" s="28" t="s">
        <v>182</v>
      </c>
      <c r="O22" s="28" t="s">
        <v>7066</v>
      </c>
      <c r="P22" s="28" t="s">
        <v>7067</v>
      </c>
      <c r="Q22" s="28" t="s">
        <v>7132</v>
      </c>
      <c r="R22" s="28" t="s">
        <v>213</v>
      </c>
      <c r="S22" s="28" t="s">
        <v>155</v>
      </c>
      <c r="T22" s="28" t="s">
        <v>214</v>
      </c>
      <c r="U22" s="28" t="s">
        <v>647</v>
      </c>
      <c r="V22" s="59">
        <v>2024</v>
      </c>
      <c r="W22" s="33" t="s">
        <v>91</v>
      </c>
      <c r="X22" s="59">
        <v>202401</v>
      </c>
      <c r="Y22" s="59">
        <v>202412</v>
      </c>
      <c r="Z22" s="60">
        <f>SUM(AB22:AE22)</f>
        <v>36</v>
      </c>
      <c r="AA22" s="28">
        <v>36</v>
      </c>
      <c r="AB22" s="28">
        <v>36</v>
      </c>
      <c r="AC22" s="69" t="str">
        <f>IFERROR(VLOOKUP(B22,'[2]巫溪-1 (20231219晚计划内)  '!$F:$BO,62,),"")</f>
        <v/>
      </c>
      <c r="AD22" s="69" t="str">
        <f>IFERROR(VLOOKUP(B22,'[2]巫溪-1 (20231219晚计划内)  '!$F:$AH,29,),"")</f>
        <v/>
      </c>
      <c r="AE22" s="69"/>
      <c r="AF22" s="70">
        <v>2124</v>
      </c>
      <c r="AG22" s="70">
        <v>2124</v>
      </c>
      <c r="AH22" s="70" t="s">
        <v>92</v>
      </c>
      <c r="AI22" s="70" t="s">
        <v>92</v>
      </c>
      <c r="AJ22" s="70" t="s">
        <v>92</v>
      </c>
      <c r="AK22" s="70" t="s">
        <v>91</v>
      </c>
      <c r="AL22" s="70" t="s">
        <v>92</v>
      </c>
      <c r="AM22" s="70" t="s">
        <v>92</v>
      </c>
      <c r="AN22" s="70" t="s">
        <v>92</v>
      </c>
      <c r="AO22" s="70" t="s">
        <v>92</v>
      </c>
      <c r="AP22" s="70" t="s">
        <v>92</v>
      </c>
      <c r="AQ22" s="70" t="s">
        <v>2038</v>
      </c>
      <c r="AR22" s="65"/>
    </row>
    <row r="23" s="54" customFormat="1" ht="88" customHeight="1" outlineLevel="2" spans="1:44">
      <c r="A23" s="60">
        <v>14</v>
      </c>
      <c r="B23" s="33" t="s">
        <v>7133</v>
      </c>
      <c r="C23" s="33" t="s">
        <v>2628</v>
      </c>
      <c r="D23" s="33" t="s">
        <v>2629</v>
      </c>
      <c r="E23" s="33" t="s">
        <v>7070</v>
      </c>
      <c r="F23" s="61" t="s">
        <v>7134</v>
      </c>
      <c r="G23" s="61" t="s">
        <v>114</v>
      </c>
      <c r="H23" s="61" t="s">
        <v>333</v>
      </c>
      <c r="I23" s="61" t="s">
        <v>7135</v>
      </c>
      <c r="J23" s="60" t="s">
        <v>7136</v>
      </c>
      <c r="K23" s="61" t="s">
        <v>7135</v>
      </c>
      <c r="L23" s="33" t="s">
        <v>7137</v>
      </c>
      <c r="M23" s="33" t="s">
        <v>7026</v>
      </c>
      <c r="N23" s="33" t="s">
        <v>7075</v>
      </c>
      <c r="O23" s="33" t="s">
        <v>7076</v>
      </c>
      <c r="P23" s="33" t="s">
        <v>85</v>
      </c>
      <c r="Q23" s="33" t="s">
        <v>7138</v>
      </c>
      <c r="R23" s="33" t="s">
        <v>7078</v>
      </c>
      <c r="S23" s="33" t="s">
        <v>7045</v>
      </c>
      <c r="T23" s="33" t="s">
        <v>214</v>
      </c>
      <c r="U23" s="33" t="s">
        <v>647</v>
      </c>
      <c r="V23" s="59">
        <v>2024</v>
      </c>
      <c r="W23" s="33" t="s">
        <v>91</v>
      </c>
      <c r="X23" s="59">
        <v>202401</v>
      </c>
      <c r="Y23" s="59">
        <v>202412</v>
      </c>
      <c r="Z23" s="60">
        <f>SUM(AB23:AE23)</f>
        <v>40</v>
      </c>
      <c r="AA23" s="65">
        <f>SUM(AB23:AD23)</f>
        <v>40</v>
      </c>
      <c r="AB23" s="69">
        <f>IFERROR(VLOOKUP(B23,'[2]巫溪-1 (20231219晚计划内)  '!$F:$BN,61,),"")</f>
        <v>40</v>
      </c>
      <c r="AC23" s="69">
        <f>IFERROR(VLOOKUP(B23,'[2]巫溪-1 (20231219晚计划内)  '!$F:$BO,62,),"")</f>
        <v>0</v>
      </c>
      <c r="AD23" s="69" t="str">
        <f>IFERROR(VLOOKUP(B23,'[2]巫溪-1 (20231219晚计划内)  '!$F:$AH,29,),"")</f>
        <v/>
      </c>
      <c r="AE23" s="69"/>
      <c r="AF23" s="59">
        <v>2806</v>
      </c>
      <c r="AG23" s="59">
        <v>2806</v>
      </c>
      <c r="AH23" s="33" t="s">
        <v>92</v>
      </c>
      <c r="AI23" s="33" t="s">
        <v>92</v>
      </c>
      <c r="AJ23" s="33" t="s">
        <v>92</v>
      </c>
      <c r="AK23" s="33" t="s">
        <v>91</v>
      </c>
      <c r="AL23" s="33" t="s">
        <v>91</v>
      </c>
      <c r="AM23" s="33" t="s">
        <v>92</v>
      </c>
      <c r="AN23" s="33" t="s">
        <v>92</v>
      </c>
      <c r="AO23" s="33" t="s">
        <v>92</v>
      </c>
      <c r="AP23" s="33" t="s">
        <v>92</v>
      </c>
      <c r="AQ23" s="33" t="s">
        <v>2038</v>
      </c>
      <c r="AR23" s="65"/>
    </row>
    <row r="24" s="54" customFormat="1" ht="49" customHeight="1" outlineLevel="1" spans="1:44">
      <c r="A24" s="60"/>
      <c r="B24" s="33"/>
      <c r="C24" s="33"/>
      <c r="D24" s="33"/>
      <c r="E24" s="33"/>
      <c r="F24" s="33"/>
      <c r="G24" s="33"/>
      <c r="H24" s="33"/>
      <c r="I24" s="33"/>
      <c r="J24" s="59"/>
      <c r="K24" s="33"/>
      <c r="L24" s="33"/>
      <c r="M24" s="33"/>
      <c r="N24" s="33"/>
      <c r="O24" s="33"/>
      <c r="P24" s="33"/>
      <c r="Q24" s="33"/>
      <c r="R24" s="33"/>
      <c r="S24" s="33"/>
      <c r="T24" s="61"/>
      <c r="U24" s="66" t="s">
        <v>7139</v>
      </c>
      <c r="V24" s="59"/>
      <c r="W24" s="33"/>
      <c r="X24" s="59"/>
      <c r="Y24" s="59"/>
      <c r="Z24" s="60">
        <f t="shared" ref="Z24:AQ24" si="5">SUBTOTAL(9,Z25:Z28)</f>
        <v>195.14</v>
      </c>
      <c r="AA24" s="65">
        <f t="shared" si="5"/>
        <v>195.14</v>
      </c>
      <c r="AB24" s="69">
        <f t="shared" si="5"/>
        <v>195.14</v>
      </c>
      <c r="AC24" s="69">
        <f t="shared" si="5"/>
        <v>0</v>
      </c>
      <c r="AD24" s="69">
        <f t="shared" si="5"/>
        <v>0</v>
      </c>
      <c r="AE24" s="69">
        <f t="shared" si="5"/>
        <v>0</v>
      </c>
      <c r="AF24" s="59">
        <f t="shared" si="5"/>
        <v>8607</v>
      </c>
      <c r="AG24" s="59">
        <f t="shared" si="5"/>
        <v>8607</v>
      </c>
      <c r="AH24" s="33">
        <f t="shared" si="5"/>
        <v>0</v>
      </c>
      <c r="AI24" s="33">
        <f t="shared" si="5"/>
        <v>0</v>
      </c>
      <c r="AJ24" s="33">
        <f t="shared" si="5"/>
        <v>0</v>
      </c>
      <c r="AK24" s="33">
        <f t="shared" si="5"/>
        <v>0</v>
      </c>
      <c r="AL24" s="33">
        <f t="shared" si="5"/>
        <v>0</v>
      </c>
      <c r="AM24" s="33">
        <f t="shared" si="5"/>
        <v>0</v>
      </c>
      <c r="AN24" s="33">
        <f t="shared" si="5"/>
        <v>0</v>
      </c>
      <c r="AO24" s="33">
        <f t="shared" si="5"/>
        <v>0</v>
      </c>
      <c r="AP24" s="33">
        <f t="shared" si="5"/>
        <v>0</v>
      </c>
      <c r="AQ24" s="33">
        <f t="shared" si="5"/>
        <v>0</v>
      </c>
      <c r="AR24" s="65"/>
    </row>
    <row r="25" s="54" customFormat="1" ht="82" customHeight="1" outlineLevel="2" spans="1:44">
      <c r="A25" s="60">
        <v>15</v>
      </c>
      <c r="B25" s="33" t="s">
        <v>7140</v>
      </c>
      <c r="C25" s="33" t="s">
        <v>558</v>
      </c>
      <c r="D25" s="33" t="s">
        <v>559</v>
      </c>
      <c r="E25" s="33" t="s">
        <v>559</v>
      </c>
      <c r="F25" s="33" t="s">
        <v>7141</v>
      </c>
      <c r="G25" s="33" t="s">
        <v>114</v>
      </c>
      <c r="H25" s="33" t="s">
        <v>375</v>
      </c>
      <c r="I25" s="33" t="s">
        <v>7142</v>
      </c>
      <c r="J25" s="59" t="s">
        <v>7143</v>
      </c>
      <c r="K25" s="33" t="s">
        <v>7142</v>
      </c>
      <c r="L25" s="33" t="s">
        <v>7144</v>
      </c>
      <c r="M25" s="33" t="s">
        <v>7039</v>
      </c>
      <c r="N25" s="33" t="s">
        <v>7040</v>
      </c>
      <c r="O25" s="33" t="s">
        <v>7041</v>
      </c>
      <c r="P25" s="33" t="s">
        <v>7042</v>
      </c>
      <c r="Q25" s="33" t="s">
        <v>7145</v>
      </c>
      <c r="R25" s="33" t="s">
        <v>7044</v>
      </c>
      <c r="S25" s="33" t="s">
        <v>7045</v>
      </c>
      <c r="T25" s="61" t="s">
        <v>7046</v>
      </c>
      <c r="U25" s="33" t="s">
        <v>617</v>
      </c>
      <c r="V25" s="59">
        <v>2024</v>
      </c>
      <c r="W25" s="33" t="s">
        <v>91</v>
      </c>
      <c r="X25" s="59">
        <v>202401</v>
      </c>
      <c r="Y25" s="59">
        <v>202412</v>
      </c>
      <c r="Z25" s="60">
        <f>SUM(AB25:AE25)</f>
        <v>79.2</v>
      </c>
      <c r="AA25" s="65">
        <f>SUM(AB25:AD25)</f>
        <v>79.2</v>
      </c>
      <c r="AB25" s="69">
        <f>IFERROR(VLOOKUP(B25,'[2]巫溪-1 (20231219晚计划内)  '!$F:$BN,61,),"")</f>
        <v>79.2</v>
      </c>
      <c r="AC25" s="69">
        <f>IFERROR(VLOOKUP(B25,'[2]巫溪-1 (20231219晚计划内)  '!$F:$BO,62,),"")</f>
        <v>0</v>
      </c>
      <c r="AD25" s="69" t="str">
        <f>IFERROR(VLOOKUP(B25,'[2]巫溪-1 (20231219晚计划内)  '!$F:$AH,29,),"")</f>
        <v/>
      </c>
      <c r="AE25" s="69"/>
      <c r="AF25" s="59">
        <v>145</v>
      </c>
      <c r="AG25" s="59">
        <v>145</v>
      </c>
      <c r="AH25" s="33" t="s">
        <v>92</v>
      </c>
      <c r="AI25" s="33" t="s">
        <v>92</v>
      </c>
      <c r="AJ25" s="33" t="s">
        <v>92</v>
      </c>
      <c r="AK25" s="33" t="s">
        <v>91</v>
      </c>
      <c r="AL25" s="33" t="s">
        <v>91</v>
      </c>
      <c r="AM25" s="33" t="s">
        <v>92</v>
      </c>
      <c r="AN25" s="33" t="s">
        <v>92</v>
      </c>
      <c r="AO25" s="33" t="s">
        <v>92</v>
      </c>
      <c r="AP25" s="33" t="s">
        <v>92</v>
      </c>
      <c r="AQ25" s="33" t="s">
        <v>573</v>
      </c>
      <c r="AR25" s="65"/>
    </row>
    <row r="26" s="54" customFormat="1" ht="40" customHeight="1" outlineLevel="2" spans="1:44">
      <c r="A26" s="60">
        <v>16</v>
      </c>
      <c r="B26" s="33" t="s">
        <v>7146</v>
      </c>
      <c r="C26" s="33" t="s">
        <v>558</v>
      </c>
      <c r="D26" s="33" t="s">
        <v>793</v>
      </c>
      <c r="E26" s="33" t="s">
        <v>794</v>
      </c>
      <c r="F26" s="33" t="s">
        <v>7147</v>
      </c>
      <c r="G26" s="33" t="s">
        <v>114</v>
      </c>
      <c r="H26" s="33" t="s">
        <v>375</v>
      </c>
      <c r="I26" s="33" t="s">
        <v>7148</v>
      </c>
      <c r="J26" s="59" t="s">
        <v>7149</v>
      </c>
      <c r="K26" s="33" t="s">
        <v>7148</v>
      </c>
      <c r="L26" s="33" t="s">
        <v>7150</v>
      </c>
      <c r="M26" s="33" t="s">
        <v>7053</v>
      </c>
      <c r="N26" s="33" t="s">
        <v>7054</v>
      </c>
      <c r="O26" s="33" t="s">
        <v>7055</v>
      </c>
      <c r="P26" s="33" t="s">
        <v>7056</v>
      </c>
      <c r="Q26" s="33" t="s">
        <v>7151</v>
      </c>
      <c r="R26" s="33" t="s">
        <v>7044</v>
      </c>
      <c r="S26" s="33" t="s">
        <v>7058</v>
      </c>
      <c r="T26" s="61" t="s">
        <v>7046</v>
      </c>
      <c r="U26" s="33" t="s">
        <v>617</v>
      </c>
      <c r="V26" s="59">
        <v>2024</v>
      </c>
      <c r="W26" s="33" t="s">
        <v>91</v>
      </c>
      <c r="X26" s="59">
        <v>202401</v>
      </c>
      <c r="Y26" s="59">
        <v>202412</v>
      </c>
      <c r="Z26" s="60">
        <f>SUM(AB26:AE26)</f>
        <v>19.12</v>
      </c>
      <c r="AA26" s="65">
        <f>SUM(AB26:AD26)</f>
        <v>19.12</v>
      </c>
      <c r="AB26" s="69">
        <v>19.12</v>
      </c>
      <c r="AC26" s="69">
        <f>IFERROR(VLOOKUP(B26,'[2]巫溪-1 (20231219晚计划内)  '!$F:$BO,62,),"")</f>
        <v>0</v>
      </c>
      <c r="AD26" s="69" t="str">
        <f>IFERROR(VLOOKUP(B26,'[2]巫溪-1 (20231219晚计划内)  '!$F:$AH,29,),"")</f>
        <v/>
      </c>
      <c r="AE26" s="69"/>
      <c r="AF26" s="59">
        <v>956</v>
      </c>
      <c r="AG26" s="59">
        <v>956</v>
      </c>
      <c r="AH26" s="33" t="s">
        <v>92</v>
      </c>
      <c r="AI26" s="33" t="s">
        <v>92</v>
      </c>
      <c r="AJ26" s="33" t="s">
        <v>92</v>
      </c>
      <c r="AK26" s="33" t="s">
        <v>91</v>
      </c>
      <c r="AL26" s="33" t="s">
        <v>91</v>
      </c>
      <c r="AM26" s="33" t="s">
        <v>92</v>
      </c>
      <c r="AN26" s="33" t="s">
        <v>92</v>
      </c>
      <c r="AO26" s="33" t="s">
        <v>92</v>
      </c>
      <c r="AP26" s="33" t="s">
        <v>92</v>
      </c>
      <c r="AQ26" s="33" t="s">
        <v>7059</v>
      </c>
      <c r="AR26" s="65"/>
    </row>
    <row r="27" s="54" customFormat="1" ht="64" customHeight="1" outlineLevel="2" spans="1:44">
      <c r="A27" s="60">
        <v>17</v>
      </c>
      <c r="B27" s="28" t="s">
        <v>7152</v>
      </c>
      <c r="C27" s="33" t="s">
        <v>110</v>
      </c>
      <c r="D27" s="33" t="s">
        <v>111</v>
      </c>
      <c r="E27" s="33" t="s">
        <v>175</v>
      </c>
      <c r="F27" s="28" t="s">
        <v>7153</v>
      </c>
      <c r="G27" s="33" t="s">
        <v>114</v>
      </c>
      <c r="H27" s="33" t="s">
        <v>375</v>
      </c>
      <c r="I27" s="28" t="s">
        <v>7154</v>
      </c>
      <c r="J27" s="28" t="s">
        <v>7155</v>
      </c>
      <c r="K27" s="28" t="s">
        <v>7156</v>
      </c>
      <c r="L27" s="28" t="s">
        <v>7157</v>
      </c>
      <c r="M27" s="28" t="s">
        <v>82</v>
      </c>
      <c r="N27" s="28" t="s">
        <v>182</v>
      </c>
      <c r="O27" s="28" t="s">
        <v>7158</v>
      </c>
      <c r="P27" s="28" t="s">
        <v>7067</v>
      </c>
      <c r="Q27" s="28" t="s">
        <v>7159</v>
      </c>
      <c r="R27" s="28" t="s">
        <v>213</v>
      </c>
      <c r="S27" s="28" t="s">
        <v>155</v>
      </c>
      <c r="T27" s="28" t="s">
        <v>214</v>
      </c>
      <c r="U27" s="28" t="s">
        <v>617</v>
      </c>
      <c r="V27" s="59">
        <v>2024</v>
      </c>
      <c r="W27" s="33" t="s">
        <v>91</v>
      </c>
      <c r="X27" s="59">
        <v>202401</v>
      </c>
      <c r="Y27" s="59">
        <v>202412</v>
      </c>
      <c r="Z27" s="60">
        <f>SUM(AB27:AE27)</f>
        <v>53.82</v>
      </c>
      <c r="AA27" s="28">
        <v>53.82</v>
      </c>
      <c r="AB27" s="28">
        <v>53.82</v>
      </c>
      <c r="AC27" s="69" t="str">
        <f>IFERROR(VLOOKUP(B27,'[2]巫溪-1 (20231219晚计划内)  '!$F:$BO,62,),"")</f>
        <v/>
      </c>
      <c r="AD27" s="69" t="str">
        <f>IFERROR(VLOOKUP(B27,'[2]巫溪-1 (20231219晚计划内)  '!$F:$AH,29,),"")</f>
        <v/>
      </c>
      <c r="AE27" s="69"/>
      <c r="AF27" s="70">
        <v>3600</v>
      </c>
      <c r="AG27" s="70">
        <v>3600</v>
      </c>
      <c r="AH27" s="70" t="s">
        <v>92</v>
      </c>
      <c r="AI27" s="70" t="s">
        <v>92</v>
      </c>
      <c r="AJ27" s="70" t="s">
        <v>92</v>
      </c>
      <c r="AK27" s="70" t="s">
        <v>91</v>
      </c>
      <c r="AL27" s="70" t="s">
        <v>92</v>
      </c>
      <c r="AM27" s="70" t="s">
        <v>92</v>
      </c>
      <c r="AN27" s="70" t="s">
        <v>92</v>
      </c>
      <c r="AO27" s="70" t="s">
        <v>92</v>
      </c>
      <c r="AP27" s="70" t="s">
        <v>92</v>
      </c>
      <c r="AQ27" s="70" t="s">
        <v>2936</v>
      </c>
      <c r="AR27" s="65"/>
    </row>
    <row r="28" s="54" customFormat="1" ht="86" customHeight="1" outlineLevel="2" spans="1:44">
      <c r="A28" s="60">
        <v>18</v>
      </c>
      <c r="B28" s="33" t="s">
        <v>7160</v>
      </c>
      <c r="C28" s="33" t="s">
        <v>2628</v>
      </c>
      <c r="D28" s="33" t="s">
        <v>2629</v>
      </c>
      <c r="E28" s="33" t="s">
        <v>7070</v>
      </c>
      <c r="F28" s="61" t="s">
        <v>7161</v>
      </c>
      <c r="G28" s="61" t="s">
        <v>114</v>
      </c>
      <c r="H28" s="61" t="s">
        <v>375</v>
      </c>
      <c r="I28" s="61" t="s">
        <v>7162</v>
      </c>
      <c r="J28" s="60" t="s">
        <v>7163</v>
      </c>
      <c r="K28" s="61" t="s">
        <v>7162</v>
      </c>
      <c r="L28" s="33" t="s">
        <v>7164</v>
      </c>
      <c r="M28" s="33" t="s">
        <v>7026</v>
      </c>
      <c r="N28" s="33" t="s">
        <v>7075</v>
      </c>
      <c r="O28" s="33" t="s">
        <v>7076</v>
      </c>
      <c r="P28" s="33" t="s">
        <v>85</v>
      </c>
      <c r="Q28" s="33" t="s">
        <v>7165</v>
      </c>
      <c r="R28" s="33" t="s">
        <v>7078</v>
      </c>
      <c r="S28" s="33" t="s">
        <v>7045</v>
      </c>
      <c r="T28" s="33" t="s">
        <v>214</v>
      </c>
      <c r="U28" s="33" t="s">
        <v>617</v>
      </c>
      <c r="V28" s="59">
        <v>2024</v>
      </c>
      <c r="W28" s="33" t="s">
        <v>91</v>
      </c>
      <c r="X28" s="59">
        <v>202401</v>
      </c>
      <c r="Y28" s="59">
        <v>202412</v>
      </c>
      <c r="Z28" s="60">
        <f>SUM(AB28:AE28)</f>
        <v>43</v>
      </c>
      <c r="AA28" s="65">
        <f>SUM(AB28:AD28)</f>
        <v>43</v>
      </c>
      <c r="AB28" s="69">
        <f>IFERROR(VLOOKUP(B28,'[2]巫溪-1 (20231219晚计划内)  '!$F:$BN,61,),"")</f>
        <v>43</v>
      </c>
      <c r="AC28" s="69">
        <f>IFERROR(VLOOKUP(B28,'[2]巫溪-1 (20231219晚计划内)  '!$F:$BO,62,),"")</f>
        <v>0</v>
      </c>
      <c r="AD28" s="69" t="str">
        <f>IFERROR(VLOOKUP(B28,'[2]巫溪-1 (20231219晚计划内)  '!$F:$AH,29,),"")</f>
        <v/>
      </c>
      <c r="AE28" s="69"/>
      <c r="AF28" s="59">
        <v>3906</v>
      </c>
      <c r="AG28" s="59">
        <v>3906</v>
      </c>
      <c r="AH28" s="33" t="s">
        <v>92</v>
      </c>
      <c r="AI28" s="33" t="s">
        <v>92</v>
      </c>
      <c r="AJ28" s="33" t="s">
        <v>92</v>
      </c>
      <c r="AK28" s="33" t="s">
        <v>91</v>
      </c>
      <c r="AL28" s="33" t="s">
        <v>91</v>
      </c>
      <c r="AM28" s="33" t="s">
        <v>92</v>
      </c>
      <c r="AN28" s="33" t="s">
        <v>92</v>
      </c>
      <c r="AO28" s="33" t="s">
        <v>92</v>
      </c>
      <c r="AP28" s="33" t="s">
        <v>92</v>
      </c>
      <c r="AQ28" s="33" t="s">
        <v>2662</v>
      </c>
      <c r="AR28" s="65"/>
    </row>
    <row r="29" s="54" customFormat="1" ht="54" customHeight="1" outlineLevel="1" spans="1:44">
      <c r="A29" s="60"/>
      <c r="B29" s="33"/>
      <c r="C29" s="33"/>
      <c r="D29" s="33"/>
      <c r="E29" s="33"/>
      <c r="F29" s="33"/>
      <c r="G29" s="33"/>
      <c r="H29" s="33"/>
      <c r="I29" s="33"/>
      <c r="J29" s="59"/>
      <c r="K29" s="33"/>
      <c r="L29" s="33"/>
      <c r="M29" s="33"/>
      <c r="N29" s="33"/>
      <c r="O29" s="33"/>
      <c r="P29" s="33"/>
      <c r="Q29" s="33"/>
      <c r="R29" s="33"/>
      <c r="S29" s="33"/>
      <c r="T29" s="61"/>
      <c r="U29" s="66" t="s">
        <v>7166</v>
      </c>
      <c r="V29" s="59"/>
      <c r="W29" s="33"/>
      <c r="X29" s="59"/>
      <c r="Y29" s="59"/>
      <c r="Z29" s="60">
        <f t="shared" ref="Z29:AQ29" si="6">SUBTOTAL(9,Z30:Z34)</f>
        <v>495.55</v>
      </c>
      <c r="AA29" s="65">
        <f t="shared" si="6"/>
        <v>495.55</v>
      </c>
      <c r="AB29" s="69">
        <f t="shared" si="6"/>
        <v>145.55</v>
      </c>
      <c r="AC29" s="69">
        <f t="shared" si="6"/>
        <v>350</v>
      </c>
      <c r="AD29" s="69">
        <f t="shared" si="6"/>
        <v>0</v>
      </c>
      <c r="AE29" s="69">
        <f t="shared" si="6"/>
        <v>0</v>
      </c>
      <c r="AF29" s="59">
        <f t="shared" si="6"/>
        <v>6434</v>
      </c>
      <c r="AG29" s="59">
        <f t="shared" si="6"/>
        <v>5935</v>
      </c>
      <c r="AH29" s="33">
        <f t="shared" si="6"/>
        <v>0</v>
      </c>
      <c r="AI29" s="33">
        <f t="shared" si="6"/>
        <v>0</v>
      </c>
      <c r="AJ29" s="33">
        <f t="shared" si="6"/>
        <v>0</v>
      </c>
      <c r="AK29" s="33">
        <f t="shared" si="6"/>
        <v>0</v>
      </c>
      <c r="AL29" s="33">
        <f t="shared" si="6"/>
        <v>0</v>
      </c>
      <c r="AM29" s="33">
        <f t="shared" si="6"/>
        <v>0</v>
      </c>
      <c r="AN29" s="33">
        <f t="shared" si="6"/>
        <v>0</v>
      </c>
      <c r="AO29" s="33">
        <f t="shared" si="6"/>
        <v>0</v>
      </c>
      <c r="AP29" s="33">
        <f t="shared" si="6"/>
        <v>0</v>
      </c>
      <c r="AQ29" s="33">
        <f t="shared" si="6"/>
        <v>0</v>
      </c>
      <c r="AR29" s="65"/>
    </row>
    <row r="30" s="54" customFormat="1" ht="88" customHeight="1" outlineLevel="2" spans="1:44">
      <c r="A30" s="60">
        <v>19</v>
      </c>
      <c r="B30" s="33" t="s">
        <v>7167</v>
      </c>
      <c r="C30" s="33" t="s">
        <v>558</v>
      </c>
      <c r="D30" s="33" t="s">
        <v>559</v>
      </c>
      <c r="E30" s="33" t="s">
        <v>559</v>
      </c>
      <c r="F30" s="33" t="s">
        <v>7168</v>
      </c>
      <c r="G30" s="33" t="s">
        <v>114</v>
      </c>
      <c r="H30" s="33" t="s">
        <v>683</v>
      </c>
      <c r="I30" s="33" t="s">
        <v>7169</v>
      </c>
      <c r="J30" s="59" t="s">
        <v>7170</v>
      </c>
      <c r="K30" s="33" t="s">
        <v>7169</v>
      </c>
      <c r="L30" s="33" t="s">
        <v>7171</v>
      </c>
      <c r="M30" s="33" t="s">
        <v>7039</v>
      </c>
      <c r="N30" s="33" t="s">
        <v>7040</v>
      </c>
      <c r="O30" s="33" t="s">
        <v>7041</v>
      </c>
      <c r="P30" s="33" t="s">
        <v>7042</v>
      </c>
      <c r="Q30" s="33" t="s">
        <v>7172</v>
      </c>
      <c r="R30" s="33" t="s">
        <v>7044</v>
      </c>
      <c r="S30" s="33" t="s">
        <v>7045</v>
      </c>
      <c r="T30" s="61" t="s">
        <v>7046</v>
      </c>
      <c r="U30" s="33" t="s">
        <v>688</v>
      </c>
      <c r="V30" s="59">
        <v>2024</v>
      </c>
      <c r="W30" s="33" t="s">
        <v>91</v>
      </c>
      <c r="X30" s="59">
        <v>202401</v>
      </c>
      <c r="Y30" s="59">
        <v>202412</v>
      </c>
      <c r="Z30" s="60">
        <f>SUM(AB30:AE30)</f>
        <v>76.2</v>
      </c>
      <c r="AA30" s="65">
        <f>SUM(AB30:AD30)</f>
        <v>76.2</v>
      </c>
      <c r="AB30" s="69">
        <f>IFERROR(VLOOKUP(B30,'[2]巫溪-1 (20231219晚计划内)  '!$F:$BN,61,),"")</f>
        <v>76.2</v>
      </c>
      <c r="AC30" s="69">
        <f>IFERROR(VLOOKUP(B30,'[2]巫溪-1 (20231219晚计划内)  '!$F:$BO,62,),"")</f>
        <v>0</v>
      </c>
      <c r="AD30" s="69" t="str">
        <f>IFERROR(VLOOKUP(B30,'[2]巫溪-1 (20231219晚计划内)  '!$F:$AH,29,),"")</f>
        <v/>
      </c>
      <c r="AE30" s="69"/>
      <c r="AF30" s="59">
        <v>166</v>
      </c>
      <c r="AG30" s="59">
        <v>166</v>
      </c>
      <c r="AH30" s="33" t="s">
        <v>92</v>
      </c>
      <c r="AI30" s="33" t="s">
        <v>92</v>
      </c>
      <c r="AJ30" s="33" t="s">
        <v>92</v>
      </c>
      <c r="AK30" s="33" t="s">
        <v>91</v>
      </c>
      <c r="AL30" s="33" t="s">
        <v>91</v>
      </c>
      <c r="AM30" s="33" t="s">
        <v>92</v>
      </c>
      <c r="AN30" s="33" t="s">
        <v>92</v>
      </c>
      <c r="AO30" s="33" t="s">
        <v>92</v>
      </c>
      <c r="AP30" s="33" t="s">
        <v>92</v>
      </c>
      <c r="AQ30" s="33" t="s">
        <v>573</v>
      </c>
      <c r="AR30" s="65"/>
    </row>
    <row r="31" s="54" customFormat="1" ht="52" customHeight="1" outlineLevel="2" spans="1:44">
      <c r="A31" s="60">
        <v>20</v>
      </c>
      <c r="B31" s="33" t="s">
        <v>7173</v>
      </c>
      <c r="C31" s="33" t="s">
        <v>558</v>
      </c>
      <c r="D31" s="33" t="s">
        <v>793</v>
      </c>
      <c r="E31" s="33" t="s">
        <v>794</v>
      </c>
      <c r="F31" s="33" t="s">
        <v>7174</v>
      </c>
      <c r="G31" s="33" t="s">
        <v>114</v>
      </c>
      <c r="H31" s="33" t="s">
        <v>683</v>
      </c>
      <c r="I31" s="33" t="s">
        <v>7175</v>
      </c>
      <c r="J31" s="59" t="s">
        <v>7176</v>
      </c>
      <c r="K31" s="33" t="s">
        <v>7175</v>
      </c>
      <c r="L31" s="33" t="s">
        <v>7177</v>
      </c>
      <c r="M31" s="33" t="s">
        <v>7053</v>
      </c>
      <c r="N31" s="33" t="s">
        <v>7054</v>
      </c>
      <c r="O31" s="33" t="s">
        <v>7055</v>
      </c>
      <c r="P31" s="33" t="s">
        <v>7056</v>
      </c>
      <c r="Q31" s="33" t="s">
        <v>7178</v>
      </c>
      <c r="R31" s="33" t="s">
        <v>7044</v>
      </c>
      <c r="S31" s="33" t="s">
        <v>7058</v>
      </c>
      <c r="T31" s="61" t="s">
        <v>7046</v>
      </c>
      <c r="U31" s="33" t="s">
        <v>688</v>
      </c>
      <c r="V31" s="59">
        <v>2024</v>
      </c>
      <c r="W31" s="33" t="s">
        <v>91</v>
      </c>
      <c r="X31" s="59">
        <v>202401</v>
      </c>
      <c r="Y31" s="59">
        <v>202412</v>
      </c>
      <c r="Z31" s="60">
        <f>SUM(AB31:AE31)</f>
        <v>12.7</v>
      </c>
      <c r="AA31" s="65">
        <f>SUM(AB31:AD31)</f>
        <v>12.7</v>
      </c>
      <c r="AB31" s="69">
        <f>IFERROR(VLOOKUP(B31,'[2]巫溪-1 (20231219晚计划内)  '!$F:$BN,61,),"")</f>
        <v>12.7</v>
      </c>
      <c r="AC31" s="69">
        <f>IFERROR(VLOOKUP(B31,'[2]巫溪-1 (20231219晚计划内)  '!$F:$BO,62,),"")</f>
        <v>0</v>
      </c>
      <c r="AD31" s="69" t="str">
        <f>IFERROR(VLOOKUP(B31,'[2]巫溪-1 (20231219晚计划内)  '!$F:$AH,29,),"")</f>
        <v/>
      </c>
      <c r="AE31" s="69"/>
      <c r="AF31" s="59">
        <v>635</v>
      </c>
      <c r="AG31" s="59">
        <v>635</v>
      </c>
      <c r="AH31" s="33" t="s">
        <v>92</v>
      </c>
      <c r="AI31" s="33" t="s">
        <v>92</v>
      </c>
      <c r="AJ31" s="33" t="s">
        <v>92</v>
      </c>
      <c r="AK31" s="33" t="s">
        <v>91</v>
      </c>
      <c r="AL31" s="33" t="s">
        <v>91</v>
      </c>
      <c r="AM31" s="33" t="s">
        <v>92</v>
      </c>
      <c r="AN31" s="33" t="s">
        <v>92</v>
      </c>
      <c r="AO31" s="33" t="s">
        <v>92</v>
      </c>
      <c r="AP31" s="33" t="s">
        <v>92</v>
      </c>
      <c r="AQ31" s="33" t="s">
        <v>7059</v>
      </c>
      <c r="AR31" s="65"/>
    </row>
    <row r="32" s="54" customFormat="1" ht="77" customHeight="1" outlineLevel="2" spans="1:44">
      <c r="A32" s="60">
        <v>21</v>
      </c>
      <c r="B32" s="28" t="s">
        <v>7179</v>
      </c>
      <c r="C32" s="33" t="s">
        <v>110</v>
      </c>
      <c r="D32" s="33" t="s">
        <v>111</v>
      </c>
      <c r="E32" s="33" t="s">
        <v>175</v>
      </c>
      <c r="F32" s="28" t="s">
        <v>7180</v>
      </c>
      <c r="G32" s="33" t="s">
        <v>114</v>
      </c>
      <c r="H32" s="33" t="s">
        <v>683</v>
      </c>
      <c r="I32" s="28" t="s">
        <v>7181</v>
      </c>
      <c r="J32" s="28" t="s">
        <v>7182</v>
      </c>
      <c r="K32" s="28" t="s">
        <v>7181</v>
      </c>
      <c r="L32" s="28" t="s">
        <v>7183</v>
      </c>
      <c r="M32" s="28" t="s">
        <v>82</v>
      </c>
      <c r="N32" s="28" t="s">
        <v>182</v>
      </c>
      <c r="O32" s="28" t="s">
        <v>7066</v>
      </c>
      <c r="P32" s="28" t="s">
        <v>7067</v>
      </c>
      <c r="Q32" s="28" t="s">
        <v>7184</v>
      </c>
      <c r="R32" s="28" t="s">
        <v>213</v>
      </c>
      <c r="S32" s="28" t="s">
        <v>155</v>
      </c>
      <c r="T32" s="28" t="s">
        <v>214</v>
      </c>
      <c r="U32" s="28" t="s">
        <v>688</v>
      </c>
      <c r="V32" s="59">
        <v>2024</v>
      </c>
      <c r="W32" s="33" t="s">
        <v>91</v>
      </c>
      <c r="X32" s="59">
        <v>202401</v>
      </c>
      <c r="Y32" s="59">
        <v>202412</v>
      </c>
      <c r="Z32" s="60">
        <f>SUM(AB32:AE32)</f>
        <v>36.65</v>
      </c>
      <c r="AA32" s="28">
        <v>36.65</v>
      </c>
      <c r="AB32" s="28">
        <v>36.65</v>
      </c>
      <c r="AC32" s="69" t="str">
        <f>IFERROR(VLOOKUP(B32,'[2]巫溪-1 (20231219晚计划内)  '!$F:$BO,62,),"")</f>
        <v/>
      </c>
      <c r="AD32" s="69" t="str">
        <f>IFERROR(VLOOKUP(B32,'[2]巫溪-1 (20231219晚计划内)  '!$F:$AH,29,),"")</f>
        <v/>
      </c>
      <c r="AE32" s="69"/>
      <c r="AF32" s="70">
        <v>2411</v>
      </c>
      <c r="AG32" s="70">
        <v>2411</v>
      </c>
      <c r="AH32" s="70" t="s">
        <v>92</v>
      </c>
      <c r="AI32" s="70" t="s">
        <v>92</v>
      </c>
      <c r="AJ32" s="70" t="s">
        <v>92</v>
      </c>
      <c r="AK32" s="70" t="s">
        <v>91</v>
      </c>
      <c r="AL32" s="70" t="s">
        <v>92</v>
      </c>
      <c r="AM32" s="70" t="s">
        <v>92</v>
      </c>
      <c r="AN32" s="70" t="s">
        <v>92</v>
      </c>
      <c r="AO32" s="70" t="s">
        <v>92</v>
      </c>
      <c r="AP32" s="70" t="s">
        <v>92</v>
      </c>
      <c r="AQ32" s="70" t="s">
        <v>1248</v>
      </c>
      <c r="AR32" s="65"/>
    </row>
    <row r="33" s="54" customFormat="1" ht="89" customHeight="1" outlineLevel="2" spans="1:44">
      <c r="A33" s="60">
        <v>22</v>
      </c>
      <c r="B33" s="33" t="s">
        <v>7185</v>
      </c>
      <c r="C33" s="33" t="s">
        <v>2628</v>
      </c>
      <c r="D33" s="33" t="s">
        <v>2629</v>
      </c>
      <c r="E33" s="33" t="s">
        <v>7070</v>
      </c>
      <c r="F33" s="61" t="s">
        <v>7186</v>
      </c>
      <c r="G33" s="61" t="s">
        <v>114</v>
      </c>
      <c r="H33" s="61" t="s">
        <v>683</v>
      </c>
      <c r="I33" s="61" t="s">
        <v>7187</v>
      </c>
      <c r="J33" s="60" t="s">
        <v>7188</v>
      </c>
      <c r="K33" s="61" t="s">
        <v>7187</v>
      </c>
      <c r="L33" s="33" t="s">
        <v>7189</v>
      </c>
      <c r="M33" s="33" t="s">
        <v>7026</v>
      </c>
      <c r="N33" s="33" t="s">
        <v>7075</v>
      </c>
      <c r="O33" s="33" t="s">
        <v>7076</v>
      </c>
      <c r="P33" s="33" t="s">
        <v>85</v>
      </c>
      <c r="Q33" s="33" t="s">
        <v>7190</v>
      </c>
      <c r="R33" s="33" t="s">
        <v>7078</v>
      </c>
      <c r="S33" s="33" t="s">
        <v>7045</v>
      </c>
      <c r="T33" s="33" t="s">
        <v>214</v>
      </c>
      <c r="U33" s="33" t="s">
        <v>688</v>
      </c>
      <c r="V33" s="59">
        <v>2024</v>
      </c>
      <c r="W33" s="33" t="s">
        <v>91</v>
      </c>
      <c r="X33" s="59">
        <v>202401</v>
      </c>
      <c r="Y33" s="59">
        <v>202412</v>
      </c>
      <c r="Z33" s="60">
        <f>SUM(AB33:AE33)</f>
        <v>20</v>
      </c>
      <c r="AA33" s="65">
        <f>SUM(AB33:AD33)</f>
        <v>20</v>
      </c>
      <c r="AB33" s="69">
        <f>IFERROR(VLOOKUP(B33,'[2]巫溪-1 (20231219晚计划内)  '!$F:$BN,61,),"")</f>
        <v>20</v>
      </c>
      <c r="AC33" s="69">
        <f>IFERROR(VLOOKUP(B33,'[2]巫溪-1 (20231219晚计划内)  '!$F:$BO,62,),"")</f>
        <v>0</v>
      </c>
      <c r="AD33" s="69" t="str">
        <f>IFERROR(VLOOKUP(B33,'[2]巫溪-1 (20231219晚计划内)  '!$F:$AH,29,),"")</f>
        <v/>
      </c>
      <c r="AE33" s="69"/>
      <c r="AF33" s="59">
        <v>2502</v>
      </c>
      <c r="AG33" s="59">
        <v>2502</v>
      </c>
      <c r="AH33" s="33" t="s">
        <v>92</v>
      </c>
      <c r="AI33" s="33" t="s">
        <v>92</v>
      </c>
      <c r="AJ33" s="33" t="s">
        <v>92</v>
      </c>
      <c r="AK33" s="33" t="s">
        <v>91</v>
      </c>
      <c r="AL33" s="33" t="s">
        <v>91</v>
      </c>
      <c r="AM33" s="33" t="s">
        <v>92</v>
      </c>
      <c r="AN33" s="33" t="s">
        <v>92</v>
      </c>
      <c r="AO33" s="33" t="s">
        <v>92</v>
      </c>
      <c r="AP33" s="33" t="s">
        <v>92</v>
      </c>
      <c r="AQ33" s="33" t="s">
        <v>1176</v>
      </c>
      <c r="AR33" s="65"/>
    </row>
    <row r="34" s="54" customFormat="1" ht="68" customHeight="1" outlineLevel="2" spans="1:44">
      <c r="A34" s="60">
        <v>23</v>
      </c>
      <c r="B34" s="61" t="s">
        <v>7191</v>
      </c>
      <c r="C34" s="28" t="s">
        <v>73</v>
      </c>
      <c r="D34" s="28" t="s">
        <v>74</v>
      </c>
      <c r="E34" s="28" t="s">
        <v>75</v>
      </c>
      <c r="F34" s="61" t="s">
        <v>7192</v>
      </c>
      <c r="G34" s="28" t="s">
        <v>96</v>
      </c>
      <c r="H34" s="28" t="s">
        <v>1710</v>
      </c>
      <c r="I34" s="33" t="s">
        <v>7193</v>
      </c>
      <c r="J34" s="59" t="s">
        <v>7194</v>
      </c>
      <c r="K34" s="33" t="s">
        <v>7193</v>
      </c>
      <c r="L34" s="33" t="s">
        <v>7195</v>
      </c>
      <c r="M34" s="33" t="s">
        <v>7026</v>
      </c>
      <c r="N34" s="33" t="s">
        <v>7084</v>
      </c>
      <c r="O34" s="33" t="s">
        <v>7085</v>
      </c>
      <c r="P34" s="59"/>
      <c r="Q34" s="33" t="s">
        <v>7196</v>
      </c>
      <c r="R34" s="33" t="s">
        <v>7087</v>
      </c>
      <c r="S34" s="33" t="s">
        <v>7088</v>
      </c>
      <c r="T34" s="28" t="s">
        <v>89</v>
      </c>
      <c r="U34" s="33" t="s">
        <v>688</v>
      </c>
      <c r="V34" s="65">
        <v>2024</v>
      </c>
      <c r="W34" s="28" t="s">
        <v>91</v>
      </c>
      <c r="X34" s="65">
        <v>202401</v>
      </c>
      <c r="Y34" s="65">
        <v>202412</v>
      </c>
      <c r="Z34" s="60">
        <f>SUM(AB34:AE34)</f>
        <v>350</v>
      </c>
      <c r="AA34" s="60">
        <v>350</v>
      </c>
      <c r="AB34" s="69"/>
      <c r="AC34" s="60">
        <v>350</v>
      </c>
      <c r="AD34" s="69"/>
      <c r="AE34" s="69"/>
      <c r="AF34" s="59">
        <v>720</v>
      </c>
      <c r="AG34" s="59">
        <v>221</v>
      </c>
      <c r="AH34" s="72" t="s">
        <v>92</v>
      </c>
      <c r="AI34" s="72" t="s">
        <v>92</v>
      </c>
      <c r="AJ34" s="72" t="s">
        <v>92</v>
      </c>
      <c r="AK34" s="72" t="s">
        <v>91</v>
      </c>
      <c r="AL34" s="72" t="s">
        <v>92</v>
      </c>
      <c r="AM34" s="72" t="s">
        <v>92</v>
      </c>
      <c r="AN34" s="72" t="s">
        <v>92</v>
      </c>
      <c r="AO34" s="72" t="s">
        <v>92</v>
      </c>
      <c r="AP34" s="72" t="s">
        <v>92</v>
      </c>
      <c r="AQ34" s="72" t="s">
        <v>3143</v>
      </c>
      <c r="AR34" s="65"/>
    </row>
    <row r="35" s="54" customFormat="1" ht="62" customHeight="1" outlineLevel="1" spans="1:44">
      <c r="A35" s="60"/>
      <c r="B35" s="33"/>
      <c r="C35" s="33"/>
      <c r="D35" s="33"/>
      <c r="E35" s="33"/>
      <c r="F35" s="33"/>
      <c r="G35" s="33"/>
      <c r="H35" s="33"/>
      <c r="I35" s="33"/>
      <c r="J35" s="59"/>
      <c r="K35" s="33"/>
      <c r="L35" s="33"/>
      <c r="M35" s="33"/>
      <c r="N35" s="33"/>
      <c r="O35" s="33"/>
      <c r="P35" s="33"/>
      <c r="Q35" s="33"/>
      <c r="R35" s="33"/>
      <c r="S35" s="33"/>
      <c r="T35" s="61"/>
      <c r="U35" s="66" t="s">
        <v>7197</v>
      </c>
      <c r="V35" s="59"/>
      <c r="W35" s="33"/>
      <c r="X35" s="59"/>
      <c r="Y35" s="59"/>
      <c r="Z35" s="60">
        <f t="shared" ref="Z35:AQ35" si="7">SUBTOTAL(9,Z36:Z40)</f>
        <v>299.11</v>
      </c>
      <c r="AA35" s="65">
        <f t="shared" si="7"/>
        <v>299.11</v>
      </c>
      <c r="AB35" s="69">
        <f t="shared" si="7"/>
        <v>189.11</v>
      </c>
      <c r="AC35" s="69">
        <f t="shared" si="7"/>
        <v>110</v>
      </c>
      <c r="AD35" s="69">
        <f t="shared" si="7"/>
        <v>0</v>
      </c>
      <c r="AE35" s="69">
        <f t="shared" si="7"/>
        <v>0</v>
      </c>
      <c r="AF35" s="59">
        <f t="shared" si="7"/>
        <v>8091</v>
      </c>
      <c r="AG35" s="59">
        <f t="shared" si="7"/>
        <v>8029</v>
      </c>
      <c r="AH35" s="33">
        <f t="shared" si="7"/>
        <v>0</v>
      </c>
      <c r="AI35" s="33">
        <f t="shared" si="7"/>
        <v>0</v>
      </c>
      <c r="AJ35" s="33">
        <f t="shared" si="7"/>
        <v>0</v>
      </c>
      <c r="AK35" s="33">
        <f t="shared" si="7"/>
        <v>0</v>
      </c>
      <c r="AL35" s="33">
        <f t="shared" si="7"/>
        <v>0</v>
      </c>
      <c r="AM35" s="33">
        <f t="shared" si="7"/>
        <v>0</v>
      </c>
      <c r="AN35" s="33">
        <f t="shared" si="7"/>
        <v>0</v>
      </c>
      <c r="AO35" s="33">
        <f t="shared" si="7"/>
        <v>0</v>
      </c>
      <c r="AP35" s="33">
        <f t="shared" si="7"/>
        <v>0</v>
      </c>
      <c r="AQ35" s="33">
        <f t="shared" si="7"/>
        <v>0</v>
      </c>
      <c r="AR35" s="65"/>
    </row>
    <row r="36" s="54" customFormat="1" ht="86" customHeight="1" outlineLevel="2" spans="1:44">
      <c r="A36" s="60">
        <v>24</v>
      </c>
      <c r="B36" s="33" t="s">
        <v>7198</v>
      </c>
      <c r="C36" s="33" t="s">
        <v>558</v>
      </c>
      <c r="D36" s="33" t="s">
        <v>559</v>
      </c>
      <c r="E36" s="33" t="s">
        <v>559</v>
      </c>
      <c r="F36" s="33" t="s">
        <v>7199</v>
      </c>
      <c r="G36" s="33" t="s">
        <v>114</v>
      </c>
      <c r="H36" s="33" t="s">
        <v>163</v>
      </c>
      <c r="I36" s="33" t="s">
        <v>7200</v>
      </c>
      <c r="J36" s="59" t="s">
        <v>7201</v>
      </c>
      <c r="K36" s="33" t="s">
        <v>7200</v>
      </c>
      <c r="L36" s="33" t="s">
        <v>7202</v>
      </c>
      <c r="M36" s="33" t="s">
        <v>7039</v>
      </c>
      <c r="N36" s="33" t="s">
        <v>7040</v>
      </c>
      <c r="O36" s="33" t="s">
        <v>7041</v>
      </c>
      <c r="P36" s="33" t="s">
        <v>7042</v>
      </c>
      <c r="Q36" s="33" t="s">
        <v>7203</v>
      </c>
      <c r="R36" s="33" t="s">
        <v>7044</v>
      </c>
      <c r="S36" s="33" t="s">
        <v>7045</v>
      </c>
      <c r="T36" s="61" t="s">
        <v>7046</v>
      </c>
      <c r="U36" s="33" t="s">
        <v>632</v>
      </c>
      <c r="V36" s="59">
        <v>2024</v>
      </c>
      <c r="W36" s="33" t="s">
        <v>91</v>
      </c>
      <c r="X36" s="59">
        <v>202401</v>
      </c>
      <c r="Y36" s="59">
        <v>202412</v>
      </c>
      <c r="Z36" s="60">
        <f>SUM(AB36:AE36)</f>
        <v>72.3</v>
      </c>
      <c r="AA36" s="65">
        <f>SUM(AB36:AD36)</f>
        <v>72.3</v>
      </c>
      <c r="AB36" s="69">
        <f>IFERROR(VLOOKUP(B36,'[2]巫溪-1 (20231219晚计划内)  '!$F:$BN,61,),"")</f>
        <v>72.3</v>
      </c>
      <c r="AC36" s="69">
        <f>IFERROR(VLOOKUP(B36,'[2]巫溪-1 (20231219晚计划内)  '!$F:$BO,62,),"")</f>
        <v>0</v>
      </c>
      <c r="AD36" s="69" t="str">
        <f>IFERROR(VLOOKUP(B36,'[2]巫溪-1 (20231219晚计划内)  '!$F:$AH,29,),"")</f>
        <v/>
      </c>
      <c r="AE36" s="69"/>
      <c r="AF36" s="59">
        <v>132</v>
      </c>
      <c r="AG36" s="59">
        <v>132</v>
      </c>
      <c r="AH36" s="33" t="s">
        <v>92</v>
      </c>
      <c r="AI36" s="33" t="s">
        <v>92</v>
      </c>
      <c r="AJ36" s="33" t="s">
        <v>92</v>
      </c>
      <c r="AK36" s="33" t="s">
        <v>91</v>
      </c>
      <c r="AL36" s="33" t="s">
        <v>91</v>
      </c>
      <c r="AM36" s="33" t="s">
        <v>92</v>
      </c>
      <c r="AN36" s="33" t="s">
        <v>92</v>
      </c>
      <c r="AO36" s="33" t="s">
        <v>92</v>
      </c>
      <c r="AP36" s="33" t="s">
        <v>92</v>
      </c>
      <c r="AQ36" s="33" t="s">
        <v>573</v>
      </c>
      <c r="AR36" s="65"/>
    </row>
    <row r="37" s="54" customFormat="1" ht="42" customHeight="1" outlineLevel="2" spans="1:44">
      <c r="A37" s="60">
        <v>25</v>
      </c>
      <c r="B37" s="33" t="s">
        <v>7204</v>
      </c>
      <c r="C37" s="33" t="s">
        <v>558</v>
      </c>
      <c r="D37" s="33" t="s">
        <v>793</v>
      </c>
      <c r="E37" s="33" t="s">
        <v>794</v>
      </c>
      <c r="F37" s="33" t="s">
        <v>7205</v>
      </c>
      <c r="G37" s="33" t="s">
        <v>114</v>
      </c>
      <c r="H37" s="33" t="s">
        <v>163</v>
      </c>
      <c r="I37" s="33" t="s">
        <v>7206</v>
      </c>
      <c r="J37" s="59" t="s">
        <v>7207</v>
      </c>
      <c r="K37" s="33" t="s">
        <v>7206</v>
      </c>
      <c r="L37" s="33" t="s">
        <v>7208</v>
      </c>
      <c r="M37" s="33" t="s">
        <v>7053</v>
      </c>
      <c r="N37" s="33" t="s">
        <v>7054</v>
      </c>
      <c r="O37" s="33" t="s">
        <v>7055</v>
      </c>
      <c r="P37" s="33" t="s">
        <v>7056</v>
      </c>
      <c r="Q37" s="33" t="s">
        <v>7209</v>
      </c>
      <c r="R37" s="33" t="s">
        <v>7044</v>
      </c>
      <c r="S37" s="33" t="s">
        <v>7058</v>
      </c>
      <c r="T37" s="61" t="s">
        <v>7046</v>
      </c>
      <c r="U37" s="33" t="s">
        <v>632</v>
      </c>
      <c r="V37" s="59">
        <v>2024</v>
      </c>
      <c r="W37" s="33" t="s">
        <v>91</v>
      </c>
      <c r="X37" s="59">
        <v>202401</v>
      </c>
      <c r="Y37" s="59">
        <v>202412</v>
      </c>
      <c r="Z37" s="60">
        <f>SUM(AB37:AE37)</f>
        <v>24.36</v>
      </c>
      <c r="AA37" s="65">
        <f>SUM(AB37:AD37)</f>
        <v>24.36</v>
      </c>
      <c r="AB37" s="69">
        <v>24.36</v>
      </c>
      <c r="AC37" s="69">
        <f>IFERROR(VLOOKUP(B37,'[2]巫溪-1 (20231219晚计划内)  '!$F:$BO,62,),"")</f>
        <v>0</v>
      </c>
      <c r="AD37" s="69" t="str">
        <f>IFERROR(VLOOKUP(B37,'[2]巫溪-1 (20231219晚计划内)  '!$F:$AH,29,),"")</f>
        <v/>
      </c>
      <c r="AE37" s="69"/>
      <c r="AF37" s="59">
        <v>1218</v>
      </c>
      <c r="AG37" s="59">
        <v>1218</v>
      </c>
      <c r="AH37" s="33" t="s">
        <v>92</v>
      </c>
      <c r="AI37" s="33" t="s">
        <v>92</v>
      </c>
      <c r="AJ37" s="33" t="s">
        <v>92</v>
      </c>
      <c r="AK37" s="33" t="s">
        <v>91</v>
      </c>
      <c r="AL37" s="33" t="s">
        <v>91</v>
      </c>
      <c r="AM37" s="33" t="s">
        <v>92</v>
      </c>
      <c r="AN37" s="33" t="s">
        <v>92</v>
      </c>
      <c r="AO37" s="33" t="s">
        <v>92</v>
      </c>
      <c r="AP37" s="33" t="s">
        <v>92</v>
      </c>
      <c r="AQ37" s="33" t="s">
        <v>7059</v>
      </c>
      <c r="AR37" s="65"/>
    </row>
    <row r="38" s="54" customFormat="1" ht="67" customHeight="1" outlineLevel="2" spans="1:44">
      <c r="A38" s="60">
        <v>26</v>
      </c>
      <c r="B38" s="28" t="s">
        <v>7210</v>
      </c>
      <c r="C38" s="33" t="s">
        <v>110</v>
      </c>
      <c r="D38" s="33" t="s">
        <v>111</v>
      </c>
      <c r="E38" s="33" t="s">
        <v>175</v>
      </c>
      <c r="F38" s="28" t="s">
        <v>7211</v>
      </c>
      <c r="G38" s="33" t="s">
        <v>114</v>
      </c>
      <c r="H38" s="33" t="s">
        <v>163</v>
      </c>
      <c r="I38" s="28" t="s">
        <v>7212</v>
      </c>
      <c r="J38" s="28" t="s">
        <v>7213</v>
      </c>
      <c r="K38" s="28" t="s">
        <v>7212</v>
      </c>
      <c r="L38" s="28" t="s">
        <v>7214</v>
      </c>
      <c r="M38" s="28" t="s">
        <v>82</v>
      </c>
      <c r="N38" s="28" t="s">
        <v>182</v>
      </c>
      <c r="O38" s="28" t="s">
        <v>7066</v>
      </c>
      <c r="P38" s="28" t="s">
        <v>7067</v>
      </c>
      <c r="Q38" s="28" t="s">
        <v>7215</v>
      </c>
      <c r="R38" s="28" t="s">
        <v>213</v>
      </c>
      <c r="S38" s="28" t="s">
        <v>155</v>
      </c>
      <c r="T38" s="28" t="s">
        <v>214</v>
      </c>
      <c r="U38" s="28" t="s">
        <v>632</v>
      </c>
      <c r="V38" s="59">
        <v>2024</v>
      </c>
      <c r="W38" s="33" t="s">
        <v>91</v>
      </c>
      <c r="X38" s="59">
        <v>202401</v>
      </c>
      <c r="Y38" s="59">
        <v>202412</v>
      </c>
      <c r="Z38" s="60">
        <f>SUM(AB38:AE38)</f>
        <v>54.45</v>
      </c>
      <c r="AA38" s="28">
        <v>54.45</v>
      </c>
      <c r="AB38" s="28">
        <v>54.45</v>
      </c>
      <c r="AC38" s="69" t="str">
        <f>IFERROR(VLOOKUP(B38,'[2]巫溪-1 (20231219晚计划内)  '!$F:$BO,62,),"")</f>
        <v/>
      </c>
      <c r="AD38" s="69" t="str">
        <f>IFERROR(VLOOKUP(B38,'[2]巫溪-1 (20231219晚计划内)  '!$F:$AH,29,),"")</f>
        <v/>
      </c>
      <c r="AE38" s="69"/>
      <c r="AF38" s="70">
        <v>2688</v>
      </c>
      <c r="AG38" s="70">
        <v>2688</v>
      </c>
      <c r="AH38" s="70" t="s">
        <v>92</v>
      </c>
      <c r="AI38" s="70" t="s">
        <v>92</v>
      </c>
      <c r="AJ38" s="70" t="s">
        <v>92</v>
      </c>
      <c r="AK38" s="70" t="s">
        <v>91</v>
      </c>
      <c r="AL38" s="70" t="s">
        <v>92</v>
      </c>
      <c r="AM38" s="70" t="s">
        <v>92</v>
      </c>
      <c r="AN38" s="70" t="s">
        <v>92</v>
      </c>
      <c r="AO38" s="70" t="s">
        <v>92</v>
      </c>
      <c r="AP38" s="70" t="s">
        <v>92</v>
      </c>
      <c r="AQ38" s="70" t="s">
        <v>1473</v>
      </c>
      <c r="AR38" s="65"/>
    </row>
    <row r="39" s="54" customFormat="1" ht="84" customHeight="1" outlineLevel="2" spans="1:44">
      <c r="A39" s="60">
        <v>27</v>
      </c>
      <c r="B39" s="33" t="s">
        <v>7216</v>
      </c>
      <c r="C39" s="33" t="s">
        <v>2628</v>
      </c>
      <c r="D39" s="33" t="s">
        <v>2629</v>
      </c>
      <c r="E39" s="33" t="s">
        <v>7070</v>
      </c>
      <c r="F39" s="61" t="s">
        <v>7217</v>
      </c>
      <c r="G39" s="61" t="s">
        <v>114</v>
      </c>
      <c r="H39" s="61" t="s">
        <v>163</v>
      </c>
      <c r="I39" s="61" t="s">
        <v>7218</v>
      </c>
      <c r="J39" s="60" t="s">
        <v>7219</v>
      </c>
      <c r="K39" s="61" t="s">
        <v>7218</v>
      </c>
      <c r="L39" s="33" t="s">
        <v>7220</v>
      </c>
      <c r="M39" s="33" t="s">
        <v>7026</v>
      </c>
      <c r="N39" s="33" t="s">
        <v>7075</v>
      </c>
      <c r="O39" s="33" t="s">
        <v>7076</v>
      </c>
      <c r="P39" s="33" t="s">
        <v>85</v>
      </c>
      <c r="Q39" s="33" t="s">
        <v>7221</v>
      </c>
      <c r="R39" s="33" t="s">
        <v>7078</v>
      </c>
      <c r="S39" s="33" t="s">
        <v>7045</v>
      </c>
      <c r="T39" s="33" t="s">
        <v>214</v>
      </c>
      <c r="U39" s="33" t="s">
        <v>632</v>
      </c>
      <c r="V39" s="59">
        <v>2024</v>
      </c>
      <c r="W39" s="33" t="s">
        <v>91</v>
      </c>
      <c r="X39" s="59">
        <v>202401</v>
      </c>
      <c r="Y39" s="59">
        <v>202412</v>
      </c>
      <c r="Z39" s="60">
        <f>SUM(AB39:AE39)</f>
        <v>38</v>
      </c>
      <c r="AA39" s="65">
        <f>SUM(AB39:AD39)</f>
        <v>38</v>
      </c>
      <c r="AB39" s="69">
        <f>IFERROR(VLOOKUP(B39,'[2]巫溪-1 (20231219晚计划内)  '!$F:$BN,61,),"")</f>
        <v>38</v>
      </c>
      <c r="AC39" s="69">
        <f>IFERROR(VLOOKUP(B39,'[2]巫溪-1 (20231219晚计划内)  '!$F:$BO,62,),"")</f>
        <v>0</v>
      </c>
      <c r="AD39" s="69" t="str">
        <f>IFERROR(VLOOKUP(B39,'[2]巫溪-1 (20231219晚计划内)  '!$F:$AH,29,),"")</f>
        <v/>
      </c>
      <c r="AE39" s="69"/>
      <c r="AF39" s="59">
        <v>3979</v>
      </c>
      <c r="AG39" s="59">
        <v>3979</v>
      </c>
      <c r="AH39" s="33" t="s">
        <v>92</v>
      </c>
      <c r="AI39" s="33" t="s">
        <v>92</v>
      </c>
      <c r="AJ39" s="33" t="s">
        <v>92</v>
      </c>
      <c r="AK39" s="33" t="s">
        <v>91</v>
      </c>
      <c r="AL39" s="33" t="s">
        <v>91</v>
      </c>
      <c r="AM39" s="33" t="s">
        <v>92</v>
      </c>
      <c r="AN39" s="33" t="s">
        <v>92</v>
      </c>
      <c r="AO39" s="33" t="s">
        <v>92</v>
      </c>
      <c r="AP39" s="33" t="s">
        <v>92</v>
      </c>
      <c r="AQ39" s="33" t="s">
        <v>2013</v>
      </c>
      <c r="AR39" s="65"/>
    </row>
    <row r="40" s="54" customFormat="1" ht="67" customHeight="1" outlineLevel="2" spans="1:44">
      <c r="A40" s="60">
        <v>28</v>
      </c>
      <c r="B40" s="61" t="s">
        <v>7222</v>
      </c>
      <c r="C40" s="28" t="s">
        <v>73</v>
      </c>
      <c r="D40" s="28" t="s">
        <v>74</v>
      </c>
      <c r="E40" s="28" t="s">
        <v>75</v>
      </c>
      <c r="F40" s="61" t="s">
        <v>7223</v>
      </c>
      <c r="G40" s="28" t="s">
        <v>96</v>
      </c>
      <c r="H40" s="28" t="s">
        <v>3153</v>
      </c>
      <c r="I40" s="33" t="s">
        <v>7224</v>
      </c>
      <c r="J40" s="59" t="s">
        <v>7225</v>
      </c>
      <c r="K40" s="33" t="s">
        <v>7224</v>
      </c>
      <c r="L40" s="33" t="s">
        <v>7226</v>
      </c>
      <c r="M40" s="33" t="s">
        <v>7026</v>
      </c>
      <c r="N40" s="33" t="s">
        <v>7084</v>
      </c>
      <c r="O40" s="33" t="s">
        <v>7085</v>
      </c>
      <c r="P40" s="59"/>
      <c r="Q40" s="33" t="s">
        <v>7227</v>
      </c>
      <c r="R40" s="33" t="s">
        <v>7087</v>
      </c>
      <c r="S40" s="33" t="s">
        <v>7088</v>
      </c>
      <c r="T40" s="28" t="s">
        <v>89</v>
      </c>
      <c r="U40" s="33" t="s">
        <v>632</v>
      </c>
      <c r="V40" s="65">
        <v>2024</v>
      </c>
      <c r="W40" s="28" t="s">
        <v>91</v>
      </c>
      <c r="X40" s="65">
        <v>202401</v>
      </c>
      <c r="Y40" s="65">
        <v>202412</v>
      </c>
      <c r="Z40" s="60">
        <f>SUM(AB40:AE40)</f>
        <v>110</v>
      </c>
      <c r="AA40" s="60">
        <v>110</v>
      </c>
      <c r="AB40" s="69"/>
      <c r="AC40" s="60">
        <v>110</v>
      </c>
      <c r="AD40" s="69"/>
      <c r="AE40" s="69"/>
      <c r="AF40" s="59">
        <v>74</v>
      </c>
      <c r="AG40" s="59">
        <v>12</v>
      </c>
      <c r="AH40" s="72" t="s">
        <v>92</v>
      </c>
      <c r="AI40" s="72" t="s">
        <v>92</v>
      </c>
      <c r="AJ40" s="72" t="s">
        <v>92</v>
      </c>
      <c r="AK40" s="72" t="s">
        <v>91</v>
      </c>
      <c r="AL40" s="72" t="s">
        <v>92</v>
      </c>
      <c r="AM40" s="72" t="s">
        <v>92</v>
      </c>
      <c r="AN40" s="72" t="s">
        <v>92</v>
      </c>
      <c r="AO40" s="72" t="s">
        <v>92</v>
      </c>
      <c r="AP40" s="72" t="s">
        <v>92</v>
      </c>
      <c r="AQ40" s="72" t="s">
        <v>3143</v>
      </c>
      <c r="AR40" s="65"/>
    </row>
    <row r="41" s="54" customFormat="1" ht="55" customHeight="1" outlineLevel="1" spans="1:44">
      <c r="A41" s="60"/>
      <c r="B41" s="33"/>
      <c r="C41" s="33"/>
      <c r="D41" s="33"/>
      <c r="E41" s="33"/>
      <c r="F41" s="33"/>
      <c r="G41" s="33"/>
      <c r="H41" s="33"/>
      <c r="I41" s="33"/>
      <c r="J41" s="59"/>
      <c r="K41" s="33"/>
      <c r="L41" s="33"/>
      <c r="M41" s="33"/>
      <c r="N41" s="33"/>
      <c r="O41" s="33"/>
      <c r="P41" s="33"/>
      <c r="Q41" s="33"/>
      <c r="R41" s="33"/>
      <c r="S41" s="33"/>
      <c r="T41" s="61"/>
      <c r="U41" s="66" t="s">
        <v>7228</v>
      </c>
      <c r="V41" s="59"/>
      <c r="W41" s="33"/>
      <c r="X41" s="59"/>
      <c r="Y41" s="59"/>
      <c r="Z41" s="60">
        <f t="shared" ref="Z41:AQ41" si="8">SUBTOTAL(9,Z42:Z45)</f>
        <v>151.08</v>
      </c>
      <c r="AA41" s="65">
        <f t="shared" si="8"/>
        <v>151.08</v>
      </c>
      <c r="AB41" s="69">
        <f t="shared" si="8"/>
        <v>151.08</v>
      </c>
      <c r="AC41" s="69">
        <f t="shared" si="8"/>
        <v>0</v>
      </c>
      <c r="AD41" s="69">
        <f t="shared" si="8"/>
        <v>0</v>
      </c>
      <c r="AE41" s="69">
        <f t="shared" si="8"/>
        <v>0</v>
      </c>
      <c r="AF41" s="59">
        <f t="shared" si="8"/>
        <v>4173</v>
      </c>
      <c r="AG41" s="59">
        <f t="shared" si="8"/>
        <v>4173</v>
      </c>
      <c r="AH41" s="33">
        <f t="shared" si="8"/>
        <v>0</v>
      </c>
      <c r="AI41" s="33">
        <f t="shared" si="8"/>
        <v>0</v>
      </c>
      <c r="AJ41" s="33">
        <f t="shared" si="8"/>
        <v>0</v>
      </c>
      <c r="AK41" s="33">
        <f t="shared" si="8"/>
        <v>0</v>
      </c>
      <c r="AL41" s="33">
        <f t="shared" si="8"/>
        <v>0</v>
      </c>
      <c r="AM41" s="33">
        <f t="shared" si="8"/>
        <v>0</v>
      </c>
      <c r="AN41" s="33">
        <f t="shared" si="8"/>
        <v>0</v>
      </c>
      <c r="AO41" s="33">
        <f t="shared" si="8"/>
        <v>0</v>
      </c>
      <c r="AP41" s="33">
        <f t="shared" si="8"/>
        <v>0</v>
      </c>
      <c r="AQ41" s="33">
        <f t="shared" si="8"/>
        <v>0</v>
      </c>
      <c r="AR41" s="65"/>
    </row>
    <row r="42" s="54" customFormat="1" ht="115" customHeight="1" outlineLevel="2" spans="1:44">
      <c r="A42" s="60">
        <v>29</v>
      </c>
      <c r="B42" s="33" t="s">
        <v>7229</v>
      </c>
      <c r="C42" s="33" t="s">
        <v>558</v>
      </c>
      <c r="D42" s="33" t="s">
        <v>559</v>
      </c>
      <c r="E42" s="33" t="s">
        <v>559</v>
      </c>
      <c r="F42" s="33" t="s">
        <v>7230</v>
      </c>
      <c r="G42" s="33" t="s">
        <v>114</v>
      </c>
      <c r="H42" s="33" t="s">
        <v>381</v>
      </c>
      <c r="I42" s="33" t="s">
        <v>7231</v>
      </c>
      <c r="J42" s="59" t="s">
        <v>7232</v>
      </c>
      <c r="K42" s="33" t="s">
        <v>7231</v>
      </c>
      <c r="L42" s="33" t="s">
        <v>7233</v>
      </c>
      <c r="M42" s="33" t="s">
        <v>7039</v>
      </c>
      <c r="N42" s="33" t="s">
        <v>7040</v>
      </c>
      <c r="O42" s="33" t="s">
        <v>7041</v>
      </c>
      <c r="P42" s="33" t="s">
        <v>7042</v>
      </c>
      <c r="Q42" s="33" t="s">
        <v>7234</v>
      </c>
      <c r="R42" s="33" t="s">
        <v>7044</v>
      </c>
      <c r="S42" s="33" t="s">
        <v>7045</v>
      </c>
      <c r="T42" s="61" t="s">
        <v>7046</v>
      </c>
      <c r="U42" s="33" t="s">
        <v>771</v>
      </c>
      <c r="V42" s="59">
        <v>2024</v>
      </c>
      <c r="W42" s="33" t="s">
        <v>91</v>
      </c>
      <c r="X42" s="59">
        <v>202401</v>
      </c>
      <c r="Y42" s="59">
        <v>202412</v>
      </c>
      <c r="Z42" s="60">
        <f>SUM(AB42:AE42)</f>
        <v>71.4</v>
      </c>
      <c r="AA42" s="65">
        <f>SUM(AB42:AD42)</f>
        <v>71.4</v>
      </c>
      <c r="AB42" s="69">
        <f>IFERROR(VLOOKUP(B42,'[2]巫溪-1 (20231219晚计划内)  '!$F:$BN,61,),"")</f>
        <v>71.4</v>
      </c>
      <c r="AC42" s="69">
        <f>IFERROR(VLOOKUP(B42,'[2]巫溪-1 (20231219晚计划内)  '!$F:$BO,62,),"")</f>
        <v>0</v>
      </c>
      <c r="AD42" s="69" t="str">
        <f>IFERROR(VLOOKUP(B42,'[2]巫溪-1 (20231219晚计划内)  '!$F:$AH,29,),"")</f>
        <v/>
      </c>
      <c r="AE42" s="69"/>
      <c r="AF42" s="59">
        <v>137</v>
      </c>
      <c r="AG42" s="59">
        <v>137</v>
      </c>
      <c r="AH42" s="33" t="s">
        <v>92</v>
      </c>
      <c r="AI42" s="33" t="s">
        <v>92</v>
      </c>
      <c r="AJ42" s="33" t="s">
        <v>92</v>
      </c>
      <c r="AK42" s="33" t="s">
        <v>91</v>
      </c>
      <c r="AL42" s="33" t="s">
        <v>91</v>
      </c>
      <c r="AM42" s="33" t="s">
        <v>92</v>
      </c>
      <c r="AN42" s="33" t="s">
        <v>92</v>
      </c>
      <c r="AO42" s="33" t="s">
        <v>92</v>
      </c>
      <c r="AP42" s="33" t="s">
        <v>92</v>
      </c>
      <c r="AQ42" s="33" t="s">
        <v>573</v>
      </c>
      <c r="AR42" s="65"/>
    </row>
    <row r="43" s="54" customFormat="1" ht="63" customHeight="1" outlineLevel="2" spans="1:44">
      <c r="A43" s="60">
        <v>30</v>
      </c>
      <c r="B43" s="33" t="s">
        <v>7235</v>
      </c>
      <c r="C43" s="33" t="s">
        <v>558</v>
      </c>
      <c r="D43" s="33" t="s">
        <v>793</v>
      </c>
      <c r="E43" s="33" t="s">
        <v>794</v>
      </c>
      <c r="F43" s="33" t="s">
        <v>7236</v>
      </c>
      <c r="G43" s="33" t="s">
        <v>114</v>
      </c>
      <c r="H43" s="33" t="s">
        <v>381</v>
      </c>
      <c r="I43" s="33" t="s">
        <v>7237</v>
      </c>
      <c r="J43" s="59" t="s">
        <v>7238</v>
      </c>
      <c r="K43" s="33" t="s">
        <v>7237</v>
      </c>
      <c r="L43" s="33" t="s">
        <v>7239</v>
      </c>
      <c r="M43" s="33" t="s">
        <v>7053</v>
      </c>
      <c r="N43" s="33" t="s">
        <v>7054</v>
      </c>
      <c r="O43" s="33" t="s">
        <v>7055</v>
      </c>
      <c r="P43" s="33" t="s">
        <v>7056</v>
      </c>
      <c r="Q43" s="33" t="s">
        <v>7240</v>
      </c>
      <c r="R43" s="33" t="s">
        <v>7044</v>
      </c>
      <c r="S43" s="33" t="s">
        <v>7058</v>
      </c>
      <c r="T43" s="61" t="s">
        <v>7046</v>
      </c>
      <c r="U43" s="33" t="s">
        <v>771</v>
      </c>
      <c r="V43" s="59">
        <v>2024</v>
      </c>
      <c r="W43" s="33" t="s">
        <v>91</v>
      </c>
      <c r="X43" s="59">
        <v>202401</v>
      </c>
      <c r="Y43" s="59">
        <v>202412</v>
      </c>
      <c r="Z43" s="60">
        <f>SUM(AB43:AE43)</f>
        <v>7.58</v>
      </c>
      <c r="AA43" s="65">
        <f>SUM(AB43:AD43)</f>
        <v>7.58</v>
      </c>
      <c r="AB43" s="69">
        <v>7.58</v>
      </c>
      <c r="AC43" s="69">
        <f>IFERROR(VLOOKUP(B43,'[2]巫溪-1 (20231219晚计划内)  '!$F:$BO,62,),"")</f>
        <v>0</v>
      </c>
      <c r="AD43" s="69" t="str">
        <f>IFERROR(VLOOKUP(B43,'[2]巫溪-1 (20231219晚计划内)  '!$F:$AH,29,),"")</f>
        <v/>
      </c>
      <c r="AE43" s="69"/>
      <c r="AF43" s="59">
        <v>379</v>
      </c>
      <c r="AG43" s="59">
        <v>379</v>
      </c>
      <c r="AH43" s="33" t="s">
        <v>92</v>
      </c>
      <c r="AI43" s="33" t="s">
        <v>92</v>
      </c>
      <c r="AJ43" s="33" t="s">
        <v>92</v>
      </c>
      <c r="AK43" s="33" t="s">
        <v>91</v>
      </c>
      <c r="AL43" s="33" t="s">
        <v>91</v>
      </c>
      <c r="AM43" s="33" t="s">
        <v>92</v>
      </c>
      <c r="AN43" s="33" t="s">
        <v>92</v>
      </c>
      <c r="AO43" s="33" t="s">
        <v>92</v>
      </c>
      <c r="AP43" s="33" t="s">
        <v>92</v>
      </c>
      <c r="AQ43" s="33" t="s">
        <v>7059</v>
      </c>
      <c r="AR43" s="65"/>
    </row>
    <row r="44" s="54" customFormat="1" ht="93" customHeight="1" outlineLevel="2" spans="1:44">
      <c r="A44" s="60">
        <v>31</v>
      </c>
      <c r="B44" s="28" t="s">
        <v>7241</v>
      </c>
      <c r="C44" s="33" t="s">
        <v>110</v>
      </c>
      <c r="D44" s="33" t="s">
        <v>111</v>
      </c>
      <c r="E44" s="33" t="s">
        <v>175</v>
      </c>
      <c r="F44" s="28" t="s">
        <v>7242</v>
      </c>
      <c r="G44" s="33" t="s">
        <v>114</v>
      </c>
      <c r="H44" s="33" t="s">
        <v>381</v>
      </c>
      <c r="I44" s="28" t="s">
        <v>7243</v>
      </c>
      <c r="J44" s="28" t="s">
        <v>7244</v>
      </c>
      <c r="K44" s="28" t="s">
        <v>7243</v>
      </c>
      <c r="L44" s="28" t="s">
        <v>7245</v>
      </c>
      <c r="M44" s="28" t="s">
        <v>82</v>
      </c>
      <c r="N44" s="28" t="s">
        <v>182</v>
      </c>
      <c r="O44" s="28" t="s">
        <v>7066</v>
      </c>
      <c r="P44" s="28" t="s">
        <v>7067</v>
      </c>
      <c r="Q44" s="28" t="s">
        <v>7246</v>
      </c>
      <c r="R44" s="28" t="s">
        <v>213</v>
      </c>
      <c r="S44" s="28" t="s">
        <v>155</v>
      </c>
      <c r="T44" s="28" t="s">
        <v>214</v>
      </c>
      <c r="U44" s="28" t="s">
        <v>771</v>
      </c>
      <c r="V44" s="59">
        <v>2024</v>
      </c>
      <c r="W44" s="33" t="s">
        <v>91</v>
      </c>
      <c r="X44" s="59">
        <v>202401</v>
      </c>
      <c r="Y44" s="59">
        <v>202412</v>
      </c>
      <c r="Z44" s="60">
        <f>SUM(AB44:AE44)</f>
        <v>29.1</v>
      </c>
      <c r="AA44" s="28">
        <v>29.1</v>
      </c>
      <c r="AB44" s="28">
        <v>29.1</v>
      </c>
      <c r="AC44" s="69" t="str">
        <f>IFERROR(VLOOKUP(B44,'[2]巫溪-1 (20231219晚计划内)  '!$F:$BO,62,),"")</f>
        <v/>
      </c>
      <c r="AD44" s="69" t="str">
        <f>IFERROR(VLOOKUP(B44,'[2]巫溪-1 (20231219晚计划内)  '!$F:$AH,29,),"")</f>
        <v/>
      </c>
      <c r="AE44" s="69"/>
      <c r="AF44" s="70">
        <v>1823</v>
      </c>
      <c r="AG44" s="70">
        <v>1823</v>
      </c>
      <c r="AH44" s="70" t="s">
        <v>92</v>
      </c>
      <c r="AI44" s="70" t="s">
        <v>92</v>
      </c>
      <c r="AJ44" s="70" t="s">
        <v>92</v>
      </c>
      <c r="AK44" s="70" t="s">
        <v>91</v>
      </c>
      <c r="AL44" s="70" t="s">
        <v>92</v>
      </c>
      <c r="AM44" s="70" t="s">
        <v>92</v>
      </c>
      <c r="AN44" s="70" t="s">
        <v>92</v>
      </c>
      <c r="AO44" s="70" t="s">
        <v>92</v>
      </c>
      <c r="AP44" s="70" t="s">
        <v>92</v>
      </c>
      <c r="AQ44" s="70" t="s">
        <v>1966</v>
      </c>
      <c r="AR44" s="65"/>
    </row>
    <row r="45" s="54" customFormat="1" ht="104" customHeight="1" outlineLevel="2" spans="1:44">
      <c r="A45" s="60">
        <v>32</v>
      </c>
      <c r="B45" s="33" t="s">
        <v>7247</v>
      </c>
      <c r="C45" s="33" t="s">
        <v>2628</v>
      </c>
      <c r="D45" s="33" t="s">
        <v>2629</v>
      </c>
      <c r="E45" s="33" t="s">
        <v>7070</v>
      </c>
      <c r="F45" s="61" t="s">
        <v>7248</v>
      </c>
      <c r="G45" s="61" t="s">
        <v>114</v>
      </c>
      <c r="H45" s="61" t="s">
        <v>381</v>
      </c>
      <c r="I45" s="61" t="s">
        <v>7249</v>
      </c>
      <c r="J45" s="60" t="s">
        <v>7250</v>
      </c>
      <c r="K45" s="61" t="s">
        <v>7249</v>
      </c>
      <c r="L45" s="33" t="s">
        <v>7251</v>
      </c>
      <c r="M45" s="33" t="s">
        <v>7026</v>
      </c>
      <c r="N45" s="33" t="s">
        <v>7075</v>
      </c>
      <c r="O45" s="33" t="s">
        <v>7076</v>
      </c>
      <c r="P45" s="33" t="s">
        <v>85</v>
      </c>
      <c r="Q45" s="33" t="s">
        <v>7252</v>
      </c>
      <c r="R45" s="33" t="s">
        <v>7078</v>
      </c>
      <c r="S45" s="33" t="s">
        <v>7045</v>
      </c>
      <c r="T45" s="33" t="s">
        <v>214</v>
      </c>
      <c r="U45" s="33" t="s">
        <v>771</v>
      </c>
      <c r="V45" s="59">
        <v>2024</v>
      </c>
      <c r="W45" s="33" t="s">
        <v>91</v>
      </c>
      <c r="X45" s="59">
        <v>202401</v>
      </c>
      <c r="Y45" s="59">
        <v>202412</v>
      </c>
      <c r="Z45" s="60">
        <f>SUM(AB45:AE45)</f>
        <v>43</v>
      </c>
      <c r="AA45" s="65">
        <f>SUM(AB45:AD45)</f>
        <v>43</v>
      </c>
      <c r="AB45" s="69">
        <f>IFERROR(VLOOKUP(B45,'[2]巫溪-1 (20231219晚计划内)  '!$F:$BN,61,),"")</f>
        <v>43</v>
      </c>
      <c r="AC45" s="69">
        <f>IFERROR(VLOOKUP(B45,'[2]巫溪-1 (20231219晚计划内)  '!$F:$BO,62,),"")</f>
        <v>0</v>
      </c>
      <c r="AD45" s="69" t="str">
        <f>IFERROR(VLOOKUP(B45,'[2]巫溪-1 (20231219晚计划内)  '!$F:$AH,29,),"")</f>
        <v/>
      </c>
      <c r="AE45" s="69"/>
      <c r="AF45" s="59">
        <v>1834</v>
      </c>
      <c r="AG45" s="59">
        <v>1834</v>
      </c>
      <c r="AH45" s="33" t="s">
        <v>92</v>
      </c>
      <c r="AI45" s="33" t="s">
        <v>92</v>
      </c>
      <c r="AJ45" s="33" t="s">
        <v>92</v>
      </c>
      <c r="AK45" s="33" t="s">
        <v>91</v>
      </c>
      <c r="AL45" s="33" t="s">
        <v>91</v>
      </c>
      <c r="AM45" s="33" t="s">
        <v>92</v>
      </c>
      <c r="AN45" s="33" t="s">
        <v>92</v>
      </c>
      <c r="AO45" s="33" t="s">
        <v>92</v>
      </c>
      <c r="AP45" s="33" t="s">
        <v>92</v>
      </c>
      <c r="AQ45" s="33" t="s">
        <v>2669</v>
      </c>
      <c r="AR45" s="65"/>
    </row>
    <row r="46" s="54" customFormat="1" ht="64" customHeight="1" outlineLevel="1" spans="1:44">
      <c r="A46" s="60"/>
      <c r="B46" s="33"/>
      <c r="C46" s="61"/>
      <c r="D46" s="33"/>
      <c r="E46" s="33"/>
      <c r="F46" s="61"/>
      <c r="G46" s="33"/>
      <c r="H46" s="61"/>
      <c r="I46" s="61"/>
      <c r="J46" s="59"/>
      <c r="K46" s="33"/>
      <c r="L46" s="33"/>
      <c r="M46" s="33"/>
      <c r="N46" s="33"/>
      <c r="O46" s="33"/>
      <c r="P46" s="33"/>
      <c r="Q46" s="33"/>
      <c r="R46" s="33"/>
      <c r="S46" s="33"/>
      <c r="T46" s="61"/>
      <c r="U46" s="64" t="s">
        <v>7253</v>
      </c>
      <c r="V46" s="59"/>
      <c r="W46" s="33"/>
      <c r="X46" s="59"/>
      <c r="Y46" s="59"/>
      <c r="Z46" s="60">
        <f t="shared" ref="Z46:AQ46" si="9">SUBTOTAL(9,Z47:Z53)</f>
        <v>1050.43</v>
      </c>
      <c r="AA46" s="65">
        <f t="shared" si="9"/>
        <v>990.43</v>
      </c>
      <c r="AB46" s="69">
        <f t="shared" si="9"/>
        <v>990.43</v>
      </c>
      <c r="AC46" s="69">
        <f t="shared" si="9"/>
        <v>0</v>
      </c>
      <c r="AD46" s="69">
        <f t="shared" si="9"/>
        <v>60</v>
      </c>
      <c r="AE46" s="69">
        <f t="shared" si="9"/>
        <v>0</v>
      </c>
      <c r="AF46" s="59">
        <f t="shared" si="9"/>
        <v>20014</v>
      </c>
      <c r="AG46" s="59">
        <f t="shared" si="9"/>
        <v>18604</v>
      </c>
      <c r="AH46" s="33">
        <f t="shared" si="9"/>
        <v>0</v>
      </c>
      <c r="AI46" s="33">
        <f t="shared" si="9"/>
        <v>0</v>
      </c>
      <c r="AJ46" s="33">
        <f t="shared" si="9"/>
        <v>0</v>
      </c>
      <c r="AK46" s="33">
        <f t="shared" si="9"/>
        <v>0</v>
      </c>
      <c r="AL46" s="33">
        <f t="shared" si="9"/>
        <v>0</v>
      </c>
      <c r="AM46" s="33">
        <f t="shared" si="9"/>
        <v>0</v>
      </c>
      <c r="AN46" s="33">
        <f t="shared" si="9"/>
        <v>0</v>
      </c>
      <c r="AO46" s="33">
        <f t="shared" si="9"/>
        <v>0</v>
      </c>
      <c r="AP46" s="33">
        <f t="shared" si="9"/>
        <v>0</v>
      </c>
      <c r="AQ46" s="33">
        <f t="shared" si="9"/>
        <v>0</v>
      </c>
      <c r="AR46" s="65"/>
    </row>
    <row r="47" s="54" customFormat="1" ht="118" customHeight="1" outlineLevel="2" spans="1:45">
      <c r="A47" s="60">
        <v>33</v>
      </c>
      <c r="B47" s="33" t="s">
        <v>7254</v>
      </c>
      <c r="C47" s="61" t="s">
        <v>110</v>
      </c>
      <c r="D47" s="33" t="s">
        <v>111</v>
      </c>
      <c r="E47" s="33" t="s">
        <v>112</v>
      </c>
      <c r="F47" s="61" t="s">
        <v>7255</v>
      </c>
      <c r="G47" s="33" t="s">
        <v>114</v>
      </c>
      <c r="H47" s="61" t="s">
        <v>115</v>
      </c>
      <c r="I47" s="61" t="s">
        <v>7256</v>
      </c>
      <c r="J47" s="59" t="s">
        <v>7257</v>
      </c>
      <c r="K47" s="33" t="s">
        <v>7256</v>
      </c>
      <c r="L47" s="33" t="s">
        <v>7258</v>
      </c>
      <c r="M47" s="33" t="s">
        <v>7026</v>
      </c>
      <c r="N47" s="33" t="s">
        <v>7259</v>
      </c>
      <c r="O47" s="33" t="s">
        <v>7260</v>
      </c>
      <c r="P47" s="33" t="s">
        <v>7261</v>
      </c>
      <c r="Q47" s="33" t="s">
        <v>7262</v>
      </c>
      <c r="R47" s="33" t="s">
        <v>7263</v>
      </c>
      <c r="S47" s="33" t="s">
        <v>7058</v>
      </c>
      <c r="T47" s="61" t="s">
        <v>123</v>
      </c>
      <c r="U47" s="61" t="s">
        <v>124</v>
      </c>
      <c r="V47" s="59">
        <v>2023</v>
      </c>
      <c r="W47" s="33" t="s">
        <v>91</v>
      </c>
      <c r="X47" s="59">
        <v>202401</v>
      </c>
      <c r="Y47" s="59">
        <v>202412</v>
      </c>
      <c r="Z47" s="60">
        <f t="shared" ref="Z47:Z53" si="10">SUM(AB47:AE47)</f>
        <v>620</v>
      </c>
      <c r="AA47" s="65">
        <f>AB47+AC47</f>
        <v>620</v>
      </c>
      <c r="AB47" s="69">
        <f>IFERROR(VLOOKUP(B47,'[2]巫溪-1 (20231219晚计划内)  '!$F:$BN,61,),"")</f>
        <v>620</v>
      </c>
      <c r="AC47" s="69"/>
      <c r="AD47" s="69" t="str">
        <f>IFERROR(VLOOKUP(B47,'[2]巫溪-1 (20231219晚计划内)  '!$F:$AH,29,),"")</f>
        <v/>
      </c>
      <c r="AE47" s="69"/>
      <c r="AF47" s="59">
        <v>450</v>
      </c>
      <c r="AG47" s="59">
        <v>120</v>
      </c>
      <c r="AH47" s="33" t="s">
        <v>92</v>
      </c>
      <c r="AI47" s="33" t="s">
        <v>92</v>
      </c>
      <c r="AJ47" s="33" t="s">
        <v>92</v>
      </c>
      <c r="AK47" s="33" t="s">
        <v>91</v>
      </c>
      <c r="AL47" s="33" t="s">
        <v>91</v>
      </c>
      <c r="AM47" s="33" t="s">
        <v>92</v>
      </c>
      <c r="AN47" s="33" t="s">
        <v>85</v>
      </c>
      <c r="AO47" s="33" t="s">
        <v>91</v>
      </c>
      <c r="AP47" s="33" t="s">
        <v>3701</v>
      </c>
      <c r="AQ47" s="33" t="s">
        <v>7264</v>
      </c>
      <c r="AR47" s="65"/>
      <c r="AS47" s="76" t="s">
        <v>7033</v>
      </c>
    </row>
    <row r="48" s="54" customFormat="1" ht="63" customHeight="1" outlineLevel="2" spans="1:45">
      <c r="A48" s="60">
        <v>34</v>
      </c>
      <c r="B48" s="33" t="s">
        <v>7265</v>
      </c>
      <c r="C48" s="33" t="s">
        <v>73</v>
      </c>
      <c r="D48" s="33" t="s">
        <v>74</v>
      </c>
      <c r="E48" s="33" t="s">
        <v>246</v>
      </c>
      <c r="F48" s="33" t="s">
        <v>7266</v>
      </c>
      <c r="G48" s="33" t="s">
        <v>114</v>
      </c>
      <c r="H48" s="33" t="s">
        <v>270</v>
      </c>
      <c r="I48" s="33" t="s">
        <v>7267</v>
      </c>
      <c r="J48" s="59" t="s">
        <v>7268</v>
      </c>
      <c r="K48" s="33" t="s">
        <v>7269</v>
      </c>
      <c r="L48" s="59" t="s">
        <v>7270</v>
      </c>
      <c r="M48" s="33" t="s">
        <v>7026</v>
      </c>
      <c r="N48" s="33" t="s">
        <v>7027</v>
      </c>
      <c r="O48" s="33" t="s">
        <v>7271</v>
      </c>
      <c r="P48" s="33" t="s">
        <v>7272</v>
      </c>
      <c r="Q48" s="33" t="s">
        <v>7273</v>
      </c>
      <c r="R48" s="33" t="s">
        <v>7274</v>
      </c>
      <c r="S48" s="33" t="s">
        <v>7088</v>
      </c>
      <c r="T48" s="33" t="s">
        <v>257</v>
      </c>
      <c r="U48" s="33" t="s">
        <v>124</v>
      </c>
      <c r="V48" s="59">
        <v>2023</v>
      </c>
      <c r="W48" s="33" t="s">
        <v>91</v>
      </c>
      <c r="X48" s="59">
        <v>202301</v>
      </c>
      <c r="Y48" s="59">
        <v>202312</v>
      </c>
      <c r="Z48" s="60">
        <f t="shared" si="10"/>
        <v>35.94</v>
      </c>
      <c r="AA48" s="65">
        <f>AB48+AC48</f>
        <v>15.94</v>
      </c>
      <c r="AB48" s="69">
        <v>15.94</v>
      </c>
      <c r="AC48" s="69">
        <f>IFERROR(VLOOKUP(B48,'[2]巫溪-1 (20231219晚计划内)  '!$F:$BO,62,),"")</f>
        <v>0</v>
      </c>
      <c r="AD48" s="69">
        <f>IFERROR(VLOOKUP(B48,'[2]巫溪-1 (20231219晚计划内)  '!$F:$AH,29,),"")</f>
        <v>20</v>
      </c>
      <c r="AE48" s="69"/>
      <c r="AF48" s="59">
        <v>860</v>
      </c>
      <c r="AG48" s="59">
        <v>150</v>
      </c>
      <c r="AH48" s="33" t="s">
        <v>92</v>
      </c>
      <c r="AI48" s="33" t="s">
        <v>92</v>
      </c>
      <c r="AJ48" s="33" t="s">
        <v>92</v>
      </c>
      <c r="AK48" s="33" t="s">
        <v>91</v>
      </c>
      <c r="AL48" s="33" t="s">
        <v>91</v>
      </c>
      <c r="AM48" s="33" t="s">
        <v>92</v>
      </c>
      <c r="AN48" s="33" t="s">
        <v>85</v>
      </c>
      <c r="AO48" s="33" t="s">
        <v>92</v>
      </c>
      <c r="AP48" s="33" t="s">
        <v>85</v>
      </c>
      <c r="AQ48" s="33" t="s">
        <v>258</v>
      </c>
      <c r="AR48" s="65"/>
      <c r="AS48" s="76" t="s">
        <v>7033</v>
      </c>
    </row>
    <row r="49" s="54" customFormat="1" ht="56" customHeight="1" outlineLevel="2" spans="1:45">
      <c r="A49" s="60">
        <v>35</v>
      </c>
      <c r="B49" s="33" t="s">
        <v>7275</v>
      </c>
      <c r="C49" s="62" t="s">
        <v>73</v>
      </c>
      <c r="D49" s="62" t="s">
        <v>7021</v>
      </c>
      <c r="E49" s="62" t="s">
        <v>446</v>
      </c>
      <c r="F49" s="61" t="s">
        <v>7276</v>
      </c>
      <c r="G49" s="62" t="s">
        <v>114</v>
      </c>
      <c r="H49" s="62" t="s">
        <v>7277</v>
      </c>
      <c r="I49" s="33" t="s">
        <v>7278</v>
      </c>
      <c r="J49" s="63" t="s">
        <v>7279</v>
      </c>
      <c r="K49" s="62" t="s">
        <v>7278</v>
      </c>
      <c r="L49" s="62" t="s">
        <v>7280</v>
      </c>
      <c r="M49" s="62" t="s">
        <v>7026</v>
      </c>
      <c r="N49" s="33" t="s">
        <v>7084</v>
      </c>
      <c r="O49" s="62" t="s">
        <v>7281</v>
      </c>
      <c r="P49" s="63"/>
      <c r="Q49" s="62" t="s">
        <v>7282</v>
      </c>
      <c r="R49" s="33" t="s">
        <v>7283</v>
      </c>
      <c r="S49" s="62" t="s">
        <v>7284</v>
      </c>
      <c r="T49" s="62" t="s">
        <v>214</v>
      </c>
      <c r="U49" s="62" t="s">
        <v>124</v>
      </c>
      <c r="V49" s="63">
        <v>2023</v>
      </c>
      <c r="W49" s="62" t="s">
        <v>91</v>
      </c>
      <c r="X49" s="59">
        <v>2023.9</v>
      </c>
      <c r="Y49" s="63">
        <v>2024.06</v>
      </c>
      <c r="Z49" s="60">
        <f t="shared" si="10"/>
        <v>80</v>
      </c>
      <c r="AA49" s="65">
        <f>AB49+AC49</f>
        <v>40</v>
      </c>
      <c r="AB49" s="69">
        <f>IFERROR(VLOOKUP(B49,'[2]巫溪-1 (20231219晚计划内)  '!$F:$BN,61,),"")</f>
        <v>40</v>
      </c>
      <c r="AC49" s="69">
        <f>IFERROR(VLOOKUP(B49,'[2]巫溪-1 (20231219晚计划内)  '!$F:$BO,62,),"")</f>
        <v>0</v>
      </c>
      <c r="AD49" s="69">
        <f>IFERROR(VLOOKUP(B49,'[2]巫溪-1 (20231219晚计划内)  '!$F:$AH,29,),"")</f>
        <v>40</v>
      </c>
      <c r="AE49" s="69"/>
      <c r="AF49" s="63">
        <v>450</v>
      </c>
      <c r="AG49" s="63">
        <v>80</v>
      </c>
      <c r="AH49" s="62" t="s">
        <v>92</v>
      </c>
      <c r="AI49" s="62" t="s">
        <v>92</v>
      </c>
      <c r="AJ49" s="62" t="s">
        <v>92</v>
      </c>
      <c r="AK49" s="62" t="s">
        <v>91</v>
      </c>
      <c r="AL49" s="62" t="s">
        <v>92</v>
      </c>
      <c r="AM49" s="62" t="s">
        <v>92</v>
      </c>
      <c r="AN49" s="62" t="s">
        <v>92</v>
      </c>
      <c r="AO49" s="62" t="s">
        <v>92</v>
      </c>
      <c r="AP49" s="28" t="s">
        <v>92</v>
      </c>
      <c r="AQ49" s="62" t="s">
        <v>544</v>
      </c>
      <c r="AR49" s="65"/>
      <c r="AS49" s="76" t="s">
        <v>7033</v>
      </c>
    </row>
    <row r="50" s="54" customFormat="1" ht="89" customHeight="1" outlineLevel="2" spans="1:44">
      <c r="A50" s="60">
        <v>36</v>
      </c>
      <c r="B50" s="33" t="s">
        <v>7285</v>
      </c>
      <c r="C50" s="33" t="s">
        <v>558</v>
      </c>
      <c r="D50" s="33" t="s">
        <v>559</v>
      </c>
      <c r="E50" s="33" t="s">
        <v>559</v>
      </c>
      <c r="F50" s="33" t="s">
        <v>7286</v>
      </c>
      <c r="G50" s="33" t="s">
        <v>114</v>
      </c>
      <c r="H50" s="33" t="s">
        <v>115</v>
      </c>
      <c r="I50" s="33" t="s">
        <v>7287</v>
      </c>
      <c r="J50" s="59" t="s">
        <v>7288</v>
      </c>
      <c r="K50" s="33" t="s">
        <v>7287</v>
      </c>
      <c r="L50" s="33" t="s">
        <v>7289</v>
      </c>
      <c r="M50" s="33" t="s">
        <v>7039</v>
      </c>
      <c r="N50" s="33" t="s">
        <v>7040</v>
      </c>
      <c r="O50" s="33" t="s">
        <v>7041</v>
      </c>
      <c r="P50" s="33" t="s">
        <v>7042</v>
      </c>
      <c r="Q50" s="33" t="s">
        <v>7290</v>
      </c>
      <c r="R50" s="33" t="s">
        <v>7044</v>
      </c>
      <c r="S50" s="33" t="s">
        <v>7045</v>
      </c>
      <c r="T50" s="61" t="s">
        <v>7046</v>
      </c>
      <c r="U50" s="33" t="s">
        <v>124</v>
      </c>
      <c r="V50" s="59">
        <v>2024</v>
      </c>
      <c r="W50" s="33" t="s">
        <v>91</v>
      </c>
      <c r="X50" s="59">
        <v>202401</v>
      </c>
      <c r="Y50" s="59">
        <v>202412</v>
      </c>
      <c r="Z50" s="60">
        <f t="shared" si="10"/>
        <v>104.4</v>
      </c>
      <c r="AA50" s="65">
        <f>SUM(AB50:AD50)</f>
        <v>104.4</v>
      </c>
      <c r="AB50" s="69">
        <f>IFERROR(VLOOKUP(B50,'[2]巫溪-1 (20231219晚计划内)  '!$F:$BN,61,),"")</f>
        <v>104.4</v>
      </c>
      <c r="AC50" s="69">
        <f>IFERROR(VLOOKUP(B50,'[2]巫溪-1 (20231219晚计划内)  '!$F:$BO,62,),"")</f>
        <v>0</v>
      </c>
      <c r="AD50" s="69" t="str">
        <f>IFERROR(VLOOKUP(B50,'[2]巫溪-1 (20231219晚计划内)  '!$F:$AH,29,),"")</f>
        <v/>
      </c>
      <c r="AE50" s="69"/>
      <c r="AF50" s="59">
        <v>194</v>
      </c>
      <c r="AG50" s="59">
        <v>194</v>
      </c>
      <c r="AH50" s="33" t="s">
        <v>92</v>
      </c>
      <c r="AI50" s="33" t="s">
        <v>92</v>
      </c>
      <c r="AJ50" s="33" t="s">
        <v>92</v>
      </c>
      <c r="AK50" s="33" t="s">
        <v>91</v>
      </c>
      <c r="AL50" s="33" t="s">
        <v>91</v>
      </c>
      <c r="AM50" s="33" t="s">
        <v>92</v>
      </c>
      <c r="AN50" s="33" t="s">
        <v>92</v>
      </c>
      <c r="AO50" s="33" t="s">
        <v>92</v>
      </c>
      <c r="AP50" s="33" t="s">
        <v>92</v>
      </c>
      <c r="AQ50" s="33" t="s">
        <v>573</v>
      </c>
      <c r="AR50" s="65"/>
    </row>
    <row r="51" s="54" customFormat="1" ht="51" customHeight="1" outlineLevel="2" spans="1:44">
      <c r="A51" s="60">
        <v>37</v>
      </c>
      <c r="B51" s="33" t="s">
        <v>7291</v>
      </c>
      <c r="C51" s="33" t="s">
        <v>558</v>
      </c>
      <c r="D51" s="33" t="s">
        <v>793</v>
      </c>
      <c r="E51" s="33" t="s">
        <v>794</v>
      </c>
      <c r="F51" s="33" t="s">
        <v>7292</v>
      </c>
      <c r="G51" s="33" t="s">
        <v>114</v>
      </c>
      <c r="H51" s="33" t="s">
        <v>115</v>
      </c>
      <c r="I51" s="33" t="s">
        <v>7293</v>
      </c>
      <c r="J51" s="59" t="s">
        <v>7294</v>
      </c>
      <c r="K51" s="33" t="s">
        <v>7293</v>
      </c>
      <c r="L51" s="33" t="s">
        <v>7295</v>
      </c>
      <c r="M51" s="33" t="s">
        <v>7053</v>
      </c>
      <c r="N51" s="33" t="s">
        <v>7054</v>
      </c>
      <c r="O51" s="33" t="s">
        <v>7055</v>
      </c>
      <c r="P51" s="33" t="s">
        <v>7056</v>
      </c>
      <c r="Q51" s="33" t="s">
        <v>7296</v>
      </c>
      <c r="R51" s="33" t="s">
        <v>7044</v>
      </c>
      <c r="S51" s="33" t="s">
        <v>7058</v>
      </c>
      <c r="T51" s="61" t="s">
        <v>7046</v>
      </c>
      <c r="U51" s="33" t="s">
        <v>124</v>
      </c>
      <c r="V51" s="59">
        <v>2024</v>
      </c>
      <c r="W51" s="33" t="s">
        <v>91</v>
      </c>
      <c r="X51" s="59">
        <v>202401</v>
      </c>
      <c r="Y51" s="59">
        <v>202412</v>
      </c>
      <c r="Z51" s="60">
        <f t="shared" si="10"/>
        <v>53.24</v>
      </c>
      <c r="AA51" s="65">
        <f>SUM(AB51:AD51)</f>
        <v>53.24</v>
      </c>
      <c r="AB51" s="69">
        <v>53.24</v>
      </c>
      <c r="AC51" s="69">
        <f>IFERROR(VLOOKUP(B51,'[2]巫溪-1 (20231219晚计划内)  '!$F:$BO,62,),"")</f>
        <v>0</v>
      </c>
      <c r="AD51" s="69" t="str">
        <f>IFERROR(VLOOKUP(B51,'[2]巫溪-1 (20231219晚计划内)  '!$F:$AH,29,),"")</f>
        <v/>
      </c>
      <c r="AE51" s="69"/>
      <c r="AF51" s="59">
        <v>2662</v>
      </c>
      <c r="AG51" s="59">
        <v>2662</v>
      </c>
      <c r="AH51" s="33" t="s">
        <v>92</v>
      </c>
      <c r="AI51" s="33" t="s">
        <v>92</v>
      </c>
      <c r="AJ51" s="33" t="s">
        <v>92</v>
      </c>
      <c r="AK51" s="33" t="s">
        <v>91</v>
      </c>
      <c r="AL51" s="33" t="s">
        <v>91</v>
      </c>
      <c r="AM51" s="33" t="s">
        <v>92</v>
      </c>
      <c r="AN51" s="33" t="s">
        <v>92</v>
      </c>
      <c r="AO51" s="33" t="s">
        <v>92</v>
      </c>
      <c r="AP51" s="33" t="s">
        <v>92</v>
      </c>
      <c r="AQ51" s="33" t="s">
        <v>7059</v>
      </c>
      <c r="AR51" s="65"/>
    </row>
    <row r="52" s="54" customFormat="1" ht="89" customHeight="1" outlineLevel="2" spans="1:44">
      <c r="A52" s="60">
        <v>38</v>
      </c>
      <c r="B52" s="28" t="s">
        <v>7297</v>
      </c>
      <c r="C52" s="33" t="s">
        <v>110</v>
      </c>
      <c r="D52" s="33" t="s">
        <v>111</v>
      </c>
      <c r="E52" s="33" t="s">
        <v>175</v>
      </c>
      <c r="F52" s="28" t="s">
        <v>7298</v>
      </c>
      <c r="G52" s="33" t="s">
        <v>114</v>
      </c>
      <c r="H52" s="33" t="s">
        <v>115</v>
      </c>
      <c r="I52" s="28" t="s">
        <v>7299</v>
      </c>
      <c r="J52" s="28" t="s">
        <v>7300</v>
      </c>
      <c r="K52" s="28" t="s">
        <v>7301</v>
      </c>
      <c r="L52" s="28" t="s">
        <v>7302</v>
      </c>
      <c r="M52" s="28" t="s">
        <v>82</v>
      </c>
      <c r="N52" s="28" t="s">
        <v>182</v>
      </c>
      <c r="O52" s="28" t="s">
        <v>7066</v>
      </c>
      <c r="P52" s="28" t="s">
        <v>7067</v>
      </c>
      <c r="Q52" s="28" t="s">
        <v>7303</v>
      </c>
      <c r="R52" s="28" t="s">
        <v>213</v>
      </c>
      <c r="S52" s="28" t="s">
        <v>155</v>
      </c>
      <c r="T52" s="28" t="s">
        <v>214</v>
      </c>
      <c r="U52" s="28" t="s">
        <v>124</v>
      </c>
      <c r="V52" s="59">
        <v>2024</v>
      </c>
      <c r="W52" s="33" t="s">
        <v>91</v>
      </c>
      <c r="X52" s="59">
        <v>202401</v>
      </c>
      <c r="Y52" s="59">
        <v>202412</v>
      </c>
      <c r="Z52" s="60">
        <f t="shared" si="10"/>
        <v>108.85</v>
      </c>
      <c r="AA52" s="28">
        <v>108.85</v>
      </c>
      <c r="AB52" s="28">
        <v>108.85</v>
      </c>
      <c r="AC52" s="69" t="str">
        <f>IFERROR(VLOOKUP(B52,'[2]巫溪-1 (20231219晚计划内)  '!$F:$BO,62,),"")</f>
        <v/>
      </c>
      <c r="AD52" s="69" t="str">
        <f>IFERROR(VLOOKUP(B52,'[2]巫溪-1 (20231219晚计划内)  '!$F:$AH,29,),"")</f>
        <v/>
      </c>
      <c r="AE52" s="69"/>
      <c r="AF52" s="70">
        <v>7674</v>
      </c>
      <c r="AG52" s="70">
        <v>7674</v>
      </c>
      <c r="AH52" s="70" t="s">
        <v>92</v>
      </c>
      <c r="AI52" s="70" t="s">
        <v>92</v>
      </c>
      <c r="AJ52" s="70" t="s">
        <v>92</v>
      </c>
      <c r="AK52" s="70" t="s">
        <v>91</v>
      </c>
      <c r="AL52" s="70" t="s">
        <v>92</v>
      </c>
      <c r="AM52" s="70" t="s">
        <v>92</v>
      </c>
      <c r="AN52" s="70" t="s">
        <v>92</v>
      </c>
      <c r="AO52" s="70" t="s">
        <v>92</v>
      </c>
      <c r="AP52" s="70" t="s">
        <v>92</v>
      </c>
      <c r="AQ52" s="70" t="s">
        <v>544</v>
      </c>
      <c r="AR52" s="65"/>
    </row>
    <row r="53" s="54" customFormat="1" ht="104" customHeight="1" outlineLevel="2" spans="1:44">
      <c r="A53" s="60">
        <v>39</v>
      </c>
      <c r="B53" s="33" t="s">
        <v>7304</v>
      </c>
      <c r="C53" s="33" t="s">
        <v>2628</v>
      </c>
      <c r="D53" s="33" t="s">
        <v>2629</v>
      </c>
      <c r="E53" s="33" t="s">
        <v>7070</v>
      </c>
      <c r="F53" s="61" t="s">
        <v>7305</v>
      </c>
      <c r="G53" s="61" t="s">
        <v>114</v>
      </c>
      <c r="H53" s="61" t="s">
        <v>115</v>
      </c>
      <c r="I53" s="61" t="s">
        <v>7306</v>
      </c>
      <c r="J53" s="60" t="s">
        <v>7307</v>
      </c>
      <c r="K53" s="61" t="s">
        <v>7306</v>
      </c>
      <c r="L53" s="33" t="s">
        <v>7308</v>
      </c>
      <c r="M53" s="33" t="s">
        <v>7026</v>
      </c>
      <c r="N53" s="33" t="s">
        <v>7075</v>
      </c>
      <c r="O53" s="33" t="s">
        <v>7076</v>
      </c>
      <c r="P53" s="33" t="s">
        <v>85</v>
      </c>
      <c r="Q53" s="33" t="s">
        <v>7309</v>
      </c>
      <c r="R53" s="33" t="s">
        <v>7078</v>
      </c>
      <c r="S53" s="33" t="s">
        <v>7045</v>
      </c>
      <c r="T53" s="33" t="s">
        <v>214</v>
      </c>
      <c r="U53" s="33" t="s">
        <v>124</v>
      </c>
      <c r="V53" s="59">
        <v>2024</v>
      </c>
      <c r="W53" s="33" t="s">
        <v>91</v>
      </c>
      <c r="X53" s="59">
        <v>202401</v>
      </c>
      <c r="Y53" s="59">
        <v>202412</v>
      </c>
      <c r="Z53" s="60">
        <f t="shared" si="10"/>
        <v>48</v>
      </c>
      <c r="AA53" s="65">
        <f>SUM(AB53:AD53)</f>
        <v>48</v>
      </c>
      <c r="AB53" s="69">
        <f>IFERROR(VLOOKUP(B53,'[2]巫溪-1 (20231219晚计划内)  '!$F:$BN,61,),"")</f>
        <v>48</v>
      </c>
      <c r="AC53" s="69">
        <f>IFERROR(VLOOKUP(B53,'[2]巫溪-1 (20231219晚计划内)  '!$F:$BO,62,),"")</f>
        <v>0</v>
      </c>
      <c r="AD53" s="69" t="str">
        <f>IFERROR(VLOOKUP(B53,'[2]巫溪-1 (20231219晚计划内)  '!$F:$AH,29,),"")</f>
        <v/>
      </c>
      <c r="AE53" s="69"/>
      <c r="AF53" s="59">
        <v>7724</v>
      </c>
      <c r="AG53" s="59">
        <v>7724</v>
      </c>
      <c r="AH53" s="33" t="s">
        <v>92</v>
      </c>
      <c r="AI53" s="33" t="s">
        <v>92</v>
      </c>
      <c r="AJ53" s="33" t="s">
        <v>92</v>
      </c>
      <c r="AK53" s="33" t="s">
        <v>91</v>
      </c>
      <c r="AL53" s="33" t="s">
        <v>91</v>
      </c>
      <c r="AM53" s="33" t="s">
        <v>92</v>
      </c>
      <c r="AN53" s="33" t="s">
        <v>92</v>
      </c>
      <c r="AO53" s="33" t="s">
        <v>92</v>
      </c>
      <c r="AP53" s="33" t="s">
        <v>92</v>
      </c>
      <c r="AQ53" s="33" t="s">
        <v>544</v>
      </c>
      <c r="AR53" s="65"/>
    </row>
    <row r="54" s="54" customFormat="1" ht="70" customHeight="1" outlineLevel="1" spans="1:44">
      <c r="A54" s="60"/>
      <c r="B54" s="33"/>
      <c r="C54" s="33"/>
      <c r="D54" s="33"/>
      <c r="E54" s="33"/>
      <c r="F54" s="33"/>
      <c r="G54" s="33"/>
      <c r="H54" s="33"/>
      <c r="I54" s="33"/>
      <c r="J54" s="59"/>
      <c r="K54" s="33"/>
      <c r="L54" s="33"/>
      <c r="M54" s="33"/>
      <c r="N54" s="33"/>
      <c r="O54" s="33"/>
      <c r="P54" s="33"/>
      <c r="Q54" s="33"/>
      <c r="R54" s="33"/>
      <c r="S54" s="33"/>
      <c r="T54" s="61"/>
      <c r="U54" s="66" t="s">
        <v>7310</v>
      </c>
      <c r="V54" s="59"/>
      <c r="W54" s="33"/>
      <c r="X54" s="59"/>
      <c r="Y54" s="59"/>
      <c r="Z54" s="60">
        <f t="shared" ref="Z54:AQ54" si="11">SUBTOTAL(9,Z55:Z58)</f>
        <v>245.08</v>
      </c>
      <c r="AA54" s="65">
        <f t="shared" si="11"/>
        <v>245.08</v>
      </c>
      <c r="AB54" s="69">
        <f t="shared" si="11"/>
        <v>245.08</v>
      </c>
      <c r="AC54" s="69">
        <f t="shared" si="11"/>
        <v>0</v>
      </c>
      <c r="AD54" s="69">
        <f t="shared" si="11"/>
        <v>0</v>
      </c>
      <c r="AE54" s="69">
        <f t="shared" si="11"/>
        <v>0</v>
      </c>
      <c r="AF54" s="59">
        <f t="shared" si="11"/>
        <v>7702</v>
      </c>
      <c r="AG54" s="59">
        <f t="shared" si="11"/>
        <v>7702</v>
      </c>
      <c r="AH54" s="33">
        <f t="shared" si="11"/>
        <v>0</v>
      </c>
      <c r="AI54" s="33">
        <f t="shared" si="11"/>
        <v>0</v>
      </c>
      <c r="AJ54" s="33">
        <f t="shared" si="11"/>
        <v>0</v>
      </c>
      <c r="AK54" s="33">
        <f t="shared" si="11"/>
        <v>0</v>
      </c>
      <c r="AL54" s="33">
        <f t="shared" si="11"/>
        <v>0</v>
      </c>
      <c r="AM54" s="33">
        <f t="shared" si="11"/>
        <v>0</v>
      </c>
      <c r="AN54" s="33">
        <f t="shared" si="11"/>
        <v>0</v>
      </c>
      <c r="AO54" s="33">
        <f t="shared" si="11"/>
        <v>0</v>
      </c>
      <c r="AP54" s="33">
        <f t="shared" si="11"/>
        <v>0</v>
      </c>
      <c r="AQ54" s="33">
        <f t="shared" si="11"/>
        <v>0</v>
      </c>
      <c r="AR54" s="65"/>
    </row>
    <row r="55" s="54" customFormat="1" ht="109" customHeight="1" outlineLevel="2" spans="1:44">
      <c r="A55" s="60">
        <v>40</v>
      </c>
      <c r="B55" s="33" t="s">
        <v>7311</v>
      </c>
      <c r="C55" s="33" t="s">
        <v>558</v>
      </c>
      <c r="D55" s="33" t="s">
        <v>559</v>
      </c>
      <c r="E55" s="33" t="s">
        <v>559</v>
      </c>
      <c r="F55" s="33" t="s">
        <v>7312</v>
      </c>
      <c r="G55" s="33" t="s">
        <v>114</v>
      </c>
      <c r="H55" s="33" t="s">
        <v>721</v>
      </c>
      <c r="I55" s="33" t="s">
        <v>7313</v>
      </c>
      <c r="J55" s="59" t="s">
        <v>7314</v>
      </c>
      <c r="K55" s="33" t="s">
        <v>7313</v>
      </c>
      <c r="L55" s="33" t="s">
        <v>7315</v>
      </c>
      <c r="M55" s="33" t="s">
        <v>7039</v>
      </c>
      <c r="N55" s="33" t="s">
        <v>7040</v>
      </c>
      <c r="O55" s="33" t="s">
        <v>7041</v>
      </c>
      <c r="P55" s="33" t="s">
        <v>7042</v>
      </c>
      <c r="Q55" s="33" t="s">
        <v>7316</v>
      </c>
      <c r="R55" s="33" t="s">
        <v>7044</v>
      </c>
      <c r="S55" s="33" t="s">
        <v>7045</v>
      </c>
      <c r="T55" s="61" t="s">
        <v>7046</v>
      </c>
      <c r="U55" s="33" t="s">
        <v>726</v>
      </c>
      <c r="V55" s="59">
        <v>2024</v>
      </c>
      <c r="W55" s="33" t="s">
        <v>91</v>
      </c>
      <c r="X55" s="59">
        <v>202401</v>
      </c>
      <c r="Y55" s="59">
        <v>202412</v>
      </c>
      <c r="Z55" s="60">
        <f>SUM(AB55:AE55)</f>
        <v>82.8</v>
      </c>
      <c r="AA55" s="65">
        <f>SUM(AB55:AD55)</f>
        <v>82.8</v>
      </c>
      <c r="AB55" s="69">
        <f>IFERROR(VLOOKUP(B55,'[2]巫溪-1 (20231219晚计划内)  '!$F:$BN,61,),"")</f>
        <v>82.8</v>
      </c>
      <c r="AC55" s="69">
        <f>IFERROR(VLOOKUP(B55,'[2]巫溪-1 (20231219晚计划内)  '!$F:$BO,62,),"")</f>
        <v>0</v>
      </c>
      <c r="AD55" s="69" t="str">
        <f>IFERROR(VLOOKUP(B55,'[2]巫溪-1 (20231219晚计划内)  '!$F:$AH,29,),"")</f>
        <v/>
      </c>
      <c r="AE55" s="69"/>
      <c r="AF55" s="59">
        <v>153</v>
      </c>
      <c r="AG55" s="59">
        <v>153</v>
      </c>
      <c r="AH55" s="33" t="s">
        <v>92</v>
      </c>
      <c r="AI55" s="33" t="s">
        <v>92</v>
      </c>
      <c r="AJ55" s="33" t="s">
        <v>92</v>
      </c>
      <c r="AK55" s="33" t="s">
        <v>91</v>
      </c>
      <c r="AL55" s="33" t="s">
        <v>91</v>
      </c>
      <c r="AM55" s="33" t="s">
        <v>92</v>
      </c>
      <c r="AN55" s="33" t="s">
        <v>92</v>
      </c>
      <c r="AO55" s="33" t="s">
        <v>92</v>
      </c>
      <c r="AP55" s="33" t="s">
        <v>92</v>
      </c>
      <c r="AQ55" s="33" t="s">
        <v>573</v>
      </c>
      <c r="AR55" s="65"/>
    </row>
    <row r="56" s="54" customFormat="1" ht="67" customHeight="1" outlineLevel="2" spans="1:44">
      <c r="A56" s="60">
        <v>41</v>
      </c>
      <c r="B56" s="33" t="s">
        <v>7317</v>
      </c>
      <c r="C56" s="33" t="s">
        <v>558</v>
      </c>
      <c r="D56" s="33" t="s">
        <v>793</v>
      </c>
      <c r="E56" s="33" t="s">
        <v>794</v>
      </c>
      <c r="F56" s="33" t="s">
        <v>7318</v>
      </c>
      <c r="G56" s="33" t="s">
        <v>114</v>
      </c>
      <c r="H56" s="33" t="s">
        <v>721</v>
      </c>
      <c r="I56" s="33" t="s">
        <v>7319</v>
      </c>
      <c r="J56" s="59" t="s">
        <v>7320</v>
      </c>
      <c r="K56" s="33" t="s">
        <v>7319</v>
      </c>
      <c r="L56" s="33" t="s">
        <v>7321</v>
      </c>
      <c r="M56" s="33" t="s">
        <v>7053</v>
      </c>
      <c r="N56" s="33" t="s">
        <v>7054</v>
      </c>
      <c r="O56" s="33" t="s">
        <v>7055</v>
      </c>
      <c r="P56" s="33" t="s">
        <v>7056</v>
      </c>
      <c r="Q56" s="33" t="s">
        <v>7322</v>
      </c>
      <c r="R56" s="33" t="s">
        <v>7044</v>
      </c>
      <c r="S56" s="33" t="s">
        <v>7058</v>
      </c>
      <c r="T56" s="61" t="s">
        <v>7046</v>
      </c>
      <c r="U56" s="33" t="s">
        <v>726</v>
      </c>
      <c r="V56" s="59">
        <v>2024</v>
      </c>
      <c r="W56" s="33" t="s">
        <v>91</v>
      </c>
      <c r="X56" s="59">
        <v>202401</v>
      </c>
      <c r="Y56" s="59">
        <v>202412</v>
      </c>
      <c r="Z56" s="60">
        <f>SUM(AB56:AE56)</f>
        <v>24.08</v>
      </c>
      <c r="AA56" s="65">
        <f>SUM(AB56:AD56)</f>
        <v>24.08</v>
      </c>
      <c r="AB56" s="69">
        <v>24.08</v>
      </c>
      <c r="AC56" s="69">
        <f>IFERROR(VLOOKUP(B56,'[2]巫溪-1 (20231219晚计划内)  '!$F:$BO,62,),"")</f>
        <v>0</v>
      </c>
      <c r="AD56" s="69" t="str">
        <f>IFERROR(VLOOKUP(B56,'[2]巫溪-1 (20231219晚计划内)  '!$F:$AH,29,),"")</f>
        <v/>
      </c>
      <c r="AE56" s="69"/>
      <c r="AF56" s="59">
        <v>1204</v>
      </c>
      <c r="AG56" s="59">
        <v>1204</v>
      </c>
      <c r="AH56" s="33" t="s">
        <v>92</v>
      </c>
      <c r="AI56" s="33" t="s">
        <v>92</v>
      </c>
      <c r="AJ56" s="33" t="s">
        <v>92</v>
      </c>
      <c r="AK56" s="33" t="s">
        <v>91</v>
      </c>
      <c r="AL56" s="33" t="s">
        <v>91</v>
      </c>
      <c r="AM56" s="33" t="s">
        <v>92</v>
      </c>
      <c r="AN56" s="33" t="s">
        <v>92</v>
      </c>
      <c r="AO56" s="33" t="s">
        <v>92</v>
      </c>
      <c r="AP56" s="33" t="s">
        <v>92</v>
      </c>
      <c r="AQ56" s="33" t="s">
        <v>7059</v>
      </c>
      <c r="AR56" s="65"/>
    </row>
    <row r="57" s="54" customFormat="1" ht="104" customHeight="1" outlineLevel="2" spans="1:44">
      <c r="A57" s="60">
        <v>42</v>
      </c>
      <c r="B57" s="28" t="s">
        <v>7323</v>
      </c>
      <c r="C57" s="33" t="s">
        <v>110</v>
      </c>
      <c r="D57" s="33" t="s">
        <v>111</v>
      </c>
      <c r="E57" s="33" t="s">
        <v>175</v>
      </c>
      <c r="F57" s="28" t="s">
        <v>7324</v>
      </c>
      <c r="G57" s="33" t="s">
        <v>114</v>
      </c>
      <c r="H57" s="33" t="s">
        <v>721</v>
      </c>
      <c r="I57" s="28" t="s">
        <v>7325</v>
      </c>
      <c r="J57" s="28" t="s">
        <v>7326</v>
      </c>
      <c r="K57" s="28" t="s">
        <v>7325</v>
      </c>
      <c r="L57" s="28" t="s">
        <v>7327</v>
      </c>
      <c r="M57" s="28" t="s">
        <v>82</v>
      </c>
      <c r="N57" s="28" t="s">
        <v>182</v>
      </c>
      <c r="O57" s="28" t="s">
        <v>7066</v>
      </c>
      <c r="P57" s="28" t="s">
        <v>7067</v>
      </c>
      <c r="Q57" s="28" t="s">
        <v>7328</v>
      </c>
      <c r="R57" s="28" t="s">
        <v>213</v>
      </c>
      <c r="S57" s="28" t="s">
        <v>155</v>
      </c>
      <c r="T57" s="28" t="s">
        <v>214</v>
      </c>
      <c r="U57" s="28" t="s">
        <v>726</v>
      </c>
      <c r="V57" s="59">
        <v>2024</v>
      </c>
      <c r="W57" s="33" t="s">
        <v>91</v>
      </c>
      <c r="X57" s="59">
        <v>202401</v>
      </c>
      <c r="Y57" s="59">
        <v>202412</v>
      </c>
      <c r="Z57" s="60">
        <f>SUM(AB57:AE57)</f>
        <v>78.2</v>
      </c>
      <c r="AA57" s="28">
        <v>78.2</v>
      </c>
      <c r="AB57" s="28">
        <v>78.2</v>
      </c>
      <c r="AC57" s="69" t="str">
        <f>IFERROR(VLOOKUP(B57,'[2]巫溪-1 (20231219晚计划内)  '!$F:$BO,62,),"")</f>
        <v/>
      </c>
      <c r="AD57" s="69" t="str">
        <f>IFERROR(VLOOKUP(B57,'[2]巫溪-1 (20231219晚计划内)  '!$F:$AH,29,),"")</f>
        <v/>
      </c>
      <c r="AE57" s="69"/>
      <c r="AF57" s="70">
        <v>1348</v>
      </c>
      <c r="AG57" s="70">
        <v>1348</v>
      </c>
      <c r="AH57" s="70" t="s">
        <v>92</v>
      </c>
      <c r="AI57" s="70" t="s">
        <v>92</v>
      </c>
      <c r="AJ57" s="70" t="s">
        <v>92</v>
      </c>
      <c r="AK57" s="70" t="s">
        <v>91</v>
      </c>
      <c r="AL57" s="70" t="s">
        <v>92</v>
      </c>
      <c r="AM57" s="70" t="s">
        <v>92</v>
      </c>
      <c r="AN57" s="70" t="s">
        <v>92</v>
      </c>
      <c r="AO57" s="70" t="s">
        <v>92</v>
      </c>
      <c r="AP57" s="70" t="s">
        <v>92</v>
      </c>
      <c r="AQ57" s="70" t="s">
        <v>2066</v>
      </c>
      <c r="AR57" s="65"/>
    </row>
    <row r="58" s="54" customFormat="1" ht="106" customHeight="1" outlineLevel="2" spans="1:44">
      <c r="A58" s="60">
        <v>43</v>
      </c>
      <c r="B58" s="33" t="s">
        <v>7329</v>
      </c>
      <c r="C58" s="33" t="s">
        <v>2628</v>
      </c>
      <c r="D58" s="33" t="s">
        <v>2629</v>
      </c>
      <c r="E58" s="33" t="s">
        <v>7070</v>
      </c>
      <c r="F58" s="61" t="s">
        <v>7330</v>
      </c>
      <c r="G58" s="61" t="s">
        <v>114</v>
      </c>
      <c r="H58" s="61" t="s">
        <v>721</v>
      </c>
      <c r="I58" s="61" t="s">
        <v>7331</v>
      </c>
      <c r="J58" s="60" t="s">
        <v>7332</v>
      </c>
      <c r="K58" s="61" t="s">
        <v>7331</v>
      </c>
      <c r="L58" s="33" t="s">
        <v>7333</v>
      </c>
      <c r="M58" s="33" t="s">
        <v>7026</v>
      </c>
      <c r="N58" s="33" t="s">
        <v>7075</v>
      </c>
      <c r="O58" s="33" t="s">
        <v>7076</v>
      </c>
      <c r="P58" s="33" t="s">
        <v>85</v>
      </c>
      <c r="Q58" s="33" t="s">
        <v>7334</v>
      </c>
      <c r="R58" s="33" t="s">
        <v>7078</v>
      </c>
      <c r="S58" s="33" t="s">
        <v>7045</v>
      </c>
      <c r="T58" s="33" t="s">
        <v>214</v>
      </c>
      <c r="U58" s="33" t="s">
        <v>726</v>
      </c>
      <c r="V58" s="59">
        <v>2024</v>
      </c>
      <c r="W58" s="33" t="s">
        <v>91</v>
      </c>
      <c r="X58" s="59">
        <v>202401</v>
      </c>
      <c r="Y58" s="59">
        <v>202412</v>
      </c>
      <c r="Z58" s="60">
        <f>SUM(AB58:AE58)</f>
        <v>60</v>
      </c>
      <c r="AA58" s="65">
        <f>SUM(AB58:AD58)</f>
        <v>60</v>
      </c>
      <c r="AB58" s="69">
        <f>IFERROR(VLOOKUP(B58,'[2]巫溪-1 (20231219晚计划内)  '!$F:$BN,61,),"")</f>
        <v>60</v>
      </c>
      <c r="AC58" s="69">
        <f>IFERROR(VLOOKUP(B58,'[2]巫溪-1 (20231219晚计划内)  '!$F:$BO,62,),"")</f>
        <v>0</v>
      </c>
      <c r="AD58" s="69" t="str">
        <f>IFERROR(VLOOKUP(B58,'[2]巫溪-1 (20231219晚计划内)  '!$F:$AH,29,),"")</f>
        <v/>
      </c>
      <c r="AE58" s="69"/>
      <c r="AF58" s="59">
        <v>4997</v>
      </c>
      <c r="AG58" s="59">
        <v>4997</v>
      </c>
      <c r="AH58" s="33" t="s">
        <v>92</v>
      </c>
      <c r="AI58" s="33" t="s">
        <v>92</v>
      </c>
      <c r="AJ58" s="33" t="s">
        <v>92</v>
      </c>
      <c r="AK58" s="33" t="s">
        <v>91</v>
      </c>
      <c r="AL58" s="33" t="s">
        <v>91</v>
      </c>
      <c r="AM58" s="33" t="s">
        <v>92</v>
      </c>
      <c r="AN58" s="33" t="s">
        <v>92</v>
      </c>
      <c r="AO58" s="33" t="s">
        <v>92</v>
      </c>
      <c r="AP58" s="33" t="s">
        <v>92</v>
      </c>
      <c r="AQ58" s="33" t="s">
        <v>2066</v>
      </c>
      <c r="AR58" s="65"/>
    </row>
    <row r="59" s="54" customFormat="1" ht="57" customHeight="1" outlineLevel="1" spans="1:44">
      <c r="A59" s="60"/>
      <c r="B59" s="33"/>
      <c r="C59" s="33"/>
      <c r="D59" s="33"/>
      <c r="E59" s="33"/>
      <c r="F59" s="33"/>
      <c r="G59" s="33"/>
      <c r="H59" s="33"/>
      <c r="I59" s="33"/>
      <c r="J59" s="59"/>
      <c r="K59" s="33"/>
      <c r="L59" s="33"/>
      <c r="M59" s="33"/>
      <c r="N59" s="33"/>
      <c r="O59" s="33"/>
      <c r="P59" s="33"/>
      <c r="Q59" s="33"/>
      <c r="R59" s="33"/>
      <c r="S59" s="33"/>
      <c r="T59" s="61"/>
      <c r="U59" s="66" t="s">
        <v>7335</v>
      </c>
      <c r="V59" s="59"/>
      <c r="W59" s="33"/>
      <c r="X59" s="59"/>
      <c r="Y59" s="59"/>
      <c r="Z59" s="60">
        <f t="shared" ref="Z59:AQ59" si="12">SUBTOTAL(9,Z60:Z63)</f>
        <v>78.9411</v>
      </c>
      <c r="AA59" s="65">
        <f t="shared" si="12"/>
        <v>78.9411</v>
      </c>
      <c r="AB59" s="69">
        <f t="shared" si="12"/>
        <v>78.9411</v>
      </c>
      <c r="AC59" s="69">
        <f t="shared" si="12"/>
        <v>0</v>
      </c>
      <c r="AD59" s="69">
        <f t="shared" si="12"/>
        <v>0</v>
      </c>
      <c r="AE59" s="69">
        <f t="shared" si="12"/>
        <v>0</v>
      </c>
      <c r="AF59" s="59">
        <f t="shared" si="12"/>
        <v>2905</v>
      </c>
      <c r="AG59" s="59">
        <f t="shared" si="12"/>
        <v>2905</v>
      </c>
      <c r="AH59" s="33">
        <f t="shared" si="12"/>
        <v>0</v>
      </c>
      <c r="AI59" s="33">
        <f t="shared" si="12"/>
        <v>0</v>
      </c>
      <c r="AJ59" s="33">
        <f t="shared" si="12"/>
        <v>0</v>
      </c>
      <c r="AK59" s="33">
        <f t="shared" si="12"/>
        <v>0</v>
      </c>
      <c r="AL59" s="33">
        <f t="shared" si="12"/>
        <v>0</v>
      </c>
      <c r="AM59" s="33">
        <f t="shared" si="12"/>
        <v>0</v>
      </c>
      <c r="AN59" s="33">
        <f t="shared" si="12"/>
        <v>0</v>
      </c>
      <c r="AO59" s="33">
        <f t="shared" si="12"/>
        <v>0</v>
      </c>
      <c r="AP59" s="33">
        <f t="shared" si="12"/>
        <v>0</v>
      </c>
      <c r="AQ59" s="33">
        <f t="shared" si="12"/>
        <v>0</v>
      </c>
      <c r="AR59" s="65"/>
    </row>
    <row r="60" s="54" customFormat="1" ht="90" customHeight="1" outlineLevel="2" spans="1:44">
      <c r="A60" s="60">
        <v>44</v>
      </c>
      <c r="B60" s="33" t="s">
        <v>7336</v>
      </c>
      <c r="C60" s="33" t="s">
        <v>558</v>
      </c>
      <c r="D60" s="33" t="s">
        <v>559</v>
      </c>
      <c r="E60" s="33" t="s">
        <v>559</v>
      </c>
      <c r="F60" s="33" t="s">
        <v>7337</v>
      </c>
      <c r="G60" s="33" t="s">
        <v>114</v>
      </c>
      <c r="H60" s="33" t="s">
        <v>759</v>
      </c>
      <c r="I60" s="33" t="s">
        <v>7338</v>
      </c>
      <c r="J60" s="59" t="s">
        <v>7339</v>
      </c>
      <c r="K60" s="33" t="s">
        <v>7338</v>
      </c>
      <c r="L60" s="33" t="s">
        <v>7340</v>
      </c>
      <c r="M60" s="33" t="s">
        <v>7039</v>
      </c>
      <c r="N60" s="33" t="s">
        <v>7040</v>
      </c>
      <c r="O60" s="33" t="s">
        <v>7041</v>
      </c>
      <c r="P60" s="33" t="s">
        <v>7042</v>
      </c>
      <c r="Q60" s="33" t="s">
        <v>7341</v>
      </c>
      <c r="R60" s="33" t="s">
        <v>7044</v>
      </c>
      <c r="S60" s="33" t="s">
        <v>7045</v>
      </c>
      <c r="T60" s="61" t="s">
        <v>7046</v>
      </c>
      <c r="U60" s="33" t="s">
        <v>760</v>
      </c>
      <c r="V60" s="59">
        <v>2024</v>
      </c>
      <c r="W60" s="33" t="s">
        <v>91</v>
      </c>
      <c r="X60" s="59">
        <v>202401</v>
      </c>
      <c r="Y60" s="59">
        <v>202412</v>
      </c>
      <c r="Z60" s="60">
        <f>SUM(AB60:AE60)</f>
        <v>43.8</v>
      </c>
      <c r="AA60" s="65">
        <f>SUM(AB60:AD60)</f>
        <v>43.8</v>
      </c>
      <c r="AB60" s="69">
        <f>IFERROR(VLOOKUP(B60,'[2]巫溪-1 (20231219晚计划内)  '!$F:$BN,61,),"")</f>
        <v>43.8</v>
      </c>
      <c r="AC60" s="69">
        <f>IFERROR(VLOOKUP(B60,'[2]巫溪-1 (20231219晚计划内)  '!$F:$BO,62,),"")</f>
        <v>0</v>
      </c>
      <c r="AD60" s="69" t="str">
        <f>IFERROR(VLOOKUP(B60,'[2]巫溪-1 (20231219晚计划内)  '!$F:$AH,29,),"")</f>
        <v/>
      </c>
      <c r="AE60" s="69"/>
      <c r="AF60" s="59">
        <v>86</v>
      </c>
      <c r="AG60" s="59">
        <v>86</v>
      </c>
      <c r="AH60" s="33" t="s">
        <v>92</v>
      </c>
      <c r="AI60" s="33" t="s">
        <v>92</v>
      </c>
      <c r="AJ60" s="33" t="s">
        <v>92</v>
      </c>
      <c r="AK60" s="33" t="s">
        <v>91</v>
      </c>
      <c r="AL60" s="33" t="s">
        <v>91</v>
      </c>
      <c r="AM60" s="33" t="s">
        <v>92</v>
      </c>
      <c r="AN60" s="33" t="s">
        <v>92</v>
      </c>
      <c r="AO60" s="33" t="s">
        <v>92</v>
      </c>
      <c r="AP60" s="33" t="s">
        <v>92</v>
      </c>
      <c r="AQ60" s="33" t="s">
        <v>573</v>
      </c>
      <c r="AR60" s="65"/>
    </row>
    <row r="61" s="54" customFormat="1" ht="43" customHeight="1" outlineLevel="2" spans="1:44">
      <c r="A61" s="60">
        <v>45</v>
      </c>
      <c r="B61" s="33" t="s">
        <v>7342</v>
      </c>
      <c r="C61" s="33" t="s">
        <v>558</v>
      </c>
      <c r="D61" s="33" t="s">
        <v>793</v>
      </c>
      <c r="E61" s="33" t="s">
        <v>794</v>
      </c>
      <c r="F61" s="33" t="s">
        <v>7343</v>
      </c>
      <c r="G61" s="33" t="s">
        <v>114</v>
      </c>
      <c r="H61" s="33" t="s">
        <v>759</v>
      </c>
      <c r="I61" s="33" t="s">
        <v>7344</v>
      </c>
      <c r="J61" s="59" t="s">
        <v>7345</v>
      </c>
      <c r="K61" s="33" t="s">
        <v>7344</v>
      </c>
      <c r="L61" s="33" t="s">
        <v>7346</v>
      </c>
      <c r="M61" s="33" t="s">
        <v>7053</v>
      </c>
      <c r="N61" s="33" t="s">
        <v>7054</v>
      </c>
      <c r="O61" s="33" t="s">
        <v>7055</v>
      </c>
      <c r="P61" s="33" t="s">
        <v>7056</v>
      </c>
      <c r="Q61" s="33" t="s">
        <v>7347</v>
      </c>
      <c r="R61" s="33" t="s">
        <v>7044</v>
      </c>
      <c r="S61" s="33" t="s">
        <v>7058</v>
      </c>
      <c r="T61" s="61" t="s">
        <v>7046</v>
      </c>
      <c r="U61" s="33" t="s">
        <v>760</v>
      </c>
      <c r="V61" s="59">
        <v>2024</v>
      </c>
      <c r="W61" s="33" t="s">
        <v>91</v>
      </c>
      <c r="X61" s="59">
        <v>202401</v>
      </c>
      <c r="Y61" s="59">
        <v>202412</v>
      </c>
      <c r="Z61" s="60">
        <f>SUM(AB61:AE61)</f>
        <v>7.1411</v>
      </c>
      <c r="AA61" s="65">
        <f>SUM(AB61:AD61)</f>
        <v>7.1411</v>
      </c>
      <c r="AB61" s="69">
        <v>7.1411</v>
      </c>
      <c r="AC61" s="69">
        <f>IFERROR(VLOOKUP(B61,'[2]巫溪-1 (20231219晚计划内)  '!$F:$BO,62,),"")</f>
        <v>0</v>
      </c>
      <c r="AD61" s="69" t="str">
        <f>IFERROR(VLOOKUP(B61,'[2]巫溪-1 (20231219晚计划内)  '!$F:$AH,29,),"")</f>
        <v/>
      </c>
      <c r="AE61" s="69"/>
      <c r="AF61" s="59">
        <v>358</v>
      </c>
      <c r="AG61" s="59">
        <v>358</v>
      </c>
      <c r="AH61" s="33" t="s">
        <v>92</v>
      </c>
      <c r="AI61" s="33" t="s">
        <v>92</v>
      </c>
      <c r="AJ61" s="33" t="s">
        <v>92</v>
      </c>
      <c r="AK61" s="33" t="s">
        <v>91</v>
      </c>
      <c r="AL61" s="33" t="s">
        <v>91</v>
      </c>
      <c r="AM61" s="33" t="s">
        <v>92</v>
      </c>
      <c r="AN61" s="33" t="s">
        <v>92</v>
      </c>
      <c r="AO61" s="33" t="s">
        <v>92</v>
      </c>
      <c r="AP61" s="33" t="s">
        <v>92</v>
      </c>
      <c r="AQ61" s="33" t="s">
        <v>7059</v>
      </c>
      <c r="AR61" s="65"/>
    </row>
    <row r="62" s="54" customFormat="1" ht="78" customHeight="1" outlineLevel="2" spans="1:44">
      <c r="A62" s="60">
        <v>46</v>
      </c>
      <c r="B62" s="28" t="s">
        <v>7348</v>
      </c>
      <c r="C62" s="33" t="s">
        <v>110</v>
      </c>
      <c r="D62" s="33" t="s">
        <v>111</v>
      </c>
      <c r="E62" s="33" t="s">
        <v>175</v>
      </c>
      <c r="F62" s="28" t="s">
        <v>7349</v>
      </c>
      <c r="G62" s="33" t="s">
        <v>114</v>
      </c>
      <c r="H62" s="33" t="s">
        <v>759</v>
      </c>
      <c r="I62" s="28" t="s">
        <v>7350</v>
      </c>
      <c r="J62" s="28" t="s">
        <v>7351</v>
      </c>
      <c r="K62" s="28" t="s">
        <v>7350</v>
      </c>
      <c r="L62" s="28" t="s">
        <v>7352</v>
      </c>
      <c r="M62" s="28" t="s">
        <v>82</v>
      </c>
      <c r="N62" s="28" t="s">
        <v>182</v>
      </c>
      <c r="O62" s="28" t="s">
        <v>7066</v>
      </c>
      <c r="P62" s="28" t="s">
        <v>7067</v>
      </c>
      <c r="Q62" s="28" t="s">
        <v>7353</v>
      </c>
      <c r="R62" s="28" t="s">
        <v>213</v>
      </c>
      <c r="S62" s="28" t="s">
        <v>155</v>
      </c>
      <c r="T62" s="28" t="s">
        <v>214</v>
      </c>
      <c r="U62" s="28" t="s">
        <v>760</v>
      </c>
      <c r="V62" s="59">
        <v>2024</v>
      </c>
      <c r="W62" s="33" t="s">
        <v>91</v>
      </c>
      <c r="X62" s="59">
        <v>202401</v>
      </c>
      <c r="Y62" s="59">
        <v>202412</v>
      </c>
      <c r="Z62" s="60">
        <f>SUM(AB62:AE62)</f>
        <v>15</v>
      </c>
      <c r="AA62" s="28">
        <v>15</v>
      </c>
      <c r="AB62" s="28">
        <v>15</v>
      </c>
      <c r="AC62" s="69" t="str">
        <f>IFERROR(VLOOKUP(B62,'[2]巫溪-1 (20231219晚计划内)  '!$F:$BO,62,),"")</f>
        <v/>
      </c>
      <c r="AD62" s="69" t="str">
        <f>IFERROR(VLOOKUP(B62,'[2]巫溪-1 (20231219晚计划内)  '!$F:$AH,29,),"")</f>
        <v/>
      </c>
      <c r="AE62" s="69"/>
      <c r="AF62" s="70">
        <v>1008</v>
      </c>
      <c r="AG62" s="70">
        <v>1008</v>
      </c>
      <c r="AH62" s="70" t="s">
        <v>92</v>
      </c>
      <c r="AI62" s="70" t="s">
        <v>92</v>
      </c>
      <c r="AJ62" s="70" t="s">
        <v>92</v>
      </c>
      <c r="AK62" s="70" t="s">
        <v>91</v>
      </c>
      <c r="AL62" s="70" t="s">
        <v>92</v>
      </c>
      <c r="AM62" s="70" t="s">
        <v>92</v>
      </c>
      <c r="AN62" s="70" t="s">
        <v>92</v>
      </c>
      <c r="AO62" s="70" t="s">
        <v>92</v>
      </c>
      <c r="AP62" s="70" t="s">
        <v>92</v>
      </c>
      <c r="AQ62" s="70" t="s">
        <v>7354</v>
      </c>
      <c r="AR62" s="65"/>
    </row>
    <row r="63" s="54" customFormat="1" ht="86" customHeight="1" outlineLevel="2" spans="1:44">
      <c r="A63" s="60">
        <v>47</v>
      </c>
      <c r="B63" s="33" t="s">
        <v>7355</v>
      </c>
      <c r="C63" s="33" t="s">
        <v>2628</v>
      </c>
      <c r="D63" s="33" t="s">
        <v>2629</v>
      </c>
      <c r="E63" s="33" t="s">
        <v>7070</v>
      </c>
      <c r="F63" s="61" t="s">
        <v>7356</v>
      </c>
      <c r="G63" s="61" t="s">
        <v>114</v>
      </c>
      <c r="H63" s="61" t="s">
        <v>759</v>
      </c>
      <c r="I63" s="61" t="s">
        <v>7357</v>
      </c>
      <c r="J63" s="60" t="s">
        <v>7358</v>
      </c>
      <c r="K63" s="61" t="s">
        <v>7357</v>
      </c>
      <c r="L63" s="33" t="s">
        <v>7359</v>
      </c>
      <c r="M63" s="33" t="s">
        <v>7026</v>
      </c>
      <c r="N63" s="33" t="s">
        <v>7075</v>
      </c>
      <c r="O63" s="33" t="s">
        <v>7076</v>
      </c>
      <c r="P63" s="33" t="s">
        <v>85</v>
      </c>
      <c r="Q63" s="33" t="s">
        <v>7360</v>
      </c>
      <c r="R63" s="33" t="s">
        <v>7078</v>
      </c>
      <c r="S63" s="33" t="s">
        <v>7045</v>
      </c>
      <c r="T63" s="33" t="s">
        <v>214</v>
      </c>
      <c r="U63" s="33" t="s">
        <v>760</v>
      </c>
      <c r="V63" s="59">
        <v>2024</v>
      </c>
      <c r="W63" s="33" t="s">
        <v>91</v>
      </c>
      <c r="X63" s="59">
        <v>202401</v>
      </c>
      <c r="Y63" s="59">
        <v>202412</v>
      </c>
      <c r="Z63" s="60">
        <f>SUM(AB63:AE63)</f>
        <v>13</v>
      </c>
      <c r="AA63" s="65">
        <f>SUM(AB63:AD63)</f>
        <v>13</v>
      </c>
      <c r="AB63" s="69">
        <f>IFERROR(VLOOKUP(B63,'[2]巫溪-1 (20231219晚计划内)  '!$F:$BN,61,),"")</f>
        <v>13</v>
      </c>
      <c r="AC63" s="69">
        <f>IFERROR(VLOOKUP(B63,'[2]巫溪-1 (20231219晚计划内)  '!$F:$BO,62,),"")</f>
        <v>0</v>
      </c>
      <c r="AD63" s="69" t="str">
        <f>IFERROR(VLOOKUP(B63,'[2]巫溪-1 (20231219晚计划内)  '!$F:$AH,29,),"")</f>
        <v/>
      </c>
      <c r="AE63" s="69"/>
      <c r="AF63" s="59">
        <v>1453</v>
      </c>
      <c r="AG63" s="59">
        <v>1453</v>
      </c>
      <c r="AH63" s="33" t="s">
        <v>92</v>
      </c>
      <c r="AI63" s="33" t="s">
        <v>92</v>
      </c>
      <c r="AJ63" s="33" t="s">
        <v>92</v>
      </c>
      <c r="AK63" s="33" t="s">
        <v>91</v>
      </c>
      <c r="AL63" s="33" t="s">
        <v>91</v>
      </c>
      <c r="AM63" s="33" t="s">
        <v>92</v>
      </c>
      <c r="AN63" s="33" t="s">
        <v>92</v>
      </c>
      <c r="AO63" s="33" t="s">
        <v>92</v>
      </c>
      <c r="AP63" s="33" t="s">
        <v>92</v>
      </c>
      <c r="AQ63" s="33" t="s">
        <v>1912</v>
      </c>
      <c r="AR63" s="65"/>
    </row>
    <row r="64" s="54" customFormat="1" ht="51" customHeight="1" outlineLevel="1" spans="1:44">
      <c r="A64" s="60"/>
      <c r="B64" s="33"/>
      <c r="C64" s="62"/>
      <c r="D64" s="62"/>
      <c r="E64" s="62"/>
      <c r="F64" s="61"/>
      <c r="G64" s="62"/>
      <c r="H64" s="62"/>
      <c r="I64" s="61"/>
      <c r="J64" s="63"/>
      <c r="K64" s="62"/>
      <c r="L64" s="62"/>
      <c r="M64" s="62"/>
      <c r="N64" s="33"/>
      <c r="O64" s="62"/>
      <c r="P64" s="63"/>
      <c r="Q64" s="62"/>
      <c r="R64" s="33"/>
      <c r="S64" s="62"/>
      <c r="T64" s="62"/>
      <c r="U64" s="67" t="s">
        <v>7361</v>
      </c>
      <c r="V64" s="63"/>
      <c r="W64" s="62"/>
      <c r="X64" s="59"/>
      <c r="Y64" s="71"/>
      <c r="Z64" s="60">
        <f t="shared" ref="Z64:AQ64" si="13">SUBTOTAL(9,Z65:Z72)</f>
        <v>1008.2432</v>
      </c>
      <c r="AA64" s="65">
        <f t="shared" si="13"/>
        <v>968.2432</v>
      </c>
      <c r="AB64" s="69">
        <f t="shared" si="13"/>
        <v>968.2432</v>
      </c>
      <c r="AC64" s="69">
        <f t="shared" si="13"/>
        <v>0</v>
      </c>
      <c r="AD64" s="69">
        <f t="shared" si="13"/>
        <v>40</v>
      </c>
      <c r="AE64" s="69">
        <f t="shared" si="13"/>
        <v>0</v>
      </c>
      <c r="AF64" s="63">
        <f t="shared" si="13"/>
        <v>10456</v>
      </c>
      <c r="AG64" s="63">
        <f t="shared" si="13"/>
        <v>9324</v>
      </c>
      <c r="AH64" s="62">
        <f t="shared" si="13"/>
        <v>0</v>
      </c>
      <c r="AI64" s="62">
        <f t="shared" si="13"/>
        <v>0</v>
      </c>
      <c r="AJ64" s="62">
        <f t="shared" si="13"/>
        <v>0</v>
      </c>
      <c r="AK64" s="62">
        <f t="shared" si="13"/>
        <v>0</v>
      </c>
      <c r="AL64" s="62">
        <f t="shared" si="13"/>
        <v>0</v>
      </c>
      <c r="AM64" s="62">
        <f t="shared" si="13"/>
        <v>0</v>
      </c>
      <c r="AN64" s="62">
        <f t="shared" si="13"/>
        <v>0</v>
      </c>
      <c r="AO64" s="62">
        <f t="shared" si="13"/>
        <v>0</v>
      </c>
      <c r="AP64" s="28">
        <f t="shared" si="13"/>
        <v>0</v>
      </c>
      <c r="AQ64" s="62">
        <f t="shared" si="13"/>
        <v>0</v>
      </c>
      <c r="AR64" s="65"/>
    </row>
    <row r="65" s="54" customFormat="1" ht="50" customHeight="1" outlineLevel="2" spans="1:45">
      <c r="A65" s="60">
        <v>48</v>
      </c>
      <c r="B65" s="33" t="s">
        <v>7362</v>
      </c>
      <c r="C65" s="62" t="s">
        <v>73</v>
      </c>
      <c r="D65" s="62" t="s">
        <v>7021</v>
      </c>
      <c r="E65" s="62" t="s">
        <v>446</v>
      </c>
      <c r="F65" s="61" t="s">
        <v>7363</v>
      </c>
      <c r="G65" s="62" t="s">
        <v>114</v>
      </c>
      <c r="H65" s="62" t="s">
        <v>547</v>
      </c>
      <c r="I65" s="61" t="s">
        <v>7364</v>
      </c>
      <c r="J65" s="63" t="s">
        <v>7365</v>
      </c>
      <c r="K65" s="62" t="s">
        <v>7364</v>
      </c>
      <c r="L65" s="62" t="s">
        <v>7366</v>
      </c>
      <c r="M65" s="62" t="s">
        <v>7026</v>
      </c>
      <c r="N65" s="33" t="s">
        <v>7259</v>
      </c>
      <c r="O65" s="62" t="s">
        <v>7367</v>
      </c>
      <c r="P65" s="63"/>
      <c r="Q65" s="62" t="s">
        <v>7368</v>
      </c>
      <c r="R65" s="33" t="s">
        <v>7369</v>
      </c>
      <c r="S65" s="62" t="s">
        <v>7284</v>
      </c>
      <c r="T65" s="62" t="s">
        <v>214</v>
      </c>
      <c r="U65" s="62" t="s">
        <v>554</v>
      </c>
      <c r="V65" s="63">
        <v>2023</v>
      </c>
      <c r="W65" s="62" t="s">
        <v>91</v>
      </c>
      <c r="X65" s="59">
        <v>2023.9</v>
      </c>
      <c r="Y65" s="59">
        <v>2024.06</v>
      </c>
      <c r="Z65" s="60">
        <f t="shared" ref="Z65:Z72" si="14">SUM(AB65:AE65)</f>
        <v>80</v>
      </c>
      <c r="AA65" s="65">
        <f>AB65+AC65</f>
        <v>40</v>
      </c>
      <c r="AB65" s="69">
        <f>IFERROR(VLOOKUP(B65,'[2]巫溪-1 (20231219晚计划内)  '!$F:$BN,61,),"")</f>
        <v>40</v>
      </c>
      <c r="AC65" s="69">
        <f>IFERROR(VLOOKUP(B65,'[2]巫溪-1 (20231219晚计划内)  '!$F:$BO,62,),"")</f>
        <v>0</v>
      </c>
      <c r="AD65" s="69">
        <f>IFERROR(VLOOKUP(B65,'[2]巫溪-1 (20231219晚计划内)  '!$F:$AH,29,),"")</f>
        <v>40</v>
      </c>
      <c r="AE65" s="69"/>
      <c r="AF65" s="63">
        <v>60</v>
      </c>
      <c r="AG65" s="63">
        <v>60</v>
      </c>
      <c r="AH65" s="62" t="s">
        <v>92</v>
      </c>
      <c r="AI65" s="62" t="s">
        <v>92</v>
      </c>
      <c r="AJ65" s="62" t="s">
        <v>92</v>
      </c>
      <c r="AK65" s="62" t="s">
        <v>91</v>
      </c>
      <c r="AL65" s="62" t="s">
        <v>92</v>
      </c>
      <c r="AM65" s="62" t="s">
        <v>92</v>
      </c>
      <c r="AN65" s="62" t="s">
        <v>92</v>
      </c>
      <c r="AO65" s="62" t="s">
        <v>92</v>
      </c>
      <c r="AP65" s="28" t="s">
        <v>92</v>
      </c>
      <c r="AQ65" s="62" t="s">
        <v>555</v>
      </c>
      <c r="AR65" s="65"/>
      <c r="AS65" s="76" t="s">
        <v>7033</v>
      </c>
    </row>
    <row r="66" s="54" customFormat="1" ht="93" customHeight="1" outlineLevel="2" spans="1:44">
      <c r="A66" s="60">
        <v>49</v>
      </c>
      <c r="B66" s="33" t="s">
        <v>7370</v>
      </c>
      <c r="C66" s="33" t="s">
        <v>558</v>
      </c>
      <c r="D66" s="33" t="s">
        <v>559</v>
      </c>
      <c r="E66" s="33" t="s">
        <v>559</v>
      </c>
      <c r="F66" s="33" t="s">
        <v>7371</v>
      </c>
      <c r="G66" s="33" t="s">
        <v>114</v>
      </c>
      <c r="H66" s="33" t="s">
        <v>547</v>
      </c>
      <c r="I66" s="33" t="s">
        <v>7372</v>
      </c>
      <c r="J66" s="59" t="s">
        <v>7373</v>
      </c>
      <c r="K66" s="33" t="s">
        <v>7372</v>
      </c>
      <c r="L66" s="33" t="s">
        <v>7374</v>
      </c>
      <c r="M66" s="33" t="s">
        <v>7039</v>
      </c>
      <c r="N66" s="33" t="s">
        <v>7040</v>
      </c>
      <c r="O66" s="33" t="s">
        <v>7041</v>
      </c>
      <c r="P66" s="33" t="s">
        <v>7042</v>
      </c>
      <c r="Q66" s="33" t="s">
        <v>7375</v>
      </c>
      <c r="R66" s="33" t="s">
        <v>7044</v>
      </c>
      <c r="S66" s="33" t="s">
        <v>7045</v>
      </c>
      <c r="T66" s="61" t="s">
        <v>7046</v>
      </c>
      <c r="U66" s="33" t="s">
        <v>554</v>
      </c>
      <c r="V66" s="59">
        <v>2024</v>
      </c>
      <c r="W66" s="33" t="s">
        <v>91</v>
      </c>
      <c r="X66" s="59">
        <v>202401</v>
      </c>
      <c r="Y66" s="59">
        <v>202412</v>
      </c>
      <c r="Z66" s="60">
        <f t="shared" si="14"/>
        <v>84.9</v>
      </c>
      <c r="AA66" s="65">
        <f>SUM(AB66:AD66)</f>
        <v>84.9</v>
      </c>
      <c r="AB66" s="69">
        <f>IFERROR(VLOOKUP(B66,'[2]巫溪-1 (20231219晚计划内)  '!$F:$BN,61,),"")</f>
        <v>84.9</v>
      </c>
      <c r="AC66" s="69">
        <f>IFERROR(VLOOKUP(B66,'[2]巫溪-1 (20231219晚计划内)  '!$F:$BO,62,),"")</f>
        <v>0</v>
      </c>
      <c r="AD66" s="69" t="str">
        <f>IFERROR(VLOOKUP(B66,'[2]巫溪-1 (20231219晚计划内)  '!$F:$AH,29,),"")</f>
        <v/>
      </c>
      <c r="AE66" s="69"/>
      <c r="AF66" s="59">
        <v>179</v>
      </c>
      <c r="AG66" s="59">
        <v>179</v>
      </c>
      <c r="AH66" s="33" t="s">
        <v>92</v>
      </c>
      <c r="AI66" s="33" t="s">
        <v>92</v>
      </c>
      <c r="AJ66" s="33" t="s">
        <v>92</v>
      </c>
      <c r="AK66" s="33" t="s">
        <v>91</v>
      </c>
      <c r="AL66" s="33" t="s">
        <v>91</v>
      </c>
      <c r="AM66" s="33" t="s">
        <v>92</v>
      </c>
      <c r="AN66" s="33" t="s">
        <v>92</v>
      </c>
      <c r="AO66" s="33" t="s">
        <v>92</v>
      </c>
      <c r="AP66" s="33" t="s">
        <v>92</v>
      </c>
      <c r="AQ66" s="33" t="s">
        <v>573</v>
      </c>
      <c r="AR66" s="65"/>
    </row>
    <row r="67" s="54" customFormat="1" ht="46" customHeight="1" outlineLevel="2" spans="1:44">
      <c r="A67" s="60">
        <v>50</v>
      </c>
      <c r="B67" s="33" t="s">
        <v>7376</v>
      </c>
      <c r="C67" s="33" t="s">
        <v>558</v>
      </c>
      <c r="D67" s="33" t="s">
        <v>793</v>
      </c>
      <c r="E67" s="33" t="s">
        <v>794</v>
      </c>
      <c r="F67" s="33" t="s">
        <v>7377</v>
      </c>
      <c r="G67" s="33" t="s">
        <v>114</v>
      </c>
      <c r="H67" s="33" t="s">
        <v>547</v>
      </c>
      <c r="I67" s="33" t="s">
        <v>7378</v>
      </c>
      <c r="J67" s="59" t="s">
        <v>7379</v>
      </c>
      <c r="K67" s="33" t="s">
        <v>7378</v>
      </c>
      <c r="L67" s="33" t="s">
        <v>7380</v>
      </c>
      <c r="M67" s="33" t="s">
        <v>7053</v>
      </c>
      <c r="N67" s="33" t="s">
        <v>7054</v>
      </c>
      <c r="O67" s="33" t="s">
        <v>7055</v>
      </c>
      <c r="P67" s="33" t="s">
        <v>7056</v>
      </c>
      <c r="Q67" s="33" t="s">
        <v>7381</v>
      </c>
      <c r="R67" s="33" t="s">
        <v>7044</v>
      </c>
      <c r="S67" s="33" t="s">
        <v>7058</v>
      </c>
      <c r="T67" s="61" t="s">
        <v>7046</v>
      </c>
      <c r="U67" s="33" t="s">
        <v>554</v>
      </c>
      <c r="V67" s="59">
        <v>2024</v>
      </c>
      <c r="W67" s="33" t="s">
        <v>91</v>
      </c>
      <c r="X67" s="59">
        <v>202401</v>
      </c>
      <c r="Y67" s="59">
        <v>202412</v>
      </c>
      <c r="Z67" s="60">
        <f t="shared" si="14"/>
        <v>23.0932</v>
      </c>
      <c r="AA67" s="65">
        <f>SUM(AB67:AD67)</f>
        <v>23.0932</v>
      </c>
      <c r="AB67" s="69">
        <v>23.0932</v>
      </c>
      <c r="AC67" s="69">
        <f>IFERROR(VLOOKUP(B67,'[2]巫溪-1 (20231219晚计划内)  '!$F:$BO,62,),"")</f>
        <v>0</v>
      </c>
      <c r="AD67" s="69" t="str">
        <f>IFERROR(VLOOKUP(B67,'[2]巫溪-1 (20231219晚计划内)  '!$F:$AH,29,),"")</f>
        <v/>
      </c>
      <c r="AE67" s="69"/>
      <c r="AF67" s="59">
        <v>1155</v>
      </c>
      <c r="AG67" s="59">
        <v>1155</v>
      </c>
      <c r="AH67" s="33" t="s">
        <v>92</v>
      </c>
      <c r="AI67" s="33" t="s">
        <v>92</v>
      </c>
      <c r="AJ67" s="33" t="s">
        <v>92</v>
      </c>
      <c r="AK67" s="33" t="s">
        <v>91</v>
      </c>
      <c r="AL67" s="33" t="s">
        <v>91</v>
      </c>
      <c r="AM67" s="33" t="s">
        <v>92</v>
      </c>
      <c r="AN67" s="33" t="s">
        <v>92</v>
      </c>
      <c r="AO67" s="33" t="s">
        <v>92</v>
      </c>
      <c r="AP67" s="33" t="s">
        <v>92</v>
      </c>
      <c r="AQ67" s="33" t="s">
        <v>7059</v>
      </c>
      <c r="AR67" s="65"/>
    </row>
    <row r="68" s="54" customFormat="1" ht="82" customHeight="1" outlineLevel="2" spans="1:44">
      <c r="A68" s="60">
        <v>51</v>
      </c>
      <c r="B68" s="28" t="s">
        <v>7382</v>
      </c>
      <c r="C68" s="33" t="s">
        <v>110</v>
      </c>
      <c r="D68" s="33" t="s">
        <v>111</v>
      </c>
      <c r="E68" s="33" t="s">
        <v>175</v>
      </c>
      <c r="F68" s="28" t="s">
        <v>7383</v>
      </c>
      <c r="G68" s="33" t="s">
        <v>114</v>
      </c>
      <c r="H68" s="33" t="s">
        <v>547</v>
      </c>
      <c r="I68" s="28" t="s">
        <v>7384</v>
      </c>
      <c r="J68" s="28" t="s">
        <v>7385</v>
      </c>
      <c r="K68" s="28" t="s">
        <v>7384</v>
      </c>
      <c r="L68" s="28" t="s">
        <v>7386</v>
      </c>
      <c r="M68" s="28" t="s">
        <v>82</v>
      </c>
      <c r="N68" s="28" t="s">
        <v>182</v>
      </c>
      <c r="O68" s="28" t="s">
        <v>7066</v>
      </c>
      <c r="P68" s="28" t="s">
        <v>7067</v>
      </c>
      <c r="Q68" s="28" t="s">
        <v>7387</v>
      </c>
      <c r="R68" s="28" t="s">
        <v>213</v>
      </c>
      <c r="S68" s="28" t="s">
        <v>155</v>
      </c>
      <c r="T68" s="28" t="s">
        <v>214</v>
      </c>
      <c r="U68" s="28" t="s">
        <v>554</v>
      </c>
      <c r="V68" s="59">
        <v>2024</v>
      </c>
      <c r="W68" s="33" t="s">
        <v>91</v>
      </c>
      <c r="X68" s="59">
        <v>202401</v>
      </c>
      <c r="Y68" s="59">
        <v>202412</v>
      </c>
      <c r="Z68" s="60">
        <f t="shared" si="14"/>
        <v>55.25</v>
      </c>
      <c r="AA68" s="28">
        <v>55.25</v>
      </c>
      <c r="AB68" s="28">
        <v>55.25</v>
      </c>
      <c r="AC68" s="69" t="str">
        <f>IFERROR(VLOOKUP(B68,'[2]巫溪-1 (20231219晚计划内)  '!$F:$BO,62,),"")</f>
        <v/>
      </c>
      <c r="AD68" s="69" t="str">
        <f>IFERROR(VLOOKUP(B68,'[2]巫溪-1 (20231219晚计划内)  '!$F:$AH,29,),"")</f>
        <v/>
      </c>
      <c r="AE68" s="69"/>
      <c r="AF68" s="70">
        <v>3723</v>
      </c>
      <c r="AG68" s="70">
        <v>3723</v>
      </c>
      <c r="AH68" s="70" t="s">
        <v>92</v>
      </c>
      <c r="AI68" s="70" t="s">
        <v>92</v>
      </c>
      <c r="AJ68" s="70" t="s">
        <v>92</v>
      </c>
      <c r="AK68" s="70" t="s">
        <v>91</v>
      </c>
      <c r="AL68" s="70" t="s">
        <v>92</v>
      </c>
      <c r="AM68" s="70" t="s">
        <v>92</v>
      </c>
      <c r="AN68" s="70" t="s">
        <v>92</v>
      </c>
      <c r="AO68" s="70" t="s">
        <v>92</v>
      </c>
      <c r="AP68" s="70" t="s">
        <v>92</v>
      </c>
      <c r="AQ68" s="70" t="s">
        <v>1185</v>
      </c>
      <c r="AR68" s="65"/>
    </row>
    <row r="69" s="54" customFormat="1" ht="73" customHeight="1" outlineLevel="2" spans="1:44">
      <c r="A69" s="60">
        <v>52</v>
      </c>
      <c r="B69" s="33" t="s">
        <v>7388</v>
      </c>
      <c r="C69" s="33" t="s">
        <v>73</v>
      </c>
      <c r="D69" s="33" t="s">
        <v>74</v>
      </c>
      <c r="E69" s="33" t="s">
        <v>75</v>
      </c>
      <c r="F69" s="33" t="s">
        <v>7389</v>
      </c>
      <c r="G69" s="33" t="s">
        <v>96</v>
      </c>
      <c r="H69" s="33" t="s">
        <v>1179</v>
      </c>
      <c r="I69" s="61" t="s">
        <v>7390</v>
      </c>
      <c r="J69" s="60" t="s">
        <v>7391</v>
      </c>
      <c r="K69" s="61" t="s">
        <v>7390</v>
      </c>
      <c r="L69" s="33" t="s">
        <v>7392</v>
      </c>
      <c r="M69" s="33" t="s">
        <v>7026</v>
      </c>
      <c r="N69" s="33" t="s">
        <v>7259</v>
      </c>
      <c r="O69" s="33" t="s">
        <v>7393</v>
      </c>
      <c r="P69" s="33" t="s">
        <v>85</v>
      </c>
      <c r="Q69" s="33" t="s">
        <v>7394</v>
      </c>
      <c r="R69" s="33" t="s">
        <v>7395</v>
      </c>
      <c r="S69" s="33" t="s">
        <v>7058</v>
      </c>
      <c r="T69" s="33" t="s">
        <v>139</v>
      </c>
      <c r="U69" s="33" t="s">
        <v>554</v>
      </c>
      <c r="V69" s="59">
        <v>2024</v>
      </c>
      <c r="W69" s="33" t="s">
        <v>91</v>
      </c>
      <c r="X69" s="59">
        <v>2024.01</v>
      </c>
      <c r="Y69" s="59">
        <v>2024.12</v>
      </c>
      <c r="Z69" s="60">
        <f t="shared" si="14"/>
        <v>300</v>
      </c>
      <c r="AA69" s="65">
        <f>SUM(AB69:AD69)</f>
        <v>300</v>
      </c>
      <c r="AB69" s="69">
        <f>IFERROR(VLOOKUP(B69,'[2]巫溪-1 (20231219晚计划内)  '!$F:$BN,61,),"")</f>
        <v>300</v>
      </c>
      <c r="AC69" s="69">
        <f>IFERROR(VLOOKUP(B69,'[2]巫溪-1 (20231219晚计划内)  '!$F:$BO,62,),"")</f>
        <v>0</v>
      </c>
      <c r="AD69" s="69" t="str">
        <f>IFERROR(VLOOKUP(B69,'[2]巫溪-1 (20231219晚计划内)  '!$F:$AH,29,),"")</f>
        <v/>
      </c>
      <c r="AE69" s="69"/>
      <c r="AF69" s="59">
        <v>100</v>
      </c>
      <c r="AG69" s="59">
        <v>8</v>
      </c>
      <c r="AH69" s="33" t="s">
        <v>91</v>
      </c>
      <c r="AI69" s="33" t="s">
        <v>92</v>
      </c>
      <c r="AJ69" s="33" t="s">
        <v>92</v>
      </c>
      <c r="AK69" s="33" t="s">
        <v>92</v>
      </c>
      <c r="AL69" s="33" t="s">
        <v>91</v>
      </c>
      <c r="AM69" s="33" t="s">
        <v>92</v>
      </c>
      <c r="AN69" s="33" t="s">
        <v>92</v>
      </c>
      <c r="AO69" s="33" t="s">
        <v>92</v>
      </c>
      <c r="AP69" s="33" t="s">
        <v>92</v>
      </c>
      <c r="AQ69" s="33" t="s">
        <v>7396</v>
      </c>
      <c r="AR69" s="65"/>
    </row>
    <row r="70" s="54" customFormat="1" ht="74" customHeight="1" outlineLevel="2" spans="1:44">
      <c r="A70" s="60">
        <v>53</v>
      </c>
      <c r="B70" s="33" t="s">
        <v>7397</v>
      </c>
      <c r="C70" s="33" t="s">
        <v>73</v>
      </c>
      <c r="D70" s="33" t="s">
        <v>74</v>
      </c>
      <c r="E70" s="33" t="s">
        <v>75</v>
      </c>
      <c r="F70" s="33" t="s">
        <v>7398</v>
      </c>
      <c r="G70" s="33" t="s">
        <v>96</v>
      </c>
      <c r="H70" s="33" t="s">
        <v>2440</v>
      </c>
      <c r="I70" s="61" t="s">
        <v>7399</v>
      </c>
      <c r="J70" s="60" t="s">
        <v>7400</v>
      </c>
      <c r="K70" s="61" t="s">
        <v>7399</v>
      </c>
      <c r="L70" s="33" t="s">
        <v>7401</v>
      </c>
      <c r="M70" s="33" t="s">
        <v>7026</v>
      </c>
      <c r="N70" s="33" t="s">
        <v>7259</v>
      </c>
      <c r="O70" s="33" t="s">
        <v>7402</v>
      </c>
      <c r="P70" s="33" t="s">
        <v>85</v>
      </c>
      <c r="Q70" s="33" t="s">
        <v>7403</v>
      </c>
      <c r="R70" s="33" t="s">
        <v>7395</v>
      </c>
      <c r="S70" s="33" t="s">
        <v>7058</v>
      </c>
      <c r="T70" s="33" t="s">
        <v>139</v>
      </c>
      <c r="U70" s="33" t="s">
        <v>554</v>
      </c>
      <c r="V70" s="59">
        <v>2024</v>
      </c>
      <c r="W70" s="33" t="s">
        <v>91</v>
      </c>
      <c r="X70" s="59">
        <v>2024.01</v>
      </c>
      <c r="Y70" s="59">
        <v>2024.12</v>
      </c>
      <c r="Z70" s="60">
        <f t="shared" si="14"/>
        <v>400</v>
      </c>
      <c r="AA70" s="65">
        <f>SUM(AB70:AD70)</f>
        <v>400</v>
      </c>
      <c r="AB70" s="69">
        <f>IFERROR(VLOOKUP(B70,'[2]巫溪-1 (20231219晚计划内)  '!$F:$BN,61,),"")</f>
        <v>400</v>
      </c>
      <c r="AC70" s="69">
        <f>IFERROR(VLOOKUP(B70,'[2]巫溪-1 (20231219晚计划内)  '!$F:$BO,62,),"")</f>
        <v>0</v>
      </c>
      <c r="AD70" s="69" t="str">
        <f>IFERROR(VLOOKUP(B70,'[2]巫溪-1 (20231219晚计划内)  '!$F:$AH,29,),"")</f>
        <v/>
      </c>
      <c r="AE70" s="69"/>
      <c r="AF70" s="59">
        <v>95</v>
      </c>
      <c r="AG70" s="59">
        <v>5</v>
      </c>
      <c r="AH70" s="33" t="s">
        <v>91</v>
      </c>
      <c r="AI70" s="33" t="s">
        <v>92</v>
      </c>
      <c r="AJ70" s="33" t="s">
        <v>92</v>
      </c>
      <c r="AK70" s="33" t="s">
        <v>92</v>
      </c>
      <c r="AL70" s="33" t="s">
        <v>91</v>
      </c>
      <c r="AM70" s="33" t="s">
        <v>92</v>
      </c>
      <c r="AN70" s="33" t="s">
        <v>92</v>
      </c>
      <c r="AO70" s="33" t="s">
        <v>92</v>
      </c>
      <c r="AP70" s="33" t="s">
        <v>92</v>
      </c>
      <c r="AQ70" s="33" t="s">
        <v>7396</v>
      </c>
      <c r="AR70" s="65"/>
    </row>
    <row r="71" s="54" customFormat="1" ht="65" customHeight="1" outlineLevel="2" spans="1:44">
      <c r="A71" s="60">
        <v>54</v>
      </c>
      <c r="B71" s="33" t="s">
        <v>7404</v>
      </c>
      <c r="C71" s="33" t="s">
        <v>73</v>
      </c>
      <c r="D71" s="33" t="s">
        <v>7405</v>
      </c>
      <c r="E71" s="33" t="s">
        <v>2472</v>
      </c>
      <c r="F71" s="33" t="s">
        <v>7406</v>
      </c>
      <c r="G71" s="33" t="s">
        <v>114</v>
      </c>
      <c r="H71" s="33" t="s">
        <v>547</v>
      </c>
      <c r="I71" s="61" t="s">
        <v>7407</v>
      </c>
      <c r="J71" s="60" t="s">
        <v>7408</v>
      </c>
      <c r="K71" s="61" t="s">
        <v>7407</v>
      </c>
      <c r="L71" s="33" t="s">
        <v>7406</v>
      </c>
      <c r="M71" s="33" t="s">
        <v>7026</v>
      </c>
      <c r="N71" s="33" t="s">
        <v>7084</v>
      </c>
      <c r="O71" s="33" t="s">
        <v>7409</v>
      </c>
      <c r="P71" s="33" t="s">
        <v>85</v>
      </c>
      <c r="Q71" s="33" t="s">
        <v>7410</v>
      </c>
      <c r="R71" s="33" t="s">
        <v>7411</v>
      </c>
      <c r="S71" s="33" t="s">
        <v>7045</v>
      </c>
      <c r="T71" s="33" t="s">
        <v>2477</v>
      </c>
      <c r="U71" s="33" t="s">
        <v>554</v>
      </c>
      <c r="V71" s="59">
        <v>2024</v>
      </c>
      <c r="W71" s="33" t="s">
        <v>91</v>
      </c>
      <c r="X71" s="59">
        <v>202401</v>
      </c>
      <c r="Y71" s="59">
        <v>202412</v>
      </c>
      <c r="Z71" s="60">
        <f t="shared" si="14"/>
        <v>10</v>
      </c>
      <c r="AA71" s="65">
        <v>10</v>
      </c>
      <c r="AB71" s="59">
        <v>10</v>
      </c>
      <c r="AC71" s="69"/>
      <c r="AD71" s="69"/>
      <c r="AE71" s="69"/>
      <c r="AF71" s="59">
        <v>1000</v>
      </c>
      <c r="AG71" s="59">
        <v>50</v>
      </c>
      <c r="AH71" s="33" t="s">
        <v>92</v>
      </c>
      <c r="AI71" s="33" t="s">
        <v>92</v>
      </c>
      <c r="AJ71" s="33" t="s">
        <v>92</v>
      </c>
      <c r="AK71" s="33" t="s">
        <v>91</v>
      </c>
      <c r="AL71" s="33" t="s">
        <v>92</v>
      </c>
      <c r="AM71" s="33" t="s">
        <v>92</v>
      </c>
      <c r="AN71" s="33" t="s">
        <v>92</v>
      </c>
      <c r="AO71" s="33" t="s">
        <v>92</v>
      </c>
      <c r="AP71" s="33" t="s">
        <v>92</v>
      </c>
      <c r="AQ71" s="33" t="s">
        <v>2478</v>
      </c>
      <c r="AR71" s="65"/>
    </row>
    <row r="72" s="54" customFormat="1" ht="75" customHeight="1" outlineLevel="2" spans="1:44">
      <c r="A72" s="60">
        <v>55</v>
      </c>
      <c r="B72" s="33" t="s">
        <v>7412</v>
      </c>
      <c r="C72" s="33" t="s">
        <v>2628</v>
      </c>
      <c r="D72" s="33" t="s">
        <v>2629</v>
      </c>
      <c r="E72" s="33" t="s">
        <v>7070</v>
      </c>
      <c r="F72" s="61" t="s">
        <v>7413</v>
      </c>
      <c r="G72" s="61" t="s">
        <v>114</v>
      </c>
      <c r="H72" s="61" t="s">
        <v>547</v>
      </c>
      <c r="I72" s="61" t="s">
        <v>7414</v>
      </c>
      <c r="J72" s="60" t="s">
        <v>7415</v>
      </c>
      <c r="K72" s="61" t="s">
        <v>7414</v>
      </c>
      <c r="L72" s="33" t="s">
        <v>7416</v>
      </c>
      <c r="M72" s="33" t="s">
        <v>7026</v>
      </c>
      <c r="N72" s="33" t="s">
        <v>7075</v>
      </c>
      <c r="O72" s="33" t="s">
        <v>7076</v>
      </c>
      <c r="P72" s="33" t="s">
        <v>85</v>
      </c>
      <c r="Q72" s="33" t="s">
        <v>7417</v>
      </c>
      <c r="R72" s="33" t="s">
        <v>7078</v>
      </c>
      <c r="S72" s="33" t="s">
        <v>7045</v>
      </c>
      <c r="T72" s="33" t="s">
        <v>214</v>
      </c>
      <c r="U72" s="33" t="s">
        <v>554</v>
      </c>
      <c r="V72" s="59">
        <v>2024</v>
      </c>
      <c r="W72" s="33" t="s">
        <v>91</v>
      </c>
      <c r="X72" s="59">
        <v>202401</v>
      </c>
      <c r="Y72" s="59">
        <v>202412</v>
      </c>
      <c r="Z72" s="60">
        <f t="shared" si="14"/>
        <v>55</v>
      </c>
      <c r="AA72" s="65">
        <f>SUM(AB72:AD72)</f>
        <v>55</v>
      </c>
      <c r="AB72" s="69">
        <f>IFERROR(VLOOKUP(B72,'[2]巫溪-1 (20231219晚计划内)  '!$F:$BN,61,),"")</f>
        <v>55</v>
      </c>
      <c r="AC72" s="69">
        <f>IFERROR(VLOOKUP(B72,'[2]巫溪-1 (20231219晚计划内)  '!$F:$BO,62,),"")</f>
        <v>0</v>
      </c>
      <c r="AD72" s="69" t="str">
        <f>IFERROR(VLOOKUP(B72,'[2]巫溪-1 (20231219晚计划内)  '!$F:$AH,29,),"")</f>
        <v/>
      </c>
      <c r="AE72" s="69"/>
      <c r="AF72" s="59">
        <v>4144</v>
      </c>
      <c r="AG72" s="59">
        <v>4144</v>
      </c>
      <c r="AH72" s="33" t="s">
        <v>92</v>
      </c>
      <c r="AI72" s="33" t="s">
        <v>92</v>
      </c>
      <c r="AJ72" s="33" t="s">
        <v>92</v>
      </c>
      <c r="AK72" s="33" t="s">
        <v>91</v>
      </c>
      <c r="AL72" s="33" t="s">
        <v>91</v>
      </c>
      <c r="AM72" s="33" t="s">
        <v>92</v>
      </c>
      <c r="AN72" s="33" t="s">
        <v>92</v>
      </c>
      <c r="AO72" s="33" t="s">
        <v>92</v>
      </c>
      <c r="AP72" s="33" t="s">
        <v>92</v>
      </c>
      <c r="AQ72" s="33" t="s">
        <v>555</v>
      </c>
      <c r="AR72" s="65"/>
    </row>
    <row r="73" s="54" customFormat="1" ht="59" customHeight="1" outlineLevel="1" spans="1:44">
      <c r="A73" s="60"/>
      <c r="B73" s="33"/>
      <c r="C73" s="61"/>
      <c r="D73" s="33"/>
      <c r="E73" s="33"/>
      <c r="F73" s="61"/>
      <c r="G73" s="33"/>
      <c r="H73" s="61"/>
      <c r="I73" s="61"/>
      <c r="J73" s="59"/>
      <c r="K73" s="33"/>
      <c r="L73" s="33"/>
      <c r="M73" s="33"/>
      <c r="N73" s="33"/>
      <c r="O73" s="33"/>
      <c r="P73" s="33"/>
      <c r="Q73" s="33"/>
      <c r="R73" s="33"/>
      <c r="S73" s="33"/>
      <c r="T73" s="61"/>
      <c r="U73" s="64" t="s">
        <v>7418</v>
      </c>
      <c r="V73" s="59"/>
      <c r="W73" s="33"/>
      <c r="X73" s="59"/>
      <c r="Y73" s="59"/>
      <c r="Z73" s="60">
        <f t="shared" ref="Z73:AQ73" si="15">SUBTOTAL(9,Z74:Z78)</f>
        <v>111.11</v>
      </c>
      <c r="AA73" s="65">
        <f t="shared" si="15"/>
        <v>61.11</v>
      </c>
      <c r="AB73" s="69">
        <f t="shared" si="15"/>
        <v>61.11</v>
      </c>
      <c r="AC73" s="69">
        <f t="shared" si="15"/>
        <v>0</v>
      </c>
      <c r="AD73" s="69">
        <f t="shared" si="15"/>
        <v>50</v>
      </c>
      <c r="AE73" s="69">
        <f t="shared" si="15"/>
        <v>0</v>
      </c>
      <c r="AF73" s="59">
        <f t="shared" si="15"/>
        <v>2212</v>
      </c>
      <c r="AG73" s="59">
        <f t="shared" si="15"/>
        <v>2153</v>
      </c>
      <c r="AH73" s="33">
        <f t="shared" si="15"/>
        <v>0</v>
      </c>
      <c r="AI73" s="33">
        <f t="shared" si="15"/>
        <v>0</v>
      </c>
      <c r="AJ73" s="33">
        <f t="shared" si="15"/>
        <v>0</v>
      </c>
      <c r="AK73" s="33">
        <f t="shared" si="15"/>
        <v>0</v>
      </c>
      <c r="AL73" s="33">
        <f t="shared" si="15"/>
        <v>0</v>
      </c>
      <c r="AM73" s="33">
        <f t="shared" si="15"/>
        <v>0</v>
      </c>
      <c r="AN73" s="33">
        <f t="shared" si="15"/>
        <v>0</v>
      </c>
      <c r="AO73" s="33">
        <f t="shared" si="15"/>
        <v>0</v>
      </c>
      <c r="AP73" s="33">
        <f t="shared" si="15"/>
        <v>0</v>
      </c>
      <c r="AQ73" s="33">
        <f t="shared" si="15"/>
        <v>0</v>
      </c>
      <c r="AR73" s="65"/>
    </row>
    <row r="74" s="54" customFormat="1" ht="98" customHeight="1" outlineLevel="2" spans="1:44">
      <c r="A74" s="60">
        <v>56</v>
      </c>
      <c r="B74" s="33" t="s">
        <v>7419</v>
      </c>
      <c r="C74" s="61" t="s">
        <v>73</v>
      </c>
      <c r="D74" s="33" t="s">
        <v>7021</v>
      </c>
      <c r="E74" s="33" t="s">
        <v>446</v>
      </c>
      <c r="F74" s="61" t="s">
        <v>7420</v>
      </c>
      <c r="G74" s="33" t="s">
        <v>96</v>
      </c>
      <c r="H74" s="61" t="s">
        <v>462</v>
      </c>
      <c r="I74" s="61" t="s">
        <v>7421</v>
      </c>
      <c r="J74" s="59" t="s">
        <v>7422</v>
      </c>
      <c r="K74" s="33" t="s">
        <v>7421</v>
      </c>
      <c r="L74" s="33" t="s">
        <v>7420</v>
      </c>
      <c r="M74" s="33" t="s">
        <v>7026</v>
      </c>
      <c r="N74" s="33" t="s">
        <v>7423</v>
      </c>
      <c r="O74" s="33" t="s">
        <v>7424</v>
      </c>
      <c r="P74" s="33" t="s">
        <v>85</v>
      </c>
      <c r="Q74" s="33" t="s">
        <v>7425</v>
      </c>
      <c r="R74" s="33" t="s">
        <v>7426</v>
      </c>
      <c r="S74" s="33" t="s">
        <v>7058</v>
      </c>
      <c r="T74" s="61" t="s">
        <v>214</v>
      </c>
      <c r="U74" s="61" t="s">
        <v>467</v>
      </c>
      <c r="V74" s="59">
        <v>2023</v>
      </c>
      <c r="W74" s="33" t="s">
        <v>91</v>
      </c>
      <c r="X74" s="59">
        <v>2023.9</v>
      </c>
      <c r="Y74" s="59">
        <v>2024.06</v>
      </c>
      <c r="Z74" s="60">
        <f>SUM(AB74:AE74)</f>
        <v>60</v>
      </c>
      <c r="AA74" s="65">
        <f>AB74+AC74</f>
        <v>10</v>
      </c>
      <c r="AB74" s="69">
        <f>IFERROR(VLOOKUP(B74,'[2]巫溪-1 (20231219晚计划内)  '!$F:$BN,61,),"")</f>
        <v>10</v>
      </c>
      <c r="AC74" s="69">
        <f>IFERROR(VLOOKUP(B74,'[2]巫溪-1 (20231219晚计划内)  '!$F:$BO,62,),"")</f>
        <v>0</v>
      </c>
      <c r="AD74" s="69">
        <f>IFERROR(VLOOKUP(B74,'[2]巫溪-1 (20231219晚计划内)  '!$F:$AH,29,),"")</f>
        <v>50</v>
      </c>
      <c r="AE74" s="69"/>
      <c r="AF74" s="59">
        <v>80</v>
      </c>
      <c r="AG74" s="59">
        <v>21</v>
      </c>
      <c r="AH74" s="33" t="s">
        <v>92</v>
      </c>
      <c r="AI74" s="33" t="s">
        <v>92</v>
      </c>
      <c r="AJ74" s="33" t="s">
        <v>92</v>
      </c>
      <c r="AK74" s="33" t="s">
        <v>91</v>
      </c>
      <c r="AL74" s="33" t="s">
        <v>91</v>
      </c>
      <c r="AM74" s="33" t="s">
        <v>92</v>
      </c>
      <c r="AN74" s="33" t="s">
        <v>85</v>
      </c>
      <c r="AO74" s="33" t="s">
        <v>92</v>
      </c>
      <c r="AP74" s="33" t="s">
        <v>85</v>
      </c>
      <c r="AQ74" s="33" t="s">
        <v>468</v>
      </c>
      <c r="AR74" s="65"/>
    </row>
    <row r="75" s="54" customFormat="1" ht="94" customHeight="1" outlineLevel="2" spans="1:44">
      <c r="A75" s="60">
        <v>57</v>
      </c>
      <c r="B75" s="33" t="s">
        <v>7427</v>
      </c>
      <c r="C75" s="33" t="s">
        <v>558</v>
      </c>
      <c r="D75" s="33" t="s">
        <v>559</v>
      </c>
      <c r="E75" s="33" t="s">
        <v>559</v>
      </c>
      <c r="F75" s="33" t="s">
        <v>7428</v>
      </c>
      <c r="G75" s="33" t="s">
        <v>114</v>
      </c>
      <c r="H75" s="33" t="s">
        <v>729</v>
      </c>
      <c r="I75" s="33" t="s">
        <v>7429</v>
      </c>
      <c r="J75" s="59" t="s">
        <v>7430</v>
      </c>
      <c r="K75" s="33" t="s">
        <v>7429</v>
      </c>
      <c r="L75" s="33" t="s">
        <v>7431</v>
      </c>
      <c r="M75" s="33" t="s">
        <v>7039</v>
      </c>
      <c r="N75" s="33" t="s">
        <v>7040</v>
      </c>
      <c r="O75" s="33" t="s">
        <v>7041</v>
      </c>
      <c r="P75" s="33" t="s">
        <v>7042</v>
      </c>
      <c r="Q75" s="33" t="s">
        <v>7432</v>
      </c>
      <c r="R75" s="33" t="s">
        <v>7044</v>
      </c>
      <c r="S75" s="33" t="s">
        <v>7045</v>
      </c>
      <c r="T75" s="61" t="s">
        <v>7046</v>
      </c>
      <c r="U75" s="33" t="s">
        <v>467</v>
      </c>
      <c r="V75" s="59">
        <v>2024</v>
      </c>
      <c r="W75" s="33" t="s">
        <v>91</v>
      </c>
      <c r="X75" s="59">
        <v>202401</v>
      </c>
      <c r="Y75" s="59">
        <v>202412</v>
      </c>
      <c r="Z75" s="60">
        <f>SUM(AB75:AE75)</f>
        <v>24</v>
      </c>
      <c r="AA75" s="65">
        <f>SUM(AB75:AD75)</f>
        <v>24</v>
      </c>
      <c r="AB75" s="69">
        <f>IFERROR(VLOOKUP(B75,'[2]巫溪-1 (20231219晚计划内)  '!$F:$BN,61,),"")</f>
        <v>24</v>
      </c>
      <c r="AC75" s="69">
        <f>IFERROR(VLOOKUP(B75,'[2]巫溪-1 (20231219晚计划内)  '!$F:$BO,62,),"")</f>
        <v>0</v>
      </c>
      <c r="AD75" s="69" t="str">
        <f>IFERROR(VLOOKUP(B75,'[2]巫溪-1 (20231219晚计划内)  '!$F:$AH,29,),"")</f>
        <v/>
      </c>
      <c r="AE75" s="69"/>
      <c r="AF75" s="59">
        <v>49</v>
      </c>
      <c r="AG75" s="59">
        <v>49</v>
      </c>
      <c r="AH75" s="33" t="s">
        <v>92</v>
      </c>
      <c r="AI75" s="33" t="s">
        <v>92</v>
      </c>
      <c r="AJ75" s="33" t="s">
        <v>92</v>
      </c>
      <c r="AK75" s="33" t="s">
        <v>91</v>
      </c>
      <c r="AL75" s="33" t="s">
        <v>91</v>
      </c>
      <c r="AM75" s="33" t="s">
        <v>92</v>
      </c>
      <c r="AN75" s="33" t="s">
        <v>92</v>
      </c>
      <c r="AO75" s="33" t="s">
        <v>92</v>
      </c>
      <c r="AP75" s="33" t="s">
        <v>92</v>
      </c>
      <c r="AQ75" s="33" t="s">
        <v>573</v>
      </c>
      <c r="AR75" s="65"/>
    </row>
    <row r="76" s="54" customFormat="1" ht="56" customHeight="1" outlineLevel="2" spans="1:44">
      <c r="A76" s="60">
        <v>58</v>
      </c>
      <c r="B76" s="33" t="s">
        <v>7433</v>
      </c>
      <c r="C76" s="33" t="s">
        <v>558</v>
      </c>
      <c r="D76" s="33" t="s">
        <v>793</v>
      </c>
      <c r="E76" s="33" t="s">
        <v>794</v>
      </c>
      <c r="F76" s="33" t="s">
        <v>7434</v>
      </c>
      <c r="G76" s="33" t="s">
        <v>114</v>
      </c>
      <c r="H76" s="33" t="s">
        <v>729</v>
      </c>
      <c r="I76" s="33" t="s">
        <v>7435</v>
      </c>
      <c r="J76" s="59" t="s">
        <v>7436</v>
      </c>
      <c r="K76" s="33" t="s">
        <v>7435</v>
      </c>
      <c r="L76" s="33" t="s">
        <v>7437</v>
      </c>
      <c r="M76" s="33" t="s">
        <v>7053</v>
      </c>
      <c r="N76" s="33" t="s">
        <v>7054</v>
      </c>
      <c r="O76" s="33" t="s">
        <v>7055</v>
      </c>
      <c r="P76" s="33" t="s">
        <v>7056</v>
      </c>
      <c r="Q76" s="33" t="s">
        <v>7438</v>
      </c>
      <c r="R76" s="33" t="s">
        <v>7044</v>
      </c>
      <c r="S76" s="33" t="s">
        <v>7058</v>
      </c>
      <c r="T76" s="61" t="s">
        <v>7046</v>
      </c>
      <c r="U76" s="33" t="s">
        <v>467</v>
      </c>
      <c r="V76" s="59">
        <v>2024</v>
      </c>
      <c r="W76" s="33" t="s">
        <v>91</v>
      </c>
      <c r="X76" s="59">
        <v>202401</v>
      </c>
      <c r="Y76" s="59">
        <v>202412</v>
      </c>
      <c r="Z76" s="60">
        <f>SUM(AB76:AE76)</f>
        <v>3.26</v>
      </c>
      <c r="AA76" s="65">
        <f>SUM(AB76:AD76)</f>
        <v>3.26</v>
      </c>
      <c r="AB76" s="69">
        <v>3.26</v>
      </c>
      <c r="AC76" s="69">
        <f>IFERROR(VLOOKUP(B76,'[2]巫溪-1 (20231219晚计划内)  '!$F:$BO,62,),"")</f>
        <v>0</v>
      </c>
      <c r="AD76" s="69" t="str">
        <f>IFERROR(VLOOKUP(B76,'[2]巫溪-1 (20231219晚计划内)  '!$F:$AH,29,),"")</f>
        <v/>
      </c>
      <c r="AE76" s="69"/>
      <c r="AF76" s="59">
        <v>163</v>
      </c>
      <c r="AG76" s="59">
        <v>163</v>
      </c>
      <c r="AH76" s="33" t="s">
        <v>92</v>
      </c>
      <c r="AI76" s="33" t="s">
        <v>92</v>
      </c>
      <c r="AJ76" s="33" t="s">
        <v>92</v>
      </c>
      <c r="AK76" s="33" t="s">
        <v>91</v>
      </c>
      <c r="AL76" s="33" t="s">
        <v>91</v>
      </c>
      <c r="AM76" s="33" t="s">
        <v>92</v>
      </c>
      <c r="AN76" s="33" t="s">
        <v>92</v>
      </c>
      <c r="AO76" s="33" t="s">
        <v>92</v>
      </c>
      <c r="AP76" s="33" t="s">
        <v>92</v>
      </c>
      <c r="AQ76" s="33" t="s">
        <v>7059</v>
      </c>
      <c r="AR76" s="65"/>
    </row>
    <row r="77" s="54" customFormat="1" ht="70" customHeight="1" outlineLevel="2" spans="1:44">
      <c r="A77" s="60">
        <v>59</v>
      </c>
      <c r="B77" s="28" t="s">
        <v>7439</v>
      </c>
      <c r="C77" s="33" t="s">
        <v>110</v>
      </c>
      <c r="D77" s="33" t="s">
        <v>111</v>
      </c>
      <c r="E77" s="33" t="s">
        <v>175</v>
      </c>
      <c r="F77" s="28" t="s">
        <v>7440</v>
      </c>
      <c r="G77" s="33" t="s">
        <v>114</v>
      </c>
      <c r="H77" s="33" t="s">
        <v>729</v>
      </c>
      <c r="I77" s="28" t="s">
        <v>7441</v>
      </c>
      <c r="J77" s="28" t="s">
        <v>7442</v>
      </c>
      <c r="K77" s="28" t="s">
        <v>7441</v>
      </c>
      <c r="L77" s="28" t="s">
        <v>7443</v>
      </c>
      <c r="M77" s="28" t="s">
        <v>82</v>
      </c>
      <c r="N77" s="28" t="s">
        <v>182</v>
      </c>
      <c r="O77" s="28" t="s">
        <v>7066</v>
      </c>
      <c r="P77" s="28" t="s">
        <v>7067</v>
      </c>
      <c r="Q77" s="28" t="s">
        <v>7444</v>
      </c>
      <c r="R77" s="28" t="s">
        <v>213</v>
      </c>
      <c r="S77" s="28" t="s">
        <v>155</v>
      </c>
      <c r="T77" s="28" t="s">
        <v>214</v>
      </c>
      <c r="U77" s="28" t="s">
        <v>467</v>
      </c>
      <c r="V77" s="59">
        <v>2024</v>
      </c>
      <c r="W77" s="33" t="s">
        <v>91</v>
      </c>
      <c r="X77" s="59">
        <v>202401</v>
      </c>
      <c r="Y77" s="59">
        <v>202412</v>
      </c>
      <c r="Z77" s="60">
        <f>SUM(AB77:AE77)</f>
        <v>15.85</v>
      </c>
      <c r="AA77" s="28">
        <v>15.85</v>
      </c>
      <c r="AB77" s="28">
        <v>15.85</v>
      </c>
      <c r="AC77" s="69" t="str">
        <f>IFERROR(VLOOKUP(B77,'[2]巫溪-1 (20231219晚计划内)  '!$F:$BO,62,),"")</f>
        <v/>
      </c>
      <c r="AD77" s="69" t="str">
        <f>IFERROR(VLOOKUP(B77,'[2]巫溪-1 (20231219晚计划内)  '!$F:$AH,29,),"")</f>
        <v/>
      </c>
      <c r="AE77" s="69"/>
      <c r="AF77" s="70">
        <v>947</v>
      </c>
      <c r="AG77" s="70">
        <v>947</v>
      </c>
      <c r="AH77" s="70" t="s">
        <v>92</v>
      </c>
      <c r="AI77" s="70" t="s">
        <v>92</v>
      </c>
      <c r="AJ77" s="70" t="s">
        <v>92</v>
      </c>
      <c r="AK77" s="70" t="s">
        <v>91</v>
      </c>
      <c r="AL77" s="70" t="s">
        <v>91</v>
      </c>
      <c r="AM77" s="70" t="s">
        <v>92</v>
      </c>
      <c r="AN77" s="70" t="s">
        <v>92</v>
      </c>
      <c r="AO77" s="70" t="s">
        <v>92</v>
      </c>
      <c r="AP77" s="70" t="s">
        <v>92</v>
      </c>
      <c r="AQ77" s="70" t="s">
        <v>468</v>
      </c>
      <c r="AR77" s="65"/>
    </row>
    <row r="78" s="54" customFormat="1" ht="104" customHeight="1" outlineLevel="2" spans="1:44">
      <c r="A78" s="60">
        <v>60</v>
      </c>
      <c r="B78" s="33" t="s">
        <v>7445</v>
      </c>
      <c r="C78" s="33" t="s">
        <v>2628</v>
      </c>
      <c r="D78" s="33" t="s">
        <v>2629</v>
      </c>
      <c r="E78" s="33" t="s">
        <v>7070</v>
      </c>
      <c r="F78" s="61" t="s">
        <v>7446</v>
      </c>
      <c r="G78" s="61" t="s">
        <v>114</v>
      </c>
      <c r="H78" s="61" t="s">
        <v>729</v>
      </c>
      <c r="I78" s="61" t="s">
        <v>7447</v>
      </c>
      <c r="J78" s="60" t="s">
        <v>7448</v>
      </c>
      <c r="K78" s="61" t="s">
        <v>7447</v>
      </c>
      <c r="L78" s="33" t="s">
        <v>7449</v>
      </c>
      <c r="M78" s="33" t="s">
        <v>7026</v>
      </c>
      <c r="N78" s="33" t="s">
        <v>7075</v>
      </c>
      <c r="O78" s="33" t="s">
        <v>7076</v>
      </c>
      <c r="P78" s="33" t="s">
        <v>85</v>
      </c>
      <c r="Q78" s="33" t="s">
        <v>7450</v>
      </c>
      <c r="R78" s="33" t="s">
        <v>7078</v>
      </c>
      <c r="S78" s="33" t="s">
        <v>7045</v>
      </c>
      <c r="T78" s="33" t="s">
        <v>214</v>
      </c>
      <c r="U78" s="33" t="s">
        <v>467</v>
      </c>
      <c r="V78" s="59">
        <v>2024</v>
      </c>
      <c r="W78" s="33" t="s">
        <v>91</v>
      </c>
      <c r="X78" s="59">
        <v>202401</v>
      </c>
      <c r="Y78" s="59">
        <v>202412</v>
      </c>
      <c r="Z78" s="60">
        <f>SUM(AB78:AE78)</f>
        <v>8</v>
      </c>
      <c r="AA78" s="65">
        <f>SUM(AB78:AD78)</f>
        <v>8</v>
      </c>
      <c r="AB78" s="69">
        <f>IFERROR(VLOOKUP(B78,'[2]巫溪-1 (20231219晚计划内)  '!$F:$BN,61,),"")</f>
        <v>8</v>
      </c>
      <c r="AC78" s="69">
        <f>IFERROR(VLOOKUP(B78,'[2]巫溪-1 (20231219晚计划内)  '!$F:$BO,62,),"")</f>
        <v>0</v>
      </c>
      <c r="AD78" s="69" t="str">
        <f>IFERROR(VLOOKUP(B78,'[2]巫溪-1 (20231219晚计划内)  '!$F:$AH,29,),"")</f>
        <v/>
      </c>
      <c r="AE78" s="69"/>
      <c r="AF78" s="59">
        <v>973</v>
      </c>
      <c r="AG78" s="59">
        <v>973</v>
      </c>
      <c r="AH78" s="33" t="s">
        <v>92</v>
      </c>
      <c r="AI78" s="33" t="s">
        <v>92</v>
      </c>
      <c r="AJ78" s="33" t="s">
        <v>92</v>
      </c>
      <c r="AK78" s="33" t="s">
        <v>91</v>
      </c>
      <c r="AL78" s="33" t="s">
        <v>91</v>
      </c>
      <c r="AM78" s="33" t="s">
        <v>92</v>
      </c>
      <c r="AN78" s="33" t="s">
        <v>92</v>
      </c>
      <c r="AO78" s="33" t="s">
        <v>92</v>
      </c>
      <c r="AP78" s="33" t="s">
        <v>92</v>
      </c>
      <c r="AQ78" s="33" t="s">
        <v>2821</v>
      </c>
      <c r="AR78" s="65"/>
    </row>
    <row r="79" s="54" customFormat="1" ht="60" customHeight="1" outlineLevel="1" spans="1:44">
      <c r="A79" s="60"/>
      <c r="B79" s="33"/>
      <c r="C79" s="33"/>
      <c r="D79" s="33"/>
      <c r="E79" s="33"/>
      <c r="F79" s="33"/>
      <c r="G79" s="33"/>
      <c r="H79" s="33"/>
      <c r="I79" s="33"/>
      <c r="J79" s="59"/>
      <c r="K79" s="33"/>
      <c r="L79" s="33"/>
      <c r="M79" s="33"/>
      <c r="N79" s="33"/>
      <c r="O79" s="33"/>
      <c r="P79" s="33"/>
      <c r="Q79" s="33"/>
      <c r="R79" s="33"/>
      <c r="S79" s="33"/>
      <c r="T79" s="61"/>
      <c r="U79" s="66" t="s">
        <v>7451</v>
      </c>
      <c r="V79" s="59"/>
      <c r="W79" s="33"/>
      <c r="X79" s="59"/>
      <c r="Y79" s="59"/>
      <c r="Z79" s="60">
        <f t="shared" ref="Z79:AQ79" si="16">SUBTOTAL(9,Z80:Z85)</f>
        <v>679.3</v>
      </c>
      <c r="AA79" s="65">
        <f t="shared" si="16"/>
        <v>679.3</v>
      </c>
      <c r="AB79" s="69">
        <f t="shared" si="16"/>
        <v>474.3</v>
      </c>
      <c r="AC79" s="69">
        <f t="shared" si="16"/>
        <v>205</v>
      </c>
      <c r="AD79" s="69">
        <f t="shared" si="16"/>
        <v>0</v>
      </c>
      <c r="AE79" s="69">
        <f t="shared" si="16"/>
        <v>0</v>
      </c>
      <c r="AF79" s="59">
        <f t="shared" si="16"/>
        <v>15046</v>
      </c>
      <c r="AG79" s="59">
        <f t="shared" si="16"/>
        <v>9072</v>
      </c>
      <c r="AH79" s="33">
        <f t="shared" si="16"/>
        <v>0</v>
      </c>
      <c r="AI79" s="33">
        <f t="shared" si="16"/>
        <v>0</v>
      </c>
      <c r="AJ79" s="33">
        <f t="shared" si="16"/>
        <v>0</v>
      </c>
      <c r="AK79" s="33">
        <f t="shared" si="16"/>
        <v>0</v>
      </c>
      <c r="AL79" s="33">
        <f t="shared" si="16"/>
        <v>0</v>
      </c>
      <c r="AM79" s="33">
        <f t="shared" si="16"/>
        <v>0</v>
      </c>
      <c r="AN79" s="33">
        <f t="shared" si="16"/>
        <v>0</v>
      </c>
      <c r="AO79" s="33">
        <f t="shared" si="16"/>
        <v>0</v>
      </c>
      <c r="AP79" s="33">
        <f t="shared" si="16"/>
        <v>0</v>
      </c>
      <c r="AQ79" s="33">
        <f t="shared" si="16"/>
        <v>0</v>
      </c>
      <c r="AR79" s="65"/>
    </row>
    <row r="80" s="54" customFormat="1" ht="94" customHeight="1" outlineLevel="2" spans="1:44">
      <c r="A80" s="60">
        <v>61</v>
      </c>
      <c r="B80" s="33" t="s">
        <v>7452</v>
      </c>
      <c r="C80" s="33" t="s">
        <v>558</v>
      </c>
      <c r="D80" s="33" t="s">
        <v>559</v>
      </c>
      <c r="E80" s="33" t="s">
        <v>559</v>
      </c>
      <c r="F80" s="33" t="s">
        <v>7453</v>
      </c>
      <c r="G80" s="33" t="s">
        <v>114</v>
      </c>
      <c r="H80" s="33" t="s">
        <v>620</v>
      </c>
      <c r="I80" s="33" t="s">
        <v>7454</v>
      </c>
      <c r="J80" s="59" t="s">
        <v>7455</v>
      </c>
      <c r="K80" s="33" t="s">
        <v>7454</v>
      </c>
      <c r="L80" s="33" t="s">
        <v>7456</v>
      </c>
      <c r="M80" s="33" t="s">
        <v>7039</v>
      </c>
      <c r="N80" s="33" t="s">
        <v>7040</v>
      </c>
      <c r="O80" s="33" t="s">
        <v>7041</v>
      </c>
      <c r="P80" s="33" t="s">
        <v>7042</v>
      </c>
      <c r="Q80" s="33" t="s">
        <v>7457</v>
      </c>
      <c r="R80" s="33" t="s">
        <v>7044</v>
      </c>
      <c r="S80" s="33" t="s">
        <v>7045</v>
      </c>
      <c r="T80" s="61" t="s">
        <v>7046</v>
      </c>
      <c r="U80" s="33" t="s">
        <v>625</v>
      </c>
      <c r="V80" s="59">
        <v>2024</v>
      </c>
      <c r="W80" s="33" t="s">
        <v>91</v>
      </c>
      <c r="X80" s="59">
        <v>202401</v>
      </c>
      <c r="Y80" s="59">
        <v>202412</v>
      </c>
      <c r="Z80" s="60">
        <f t="shared" ref="Z80:Z85" si="17">SUM(AB80:AE80)</f>
        <v>88.2</v>
      </c>
      <c r="AA80" s="65">
        <f>SUM(AB80:AD80)</f>
        <v>88.2</v>
      </c>
      <c r="AB80" s="69">
        <f>IFERROR(VLOOKUP(B80,'[2]巫溪-1 (20231219晚计划内)  '!$F:$BN,61,),"")</f>
        <v>88.2</v>
      </c>
      <c r="AC80" s="69">
        <f>IFERROR(VLOOKUP(B80,'[2]巫溪-1 (20231219晚计划内)  '!$F:$BO,62,),"")</f>
        <v>0</v>
      </c>
      <c r="AD80" s="69" t="str">
        <f>IFERROR(VLOOKUP(B80,'[2]巫溪-1 (20231219晚计划内)  '!$F:$AH,29,),"")</f>
        <v/>
      </c>
      <c r="AE80" s="69"/>
      <c r="AF80" s="59">
        <v>167</v>
      </c>
      <c r="AG80" s="59">
        <v>167</v>
      </c>
      <c r="AH80" s="33" t="s">
        <v>92</v>
      </c>
      <c r="AI80" s="33" t="s">
        <v>92</v>
      </c>
      <c r="AJ80" s="33" t="s">
        <v>92</v>
      </c>
      <c r="AK80" s="33" t="s">
        <v>91</v>
      </c>
      <c r="AL80" s="33" t="s">
        <v>91</v>
      </c>
      <c r="AM80" s="33" t="s">
        <v>92</v>
      </c>
      <c r="AN80" s="33" t="s">
        <v>92</v>
      </c>
      <c r="AO80" s="33" t="s">
        <v>92</v>
      </c>
      <c r="AP80" s="33" t="s">
        <v>92</v>
      </c>
      <c r="AQ80" s="33" t="s">
        <v>573</v>
      </c>
      <c r="AR80" s="65"/>
    </row>
    <row r="81" s="54" customFormat="1" ht="44" customHeight="1" outlineLevel="2" spans="1:44">
      <c r="A81" s="60">
        <v>62</v>
      </c>
      <c r="B81" s="33" t="s">
        <v>7458</v>
      </c>
      <c r="C81" s="33" t="s">
        <v>558</v>
      </c>
      <c r="D81" s="33" t="s">
        <v>793</v>
      </c>
      <c r="E81" s="33" t="s">
        <v>794</v>
      </c>
      <c r="F81" s="33" t="s">
        <v>7459</v>
      </c>
      <c r="G81" s="33" t="s">
        <v>114</v>
      </c>
      <c r="H81" s="33" t="s">
        <v>620</v>
      </c>
      <c r="I81" s="33" t="s">
        <v>7460</v>
      </c>
      <c r="J81" s="59" t="s">
        <v>7461</v>
      </c>
      <c r="K81" s="33" t="s">
        <v>7460</v>
      </c>
      <c r="L81" s="33" t="s">
        <v>7462</v>
      </c>
      <c r="M81" s="33" t="s">
        <v>7053</v>
      </c>
      <c r="N81" s="33" t="s">
        <v>7054</v>
      </c>
      <c r="O81" s="33" t="s">
        <v>7055</v>
      </c>
      <c r="P81" s="33" t="s">
        <v>7056</v>
      </c>
      <c r="Q81" s="33" t="s">
        <v>7463</v>
      </c>
      <c r="R81" s="33" t="s">
        <v>7044</v>
      </c>
      <c r="S81" s="33" t="s">
        <v>7058</v>
      </c>
      <c r="T81" s="61" t="s">
        <v>7046</v>
      </c>
      <c r="U81" s="33" t="s">
        <v>625</v>
      </c>
      <c r="V81" s="59">
        <v>2024</v>
      </c>
      <c r="W81" s="33" t="s">
        <v>91</v>
      </c>
      <c r="X81" s="59">
        <v>202401</v>
      </c>
      <c r="Y81" s="59">
        <v>202412</v>
      </c>
      <c r="Z81" s="60">
        <f t="shared" si="17"/>
        <v>19</v>
      </c>
      <c r="AA81" s="65">
        <f>SUM(AB81:AD81)</f>
        <v>19</v>
      </c>
      <c r="AB81" s="69">
        <v>19</v>
      </c>
      <c r="AC81" s="69">
        <f>IFERROR(VLOOKUP(B81,'[2]巫溪-1 (20231219晚计划内)  '!$F:$BO,62,),"")</f>
        <v>0</v>
      </c>
      <c r="AD81" s="69" t="str">
        <f>IFERROR(VLOOKUP(B81,'[2]巫溪-1 (20231219晚计划内)  '!$F:$AH,29,),"")</f>
        <v/>
      </c>
      <c r="AE81" s="69"/>
      <c r="AF81" s="59">
        <v>950</v>
      </c>
      <c r="AG81" s="59">
        <v>950</v>
      </c>
      <c r="AH81" s="33" t="s">
        <v>92</v>
      </c>
      <c r="AI81" s="33" t="s">
        <v>92</v>
      </c>
      <c r="AJ81" s="33" t="s">
        <v>92</v>
      </c>
      <c r="AK81" s="33" t="s">
        <v>91</v>
      </c>
      <c r="AL81" s="33" t="s">
        <v>91</v>
      </c>
      <c r="AM81" s="33" t="s">
        <v>92</v>
      </c>
      <c r="AN81" s="33" t="s">
        <v>92</v>
      </c>
      <c r="AO81" s="33" t="s">
        <v>92</v>
      </c>
      <c r="AP81" s="33" t="s">
        <v>92</v>
      </c>
      <c r="AQ81" s="33" t="s">
        <v>7059</v>
      </c>
      <c r="AR81" s="65"/>
    </row>
    <row r="82" s="54" customFormat="1" ht="89" customHeight="1" outlineLevel="2" spans="1:44">
      <c r="A82" s="60">
        <v>63</v>
      </c>
      <c r="B82" s="28" t="s">
        <v>7464</v>
      </c>
      <c r="C82" s="33" t="s">
        <v>110</v>
      </c>
      <c r="D82" s="33" t="s">
        <v>111</v>
      </c>
      <c r="E82" s="33" t="s">
        <v>175</v>
      </c>
      <c r="F82" s="28" t="s">
        <v>7465</v>
      </c>
      <c r="G82" s="33" t="s">
        <v>114</v>
      </c>
      <c r="H82" s="33" t="s">
        <v>620</v>
      </c>
      <c r="I82" s="28" t="s">
        <v>7466</v>
      </c>
      <c r="J82" s="28" t="s">
        <v>7467</v>
      </c>
      <c r="K82" s="28" t="s">
        <v>7466</v>
      </c>
      <c r="L82" s="28" t="s">
        <v>7468</v>
      </c>
      <c r="M82" s="28" t="s">
        <v>82</v>
      </c>
      <c r="N82" s="28" t="s">
        <v>182</v>
      </c>
      <c r="O82" s="28" t="s">
        <v>7066</v>
      </c>
      <c r="P82" s="28" t="s">
        <v>7067</v>
      </c>
      <c r="Q82" s="28" t="s">
        <v>7469</v>
      </c>
      <c r="R82" s="28" t="s">
        <v>213</v>
      </c>
      <c r="S82" s="28" t="s">
        <v>155</v>
      </c>
      <c r="T82" s="28" t="s">
        <v>214</v>
      </c>
      <c r="U82" s="28" t="s">
        <v>625</v>
      </c>
      <c r="V82" s="59">
        <v>2024</v>
      </c>
      <c r="W82" s="33" t="s">
        <v>91</v>
      </c>
      <c r="X82" s="59">
        <v>202401</v>
      </c>
      <c r="Y82" s="59">
        <v>202412</v>
      </c>
      <c r="Z82" s="60">
        <f t="shared" si="17"/>
        <v>68.1</v>
      </c>
      <c r="AA82" s="28">
        <v>68.1</v>
      </c>
      <c r="AB82" s="28">
        <v>68.1</v>
      </c>
      <c r="AC82" s="69" t="str">
        <f>IFERROR(VLOOKUP(B82,'[2]巫溪-1 (20231219晚计划内)  '!$F:$BO,62,),"")</f>
        <v/>
      </c>
      <c r="AD82" s="69" t="str">
        <f>IFERROR(VLOOKUP(B82,'[2]巫溪-1 (20231219晚计划内)  '!$F:$AH,29,),"")</f>
        <v/>
      </c>
      <c r="AE82" s="69"/>
      <c r="AF82" s="70">
        <v>3914</v>
      </c>
      <c r="AG82" s="70">
        <v>3914</v>
      </c>
      <c r="AH82" s="70" t="s">
        <v>92</v>
      </c>
      <c r="AI82" s="70" t="s">
        <v>92</v>
      </c>
      <c r="AJ82" s="70" t="s">
        <v>92</v>
      </c>
      <c r="AK82" s="70" t="s">
        <v>91</v>
      </c>
      <c r="AL82" s="70" t="s">
        <v>92</v>
      </c>
      <c r="AM82" s="70" t="s">
        <v>92</v>
      </c>
      <c r="AN82" s="70" t="s">
        <v>92</v>
      </c>
      <c r="AO82" s="70" t="s">
        <v>92</v>
      </c>
      <c r="AP82" s="70" t="s">
        <v>92</v>
      </c>
      <c r="AQ82" s="70" t="s">
        <v>7470</v>
      </c>
      <c r="AR82" s="65"/>
    </row>
    <row r="83" s="54" customFormat="1" ht="85" customHeight="1" outlineLevel="2" spans="1:44">
      <c r="A83" s="60">
        <v>64</v>
      </c>
      <c r="B83" s="33" t="s">
        <v>7471</v>
      </c>
      <c r="C83" s="33" t="s">
        <v>2628</v>
      </c>
      <c r="D83" s="33" t="s">
        <v>2629</v>
      </c>
      <c r="E83" s="33" t="s">
        <v>7070</v>
      </c>
      <c r="F83" s="61" t="s">
        <v>7472</v>
      </c>
      <c r="G83" s="61" t="s">
        <v>114</v>
      </c>
      <c r="H83" s="61" t="s">
        <v>620</v>
      </c>
      <c r="I83" s="61" t="s">
        <v>7473</v>
      </c>
      <c r="J83" s="60" t="s">
        <v>7474</v>
      </c>
      <c r="K83" s="61" t="s">
        <v>7473</v>
      </c>
      <c r="L83" s="33" t="s">
        <v>7475</v>
      </c>
      <c r="M83" s="33" t="s">
        <v>7026</v>
      </c>
      <c r="N83" s="33" t="s">
        <v>7075</v>
      </c>
      <c r="O83" s="33" t="s">
        <v>7076</v>
      </c>
      <c r="P83" s="33" t="s">
        <v>85</v>
      </c>
      <c r="Q83" s="33" t="s">
        <v>7476</v>
      </c>
      <c r="R83" s="33" t="s">
        <v>7078</v>
      </c>
      <c r="S83" s="33" t="s">
        <v>7045</v>
      </c>
      <c r="T83" s="33" t="s">
        <v>214</v>
      </c>
      <c r="U83" s="33" t="s">
        <v>625</v>
      </c>
      <c r="V83" s="59">
        <v>2024</v>
      </c>
      <c r="W83" s="33" t="s">
        <v>91</v>
      </c>
      <c r="X83" s="59">
        <v>202401</v>
      </c>
      <c r="Y83" s="59">
        <v>202412</v>
      </c>
      <c r="Z83" s="60">
        <f t="shared" si="17"/>
        <v>33</v>
      </c>
      <c r="AA83" s="65">
        <f>SUM(AB83:AD83)</f>
        <v>33</v>
      </c>
      <c r="AB83" s="69">
        <f>IFERROR(VLOOKUP(B83,'[2]巫溪-1 (20231219晚计划内)  '!$F:$BN,61,),"")</f>
        <v>33</v>
      </c>
      <c r="AC83" s="69">
        <f>IFERROR(VLOOKUP(B83,'[2]巫溪-1 (20231219晚计划内)  '!$F:$BO,62,),"")</f>
        <v>0</v>
      </c>
      <c r="AD83" s="69" t="str">
        <f>IFERROR(VLOOKUP(B83,'[2]巫溪-1 (20231219晚计划内)  '!$F:$AH,29,),"")</f>
        <v/>
      </c>
      <c r="AE83" s="69"/>
      <c r="AF83" s="59">
        <v>3883</v>
      </c>
      <c r="AG83" s="59">
        <v>3883</v>
      </c>
      <c r="AH83" s="33" t="s">
        <v>92</v>
      </c>
      <c r="AI83" s="33" t="s">
        <v>92</v>
      </c>
      <c r="AJ83" s="33" t="s">
        <v>92</v>
      </c>
      <c r="AK83" s="33" t="s">
        <v>91</v>
      </c>
      <c r="AL83" s="33" t="s">
        <v>91</v>
      </c>
      <c r="AM83" s="33" t="s">
        <v>92</v>
      </c>
      <c r="AN83" s="33" t="s">
        <v>92</v>
      </c>
      <c r="AO83" s="33" t="s">
        <v>92</v>
      </c>
      <c r="AP83" s="33" t="s">
        <v>92</v>
      </c>
      <c r="AQ83" s="33" t="s">
        <v>1973</v>
      </c>
      <c r="AR83" s="65"/>
    </row>
    <row r="84" s="54" customFormat="1" ht="55" customHeight="1" outlineLevel="2" spans="1:44">
      <c r="A84" s="60">
        <v>65</v>
      </c>
      <c r="B84" s="33" t="s">
        <v>7477</v>
      </c>
      <c r="C84" s="28" t="s">
        <v>73</v>
      </c>
      <c r="D84" s="28" t="s">
        <v>74</v>
      </c>
      <c r="E84" s="28" t="s">
        <v>75</v>
      </c>
      <c r="F84" s="33" t="s">
        <v>7478</v>
      </c>
      <c r="G84" s="28" t="s">
        <v>96</v>
      </c>
      <c r="H84" s="33" t="s">
        <v>620</v>
      </c>
      <c r="I84" s="77" t="s">
        <v>7479</v>
      </c>
      <c r="J84" s="78" t="s">
        <v>7480</v>
      </c>
      <c r="K84" s="33" t="s">
        <v>7479</v>
      </c>
      <c r="L84" s="33" t="s">
        <v>7478</v>
      </c>
      <c r="M84" s="28" t="s">
        <v>7026</v>
      </c>
      <c r="N84" s="28" t="s">
        <v>7084</v>
      </c>
      <c r="O84" s="33" t="s">
        <v>7085</v>
      </c>
      <c r="P84" s="59"/>
      <c r="Q84" s="28" t="s">
        <v>7481</v>
      </c>
      <c r="R84" s="28" t="s">
        <v>7087</v>
      </c>
      <c r="S84" s="28" t="s">
        <v>7088</v>
      </c>
      <c r="T84" s="28" t="s">
        <v>89</v>
      </c>
      <c r="U84" s="28" t="s">
        <v>625</v>
      </c>
      <c r="V84" s="65">
        <v>2024</v>
      </c>
      <c r="W84" s="28" t="s">
        <v>91</v>
      </c>
      <c r="X84" s="65">
        <v>202401</v>
      </c>
      <c r="Y84" s="65">
        <v>202412</v>
      </c>
      <c r="Z84" s="60">
        <f t="shared" si="17"/>
        <v>266</v>
      </c>
      <c r="AA84" s="65">
        <v>266</v>
      </c>
      <c r="AB84" s="69">
        <v>266</v>
      </c>
      <c r="AC84" s="69"/>
      <c r="AD84" s="69"/>
      <c r="AE84" s="69"/>
      <c r="AF84" s="59">
        <v>6000</v>
      </c>
      <c r="AG84" s="59">
        <v>125</v>
      </c>
      <c r="AH84" s="72" t="s">
        <v>92</v>
      </c>
      <c r="AI84" s="72" t="s">
        <v>92</v>
      </c>
      <c r="AJ84" s="72" t="s">
        <v>92</v>
      </c>
      <c r="AK84" s="72" t="s">
        <v>91</v>
      </c>
      <c r="AL84" s="72" t="s">
        <v>92</v>
      </c>
      <c r="AM84" s="72" t="s">
        <v>92</v>
      </c>
      <c r="AN84" s="72" t="s">
        <v>92</v>
      </c>
      <c r="AO84" s="72" t="s">
        <v>92</v>
      </c>
      <c r="AP84" s="72" t="s">
        <v>92</v>
      </c>
      <c r="AQ84" s="72" t="s">
        <v>3143</v>
      </c>
      <c r="AR84" s="65"/>
    </row>
    <row r="85" s="54" customFormat="1" ht="68" customHeight="1" outlineLevel="2" spans="1:44">
      <c r="A85" s="60">
        <v>66</v>
      </c>
      <c r="B85" s="61" t="s">
        <v>7482</v>
      </c>
      <c r="C85" s="28" t="s">
        <v>73</v>
      </c>
      <c r="D85" s="28" t="s">
        <v>74</v>
      </c>
      <c r="E85" s="28" t="s">
        <v>75</v>
      </c>
      <c r="F85" s="61" t="s">
        <v>7483</v>
      </c>
      <c r="G85" s="28" t="s">
        <v>96</v>
      </c>
      <c r="H85" s="28" t="s">
        <v>3188</v>
      </c>
      <c r="I85" s="33" t="s">
        <v>7484</v>
      </c>
      <c r="J85" s="59" t="s">
        <v>7485</v>
      </c>
      <c r="K85" s="33" t="s">
        <v>7484</v>
      </c>
      <c r="L85" s="33" t="s">
        <v>7486</v>
      </c>
      <c r="M85" s="33" t="s">
        <v>7026</v>
      </c>
      <c r="N85" s="33" t="s">
        <v>7084</v>
      </c>
      <c r="O85" s="33" t="s">
        <v>7085</v>
      </c>
      <c r="P85" s="59"/>
      <c r="Q85" s="33" t="s">
        <v>7487</v>
      </c>
      <c r="R85" s="33" t="s">
        <v>7087</v>
      </c>
      <c r="S85" s="33" t="s">
        <v>7088</v>
      </c>
      <c r="T85" s="28" t="s">
        <v>89</v>
      </c>
      <c r="U85" s="33" t="s">
        <v>625</v>
      </c>
      <c r="V85" s="65">
        <v>2024</v>
      </c>
      <c r="W85" s="28" t="s">
        <v>91</v>
      </c>
      <c r="X85" s="65">
        <v>202401</v>
      </c>
      <c r="Y85" s="65">
        <v>202412</v>
      </c>
      <c r="Z85" s="60">
        <f t="shared" si="17"/>
        <v>205</v>
      </c>
      <c r="AA85" s="60">
        <v>205</v>
      </c>
      <c r="AB85" s="69"/>
      <c r="AC85" s="60">
        <v>205</v>
      </c>
      <c r="AD85" s="69"/>
      <c r="AE85" s="69"/>
      <c r="AF85" s="59">
        <v>132</v>
      </c>
      <c r="AG85" s="59">
        <v>33</v>
      </c>
      <c r="AH85" s="72" t="s">
        <v>92</v>
      </c>
      <c r="AI85" s="72" t="s">
        <v>92</v>
      </c>
      <c r="AJ85" s="72" t="s">
        <v>92</v>
      </c>
      <c r="AK85" s="72" t="s">
        <v>91</v>
      </c>
      <c r="AL85" s="72" t="s">
        <v>92</v>
      </c>
      <c r="AM85" s="72" t="s">
        <v>92</v>
      </c>
      <c r="AN85" s="72" t="s">
        <v>92</v>
      </c>
      <c r="AO85" s="72" t="s">
        <v>92</v>
      </c>
      <c r="AP85" s="72" t="s">
        <v>92</v>
      </c>
      <c r="AQ85" s="72" t="s">
        <v>3143</v>
      </c>
      <c r="AR85" s="65"/>
    </row>
    <row r="86" s="54" customFormat="1" ht="53" customHeight="1" outlineLevel="1" spans="1:44">
      <c r="A86" s="60"/>
      <c r="B86" s="33"/>
      <c r="C86" s="33"/>
      <c r="D86" s="33"/>
      <c r="E86" s="33"/>
      <c r="F86" s="33"/>
      <c r="G86" s="33"/>
      <c r="H86" s="33"/>
      <c r="I86" s="33"/>
      <c r="J86" s="59"/>
      <c r="K86" s="33"/>
      <c r="L86" s="33"/>
      <c r="M86" s="33"/>
      <c r="N86" s="33"/>
      <c r="O86" s="33"/>
      <c r="P86" s="33"/>
      <c r="Q86" s="33"/>
      <c r="R86" s="33"/>
      <c r="S86" s="33"/>
      <c r="T86" s="61"/>
      <c r="U86" s="66" t="s">
        <v>7488</v>
      </c>
      <c r="V86" s="59"/>
      <c r="W86" s="33"/>
      <c r="X86" s="59"/>
      <c r="Y86" s="59"/>
      <c r="Z86" s="60">
        <f t="shared" ref="Z86:AQ86" si="18">SUBTOTAL(9,Z87:Z90)</f>
        <v>92.6</v>
      </c>
      <c r="AA86" s="65">
        <f t="shared" si="18"/>
        <v>92.6</v>
      </c>
      <c r="AB86" s="69">
        <f t="shared" si="18"/>
        <v>92.6</v>
      </c>
      <c r="AC86" s="69">
        <f t="shared" si="18"/>
        <v>0</v>
      </c>
      <c r="AD86" s="69">
        <f t="shared" si="18"/>
        <v>0</v>
      </c>
      <c r="AE86" s="69">
        <f t="shared" si="18"/>
        <v>0</v>
      </c>
      <c r="AF86" s="59">
        <f t="shared" si="18"/>
        <v>3006</v>
      </c>
      <c r="AG86" s="59">
        <f t="shared" si="18"/>
        <v>3006</v>
      </c>
      <c r="AH86" s="33">
        <f t="shared" si="18"/>
        <v>0</v>
      </c>
      <c r="AI86" s="33">
        <f t="shared" si="18"/>
        <v>0</v>
      </c>
      <c r="AJ86" s="33">
        <f t="shared" si="18"/>
        <v>0</v>
      </c>
      <c r="AK86" s="33">
        <f t="shared" si="18"/>
        <v>0</v>
      </c>
      <c r="AL86" s="33">
        <f t="shared" si="18"/>
        <v>0</v>
      </c>
      <c r="AM86" s="33">
        <f t="shared" si="18"/>
        <v>0</v>
      </c>
      <c r="AN86" s="33">
        <f t="shared" si="18"/>
        <v>0</v>
      </c>
      <c r="AO86" s="33">
        <f t="shared" si="18"/>
        <v>0</v>
      </c>
      <c r="AP86" s="33">
        <f t="shared" si="18"/>
        <v>0</v>
      </c>
      <c r="AQ86" s="33">
        <f t="shared" si="18"/>
        <v>0</v>
      </c>
      <c r="AR86" s="65"/>
    </row>
    <row r="87" s="54" customFormat="1" ht="86" customHeight="1" outlineLevel="2" spans="1:44">
      <c r="A87" s="60">
        <v>67</v>
      </c>
      <c r="B87" s="33" t="s">
        <v>7489</v>
      </c>
      <c r="C87" s="33" t="s">
        <v>558</v>
      </c>
      <c r="D87" s="33" t="s">
        <v>559</v>
      </c>
      <c r="E87" s="33" t="s">
        <v>559</v>
      </c>
      <c r="F87" s="33" t="s">
        <v>7490</v>
      </c>
      <c r="G87" s="33" t="s">
        <v>114</v>
      </c>
      <c r="H87" s="33" t="s">
        <v>321</v>
      </c>
      <c r="I87" s="33" t="s">
        <v>7338</v>
      </c>
      <c r="J87" s="59" t="s">
        <v>7339</v>
      </c>
      <c r="K87" s="33" t="s">
        <v>7338</v>
      </c>
      <c r="L87" s="33" t="s">
        <v>7340</v>
      </c>
      <c r="M87" s="33" t="s">
        <v>7039</v>
      </c>
      <c r="N87" s="33" t="s">
        <v>7040</v>
      </c>
      <c r="O87" s="33" t="s">
        <v>7041</v>
      </c>
      <c r="P87" s="33" t="s">
        <v>7042</v>
      </c>
      <c r="Q87" s="33" t="s">
        <v>7341</v>
      </c>
      <c r="R87" s="33" t="s">
        <v>7044</v>
      </c>
      <c r="S87" s="33" t="s">
        <v>7045</v>
      </c>
      <c r="T87" s="61" t="s">
        <v>7046</v>
      </c>
      <c r="U87" s="33" t="s">
        <v>668</v>
      </c>
      <c r="V87" s="59">
        <v>2024</v>
      </c>
      <c r="W87" s="33" t="s">
        <v>91</v>
      </c>
      <c r="X87" s="59">
        <v>202401</v>
      </c>
      <c r="Y87" s="59">
        <v>202412</v>
      </c>
      <c r="Z87" s="60">
        <f>SUM(AB87:AE87)</f>
        <v>45.6</v>
      </c>
      <c r="AA87" s="65">
        <f>SUM(AB87:AD87)</f>
        <v>45.6</v>
      </c>
      <c r="AB87" s="69">
        <f>IFERROR(VLOOKUP(B87,'[2]巫溪-1 (20231219晚计划内)  '!$F:$BN,61,),"")</f>
        <v>45.6</v>
      </c>
      <c r="AC87" s="69">
        <f>IFERROR(VLOOKUP(B87,'[2]巫溪-1 (20231219晚计划内)  '!$F:$BO,62,),"")</f>
        <v>0</v>
      </c>
      <c r="AD87" s="69" t="str">
        <f>IFERROR(VLOOKUP(B87,'[2]巫溪-1 (20231219晚计划内)  '!$F:$AH,29,),"")</f>
        <v/>
      </c>
      <c r="AE87" s="69"/>
      <c r="AF87" s="59">
        <v>86</v>
      </c>
      <c r="AG87" s="59">
        <v>86</v>
      </c>
      <c r="AH87" s="33" t="s">
        <v>92</v>
      </c>
      <c r="AI87" s="33" t="s">
        <v>92</v>
      </c>
      <c r="AJ87" s="33" t="s">
        <v>92</v>
      </c>
      <c r="AK87" s="33" t="s">
        <v>91</v>
      </c>
      <c r="AL87" s="33" t="s">
        <v>91</v>
      </c>
      <c r="AM87" s="33" t="s">
        <v>92</v>
      </c>
      <c r="AN87" s="33" t="s">
        <v>92</v>
      </c>
      <c r="AO87" s="33" t="s">
        <v>92</v>
      </c>
      <c r="AP87" s="33" t="s">
        <v>92</v>
      </c>
      <c r="AQ87" s="33" t="s">
        <v>573</v>
      </c>
      <c r="AR87" s="65"/>
    </row>
    <row r="88" s="54" customFormat="1" ht="45" customHeight="1" outlineLevel="2" spans="1:44">
      <c r="A88" s="60">
        <v>68</v>
      </c>
      <c r="B88" s="33" t="s">
        <v>7491</v>
      </c>
      <c r="C88" s="33" t="s">
        <v>558</v>
      </c>
      <c r="D88" s="33" t="s">
        <v>793</v>
      </c>
      <c r="E88" s="33" t="s">
        <v>794</v>
      </c>
      <c r="F88" s="33" t="s">
        <v>7492</v>
      </c>
      <c r="G88" s="33" t="s">
        <v>114</v>
      </c>
      <c r="H88" s="33" t="s">
        <v>321</v>
      </c>
      <c r="I88" s="33" t="s">
        <v>7493</v>
      </c>
      <c r="J88" s="59" t="s">
        <v>7494</v>
      </c>
      <c r="K88" s="33" t="s">
        <v>7493</v>
      </c>
      <c r="L88" s="33" t="s">
        <v>7495</v>
      </c>
      <c r="M88" s="33" t="s">
        <v>7053</v>
      </c>
      <c r="N88" s="33" t="s">
        <v>7054</v>
      </c>
      <c r="O88" s="33" t="s">
        <v>7055</v>
      </c>
      <c r="P88" s="33" t="s">
        <v>7056</v>
      </c>
      <c r="Q88" s="33" t="s">
        <v>7496</v>
      </c>
      <c r="R88" s="33" t="s">
        <v>7044</v>
      </c>
      <c r="S88" s="33" t="s">
        <v>7058</v>
      </c>
      <c r="T88" s="61" t="s">
        <v>7046</v>
      </c>
      <c r="U88" s="33" t="s">
        <v>668</v>
      </c>
      <c r="V88" s="59">
        <v>2024</v>
      </c>
      <c r="W88" s="33" t="s">
        <v>91</v>
      </c>
      <c r="X88" s="59">
        <v>202401</v>
      </c>
      <c r="Y88" s="59">
        <v>202412</v>
      </c>
      <c r="Z88" s="60">
        <f>SUM(AB88:AE88)</f>
        <v>5.7</v>
      </c>
      <c r="AA88" s="65">
        <f>SUM(AB88:AD88)</f>
        <v>5.7</v>
      </c>
      <c r="AB88" s="69">
        <f>IFERROR(VLOOKUP(B88,'[2]巫溪-1 (20231219晚计划内)  '!$F:$BN,61,),"")</f>
        <v>5.7</v>
      </c>
      <c r="AC88" s="69">
        <f>IFERROR(VLOOKUP(B88,'[2]巫溪-1 (20231219晚计划内)  '!$F:$BO,62,),"")</f>
        <v>0</v>
      </c>
      <c r="AD88" s="69" t="str">
        <f>IFERROR(VLOOKUP(B88,'[2]巫溪-1 (20231219晚计划内)  '!$F:$AH,29,),"")</f>
        <v/>
      </c>
      <c r="AE88" s="69"/>
      <c r="AF88" s="59">
        <v>285</v>
      </c>
      <c r="AG88" s="59">
        <v>285</v>
      </c>
      <c r="AH88" s="33" t="s">
        <v>92</v>
      </c>
      <c r="AI88" s="33" t="s">
        <v>92</v>
      </c>
      <c r="AJ88" s="33" t="s">
        <v>92</v>
      </c>
      <c r="AK88" s="33" t="s">
        <v>91</v>
      </c>
      <c r="AL88" s="33" t="s">
        <v>91</v>
      </c>
      <c r="AM88" s="33" t="s">
        <v>92</v>
      </c>
      <c r="AN88" s="33" t="s">
        <v>92</v>
      </c>
      <c r="AO88" s="33" t="s">
        <v>92</v>
      </c>
      <c r="AP88" s="33" t="s">
        <v>92</v>
      </c>
      <c r="AQ88" s="33" t="s">
        <v>7059</v>
      </c>
      <c r="AR88" s="65"/>
    </row>
    <row r="89" s="54" customFormat="1" ht="82" customHeight="1" outlineLevel="2" spans="1:44">
      <c r="A89" s="60">
        <v>69</v>
      </c>
      <c r="B89" s="28" t="s">
        <v>7497</v>
      </c>
      <c r="C89" s="33" t="s">
        <v>110</v>
      </c>
      <c r="D89" s="33" t="s">
        <v>111</v>
      </c>
      <c r="E89" s="33" t="s">
        <v>175</v>
      </c>
      <c r="F89" s="28" t="s">
        <v>7498</v>
      </c>
      <c r="G89" s="33" t="s">
        <v>114</v>
      </c>
      <c r="H89" s="33" t="s">
        <v>321</v>
      </c>
      <c r="I89" s="28" t="s">
        <v>7499</v>
      </c>
      <c r="J89" s="28" t="s">
        <v>7500</v>
      </c>
      <c r="K89" s="28" t="s">
        <v>7499</v>
      </c>
      <c r="L89" s="28" t="s">
        <v>7501</v>
      </c>
      <c r="M89" s="28" t="s">
        <v>82</v>
      </c>
      <c r="N89" s="28" t="s">
        <v>182</v>
      </c>
      <c r="O89" s="28" t="s">
        <v>7066</v>
      </c>
      <c r="P89" s="28" t="s">
        <v>7067</v>
      </c>
      <c r="Q89" s="28" t="s">
        <v>7502</v>
      </c>
      <c r="R89" s="28" t="s">
        <v>213</v>
      </c>
      <c r="S89" s="28" t="s">
        <v>155</v>
      </c>
      <c r="T89" s="28" t="s">
        <v>214</v>
      </c>
      <c r="U89" s="28" t="s">
        <v>668</v>
      </c>
      <c r="V89" s="59">
        <v>2024</v>
      </c>
      <c r="W89" s="33" t="s">
        <v>91</v>
      </c>
      <c r="X89" s="59">
        <v>202401</v>
      </c>
      <c r="Y89" s="59">
        <v>202412</v>
      </c>
      <c r="Z89" s="60">
        <f>SUM(AB89:AE89)</f>
        <v>21.3</v>
      </c>
      <c r="AA89" s="28">
        <v>21.3</v>
      </c>
      <c r="AB89" s="28">
        <v>21.3</v>
      </c>
      <c r="AC89" s="69" t="str">
        <f>IFERROR(VLOOKUP(B89,'[2]巫溪-1 (20231219晚计划内)  '!$F:$BO,62,),"")</f>
        <v/>
      </c>
      <c r="AD89" s="69" t="str">
        <f>IFERROR(VLOOKUP(B89,'[2]巫溪-1 (20231219晚计划内)  '!$F:$AH,29,),"")</f>
        <v/>
      </c>
      <c r="AE89" s="69"/>
      <c r="AF89" s="70">
        <v>1330</v>
      </c>
      <c r="AG89" s="70">
        <v>1330</v>
      </c>
      <c r="AH89" s="70" t="s">
        <v>92</v>
      </c>
      <c r="AI89" s="70" t="s">
        <v>92</v>
      </c>
      <c r="AJ89" s="70" t="s">
        <v>92</v>
      </c>
      <c r="AK89" s="70" t="s">
        <v>91</v>
      </c>
      <c r="AL89" s="70" t="s">
        <v>92</v>
      </c>
      <c r="AM89" s="70" t="s">
        <v>92</v>
      </c>
      <c r="AN89" s="70" t="s">
        <v>92</v>
      </c>
      <c r="AO89" s="70" t="s">
        <v>92</v>
      </c>
      <c r="AP89" s="70" t="s">
        <v>92</v>
      </c>
      <c r="AQ89" s="70" t="s">
        <v>1787</v>
      </c>
      <c r="AR89" s="65"/>
    </row>
    <row r="90" s="54" customFormat="1" ht="82" customHeight="1" outlineLevel="2" spans="1:44">
      <c r="A90" s="60">
        <v>70</v>
      </c>
      <c r="B90" s="33" t="s">
        <v>7503</v>
      </c>
      <c r="C90" s="33" t="s">
        <v>2628</v>
      </c>
      <c r="D90" s="33" t="s">
        <v>2629</v>
      </c>
      <c r="E90" s="33" t="s">
        <v>7070</v>
      </c>
      <c r="F90" s="61" t="s">
        <v>7504</v>
      </c>
      <c r="G90" s="61" t="s">
        <v>114</v>
      </c>
      <c r="H90" s="61" t="s">
        <v>321</v>
      </c>
      <c r="I90" s="61" t="s">
        <v>7505</v>
      </c>
      <c r="J90" s="60" t="s">
        <v>7506</v>
      </c>
      <c r="K90" s="61" t="s">
        <v>7505</v>
      </c>
      <c r="L90" s="33" t="s">
        <v>7507</v>
      </c>
      <c r="M90" s="33" t="s">
        <v>7026</v>
      </c>
      <c r="N90" s="33" t="s">
        <v>7075</v>
      </c>
      <c r="O90" s="33" t="s">
        <v>7076</v>
      </c>
      <c r="P90" s="33" t="s">
        <v>85</v>
      </c>
      <c r="Q90" s="33" t="s">
        <v>7508</v>
      </c>
      <c r="R90" s="33" t="s">
        <v>7078</v>
      </c>
      <c r="S90" s="33" t="s">
        <v>7045</v>
      </c>
      <c r="T90" s="33" t="s">
        <v>214</v>
      </c>
      <c r="U90" s="33" t="s">
        <v>668</v>
      </c>
      <c r="V90" s="59">
        <v>2024</v>
      </c>
      <c r="W90" s="33" t="s">
        <v>91</v>
      </c>
      <c r="X90" s="59">
        <v>202401</v>
      </c>
      <c r="Y90" s="59">
        <v>202412</v>
      </c>
      <c r="Z90" s="60">
        <f>SUM(AB90:AE90)</f>
        <v>20</v>
      </c>
      <c r="AA90" s="65">
        <f>SUM(AB90:AD90)</f>
        <v>20</v>
      </c>
      <c r="AB90" s="69">
        <f>IFERROR(VLOOKUP(B90,'[2]巫溪-1 (20231219晚计划内)  '!$F:$BN,61,),"")</f>
        <v>20</v>
      </c>
      <c r="AC90" s="69">
        <f>IFERROR(VLOOKUP(B90,'[2]巫溪-1 (20231219晚计划内)  '!$F:$BO,62,),"")</f>
        <v>0</v>
      </c>
      <c r="AD90" s="69" t="str">
        <f>IFERROR(VLOOKUP(B90,'[2]巫溪-1 (20231219晚计划内)  '!$F:$AH,29,),"")</f>
        <v/>
      </c>
      <c r="AE90" s="69"/>
      <c r="AF90" s="59">
        <v>1305</v>
      </c>
      <c r="AG90" s="59">
        <v>1305</v>
      </c>
      <c r="AH90" s="33" t="s">
        <v>92</v>
      </c>
      <c r="AI90" s="33" t="s">
        <v>92</v>
      </c>
      <c r="AJ90" s="33" t="s">
        <v>92</v>
      </c>
      <c r="AK90" s="33" t="s">
        <v>91</v>
      </c>
      <c r="AL90" s="33" t="s">
        <v>91</v>
      </c>
      <c r="AM90" s="33" t="s">
        <v>92</v>
      </c>
      <c r="AN90" s="33" t="s">
        <v>92</v>
      </c>
      <c r="AO90" s="33" t="s">
        <v>92</v>
      </c>
      <c r="AP90" s="33" t="s">
        <v>92</v>
      </c>
      <c r="AQ90" s="33" t="s">
        <v>1787</v>
      </c>
      <c r="AR90" s="65"/>
    </row>
    <row r="91" s="54" customFormat="1" ht="57" customHeight="1" outlineLevel="1" spans="1:44">
      <c r="A91" s="60"/>
      <c r="B91" s="33"/>
      <c r="C91" s="33"/>
      <c r="D91" s="33"/>
      <c r="E91" s="33"/>
      <c r="F91" s="33"/>
      <c r="G91" s="33"/>
      <c r="H91" s="33"/>
      <c r="I91" s="33"/>
      <c r="J91" s="59"/>
      <c r="K91" s="33"/>
      <c r="L91" s="33"/>
      <c r="M91" s="33"/>
      <c r="N91" s="33"/>
      <c r="O91" s="33"/>
      <c r="P91" s="33"/>
      <c r="Q91" s="33"/>
      <c r="R91" s="33"/>
      <c r="S91" s="33"/>
      <c r="T91" s="33"/>
      <c r="U91" s="66" t="s">
        <v>7509</v>
      </c>
      <c r="V91" s="59"/>
      <c r="W91" s="33"/>
      <c r="X91" s="59"/>
      <c r="Y91" s="59"/>
      <c r="Z91" s="60">
        <f t="shared" ref="Z91:AQ91" si="19">SUBTOTAL(9,Z92:Z95)</f>
        <v>32.71</v>
      </c>
      <c r="AA91" s="65">
        <f t="shared" si="19"/>
        <v>32.71</v>
      </c>
      <c r="AB91" s="69">
        <f t="shared" si="19"/>
        <v>32.71</v>
      </c>
      <c r="AC91" s="69">
        <f t="shared" si="19"/>
        <v>0</v>
      </c>
      <c r="AD91" s="69">
        <f t="shared" si="19"/>
        <v>0</v>
      </c>
      <c r="AE91" s="69">
        <f t="shared" si="19"/>
        <v>0</v>
      </c>
      <c r="AF91" s="59">
        <f t="shared" si="19"/>
        <v>1040</v>
      </c>
      <c r="AG91" s="59">
        <f t="shared" si="19"/>
        <v>1040</v>
      </c>
      <c r="AH91" s="33">
        <f t="shared" si="19"/>
        <v>0</v>
      </c>
      <c r="AI91" s="33">
        <f t="shared" si="19"/>
        <v>0</v>
      </c>
      <c r="AJ91" s="33">
        <f t="shared" si="19"/>
        <v>0</v>
      </c>
      <c r="AK91" s="33">
        <f t="shared" si="19"/>
        <v>0</v>
      </c>
      <c r="AL91" s="33">
        <f t="shared" si="19"/>
        <v>0</v>
      </c>
      <c r="AM91" s="33">
        <f t="shared" si="19"/>
        <v>0</v>
      </c>
      <c r="AN91" s="33">
        <f t="shared" si="19"/>
        <v>0</v>
      </c>
      <c r="AO91" s="33">
        <f t="shared" si="19"/>
        <v>0</v>
      </c>
      <c r="AP91" s="33">
        <f t="shared" si="19"/>
        <v>0</v>
      </c>
      <c r="AQ91" s="33">
        <f t="shared" si="19"/>
        <v>0</v>
      </c>
      <c r="AR91" s="65"/>
    </row>
    <row r="92" s="54" customFormat="1" ht="93" customHeight="1" outlineLevel="2" spans="1:44">
      <c r="A92" s="60">
        <v>71</v>
      </c>
      <c r="B92" s="33" t="s">
        <v>7510</v>
      </c>
      <c r="C92" s="33" t="s">
        <v>558</v>
      </c>
      <c r="D92" s="33" t="s">
        <v>559</v>
      </c>
      <c r="E92" s="33" t="s">
        <v>559</v>
      </c>
      <c r="F92" s="33" t="s">
        <v>7511</v>
      </c>
      <c r="G92" s="33" t="s">
        <v>114</v>
      </c>
      <c r="H92" s="33" t="s">
        <v>561</v>
      </c>
      <c r="I92" s="33" t="s">
        <v>7512</v>
      </c>
      <c r="J92" s="59" t="s">
        <v>7513</v>
      </c>
      <c r="K92" s="33" t="s">
        <v>7512</v>
      </c>
      <c r="L92" s="33" t="s">
        <v>7514</v>
      </c>
      <c r="M92" s="33" t="s">
        <v>7039</v>
      </c>
      <c r="N92" s="33" t="s">
        <v>7040</v>
      </c>
      <c r="O92" s="33" t="s">
        <v>7041</v>
      </c>
      <c r="P92" s="33" t="s">
        <v>7042</v>
      </c>
      <c r="Q92" s="33" t="s">
        <v>7515</v>
      </c>
      <c r="R92" s="33" t="s">
        <v>7044</v>
      </c>
      <c r="S92" s="33" t="s">
        <v>7045</v>
      </c>
      <c r="T92" s="33" t="s">
        <v>7046</v>
      </c>
      <c r="U92" s="33" t="s">
        <v>572</v>
      </c>
      <c r="V92" s="59">
        <v>2024</v>
      </c>
      <c r="W92" s="33" t="s">
        <v>91</v>
      </c>
      <c r="X92" s="59">
        <v>202401</v>
      </c>
      <c r="Y92" s="59">
        <v>202412</v>
      </c>
      <c r="Z92" s="60">
        <f>SUM(AB92:AE92)</f>
        <v>20.4</v>
      </c>
      <c r="AA92" s="65">
        <v>20.4</v>
      </c>
      <c r="AB92" s="69">
        <v>20.4</v>
      </c>
      <c r="AC92" s="69">
        <f>IFERROR(VLOOKUP(B92,'[2]巫溪-1 (20231219晚计划内)  '!$F:$BO,62,),"")</f>
        <v>0</v>
      </c>
      <c r="AD92" s="69" t="str">
        <f>IFERROR(VLOOKUP(B92,'[2]巫溪-1 (20231219晚计划内)  '!$F:$AH,29,),"")</f>
        <v/>
      </c>
      <c r="AE92" s="69"/>
      <c r="AF92" s="59">
        <v>14</v>
      </c>
      <c r="AG92" s="59">
        <v>14</v>
      </c>
      <c r="AH92" s="33" t="s">
        <v>92</v>
      </c>
      <c r="AI92" s="33" t="s">
        <v>92</v>
      </c>
      <c r="AJ92" s="33" t="s">
        <v>92</v>
      </c>
      <c r="AK92" s="33" t="s">
        <v>91</v>
      </c>
      <c r="AL92" s="33" t="s">
        <v>91</v>
      </c>
      <c r="AM92" s="33" t="s">
        <v>92</v>
      </c>
      <c r="AN92" s="33" t="s">
        <v>92</v>
      </c>
      <c r="AO92" s="33" t="s">
        <v>92</v>
      </c>
      <c r="AP92" s="33" t="s">
        <v>92</v>
      </c>
      <c r="AQ92" s="33" t="s">
        <v>573</v>
      </c>
      <c r="AR92" s="65"/>
    </row>
    <row r="93" s="54" customFormat="1" ht="57" customHeight="1" outlineLevel="2" spans="1:44">
      <c r="A93" s="60">
        <v>72</v>
      </c>
      <c r="B93" s="33" t="s">
        <v>7516</v>
      </c>
      <c r="C93" s="33" t="s">
        <v>558</v>
      </c>
      <c r="D93" s="33" t="s">
        <v>793</v>
      </c>
      <c r="E93" s="33" t="s">
        <v>794</v>
      </c>
      <c r="F93" s="33" t="s">
        <v>7517</v>
      </c>
      <c r="G93" s="33" t="s">
        <v>114</v>
      </c>
      <c r="H93" s="33" t="s">
        <v>561</v>
      </c>
      <c r="I93" s="33" t="s">
        <v>7518</v>
      </c>
      <c r="J93" s="59" t="s">
        <v>7519</v>
      </c>
      <c r="K93" s="33" t="s">
        <v>7518</v>
      </c>
      <c r="L93" s="33" t="s">
        <v>7520</v>
      </c>
      <c r="M93" s="33" t="s">
        <v>7053</v>
      </c>
      <c r="N93" s="33" t="s">
        <v>7054</v>
      </c>
      <c r="O93" s="33" t="s">
        <v>7055</v>
      </c>
      <c r="P93" s="33" t="s">
        <v>7056</v>
      </c>
      <c r="Q93" s="33" t="s">
        <v>7521</v>
      </c>
      <c r="R93" s="33" t="s">
        <v>7044</v>
      </c>
      <c r="S93" s="33" t="s">
        <v>7058</v>
      </c>
      <c r="T93" s="61" t="s">
        <v>7046</v>
      </c>
      <c r="U93" s="33" t="s">
        <v>572</v>
      </c>
      <c r="V93" s="59">
        <v>2024</v>
      </c>
      <c r="W93" s="33" t="s">
        <v>91</v>
      </c>
      <c r="X93" s="59">
        <v>202401</v>
      </c>
      <c r="Y93" s="59">
        <v>202412</v>
      </c>
      <c r="Z93" s="60">
        <f>SUM(AB93:AE93)</f>
        <v>1.66</v>
      </c>
      <c r="AA93" s="65">
        <f>SUM(AB93:AD93)</f>
        <v>1.66</v>
      </c>
      <c r="AB93" s="69">
        <v>1.66</v>
      </c>
      <c r="AC93" s="69">
        <f>IFERROR(VLOOKUP(B93,'[2]巫溪-1 (20231219晚计划内)  '!$F:$BO,62,),"")</f>
        <v>0</v>
      </c>
      <c r="AD93" s="69" t="str">
        <f>IFERROR(VLOOKUP(B93,'[2]巫溪-1 (20231219晚计划内)  '!$F:$AH,29,),"")</f>
        <v/>
      </c>
      <c r="AE93" s="69"/>
      <c r="AF93" s="59">
        <v>69</v>
      </c>
      <c r="AG93" s="59">
        <v>69</v>
      </c>
      <c r="AH93" s="33" t="s">
        <v>92</v>
      </c>
      <c r="AI93" s="33" t="s">
        <v>92</v>
      </c>
      <c r="AJ93" s="33" t="s">
        <v>92</v>
      </c>
      <c r="AK93" s="33" t="s">
        <v>91</v>
      </c>
      <c r="AL93" s="33" t="s">
        <v>91</v>
      </c>
      <c r="AM93" s="33" t="s">
        <v>92</v>
      </c>
      <c r="AN93" s="33" t="s">
        <v>92</v>
      </c>
      <c r="AO93" s="33" t="s">
        <v>92</v>
      </c>
      <c r="AP93" s="33" t="s">
        <v>92</v>
      </c>
      <c r="AQ93" s="33" t="s">
        <v>7059</v>
      </c>
      <c r="AR93" s="65"/>
    </row>
    <row r="94" s="54" customFormat="1" ht="72" customHeight="1" outlineLevel="2" spans="1:44">
      <c r="A94" s="60">
        <v>73</v>
      </c>
      <c r="B94" s="28" t="s">
        <v>7522</v>
      </c>
      <c r="C94" s="33" t="s">
        <v>110</v>
      </c>
      <c r="D94" s="33" t="s">
        <v>111</v>
      </c>
      <c r="E94" s="33" t="s">
        <v>175</v>
      </c>
      <c r="F94" s="28" t="s">
        <v>7523</v>
      </c>
      <c r="G94" s="33" t="s">
        <v>114</v>
      </c>
      <c r="H94" s="33" t="s">
        <v>561</v>
      </c>
      <c r="I94" s="28" t="s">
        <v>7524</v>
      </c>
      <c r="J94" s="28" t="s">
        <v>7525</v>
      </c>
      <c r="K94" s="28" t="s">
        <v>7524</v>
      </c>
      <c r="L94" s="28" t="s">
        <v>7526</v>
      </c>
      <c r="M94" s="28" t="s">
        <v>82</v>
      </c>
      <c r="N94" s="28" t="s">
        <v>182</v>
      </c>
      <c r="O94" s="28" t="s">
        <v>7066</v>
      </c>
      <c r="P94" s="28" t="s">
        <v>7067</v>
      </c>
      <c r="Q94" s="28" t="s">
        <v>7527</v>
      </c>
      <c r="R94" s="28" t="s">
        <v>213</v>
      </c>
      <c r="S94" s="28" t="s">
        <v>155</v>
      </c>
      <c r="T94" s="28" t="s">
        <v>214</v>
      </c>
      <c r="U94" s="28" t="s">
        <v>572</v>
      </c>
      <c r="V94" s="59">
        <v>2024</v>
      </c>
      <c r="W94" s="33" t="s">
        <v>91</v>
      </c>
      <c r="X94" s="59">
        <v>202401</v>
      </c>
      <c r="Y94" s="59">
        <v>202412</v>
      </c>
      <c r="Z94" s="60">
        <f>SUM(AB94:AE94)</f>
        <v>5.65</v>
      </c>
      <c r="AA94" s="28">
        <v>5.65</v>
      </c>
      <c r="AB94" s="28">
        <v>5.65</v>
      </c>
      <c r="AC94" s="69" t="str">
        <f>IFERROR(VLOOKUP(B94,'[2]巫溪-1 (20231219晚计划内)  '!$F:$BO,62,),"")</f>
        <v/>
      </c>
      <c r="AD94" s="69" t="str">
        <f>IFERROR(VLOOKUP(B94,'[2]巫溪-1 (20231219晚计划内)  '!$F:$AH,29,),"")</f>
        <v/>
      </c>
      <c r="AE94" s="69"/>
      <c r="AF94" s="70">
        <v>371</v>
      </c>
      <c r="AG94" s="70">
        <v>371</v>
      </c>
      <c r="AH94" s="70" t="s">
        <v>92</v>
      </c>
      <c r="AI94" s="70" t="s">
        <v>92</v>
      </c>
      <c r="AJ94" s="70" t="s">
        <v>92</v>
      </c>
      <c r="AK94" s="70" t="s">
        <v>91</v>
      </c>
      <c r="AL94" s="70" t="s">
        <v>92</v>
      </c>
      <c r="AM94" s="70" t="s">
        <v>92</v>
      </c>
      <c r="AN94" s="70" t="s">
        <v>92</v>
      </c>
      <c r="AO94" s="70" t="s">
        <v>92</v>
      </c>
      <c r="AP94" s="70" t="s">
        <v>92</v>
      </c>
      <c r="AQ94" s="70" t="s">
        <v>7528</v>
      </c>
      <c r="AR94" s="65"/>
    </row>
    <row r="95" s="54" customFormat="1" ht="94" customHeight="1" outlineLevel="2" spans="1:44">
      <c r="A95" s="60">
        <v>74</v>
      </c>
      <c r="B95" s="33" t="s">
        <v>7529</v>
      </c>
      <c r="C95" s="33" t="s">
        <v>2628</v>
      </c>
      <c r="D95" s="33" t="s">
        <v>2629</v>
      </c>
      <c r="E95" s="33" t="s">
        <v>7070</v>
      </c>
      <c r="F95" s="61" t="s">
        <v>7530</v>
      </c>
      <c r="G95" s="61" t="s">
        <v>114</v>
      </c>
      <c r="H95" s="61" t="s">
        <v>561</v>
      </c>
      <c r="I95" s="61" t="s">
        <v>7531</v>
      </c>
      <c r="J95" s="60" t="s">
        <v>7532</v>
      </c>
      <c r="K95" s="61" t="s">
        <v>7531</v>
      </c>
      <c r="L95" s="33" t="s">
        <v>7533</v>
      </c>
      <c r="M95" s="33" t="s">
        <v>7026</v>
      </c>
      <c r="N95" s="33" t="s">
        <v>7075</v>
      </c>
      <c r="O95" s="33" t="s">
        <v>7076</v>
      </c>
      <c r="P95" s="33" t="s">
        <v>85</v>
      </c>
      <c r="Q95" s="33" t="s">
        <v>7534</v>
      </c>
      <c r="R95" s="33" t="s">
        <v>7044</v>
      </c>
      <c r="S95" s="33" t="s">
        <v>7045</v>
      </c>
      <c r="T95" s="33" t="s">
        <v>214</v>
      </c>
      <c r="U95" s="33" t="s">
        <v>572</v>
      </c>
      <c r="V95" s="59">
        <v>2024</v>
      </c>
      <c r="W95" s="33" t="s">
        <v>7535</v>
      </c>
      <c r="X95" s="59">
        <v>202401</v>
      </c>
      <c r="Y95" s="59">
        <v>202412</v>
      </c>
      <c r="Z95" s="60">
        <f>SUM(AB95:AE95)</f>
        <v>5</v>
      </c>
      <c r="AA95" s="65">
        <f>SUM(AB95:AD95)</f>
        <v>5</v>
      </c>
      <c r="AB95" s="69">
        <f>IFERROR(VLOOKUP(B95,'[2]巫溪-1 (20231219晚计划内)  '!$F:$BN,61,),"")</f>
        <v>5</v>
      </c>
      <c r="AC95" s="69">
        <f>IFERROR(VLOOKUP(B95,'[2]巫溪-1 (20231219晚计划内)  '!$F:$BO,62,),"")</f>
        <v>0</v>
      </c>
      <c r="AD95" s="69" t="str">
        <f>IFERROR(VLOOKUP(B95,'[2]巫溪-1 (20231219晚计划内)  '!$F:$AH,29,),"")</f>
        <v/>
      </c>
      <c r="AE95" s="69"/>
      <c r="AF95" s="59">
        <v>586</v>
      </c>
      <c r="AG95" s="59">
        <v>586</v>
      </c>
      <c r="AH95" s="33" t="s">
        <v>92</v>
      </c>
      <c r="AI95" s="33" t="s">
        <v>92</v>
      </c>
      <c r="AJ95" s="33" t="s">
        <v>92</v>
      </c>
      <c r="AK95" s="33" t="s">
        <v>91</v>
      </c>
      <c r="AL95" s="33" t="s">
        <v>92</v>
      </c>
      <c r="AM95" s="33" t="s">
        <v>92</v>
      </c>
      <c r="AN95" s="33" t="s">
        <v>92</v>
      </c>
      <c r="AO95" s="33" t="s">
        <v>92</v>
      </c>
      <c r="AP95" s="33" t="s">
        <v>92</v>
      </c>
      <c r="AQ95" s="33" t="s">
        <v>1953</v>
      </c>
      <c r="AR95" s="65"/>
    </row>
    <row r="96" s="54" customFormat="1" ht="45" customHeight="1" outlineLevel="1" spans="1:44">
      <c r="A96" s="60"/>
      <c r="B96" s="33"/>
      <c r="C96" s="33"/>
      <c r="D96" s="33"/>
      <c r="E96" s="33"/>
      <c r="F96" s="33"/>
      <c r="G96" s="33"/>
      <c r="H96" s="33"/>
      <c r="I96" s="33"/>
      <c r="J96" s="59"/>
      <c r="K96" s="33"/>
      <c r="L96" s="33"/>
      <c r="M96" s="33"/>
      <c r="N96" s="33"/>
      <c r="O96" s="33"/>
      <c r="P96" s="33"/>
      <c r="Q96" s="33"/>
      <c r="R96" s="33"/>
      <c r="S96" s="33"/>
      <c r="T96" s="61"/>
      <c r="U96" s="66" t="s">
        <v>7536</v>
      </c>
      <c r="V96" s="59"/>
      <c r="W96" s="33"/>
      <c r="X96" s="59"/>
      <c r="Y96" s="59"/>
      <c r="Z96" s="60">
        <f t="shared" ref="Z96:AQ96" si="20">SUBTOTAL(9,Z97:Z101)</f>
        <v>717.74</v>
      </c>
      <c r="AA96" s="65">
        <f t="shared" si="20"/>
        <v>717.74</v>
      </c>
      <c r="AB96" s="69">
        <f t="shared" si="20"/>
        <v>717.74</v>
      </c>
      <c r="AC96" s="69">
        <f t="shared" si="20"/>
        <v>0</v>
      </c>
      <c r="AD96" s="69">
        <f t="shared" si="20"/>
        <v>0</v>
      </c>
      <c r="AE96" s="69">
        <f t="shared" si="20"/>
        <v>0</v>
      </c>
      <c r="AF96" s="59">
        <f t="shared" si="20"/>
        <v>7406</v>
      </c>
      <c r="AG96" s="59">
        <f t="shared" si="20"/>
        <v>7000</v>
      </c>
      <c r="AH96" s="33">
        <f t="shared" si="20"/>
        <v>0</v>
      </c>
      <c r="AI96" s="33">
        <f t="shared" si="20"/>
        <v>0</v>
      </c>
      <c r="AJ96" s="33">
        <f t="shared" si="20"/>
        <v>0</v>
      </c>
      <c r="AK96" s="33">
        <f t="shared" si="20"/>
        <v>0</v>
      </c>
      <c r="AL96" s="33">
        <f t="shared" si="20"/>
        <v>0</v>
      </c>
      <c r="AM96" s="33">
        <f t="shared" si="20"/>
        <v>0</v>
      </c>
      <c r="AN96" s="33">
        <f t="shared" si="20"/>
        <v>0</v>
      </c>
      <c r="AO96" s="33">
        <f t="shared" si="20"/>
        <v>0</v>
      </c>
      <c r="AP96" s="33">
        <f t="shared" si="20"/>
        <v>0</v>
      </c>
      <c r="AQ96" s="33">
        <f t="shared" si="20"/>
        <v>0</v>
      </c>
      <c r="AR96" s="65"/>
    </row>
    <row r="97" s="54" customFormat="1" ht="88" customHeight="1" outlineLevel="2" spans="1:44">
      <c r="A97" s="60">
        <v>75</v>
      </c>
      <c r="B97" s="33" t="s">
        <v>7537</v>
      </c>
      <c r="C97" s="33" t="s">
        <v>558</v>
      </c>
      <c r="D97" s="33" t="s">
        <v>559</v>
      </c>
      <c r="E97" s="33" t="s">
        <v>559</v>
      </c>
      <c r="F97" s="33" t="s">
        <v>7538</v>
      </c>
      <c r="G97" s="33" t="s">
        <v>114</v>
      </c>
      <c r="H97" s="33" t="s">
        <v>635</v>
      </c>
      <c r="I97" s="33" t="s">
        <v>7539</v>
      </c>
      <c r="J97" s="59" t="s">
        <v>7540</v>
      </c>
      <c r="K97" s="33" t="s">
        <v>7539</v>
      </c>
      <c r="L97" s="33" t="s">
        <v>7541</v>
      </c>
      <c r="M97" s="33" t="s">
        <v>7039</v>
      </c>
      <c r="N97" s="33" t="s">
        <v>7040</v>
      </c>
      <c r="O97" s="33" t="s">
        <v>7041</v>
      </c>
      <c r="P97" s="33" t="s">
        <v>7042</v>
      </c>
      <c r="Q97" s="33" t="s">
        <v>7542</v>
      </c>
      <c r="R97" s="33" t="s">
        <v>7044</v>
      </c>
      <c r="S97" s="33" t="s">
        <v>7045</v>
      </c>
      <c r="T97" s="61" t="s">
        <v>7046</v>
      </c>
      <c r="U97" s="33" t="s">
        <v>640</v>
      </c>
      <c r="V97" s="59">
        <v>2024</v>
      </c>
      <c r="W97" s="33" t="s">
        <v>91</v>
      </c>
      <c r="X97" s="59">
        <v>202401</v>
      </c>
      <c r="Y97" s="59">
        <v>202412</v>
      </c>
      <c r="Z97" s="60">
        <f>SUM(AB97:AE97)</f>
        <v>63.3</v>
      </c>
      <c r="AA97" s="65">
        <f>SUM(AB97:AD97)</f>
        <v>63.3</v>
      </c>
      <c r="AB97" s="69">
        <f>IFERROR(VLOOKUP(B97,'[2]巫溪-1 (20231219晚计划内)  '!$F:$BN,61,),"")</f>
        <v>63.3</v>
      </c>
      <c r="AC97" s="69">
        <f>IFERROR(VLOOKUP(B97,'[2]巫溪-1 (20231219晚计划内)  '!$F:$BO,62,),"")</f>
        <v>0</v>
      </c>
      <c r="AD97" s="69" t="str">
        <f>IFERROR(VLOOKUP(B97,'[2]巫溪-1 (20231219晚计划内)  '!$F:$AH,29,),"")</f>
        <v/>
      </c>
      <c r="AE97" s="69"/>
      <c r="AF97" s="59">
        <v>123</v>
      </c>
      <c r="AG97" s="59">
        <v>123</v>
      </c>
      <c r="AH97" s="33" t="s">
        <v>92</v>
      </c>
      <c r="AI97" s="33" t="s">
        <v>92</v>
      </c>
      <c r="AJ97" s="33" t="s">
        <v>92</v>
      </c>
      <c r="AK97" s="33" t="s">
        <v>91</v>
      </c>
      <c r="AL97" s="33" t="s">
        <v>91</v>
      </c>
      <c r="AM97" s="33" t="s">
        <v>92</v>
      </c>
      <c r="AN97" s="33" t="s">
        <v>92</v>
      </c>
      <c r="AO97" s="33" t="s">
        <v>92</v>
      </c>
      <c r="AP97" s="33" t="s">
        <v>92</v>
      </c>
      <c r="AQ97" s="33" t="s">
        <v>573</v>
      </c>
      <c r="AR97" s="65"/>
    </row>
    <row r="98" s="54" customFormat="1" ht="52" customHeight="1" outlineLevel="2" spans="1:44">
      <c r="A98" s="60">
        <v>76</v>
      </c>
      <c r="B98" s="33" t="s">
        <v>7543</v>
      </c>
      <c r="C98" s="33" t="s">
        <v>558</v>
      </c>
      <c r="D98" s="33" t="s">
        <v>793</v>
      </c>
      <c r="E98" s="33" t="s">
        <v>794</v>
      </c>
      <c r="F98" s="33" t="s">
        <v>7544</v>
      </c>
      <c r="G98" s="33" t="s">
        <v>114</v>
      </c>
      <c r="H98" s="33" t="s">
        <v>635</v>
      </c>
      <c r="I98" s="33" t="s">
        <v>7545</v>
      </c>
      <c r="J98" s="59" t="s">
        <v>7546</v>
      </c>
      <c r="K98" s="33" t="s">
        <v>7545</v>
      </c>
      <c r="L98" s="33" t="s">
        <v>7547</v>
      </c>
      <c r="M98" s="33" t="s">
        <v>7053</v>
      </c>
      <c r="N98" s="33" t="s">
        <v>7054</v>
      </c>
      <c r="O98" s="33" t="s">
        <v>7055</v>
      </c>
      <c r="P98" s="33" t="s">
        <v>7056</v>
      </c>
      <c r="Q98" s="33" t="s">
        <v>7548</v>
      </c>
      <c r="R98" s="33" t="s">
        <v>7044</v>
      </c>
      <c r="S98" s="33" t="s">
        <v>7058</v>
      </c>
      <c r="T98" s="61" t="s">
        <v>7046</v>
      </c>
      <c r="U98" s="33" t="s">
        <v>640</v>
      </c>
      <c r="V98" s="59">
        <v>2024</v>
      </c>
      <c r="W98" s="33" t="s">
        <v>91</v>
      </c>
      <c r="X98" s="59">
        <v>202401</v>
      </c>
      <c r="Y98" s="59">
        <v>202412</v>
      </c>
      <c r="Z98" s="60">
        <f>SUM(AB98:AE98)</f>
        <v>11.44</v>
      </c>
      <c r="AA98" s="65">
        <f>SUM(AB98:AD98)</f>
        <v>11.44</v>
      </c>
      <c r="AB98" s="69">
        <v>11.44</v>
      </c>
      <c r="AC98" s="69">
        <f>IFERROR(VLOOKUP(B98,'[2]巫溪-1 (20231219晚计划内)  '!$F:$BO,62,),"")</f>
        <v>0</v>
      </c>
      <c r="AD98" s="69" t="str">
        <f>IFERROR(VLOOKUP(B98,'[2]巫溪-1 (20231219晚计划内)  '!$F:$AH,29,),"")</f>
        <v/>
      </c>
      <c r="AE98" s="69"/>
      <c r="AF98" s="59">
        <v>572</v>
      </c>
      <c r="AG98" s="59">
        <v>572</v>
      </c>
      <c r="AH98" s="33" t="s">
        <v>92</v>
      </c>
      <c r="AI98" s="33" t="s">
        <v>92</v>
      </c>
      <c r="AJ98" s="33" t="s">
        <v>92</v>
      </c>
      <c r="AK98" s="33" t="s">
        <v>91</v>
      </c>
      <c r="AL98" s="33" t="s">
        <v>91</v>
      </c>
      <c r="AM98" s="33" t="s">
        <v>92</v>
      </c>
      <c r="AN98" s="33" t="s">
        <v>92</v>
      </c>
      <c r="AO98" s="33" t="s">
        <v>92</v>
      </c>
      <c r="AP98" s="33" t="s">
        <v>92</v>
      </c>
      <c r="AQ98" s="33" t="s">
        <v>7059</v>
      </c>
      <c r="AR98" s="65"/>
    </row>
    <row r="99" s="54" customFormat="1" ht="91" customHeight="1" outlineLevel="2" spans="1:44">
      <c r="A99" s="60">
        <v>77</v>
      </c>
      <c r="B99" s="28" t="s">
        <v>7549</v>
      </c>
      <c r="C99" s="33" t="s">
        <v>110</v>
      </c>
      <c r="D99" s="33" t="s">
        <v>111</v>
      </c>
      <c r="E99" s="33" t="s">
        <v>175</v>
      </c>
      <c r="F99" s="28" t="s">
        <v>7550</v>
      </c>
      <c r="G99" s="33" t="s">
        <v>114</v>
      </c>
      <c r="H99" s="33" t="s">
        <v>635</v>
      </c>
      <c r="I99" s="28" t="s">
        <v>7551</v>
      </c>
      <c r="J99" s="28" t="s">
        <v>7552</v>
      </c>
      <c r="K99" s="28" t="s">
        <v>7551</v>
      </c>
      <c r="L99" s="28" t="s">
        <v>7553</v>
      </c>
      <c r="M99" s="28" t="s">
        <v>82</v>
      </c>
      <c r="N99" s="28" t="s">
        <v>182</v>
      </c>
      <c r="O99" s="28" t="s">
        <v>7066</v>
      </c>
      <c r="P99" s="28" t="s">
        <v>7067</v>
      </c>
      <c r="Q99" s="28" t="s">
        <v>7554</v>
      </c>
      <c r="R99" s="28" t="s">
        <v>213</v>
      </c>
      <c r="S99" s="28" t="s">
        <v>155</v>
      </c>
      <c r="T99" s="28" t="s">
        <v>214</v>
      </c>
      <c r="U99" s="28" t="s">
        <v>640</v>
      </c>
      <c r="V99" s="59">
        <v>2024</v>
      </c>
      <c r="W99" s="33" t="s">
        <v>91</v>
      </c>
      <c r="X99" s="59">
        <v>202401</v>
      </c>
      <c r="Y99" s="59">
        <v>202412</v>
      </c>
      <c r="Z99" s="60">
        <f>SUM(AB99:AE99)</f>
        <v>50</v>
      </c>
      <c r="AA99" s="28">
        <v>50</v>
      </c>
      <c r="AB99" s="28">
        <v>50</v>
      </c>
      <c r="AC99" s="69" t="str">
        <f>IFERROR(VLOOKUP(B99,'[2]巫溪-1 (20231219晚计划内)  '!$F:$BO,62,),"")</f>
        <v/>
      </c>
      <c r="AD99" s="69" t="str">
        <f>IFERROR(VLOOKUP(B99,'[2]巫溪-1 (20231219晚计划内)  '!$F:$AH,29,),"")</f>
        <v/>
      </c>
      <c r="AE99" s="69"/>
      <c r="AF99" s="70">
        <v>3095</v>
      </c>
      <c r="AG99" s="70">
        <v>3095</v>
      </c>
      <c r="AH99" s="70" t="s">
        <v>92</v>
      </c>
      <c r="AI99" s="70" t="s">
        <v>92</v>
      </c>
      <c r="AJ99" s="70" t="s">
        <v>92</v>
      </c>
      <c r="AK99" s="70" t="s">
        <v>91</v>
      </c>
      <c r="AL99" s="70" t="s">
        <v>91</v>
      </c>
      <c r="AM99" s="70" t="s">
        <v>92</v>
      </c>
      <c r="AN99" s="70" t="s">
        <v>92</v>
      </c>
      <c r="AO99" s="70" t="s">
        <v>92</v>
      </c>
      <c r="AP99" s="70" t="s">
        <v>92</v>
      </c>
      <c r="AQ99" s="81" t="s">
        <v>1835</v>
      </c>
      <c r="AR99" s="65"/>
    </row>
    <row r="100" s="54" customFormat="1" ht="92" customHeight="1" outlineLevel="2" spans="1:44">
      <c r="A100" s="60">
        <v>78</v>
      </c>
      <c r="B100" s="33" t="s">
        <v>7555</v>
      </c>
      <c r="C100" s="33" t="s">
        <v>2628</v>
      </c>
      <c r="D100" s="33" t="s">
        <v>2629</v>
      </c>
      <c r="E100" s="33" t="s">
        <v>7070</v>
      </c>
      <c r="F100" s="61" t="s">
        <v>7556</v>
      </c>
      <c r="G100" s="61" t="s">
        <v>114</v>
      </c>
      <c r="H100" s="61" t="s">
        <v>635</v>
      </c>
      <c r="I100" s="61" t="s">
        <v>7557</v>
      </c>
      <c r="J100" s="60" t="s">
        <v>7558</v>
      </c>
      <c r="K100" s="61" t="s">
        <v>7557</v>
      </c>
      <c r="L100" s="33" t="s">
        <v>7559</v>
      </c>
      <c r="M100" s="33" t="s">
        <v>7026</v>
      </c>
      <c r="N100" s="33" t="s">
        <v>7075</v>
      </c>
      <c r="O100" s="33" t="s">
        <v>7076</v>
      </c>
      <c r="P100" s="33" t="s">
        <v>85</v>
      </c>
      <c r="Q100" s="33" t="s">
        <v>7560</v>
      </c>
      <c r="R100" s="33" t="s">
        <v>7078</v>
      </c>
      <c r="S100" s="33" t="s">
        <v>7045</v>
      </c>
      <c r="T100" s="33" t="s">
        <v>214</v>
      </c>
      <c r="U100" s="33" t="s">
        <v>640</v>
      </c>
      <c r="V100" s="59">
        <v>2024</v>
      </c>
      <c r="W100" s="33" t="s">
        <v>91</v>
      </c>
      <c r="X100" s="59">
        <v>202401</v>
      </c>
      <c r="Y100" s="59">
        <v>202412</v>
      </c>
      <c r="Z100" s="60">
        <f>SUM(AB100:AE100)</f>
        <v>33</v>
      </c>
      <c r="AA100" s="65">
        <f>SUM(AB100:AD100)</f>
        <v>33</v>
      </c>
      <c r="AB100" s="69">
        <f>IFERROR(VLOOKUP(B100,'[2]巫溪-1 (20231219晚计划内)  '!$F:$BN,61,),"")</f>
        <v>33</v>
      </c>
      <c r="AC100" s="69">
        <f>IFERROR(VLOOKUP(B100,'[2]巫溪-1 (20231219晚计划内)  '!$F:$BO,62,),"")</f>
        <v>0</v>
      </c>
      <c r="AD100" s="69" t="str">
        <f>IFERROR(VLOOKUP(B100,'[2]巫溪-1 (20231219晚计划内)  '!$F:$AH,29,),"")</f>
        <v/>
      </c>
      <c r="AE100" s="69"/>
      <c r="AF100" s="59">
        <v>3158</v>
      </c>
      <c r="AG100" s="59">
        <v>3158</v>
      </c>
      <c r="AH100" s="33" t="s">
        <v>92</v>
      </c>
      <c r="AI100" s="33" t="s">
        <v>92</v>
      </c>
      <c r="AJ100" s="33" t="s">
        <v>92</v>
      </c>
      <c r="AK100" s="33" t="s">
        <v>91</v>
      </c>
      <c r="AL100" s="33" t="s">
        <v>91</v>
      </c>
      <c r="AM100" s="33" t="s">
        <v>92</v>
      </c>
      <c r="AN100" s="33" t="s">
        <v>92</v>
      </c>
      <c r="AO100" s="33" t="s">
        <v>92</v>
      </c>
      <c r="AP100" s="33" t="s">
        <v>92</v>
      </c>
      <c r="AQ100" s="33" t="s">
        <v>1835</v>
      </c>
      <c r="AR100" s="65"/>
    </row>
    <row r="101" s="54" customFormat="1" ht="76" customHeight="1" outlineLevel="2" spans="1:44">
      <c r="A101" s="60">
        <v>79</v>
      </c>
      <c r="B101" s="33" t="s">
        <v>7561</v>
      </c>
      <c r="C101" s="28" t="s">
        <v>73</v>
      </c>
      <c r="D101" s="28" t="s">
        <v>74</v>
      </c>
      <c r="E101" s="28" t="s">
        <v>75</v>
      </c>
      <c r="F101" s="28" t="s">
        <v>7562</v>
      </c>
      <c r="G101" s="28" t="s">
        <v>96</v>
      </c>
      <c r="H101" s="28" t="s">
        <v>3196</v>
      </c>
      <c r="I101" s="28" t="s">
        <v>7563</v>
      </c>
      <c r="J101" s="65" t="s">
        <v>7564</v>
      </c>
      <c r="K101" s="28" t="s">
        <v>7563</v>
      </c>
      <c r="L101" s="28" t="s">
        <v>7565</v>
      </c>
      <c r="M101" s="28" t="s">
        <v>7026</v>
      </c>
      <c r="N101" s="28" t="s">
        <v>7084</v>
      </c>
      <c r="O101" s="28" t="s">
        <v>7566</v>
      </c>
      <c r="P101" s="28" t="s">
        <v>85</v>
      </c>
      <c r="Q101" s="28" t="s">
        <v>7567</v>
      </c>
      <c r="R101" s="28" t="s">
        <v>7283</v>
      </c>
      <c r="S101" s="28" t="s">
        <v>7045</v>
      </c>
      <c r="T101" s="28" t="s">
        <v>89</v>
      </c>
      <c r="U101" s="33" t="s">
        <v>640</v>
      </c>
      <c r="V101" s="65">
        <v>2024</v>
      </c>
      <c r="W101" s="28" t="s">
        <v>91</v>
      </c>
      <c r="X101" s="65">
        <v>202401</v>
      </c>
      <c r="Y101" s="65">
        <v>202412</v>
      </c>
      <c r="Z101" s="60">
        <f>SUM(AB101:AE101)</f>
        <v>560</v>
      </c>
      <c r="AA101" s="65">
        <f>SUM(AB101:AD101)</f>
        <v>560</v>
      </c>
      <c r="AB101" s="69">
        <v>560</v>
      </c>
      <c r="AC101" s="69"/>
      <c r="AD101" s="69">
        <f>IFERROR(VLOOKUP(B101,'[2]巫溪-1 (20231219晚计划内)  '!$F:$AH,29,),"")</f>
        <v>0</v>
      </c>
      <c r="AE101" s="69"/>
      <c r="AF101" s="80">
        <v>458</v>
      </c>
      <c r="AG101" s="80">
        <v>52</v>
      </c>
      <c r="AH101" s="72" t="s">
        <v>92</v>
      </c>
      <c r="AI101" s="72" t="s">
        <v>92</v>
      </c>
      <c r="AJ101" s="72" t="s">
        <v>92</v>
      </c>
      <c r="AK101" s="72" t="s">
        <v>91</v>
      </c>
      <c r="AL101" s="72" t="s">
        <v>92</v>
      </c>
      <c r="AM101" s="72" t="s">
        <v>92</v>
      </c>
      <c r="AN101" s="72" t="s">
        <v>92</v>
      </c>
      <c r="AO101" s="72" t="s">
        <v>92</v>
      </c>
      <c r="AP101" s="72" t="s">
        <v>92</v>
      </c>
      <c r="AQ101" s="72" t="s">
        <v>3143</v>
      </c>
      <c r="AR101" s="65"/>
    </row>
    <row r="102" s="54" customFormat="1" ht="54" customHeight="1" outlineLevel="1" spans="1:44">
      <c r="A102" s="60"/>
      <c r="B102" s="33"/>
      <c r="C102" s="33"/>
      <c r="D102" s="33"/>
      <c r="E102" s="33"/>
      <c r="F102" s="33"/>
      <c r="G102" s="33"/>
      <c r="H102" s="33"/>
      <c r="I102" s="33"/>
      <c r="J102" s="59"/>
      <c r="K102" s="33"/>
      <c r="L102" s="33"/>
      <c r="M102" s="33"/>
      <c r="N102" s="33"/>
      <c r="O102" s="33"/>
      <c r="P102" s="33"/>
      <c r="Q102" s="33"/>
      <c r="R102" s="33"/>
      <c r="S102" s="33"/>
      <c r="T102" s="61"/>
      <c r="U102" s="66" t="s">
        <v>7568</v>
      </c>
      <c r="V102" s="59"/>
      <c r="W102" s="33"/>
      <c r="X102" s="59"/>
      <c r="Y102" s="59"/>
      <c r="Z102" s="60">
        <f t="shared" ref="Z102:AQ102" si="21">SUBTOTAL(9,Z103:Z108)</f>
        <v>545.737</v>
      </c>
      <c r="AA102" s="65">
        <f t="shared" si="21"/>
        <v>545.737</v>
      </c>
      <c r="AB102" s="69">
        <f t="shared" si="21"/>
        <v>300.737</v>
      </c>
      <c r="AC102" s="69">
        <f t="shared" si="21"/>
        <v>245</v>
      </c>
      <c r="AD102" s="69">
        <f t="shared" si="21"/>
        <v>0</v>
      </c>
      <c r="AE102" s="69">
        <f t="shared" si="21"/>
        <v>0</v>
      </c>
      <c r="AF102" s="59">
        <f t="shared" si="21"/>
        <v>19739</v>
      </c>
      <c r="AG102" s="59">
        <f t="shared" si="21"/>
        <v>14738</v>
      </c>
      <c r="AH102" s="33">
        <f t="shared" si="21"/>
        <v>0</v>
      </c>
      <c r="AI102" s="33">
        <f t="shared" si="21"/>
        <v>0</v>
      </c>
      <c r="AJ102" s="33">
        <f t="shared" si="21"/>
        <v>0</v>
      </c>
      <c r="AK102" s="33">
        <f t="shared" si="21"/>
        <v>0</v>
      </c>
      <c r="AL102" s="33">
        <f t="shared" si="21"/>
        <v>0</v>
      </c>
      <c r="AM102" s="33">
        <f t="shared" si="21"/>
        <v>0</v>
      </c>
      <c r="AN102" s="33">
        <f t="shared" si="21"/>
        <v>0</v>
      </c>
      <c r="AO102" s="33">
        <f t="shared" si="21"/>
        <v>0</v>
      </c>
      <c r="AP102" s="33">
        <f t="shared" si="21"/>
        <v>0</v>
      </c>
      <c r="AQ102" s="33">
        <f t="shared" si="21"/>
        <v>0</v>
      </c>
      <c r="AR102" s="65"/>
    </row>
    <row r="103" s="54" customFormat="1" ht="92" customHeight="1" outlineLevel="2" spans="1:44">
      <c r="A103" s="60">
        <v>80</v>
      </c>
      <c r="B103" s="33" t="s">
        <v>7569</v>
      </c>
      <c r="C103" s="33" t="s">
        <v>558</v>
      </c>
      <c r="D103" s="33" t="s">
        <v>559</v>
      </c>
      <c r="E103" s="33" t="s">
        <v>559</v>
      </c>
      <c r="F103" s="33" t="s">
        <v>7570</v>
      </c>
      <c r="G103" s="33" t="s">
        <v>114</v>
      </c>
      <c r="H103" s="33" t="s">
        <v>584</v>
      </c>
      <c r="I103" s="33" t="s">
        <v>7571</v>
      </c>
      <c r="J103" s="59" t="s">
        <v>7572</v>
      </c>
      <c r="K103" s="33" t="s">
        <v>7571</v>
      </c>
      <c r="L103" s="33" t="s">
        <v>7573</v>
      </c>
      <c r="M103" s="33" t="s">
        <v>7039</v>
      </c>
      <c r="N103" s="33" t="s">
        <v>7040</v>
      </c>
      <c r="O103" s="33" t="s">
        <v>7041</v>
      </c>
      <c r="P103" s="33" t="s">
        <v>7042</v>
      </c>
      <c r="Q103" s="33" t="s">
        <v>7574</v>
      </c>
      <c r="R103" s="33" t="s">
        <v>7044</v>
      </c>
      <c r="S103" s="33" t="s">
        <v>7045</v>
      </c>
      <c r="T103" s="61" t="s">
        <v>7046</v>
      </c>
      <c r="U103" s="33" t="s">
        <v>589</v>
      </c>
      <c r="V103" s="59">
        <v>2024</v>
      </c>
      <c r="W103" s="33" t="s">
        <v>91</v>
      </c>
      <c r="X103" s="59">
        <v>202401</v>
      </c>
      <c r="Y103" s="59">
        <v>202412</v>
      </c>
      <c r="Z103" s="60">
        <f t="shared" ref="Z103:Z108" si="22">SUM(AB103:AE103)</f>
        <v>114.3</v>
      </c>
      <c r="AA103" s="65">
        <f>SUM(AB103:AD103)</f>
        <v>114.3</v>
      </c>
      <c r="AB103" s="69">
        <f>IFERROR(VLOOKUP(B103,'[2]巫溪-1 (20231219晚计划内)  '!$F:$BN,61,),"")</f>
        <v>114.3</v>
      </c>
      <c r="AC103" s="69">
        <f>IFERROR(VLOOKUP(B103,'[2]巫溪-1 (20231219晚计划内)  '!$F:$BO,62,),"")</f>
        <v>0</v>
      </c>
      <c r="AD103" s="69" t="str">
        <f>IFERROR(VLOOKUP(B103,'[2]巫溪-1 (20231219晚计划内)  '!$F:$AH,29,),"")</f>
        <v/>
      </c>
      <c r="AE103" s="69"/>
      <c r="AF103" s="59">
        <v>231</v>
      </c>
      <c r="AG103" s="59">
        <v>231</v>
      </c>
      <c r="AH103" s="33" t="s">
        <v>92</v>
      </c>
      <c r="AI103" s="33" t="s">
        <v>92</v>
      </c>
      <c r="AJ103" s="33" t="s">
        <v>92</v>
      </c>
      <c r="AK103" s="33" t="s">
        <v>91</v>
      </c>
      <c r="AL103" s="33" t="s">
        <v>91</v>
      </c>
      <c r="AM103" s="33" t="s">
        <v>92</v>
      </c>
      <c r="AN103" s="33" t="s">
        <v>92</v>
      </c>
      <c r="AO103" s="33" t="s">
        <v>92</v>
      </c>
      <c r="AP103" s="33" t="s">
        <v>92</v>
      </c>
      <c r="AQ103" s="33" t="s">
        <v>573</v>
      </c>
      <c r="AR103" s="65"/>
    </row>
    <row r="104" s="54" customFormat="1" ht="52" customHeight="1" outlineLevel="2" spans="1:44">
      <c r="A104" s="60">
        <v>81</v>
      </c>
      <c r="B104" s="33" t="s">
        <v>7575</v>
      </c>
      <c r="C104" s="33" t="s">
        <v>558</v>
      </c>
      <c r="D104" s="33" t="s">
        <v>793</v>
      </c>
      <c r="E104" s="33" t="s">
        <v>794</v>
      </c>
      <c r="F104" s="33" t="s">
        <v>7576</v>
      </c>
      <c r="G104" s="33" t="s">
        <v>114</v>
      </c>
      <c r="H104" s="33" t="s">
        <v>584</v>
      </c>
      <c r="I104" s="33" t="s">
        <v>7577</v>
      </c>
      <c r="J104" s="59" t="s">
        <v>7578</v>
      </c>
      <c r="K104" s="33" t="s">
        <v>7577</v>
      </c>
      <c r="L104" s="33" t="s">
        <v>7579</v>
      </c>
      <c r="M104" s="33" t="s">
        <v>7053</v>
      </c>
      <c r="N104" s="33" t="s">
        <v>7054</v>
      </c>
      <c r="O104" s="33" t="s">
        <v>7055</v>
      </c>
      <c r="P104" s="33" t="s">
        <v>7056</v>
      </c>
      <c r="Q104" s="33" t="s">
        <v>7580</v>
      </c>
      <c r="R104" s="33" t="s">
        <v>7044</v>
      </c>
      <c r="S104" s="33" t="s">
        <v>7058</v>
      </c>
      <c r="T104" s="61" t="s">
        <v>7046</v>
      </c>
      <c r="U104" s="33" t="s">
        <v>589</v>
      </c>
      <c r="V104" s="59">
        <v>2024</v>
      </c>
      <c r="W104" s="33" t="s">
        <v>91</v>
      </c>
      <c r="X104" s="59">
        <v>202401</v>
      </c>
      <c r="Y104" s="59">
        <v>202412</v>
      </c>
      <c r="Z104" s="60">
        <f t="shared" si="22"/>
        <v>39.737</v>
      </c>
      <c r="AA104" s="65">
        <f>SUM(AB104:AD104)</f>
        <v>39.737</v>
      </c>
      <c r="AB104" s="69">
        <v>39.737</v>
      </c>
      <c r="AC104" s="69">
        <f>IFERROR(VLOOKUP(B104,'[2]巫溪-1 (20231219晚计划内)  '!$F:$BO,62,),"")</f>
        <v>0</v>
      </c>
      <c r="AD104" s="69" t="str">
        <f>IFERROR(VLOOKUP(B104,'[2]巫溪-1 (20231219晚计划内)  '!$F:$AH,29,),"")</f>
        <v/>
      </c>
      <c r="AE104" s="69"/>
      <c r="AF104" s="59">
        <v>1986</v>
      </c>
      <c r="AG104" s="59">
        <v>1986</v>
      </c>
      <c r="AH104" s="33" t="s">
        <v>92</v>
      </c>
      <c r="AI104" s="33" t="s">
        <v>92</v>
      </c>
      <c r="AJ104" s="33" t="s">
        <v>92</v>
      </c>
      <c r="AK104" s="33" t="s">
        <v>91</v>
      </c>
      <c r="AL104" s="33" t="s">
        <v>91</v>
      </c>
      <c r="AM104" s="33" t="s">
        <v>92</v>
      </c>
      <c r="AN104" s="33" t="s">
        <v>92</v>
      </c>
      <c r="AO104" s="33" t="s">
        <v>92</v>
      </c>
      <c r="AP104" s="33" t="s">
        <v>92</v>
      </c>
      <c r="AQ104" s="33" t="s">
        <v>7059</v>
      </c>
      <c r="AR104" s="65"/>
    </row>
    <row r="105" s="54" customFormat="1" ht="86" customHeight="1" outlineLevel="2" spans="1:44">
      <c r="A105" s="60">
        <v>82</v>
      </c>
      <c r="B105" s="28" t="s">
        <v>7581</v>
      </c>
      <c r="C105" s="33" t="s">
        <v>110</v>
      </c>
      <c r="D105" s="33" t="s">
        <v>111</v>
      </c>
      <c r="E105" s="33" t="s">
        <v>175</v>
      </c>
      <c r="F105" s="28" t="s">
        <v>7582</v>
      </c>
      <c r="G105" s="33" t="s">
        <v>114</v>
      </c>
      <c r="H105" s="33" t="s">
        <v>584</v>
      </c>
      <c r="I105" s="28" t="s">
        <v>7583</v>
      </c>
      <c r="J105" s="28" t="s">
        <v>7584</v>
      </c>
      <c r="K105" s="28" t="s">
        <v>7583</v>
      </c>
      <c r="L105" s="28" t="s">
        <v>7585</v>
      </c>
      <c r="M105" s="28" t="s">
        <v>82</v>
      </c>
      <c r="N105" s="28" t="s">
        <v>182</v>
      </c>
      <c r="O105" s="28" t="s">
        <v>7066</v>
      </c>
      <c r="P105" s="28" t="s">
        <v>7067</v>
      </c>
      <c r="Q105" s="28" t="s">
        <v>7586</v>
      </c>
      <c r="R105" s="28" t="s">
        <v>213</v>
      </c>
      <c r="S105" s="28" t="s">
        <v>155</v>
      </c>
      <c r="T105" s="28" t="s">
        <v>214</v>
      </c>
      <c r="U105" s="28" t="s">
        <v>589</v>
      </c>
      <c r="V105" s="59">
        <v>2024</v>
      </c>
      <c r="W105" s="33" t="s">
        <v>91</v>
      </c>
      <c r="X105" s="59">
        <v>202401</v>
      </c>
      <c r="Y105" s="59">
        <v>202412</v>
      </c>
      <c r="Z105" s="60">
        <f t="shared" si="22"/>
        <v>96.7</v>
      </c>
      <c r="AA105" s="28">
        <v>96.7</v>
      </c>
      <c r="AB105" s="28">
        <v>96.7</v>
      </c>
      <c r="AC105" s="69" t="str">
        <f>IFERROR(VLOOKUP(B105,'[2]巫溪-1 (20231219晚计划内)  '!$F:$BO,62,),"")</f>
        <v/>
      </c>
      <c r="AD105" s="69" t="str">
        <f>IFERROR(VLOOKUP(B105,'[2]巫溪-1 (20231219晚计划内)  '!$F:$AH,29,),"")</f>
        <v/>
      </c>
      <c r="AE105" s="69"/>
      <c r="AF105" s="70">
        <v>6025</v>
      </c>
      <c r="AG105" s="70">
        <v>6025</v>
      </c>
      <c r="AH105" s="70" t="s">
        <v>92</v>
      </c>
      <c r="AI105" s="70" t="s">
        <v>92</v>
      </c>
      <c r="AJ105" s="70" t="s">
        <v>92</v>
      </c>
      <c r="AK105" s="70" t="s">
        <v>91</v>
      </c>
      <c r="AL105" s="70" t="s">
        <v>92</v>
      </c>
      <c r="AM105" s="70" t="s">
        <v>92</v>
      </c>
      <c r="AN105" s="70" t="s">
        <v>92</v>
      </c>
      <c r="AO105" s="70" t="s">
        <v>92</v>
      </c>
      <c r="AP105" s="70" t="s">
        <v>92</v>
      </c>
      <c r="AQ105" s="70" t="s">
        <v>1814</v>
      </c>
      <c r="AR105" s="65"/>
    </row>
    <row r="106" s="54" customFormat="1" ht="84" customHeight="1" outlineLevel="2" spans="1:44">
      <c r="A106" s="60">
        <v>83</v>
      </c>
      <c r="B106" s="33" t="s">
        <v>7587</v>
      </c>
      <c r="C106" s="33" t="s">
        <v>2628</v>
      </c>
      <c r="D106" s="33" t="s">
        <v>2629</v>
      </c>
      <c r="E106" s="33" t="s">
        <v>7070</v>
      </c>
      <c r="F106" s="61" t="s">
        <v>7588</v>
      </c>
      <c r="G106" s="61" t="s">
        <v>114</v>
      </c>
      <c r="H106" s="61" t="s">
        <v>584</v>
      </c>
      <c r="I106" s="61" t="s">
        <v>7589</v>
      </c>
      <c r="J106" s="60" t="s">
        <v>7590</v>
      </c>
      <c r="K106" s="61" t="s">
        <v>7589</v>
      </c>
      <c r="L106" s="33" t="s">
        <v>7591</v>
      </c>
      <c r="M106" s="33" t="s">
        <v>7026</v>
      </c>
      <c r="N106" s="33" t="s">
        <v>7075</v>
      </c>
      <c r="O106" s="33" t="s">
        <v>7076</v>
      </c>
      <c r="P106" s="33" t="s">
        <v>85</v>
      </c>
      <c r="Q106" s="33" t="s">
        <v>7592</v>
      </c>
      <c r="R106" s="33" t="s">
        <v>7078</v>
      </c>
      <c r="S106" s="33" t="s">
        <v>7045</v>
      </c>
      <c r="T106" s="33" t="s">
        <v>214</v>
      </c>
      <c r="U106" s="33" t="s">
        <v>589</v>
      </c>
      <c r="V106" s="59">
        <v>2024</v>
      </c>
      <c r="W106" s="33" t="s">
        <v>91</v>
      </c>
      <c r="X106" s="59">
        <v>202401</v>
      </c>
      <c r="Y106" s="59">
        <v>202412</v>
      </c>
      <c r="Z106" s="60">
        <f t="shared" si="22"/>
        <v>50</v>
      </c>
      <c r="AA106" s="65">
        <f>SUM(AB106:AD106)</f>
        <v>50</v>
      </c>
      <c r="AB106" s="69">
        <f>IFERROR(VLOOKUP(B106,'[2]巫溪-1 (20231219晚计划内)  '!$F:$BN,61,),"")</f>
        <v>50</v>
      </c>
      <c r="AC106" s="69">
        <f>IFERROR(VLOOKUP(B106,'[2]巫溪-1 (20231219晚计划内)  '!$F:$BO,62,),"")</f>
        <v>0</v>
      </c>
      <c r="AD106" s="69" t="str">
        <f>IFERROR(VLOOKUP(B106,'[2]巫溪-1 (20231219晚计划内)  '!$F:$AH,29,),"")</f>
        <v/>
      </c>
      <c r="AE106" s="69"/>
      <c r="AF106" s="59">
        <v>6102</v>
      </c>
      <c r="AG106" s="59">
        <v>6102</v>
      </c>
      <c r="AH106" s="33" t="s">
        <v>92</v>
      </c>
      <c r="AI106" s="33" t="s">
        <v>92</v>
      </c>
      <c r="AJ106" s="33" t="s">
        <v>92</v>
      </c>
      <c r="AK106" s="33" t="s">
        <v>91</v>
      </c>
      <c r="AL106" s="33" t="s">
        <v>91</v>
      </c>
      <c r="AM106" s="33" t="s">
        <v>92</v>
      </c>
      <c r="AN106" s="33" t="s">
        <v>92</v>
      </c>
      <c r="AO106" s="33" t="s">
        <v>92</v>
      </c>
      <c r="AP106" s="33" t="s">
        <v>92</v>
      </c>
      <c r="AQ106" s="33" t="s">
        <v>2714</v>
      </c>
      <c r="AR106" s="65"/>
    </row>
    <row r="107" s="54" customFormat="1" ht="67" customHeight="1" outlineLevel="2" spans="1:44">
      <c r="A107" s="60">
        <v>84</v>
      </c>
      <c r="B107" s="61" t="s">
        <v>7593</v>
      </c>
      <c r="C107" s="28" t="s">
        <v>73</v>
      </c>
      <c r="D107" s="28" t="s">
        <v>74</v>
      </c>
      <c r="E107" s="28" t="s">
        <v>75</v>
      </c>
      <c r="F107" s="61" t="s">
        <v>7594</v>
      </c>
      <c r="G107" s="28" t="s">
        <v>96</v>
      </c>
      <c r="H107" s="28" t="s">
        <v>3278</v>
      </c>
      <c r="I107" s="33" t="s">
        <v>7595</v>
      </c>
      <c r="J107" s="59" t="s">
        <v>7596</v>
      </c>
      <c r="K107" s="33" t="s">
        <v>7595</v>
      </c>
      <c r="L107" s="33" t="s">
        <v>7597</v>
      </c>
      <c r="M107" s="33" t="s">
        <v>7026</v>
      </c>
      <c r="N107" s="33" t="s">
        <v>7084</v>
      </c>
      <c r="O107" s="33" t="s">
        <v>7085</v>
      </c>
      <c r="P107" s="59"/>
      <c r="Q107" s="33" t="s">
        <v>7598</v>
      </c>
      <c r="R107" s="33" t="s">
        <v>7087</v>
      </c>
      <c r="S107" s="33" t="s">
        <v>7088</v>
      </c>
      <c r="T107" s="28" t="s">
        <v>89</v>
      </c>
      <c r="U107" s="33" t="s">
        <v>589</v>
      </c>
      <c r="V107" s="65">
        <v>2024</v>
      </c>
      <c r="W107" s="28" t="s">
        <v>91</v>
      </c>
      <c r="X107" s="65">
        <v>202401</v>
      </c>
      <c r="Y107" s="65">
        <v>202412</v>
      </c>
      <c r="Z107" s="60">
        <f t="shared" si="22"/>
        <v>190</v>
      </c>
      <c r="AA107" s="60">
        <v>190</v>
      </c>
      <c r="AB107" s="69"/>
      <c r="AC107" s="60">
        <v>190</v>
      </c>
      <c r="AD107" s="69"/>
      <c r="AE107" s="69"/>
      <c r="AF107" s="59">
        <v>295</v>
      </c>
      <c r="AG107" s="59">
        <v>44</v>
      </c>
      <c r="AH107" s="72" t="s">
        <v>92</v>
      </c>
      <c r="AI107" s="72" t="s">
        <v>92</v>
      </c>
      <c r="AJ107" s="72" t="s">
        <v>92</v>
      </c>
      <c r="AK107" s="72" t="s">
        <v>91</v>
      </c>
      <c r="AL107" s="72" t="s">
        <v>92</v>
      </c>
      <c r="AM107" s="72" t="s">
        <v>92</v>
      </c>
      <c r="AN107" s="72" t="s">
        <v>92</v>
      </c>
      <c r="AO107" s="72" t="s">
        <v>92</v>
      </c>
      <c r="AP107" s="72" t="s">
        <v>92</v>
      </c>
      <c r="AQ107" s="72" t="s">
        <v>3143</v>
      </c>
      <c r="AR107" s="65"/>
    </row>
    <row r="108" s="54" customFormat="1" ht="53" customHeight="1" outlineLevel="2" spans="1:44">
      <c r="A108" s="60">
        <v>85</v>
      </c>
      <c r="B108" s="61" t="s">
        <v>7599</v>
      </c>
      <c r="C108" s="28" t="s">
        <v>73</v>
      </c>
      <c r="D108" s="28" t="s">
        <v>74</v>
      </c>
      <c r="E108" s="28" t="s">
        <v>75</v>
      </c>
      <c r="F108" s="61" t="s">
        <v>7600</v>
      </c>
      <c r="G108" s="33" t="s">
        <v>114</v>
      </c>
      <c r="H108" s="62" t="s">
        <v>7601</v>
      </c>
      <c r="I108" s="33" t="s">
        <v>7602</v>
      </c>
      <c r="J108" s="59" t="s">
        <v>7603</v>
      </c>
      <c r="K108" s="33" t="s">
        <v>7602</v>
      </c>
      <c r="L108" s="33" t="s">
        <v>7600</v>
      </c>
      <c r="M108" s="33" t="s">
        <v>7604</v>
      </c>
      <c r="N108" s="33" t="s">
        <v>7084</v>
      </c>
      <c r="O108" s="33" t="s">
        <v>7605</v>
      </c>
      <c r="P108" s="59"/>
      <c r="Q108" s="33" t="s">
        <v>7606</v>
      </c>
      <c r="R108" s="33" t="s">
        <v>7607</v>
      </c>
      <c r="S108" s="33" t="s">
        <v>7058</v>
      </c>
      <c r="T108" s="28" t="s">
        <v>89</v>
      </c>
      <c r="U108" s="33" t="s">
        <v>589</v>
      </c>
      <c r="V108" s="65">
        <v>2024</v>
      </c>
      <c r="W108" s="28" t="s">
        <v>91</v>
      </c>
      <c r="X108" s="65">
        <v>202401</v>
      </c>
      <c r="Y108" s="65">
        <v>202412</v>
      </c>
      <c r="Z108" s="60">
        <f t="shared" si="22"/>
        <v>55</v>
      </c>
      <c r="AA108" s="60">
        <v>55</v>
      </c>
      <c r="AB108" s="69"/>
      <c r="AC108" s="60">
        <v>55</v>
      </c>
      <c r="AD108" s="69"/>
      <c r="AE108" s="69"/>
      <c r="AF108" s="59">
        <v>5100</v>
      </c>
      <c r="AG108" s="59">
        <v>350</v>
      </c>
      <c r="AH108" s="72" t="s">
        <v>92</v>
      </c>
      <c r="AI108" s="72" t="s">
        <v>92</v>
      </c>
      <c r="AJ108" s="72" t="s">
        <v>92</v>
      </c>
      <c r="AK108" s="72" t="s">
        <v>91</v>
      </c>
      <c r="AL108" s="72" t="s">
        <v>92</v>
      </c>
      <c r="AM108" s="72" t="s">
        <v>92</v>
      </c>
      <c r="AN108" s="72" t="s">
        <v>92</v>
      </c>
      <c r="AO108" s="72" t="s">
        <v>92</v>
      </c>
      <c r="AP108" s="72" t="s">
        <v>92</v>
      </c>
      <c r="AQ108" s="72" t="s">
        <v>3143</v>
      </c>
      <c r="AR108" s="65"/>
    </row>
    <row r="109" s="54" customFormat="1" ht="63" customHeight="1" outlineLevel="1" spans="1:44">
      <c r="A109" s="60"/>
      <c r="B109" s="33"/>
      <c r="C109" s="33"/>
      <c r="D109" s="33"/>
      <c r="E109" s="33"/>
      <c r="F109" s="33"/>
      <c r="G109" s="33"/>
      <c r="H109" s="33"/>
      <c r="I109" s="33"/>
      <c r="J109" s="59"/>
      <c r="K109" s="33"/>
      <c r="L109" s="33"/>
      <c r="M109" s="33"/>
      <c r="N109" s="33"/>
      <c r="O109" s="33"/>
      <c r="P109" s="33"/>
      <c r="Q109" s="33"/>
      <c r="R109" s="33"/>
      <c r="S109" s="33"/>
      <c r="T109" s="61"/>
      <c r="U109" s="66" t="s">
        <v>7608</v>
      </c>
      <c r="V109" s="59"/>
      <c r="W109" s="33"/>
      <c r="X109" s="59"/>
      <c r="Y109" s="59"/>
      <c r="Z109" s="60">
        <f t="shared" ref="Z109:AQ109" si="23">SUBTOTAL(9,Z110:Z113)</f>
        <v>133.46</v>
      </c>
      <c r="AA109" s="65">
        <f t="shared" si="23"/>
        <v>133.46</v>
      </c>
      <c r="AB109" s="69">
        <f t="shared" si="23"/>
        <v>133.46</v>
      </c>
      <c r="AC109" s="69">
        <f t="shared" si="23"/>
        <v>0</v>
      </c>
      <c r="AD109" s="69">
        <f t="shared" si="23"/>
        <v>0</v>
      </c>
      <c r="AE109" s="69">
        <f t="shared" si="23"/>
        <v>0</v>
      </c>
      <c r="AF109" s="59">
        <f t="shared" si="23"/>
        <v>5397</v>
      </c>
      <c r="AG109" s="59">
        <f t="shared" si="23"/>
        <v>5397</v>
      </c>
      <c r="AH109" s="33">
        <f t="shared" si="23"/>
        <v>0</v>
      </c>
      <c r="AI109" s="33">
        <f t="shared" si="23"/>
        <v>0</v>
      </c>
      <c r="AJ109" s="33">
        <f t="shared" si="23"/>
        <v>0</v>
      </c>
      <c r="AK109" s="33">
        <f t="shared" si="23"/>
        <v>0</v>
      </c>
      <c r="AL109" s="33">
        <f t="shared" si="23"/>
        <v>0</v>
      </c>
      <c r="AM109" s="33">
        <f t="shared" si="23"/>
        <v>0</v>
      </c>
      <c r="AN109" s="33">
        <f t="shared" si="23"/>
        <v>0</v>
      </c>
      <c r="AO109" s="33">
        <f t="shared" si="23"/>
        <v>0</v>
      </c>
      <c r="AP109" s="33">
        <f t="shared" si="23"/>
        <v>0</v>
      </c>
      <c r="AQ109" s="33">
        <f t="shared" si="23"/>
        <v>0</v>
      </c>
      <c r="AR109" s="65"/>
    </row>
    <row r="110" s="54" customFormat="1" ht="82" customHeight="1" outlineLevel="2" spans="1:44">
      <c r="A110" s="60">
        <v>86</v>
      </c>
      <c r="B110" s="33" t="s">
        <v>7609</v>
      </c>
      <c r="C110" s="33" t="s">
        <v>558</v>
      </c>
      <c r="D110" s="33" t="s">
        <v>559</v>
      </c>
      <c r="E110" s="33" t="s">
        <v>559</v>
      </c>
      <c r="F110" s="33" t="s">
        <v>7610</v>
      </c>
      <c r="G110" s="33" t="s">
        <v>114</v>
      </c>
      <c r="H110" s="33" t="s">
        <v>763</v>
      </c>
      <c r="I110" s="33" t="s">
        <v>7611</v>
      </c>
      <c r="J110" s="59" t="s">
        <v>7612</v>
      </c>
      <c r="K110" s="33" t="s">
        <v>7611</v>
      </c>
      <c r="L110" s="33" t="s">
        <v>7613</v>
      </c>
      <c r="M110" s="33" t="s">
        <v>7039</v>
      </c>
      <c r="N110" s="33" t="s">
        <v>7040</v>
      </c>
      <c r="O110" s="33" t="s">
        <v>7041</v>
      </c>
      <c r="P110" s="33" t="s">
        <v>7042</v>
      </c>
      <c r="Q110" s="33" t="s">
        <v>7614</v>
      </c>
      <c r="R110" s="33" t="s">
        <v>7044</v>
      </c>
      <c r="S110" s="33" t="s">
        <v>7045</v>
      </c>
      <c r="T110" s="61" t="s">
        <v>7046</v>
      </c>
      <c r="U110" s="33" t="s">
        <v>768</v>
      </c>
      <c r="V110" s="59">
        <v>2024</v>
      </c>
      <c r="W110" s="33" t="s">
        <v>91</v>
      </c>
      <c r="X110" s="59">
        <v>202401</v>
      </c>
      <c r="Y110" s="59">
        <v>202412</v>
      </c>
      <c r="Z110" s="60">
        <f>SUM(AB110:AE110)</f>
        <v>64.5</v>
      </c>
      <c r="AA110" s="65">
        <f>SUM(AB110:AD110)</f>
        <v>64.5</v>
      </c>
      <c r="AB110" s="69">
        <f>IFERROR(VLOOKUP(B110,'[2]巫溪-1 (20231219晚计划内)  '!$F:$BN,61,),"")</f>
        <v>64.5</v>
      </c>
      <c r="AC110" s="69">
        <f>IFERROR(VLOOKUP(B110,'[2]巫溪-1 (20231219晚计划内)  '!$F:$BO,62,),"")</f>
        <v>0</v>
      </c>
      <c r="AD110" s="69" t="str">
        <f>IFERROR(VLOOKUP(B110,'[2]巫溪-1 (20231219晚计划内)  '!$F:$AH,29,),"")</f>
        <v/>
      </c>
      <c r="AE110" s="69"/>
      <c r="AF110" s="59">
        <v>120</v>
      </c>
      <c r="AG110" s="59">
        <v>120</v>
      </c>
      <c r="AH110" s="33" t="s">
        <v>92</v>
      </c>
      <c r="AI110" s="33" t="s">
        <v>92</v>
      </c>
      <c r="AJ110" s="33" t="s">
        <v>92</v>
      </c>
      <c r="AK110" s="33" t="s">
        <v>91</v>
      </c>
      <c r="AL110" s="33" t="s">
        <v>91</v>
      </c>
      <c r="AM110" s="33" t="s">
        <v>92</v>
      </c>
      <c r="AN110" s="33" t="s">
        <v>92</v>
      </c>
      <c r="AO110" s="33" t="s">
        <v>92</v>
      </c>
      <c r="AP110" s="33" t="s">
        <v>92</v>
      </c>
      <c r="AQ110" s="33" t="s">
        <v>573</v>
      </c>
      <c r="AR110" s="65"/>
    </row>
    <row r="111" s="54" customFormat="1" ht="52" customHeight="1" outlineLevel="2" spans="1:44">
      <c r="A111" s="60">
        <v>87</v>
      </c>
      <c r="B111" s="33" t="s">
        <v>7615</v>
      </c>
      <c r="C111" s="33" t="s">
        <v>558</v>
      </c>
      <c r="D111" s="33" t="s">
        <v>793</v>
      </c>
      <c r="E111" s="33" t="s">
        <v>794</v>
      </c>
      <c r="F111" s="33" t="s">
        <v>7616</v>
      </c>
      <c r="G111" s="33" t="s">
        <v>114</v>
      </c>
      <c r="H111" s="33" t="s">
        <v>763</v>
      </c>
      <c r="I111" s="33" t="s">
        <v>7617</v>
      </c>
      <c r="J111" s="59" t="s">
        <v>7618</v>
      </c>
      <c r="K111" s="33" t="s">
        <v>7617</v>
      </c>
      <c r="L111" s="33" t="s">
        <v>7619</v>
      </c>
      <c r="M111" s="33" t="s">
        <v>7053</v>
      </c>
      <c r="N111" s="33" t="s">
        <v>7054</v>
      </c>
      <c r="O111" s="33" t="s">
        <v>7055</v>
      </c>
      <c r="P111" s="33" t="s">
        <v>7056</v>
      </c>
      <c r="Q111" s="33" t="s">
        <v>7620</v>
      </c>
      <c r="R111" s="33" t="s">
        <v>7044</v>
      </c>
      <c r="S111" s="33" t="s">
        <v>7058</v>
      </c>
      <c r="T111" s="61" t="s">
        <v>7046</v>
      </c>
      <c r="U111" s="33" t="s">
        <v>768</v>
      </c>
      <c r="V111" s="59">
        <v>2024</v>
      </c>
      <c r="W111" s="33" t="s">
        <v>91</v>
      </c>
      <c r="X111" s="59">
        <v>202401</v>
      </c>
      <c r="Y111" s="59">
        <v>202412</v>
      </c>
      <c r="Z111" s="60">
        <f>SUM(AB111:AE111)</f>
        <v>11.66</v>
      </c>
      <c r="AA111" s="65">
        <f>SUM(AB111:AD111)</f>
        <v>11.66</v>
      </c>
      <c r="AB111" s="69">
        <v>11.66</v>
      </c>
      <c r="AC111" s="69">
        <f>IFERROR(VLOOKUP(B111,'[2]巫溪-1 (20231219晚计划内)  '!$F:$BO,62,),"")</f>
        <v>0</v>
      </c>
      <c r="AD111" s="69" t="str">
        <f>IFERROR(VLOOKUP(B111,'[2]巫溪-1 (20231219晚计划内)  '!$F:$AH,29,),"")</f>
        <v/>
      </c>
      <c r="AE111" s="69"/>
      <c r="AF111" s="59">
        <v>583</v>
      </c>
      <c r="AG111" s="59">
        <v>583</v>
      </c>
      <c r="AH111" s="33" t="s">
        <v>92</v>
      </c>
      <c r="AI111" s="33" t="s">
        <v>92</v>
      </c>
      <c r="AJ111" s="33" t="s">
        <v>92</v>
      </c>
      <c r="AK111" s="33" t="s">
        <v>91</v>
      </c>
      <c r="AL111" s="33" t="s">
        <v>91</v>
      </c>
      <c r="AM111" s="33" t="s">
        <v>92</v>
      </c>
      <c r="AN111" s="33" t="s">
        <v>92</v>
      </c>
      <c r="AO111" s="33" t="s">
        <v>92</v>
      </c>
      <c r="AP111" s="33" t="s">
        <v>92</v>
      </c>
      <c r="AQ111" s="33" t="s">
        <v>7059</v>
      </c>
      <c r="AR111" s="65"/>
    </row>
    <row r="112" s="54" customFormat="1" ht="91" customHeight="1" outlineLevel="2" spans="1:44">
      <c r="A112" s="60">
        <v>88</v>
      </c>
      <c r="B112" s="28" t="s">
        <v>7621</v>
      </c>
      <c r="C112" s="33" t="s">
        <v>110</v>
      </c>
      <c r="D112" s="33" t="s">
        <v>111</v>
      </c>
      <c r="E112" s="33" t="s">
        <v>175</v>
      </c>
      <c r="F112" s="28" t="s">
        <v>7622</v>
      </c>
      <c r="G112" s="33" t="s">
        <v>114</v>
      </c>
      <c r="H112" s="33" t="s">
        <v>763</v>
      </c>
      <c r="I112" s="28" t="s">
        <v>7623</v>
      </c>
      <c r="J112" s="28" t="s">
        <v>7624</v>
      </c>
      <c r="K112" s="28" t="s">
        <v>7623</v>
      </c>
      <c r="L112" s="28" t="s">
        <v>7625</v>
      </c>
      <c r="M112" s="28" t="s">
        <v>82</v>
      </c>
      <c r="N112" s="28" t="s">
        <v>182</v>
      </c>
      <c r="O112" s="28" t="s">
        <v>7066</v>
      </c>
      <c r="P112" s="28" t="s">
        <v>7067</v>
      </c>
      <c r="Q112" s="28" t="s">
        <v>7626</v>
      </c>
      <c r="R112" s="28" t="s">
        <v>213</v>
      </c>
      <c r="S112" s="28" t="s">
        <v>155</v>
      </c>
      <c r="T112" s="28" t="s">
        <v>214</v>
      </c>
      <c r="U112" s="28" t="s">
        <v>768</v>
      </c>
      <c r="V112" s="59">
        <v>2024</v>
      </c>
      <c r="W112" s="33" t="s">
        <v>91</v>
      </c>
      <c r="X112" s="59">
        <v>202401</v>
      </c>
      <c r="Y112" s="59">
        <v>202412</v>
      </c>
      <c r="Z112" s="60">
        <f>SUM(AB112:AE112)</f>
        <v>35.3</v>
      </c>
      <c r="AA112" s="28">
        <v>35.3</v>
      </c>
      <c r="AB112" s="28">
        <v>35.3</v>
      </c>
      <c r="AC112" s="69" t="str">
        <f>IFERROR(VLOOKUP(B112,'[2]巫溪-1 (20231219晚计划内)  '!$F:$BO,62,),"")</f>
        <v/>
      </c>
      <c r="AD112" s="69" t="str">
        <f>IFERROR(VLOOKUP(B112,'[2]巫溪-1 (20231219晚计划内)  '!$F:$AH,29,),"")</f>
        <v/>
      </c>
      <c r="AE112" s="69"/>
      <c r="AF112" s="70">
        <v>2274</v>
      </c>
      <c r="AG112" s="70">
        <v>2274</v>
      </c>
      <c r="AH112" s="70" t="s">
        <v>92</v>
      </c>
      <c r="AI112" s="70" t="s">
        <v>92</v>
      </c>
      <c r="AJ112" s="70" t="s">
        <v>92</v>
      </c>
      <c r="AK112" s="70" t="s">
        <v>91</v>
      </c>
      <c r="AL112" s="70" t="s">
        <v>91</v>
      </c>
      <c r="AM112" s="70" t="s">
        <v>92</v>
      </c>
      <c r="AN112" s="70" t="s">
        <v>92</v>
      </c>
      <c r="AO112" s="70" t="s">
        <v>92</v>
      </c>
      <c r="AP112" s="70" t="s">
        <v>92</v>
      </c>
      <c r="AQ112" s="70" t="s">
        <v>1425</v>
      </c>
      <c r="AR112" s="65"/>
    </row>
    <row r="113" s="54" customFormat="1" ht="86" customHeight="1" outlineLevel="2" spans="1:44">
      <c r="A113" s="60">
        <v>89</v>
      </c>
      <c r="B113" s="33" t="s">
        <v>7627</v>
      </c>
      <c r="C113" s="33" t="s">
        <v>2628</v>
      </c>
      <c r="D113" s="33" t="s">
        <v>2629</v>
      </c>
      <c r="E113" s="33" t="s">
        <v>7070</v>
      </c>
      <c r="F113" s="61" t="s">
        <v>7628</v>
      </c>
      <c r="G113" s="61" t="s">
        <v>114</v>
      </c>
      <c r="H113" s="61" t="s">
        <v>763</v>
      </c>
      <c r="I113" s="61" t="s">
        <v>7629</v>
      </c>
      <c r="J113" s="60" t="s">
        <v>7630</v>
      </c>
      <c r="K113" s="61" t="s">
        <v>7629</v>
      </c>
      <c r="L113" s="33" t="s">
        <v>7631</v>
      </c>
      <c r="M113" s="33" t="s">
        <v>7026</v>
      </c>
      <c r="N113" s="33" t="s">
        <v>7075</v>
      </c>
      <c r="O113" s="33" t="s">
        <v>7076</v>
      </c>
      <c r="P113" s="33" t="s">
        <v>85</v>
      </c>
      <c r="Q113" s="33" t="s">
        <v>7632</v>
      </c>
      <c r="R113" s="33" t="s">
        <v>7078</v>
      </c>
      <c r="S113" s="33" t="s">
        <v>7045</v>
      </c>
      <c r="T113" s="33" t="s">
        <v>214</v>
      </c>
      <c r="U113" s="33" t="s">
        <v>768</v>
      </c>
      <c r="V113" s="59">
        <v>2024</v>
      </c>
      <c r="W113" s="33" t="s">
        <v>91</v>
      </c>
      <c r="X113" s="59">
        <v>202401</v>
      </c>
      <c r="Y113" s="59">
        <v>202412</v>
      </c>
      <c r="Z113" s="60">
        <f>SUM(AB113:AE113)</f>
        <v>22</v>
      </c>
      <c r="AA113" s="65">
        <f>SUM(AB113:AD113)</f>
        <v>22</v>
      </c>
      <c r="AB113" s="69">
        <f>IFERROR(VLOOKUP(B113,'[2]巫溪-1 (20231219晚计划内)  '!$F:$BN,61,),"")</f>
        <v>22</v>
      </c>
      <c r="AC113" s="69">
        <f>IFERROR(VLOOKUP(B113,'[2]巫溪-1 (20231219晚计划内)  '!$F:$BO,62,),"")</f>
        <v>0</v>
      </c>
      <c r="AD113" s="69" t="str">
        <f>IFERROR(VLOOKUP(B113,'[2]巫溪-1 (20231219晚计划内)  '!$F:$AH,29,),"")</f>
        <v/>
      </c>
      <c r="AE113" s="69"/>
      <c r="AF113" s="59">
        <v>2420</v>
      </c>
      <c r="AG113" s="59">
        <v>2420</v>
      </c>
      <c r="AH113" s="33" t="s">
        <v>92</v>
      </c>
      <c r="AI113" s="33" t="s">
        <v>92</v>
      </c>
      <c r="AJ113" s="33" t="s">
        <v>92</v>
      </c>
      <c r="AK113" s="33" t="s">
        <v>91</v>
      </c>
      <c r="AL113" s="33" t="s">
        <v>91</v>
      </c>
      <c r="AM113" s="33" t="s">
        <v>92</v>
      </c>
      <c r="AN113" s="33" t="s">
        <v>92</v>
      </c>
      <c r="AO113" s="33" t="s">
        <v>92</v>
      </c>
      <c r="AP113" s="33" t="s">
        <v>92</v>
      </c>
      <c r="AQ113" s="33" t="s">
        <v>1425</v>
      </c>
      <c r="AR113" s="65"/>
    </row>
    <row r="114" s="54" customFormat="1" ht="45" customHeight="1" outlineLevel="1" spans="1:44">
      <c r="A114" s="60"/>
      <c r="B114" s="33"/>
      <c r="C114" s="33"/>
      <c r="D114" s="33"/>
      <c r="E114" s="33"/>
      <c r="F114" s="33"/>
      <c r="G114" s="33"/>
      <c r="H114" s="33"/>
      <c r="I114" s="33"/>
      <c r="J114" s="59"/>
      <c r="K114" s="33"/>
      <c r="L114" s="33"/>
      <c r="M114" s="33"/>
      <c r="N114" s="33"/>
      <c r="O114" s="33"/>
      <c r="P114" s="33"/>
      <c r="Q114" s="33"/>
      <c r="R114" s="33"/>
      <c r="S114" s="33"/>
      <c r="T114" s="61"/>
      <c r="U114" s="66" t="s">
        <v>7633</v>
      </c>
      <c r="V114" s="59"/>
      <c r="W114" s="33"/>
      <c r="X114" s="59"/>
      <c r="Y114" s="59"/>
      <c r="Z114" s="60">
        <f t="shared" ref="Z114:AQ114" si="24">SUBTOTAL(9,Z115:Z118)</f>
        <v>61.67</v>
      </c>
      <c r="AA114" s="65">
        <f t="shared" si="24"/>
        <v>61.67</v>
      </c>
      <c r="AB114" s="69">
        <f t="shared" si="24"/>
        <v>61.67</v>
      </c>
      <c r="AC114" s="69">
        <f t="shared" si="24"/>
        <v>0</v>
      </c>
      <c r="AD114" s="69">
        <f t="shared" si="24"/>
        <v>0</v>
      </c>
      <c r="AE114" s="69">
        <f t="shared" si="24"/>
        <v>0</v>
      </c>
      <c r="AF114" s="59">
        <f t="shared" si="24"/>
        <v>2236</v>
      </c>
      <c r="AG114" s="59">
        <f t="shared" si="24"/>
        <v>2236</v>
      </c>
      <c r="AH114" s="33">
        <f t="shared" si="24"/>
        <v>0</v>
      </c>
      <c r="AI114" s="33">
        <f t="shared" si="24"/>
        <v>0</v>
      </c>
      <c r="AJ114" s="33">
        <f t="shared" si="24"/>
        <v>0</v>
      </c>
      <c r="AK114" s="33">
        <f t="shared" si="24"/>
        <v>0</v>
      </c>
      <c r="AL114" s="33">
        <f t="shared" si="24"/>
        <v>0</v>
      </c>
      <c r="AM114" s="33">
        <f t="shared" si="24"/>
        <v>0</v>
      </c>
      <c r="AN114" s="33">
        <f t="shared" si="24"/>
        <v>0</v>
      </c>
      <c r="AO114" s="33">
        <f t="shared" si="24"/>
        <v>0</v>
      </c>
      <c r="AP114" s="33">
        <f t="shared" si="24"/>
        <v>0</v>
      </c>
      <c r="AQ114" s="33">
        <f t="shared" si="24"/>
        <v>0</v>
      </c>
      <c r="AR114" s="65"/>
    </row>
    <row r="115" s="54" customFormat="1" ht="92" customHeight="1" outlineLevel="2" spans="1:44">
      <c r="A115" s="60">
        <v>90</v>
      </c>
      <c r="B115" s="33" t="s">
        <v>7634</v>
      </c>
      <c r="C115" s="33" t="s">
        <v>558</v>
      </c>
      <c r="D115" s="33" t="s">
        <v>559</v>
      </c>
      <c r="E115" s="33" t="s">
        <v>559</v>
      </c>
      <c r="F115" s="33" t="s">
        <v>7635</v>
      </c>
      <c r="G115" s="33" t="s">
        <v>114</v>
      </c>
      <c r="H115" s="33" t="s">
        <v>736</v>
      </c>
      <c r="I115" s="33" t="s">
        <v>7636</v>
      </c>
      <c r="J115" s="59" t="s">
        <v>7637</v>
      </c>
      <c r="K115" s="33" t="s">
        <v>7636</v>
      </c>
      <c r="L115" s="33" t="s">
        <v>7638</v>
      </c>
      <c r="M115" s="33" t="s">
        <v>7039</v>
      </c>
      <c r="N115" s="33" t="s">
        <v>7040</v>
      </c>
      <c r="O115" s="33" t="s">
        <v>7041</v>
      </c>
      <c r="P115" s="33" t="s">
        <v>7042</v>
      </c>
      <c r="Q115" s="33" t="s">
        <v>7639</v>
      </c>
      <c r="R115" s="33" t="s">
        <v>7044</v>
      </c>
      <c r="S115" s="33" t="s">
        <v>7045</v>
      </c>
      <c r="T115" s="61" t="s">
        <v>7046</v>
      </c>
      <c r="U115" s="33" t="s">
        <v>741</v>
      </c>
      <c r="V115" s="59">
        <v>2024</v>
      </c>
      <c r="W115" s="33" t="s">
        <v>91</v>
      </c>
      <c r="X115" s="59">
        <v>202401</v>
      </c>
      <c r="Y115" s="59">
        <v>202412</v>
      </c>
      <c r="Z115" s="60">
        <f>SUM(AB115:AE115)</f>
        <v>33.6</v>
      </c>
      <c r="AA115" s="65">
        <f>SUM(AB115:AD115)</f>
        <v>33.6</v>
      </c>
      <c r="AB115" s="69">
        <f>IFERROR(VLOOKUP(B115,'[2]巫溪-1 (20231219晚计划内)  '!$F:$BN,61,),"")</f>
        <v>33.6</v>
      </c>
      <c r="AC115" s="69">
        <f>IFERROR(VLOOKUP(B115,'[2]巫溪-1 (20231219晚计划内)  '!$F:$BO,62,),"")</f>
        <v>0</v>
      </c>
      <c r="AD115" s="69" t="str">
        <f>IFERROR(VLOOKUP(B115,'[2]巫溪-1 (20231219晚计划内)  '!$F:$AH,29,),"")</f>
        <v/>
      </c>
      <c r="AE115" s="69"/>
      <c r="AF115" s="59">
        <v>64</v>
      </c>
      <c r="AG115" s="59">
        <v>64</v>
      </c>
      <c r="AH115" s="33" t="s">
        <v>92</v>
      </c>
      <c r="AI115" s="33" t="s">
        <v>92</v>
      </c>
      <c r="AJ115" s="33" t="s">
        <v>92</v>
      </c>
      <c r="AK115" s="33" t="s">
        <v>91</v>
      </c>
      <c r="AL115" s="33" t="s">
        <v>91</v>
      </c>
      <c r="AM115" s="33" t="s">
        <v>92</v>
      </c>
      <c r="AN115" s="33" t="s">
        <v>92</v>
      </c>
      <c r="AO115" s="33" t="s">
        <v>92</v>
      </c>
      <c r="AP115" s="33" t="s">
        <v>92</v>
      </c>
      <c r="AQ115" s="33" t="s">
        <v>573</v>
      </c>
      <c r="AR115" s="65"/>
    </row>
    <row r="116" s="54" customFormat="1" ht="52" customHeight="1" outlineLevel="2" spans="1:44">
      <c r="A116" s="60">
        <v>91</v>
      </c>
      <c r="B116" s="33" t="s">
        <v>7640</v>
      </c>
      <c r="C116" s="33" t="s">
        <v>558</v>
      </c>
      <c r="D116" s="33" t="s">
        <v>793</v>
      </c>
      <c r="E116" s="33" t="s">
        <v>794</v>
      </c>
      <c r="F116" s="33" t="s">
        <v>7641</v>
      </c>
      <c r="G116" s="33" t="s">
        <v>114</v>
      </c>
      <c r="H116" s="33" t="s">
        <v>736</v>
      </c>
      <c r="I116" s="33" t="s">
        <v>7642</v>
      </c>
      <c r="J116" s="59" t="s">
        <v>7643</v>
      </c>
      <c r="K116" s="33" t="s">
        <v>7642</v>
      </c>
      <c r="L116" s="33" t="s">
        <v>7644</v>
      </c>
      <c r="M116" s="33" t="s">
        <v>7053</v>
      </c>
      <c r="N116" s="33" t="s">
        <v>7054</v>
      </c>
      <c r="O116" s="33" t="s">
        <v>7055</v>
      </c>
      <c r="P116" s="33" t="s">
        <v>7056</v>
      </c>
      <c r="Q116" s="33" t="s">
        <v>7645</v>
      </c>
      <c r="R116" s="33" t="s">
        <v>7044</v>
      </c>
      <c r="S116" s="33" t="s">
        <v>7058</v>
      </c>
      <c r="T116" s="61" t="s">
        <v>7046</v>
      </c>
      <c r="U116" s="33" t="s">
        <v>741</v>
      </c>
      <c r="V116" s="59">
        <v>2024</v>
      </c>
      <c r="W116" s="33" t="s">
        <v>91</v>
      </c>
      <c r="X116" s="59">
        <v>202401</v>
      </c>
      <c r="Y116" s="59">
        <v>202412</v>
      </c>
      <c r="Z116" s="60">
        <f>SUM(AB116:AE116)</f>
        <v>4.72</v>
      </c>
      <c r="AA116" s="65">
        <f>SUM(AB116:AD116)</f>
        <v>4.72</v>
      </c>
      <c r="AB116" s="69">
        <v>4.72</v>
      </c>
      <c r="AC116" s="69">
        <f>IFERROR(VLOOKUP(B116,'[2]巫溪-1 (20231219晚计划内)  '!$F:$BO,62,),"")</f>
        <v>0</v>
      </c>
      <c r="AD116" s="69" t="str">
        <f>IFERROR(VLOOKUP(B116,'[2]巫溪-1 (20231219晚计划内)  '!$F:$AH,29,),"")</f>
        <v/>
      </c>
      <c r="AE116" s="69"/>
      <c r="AF116" s="59">
        <v>236</v>
      </c>
      <c r="AG116" s="59">
        <v>236</v>
      </c>
      <c r="AH116" s="33" t="s">
        <v>92</v>
      </c>
      <c r="AI116" s="33" t="s">
        <v>92</v>
      </c>
      <c r="AJ116" s="33" t="s">
        <v>92</v>
      </c>
      <c r="AK116" s="33" t="s">
        <v>91</v>
      </c>
      <c r="AL116" s="33" t="s">
        <v>91</v>
      </c>
      <c r="AM116" s="33" t="s">
        <v>92</v>
      </c>
      <c r="AN116" s="33" t="s">
        <v>92</v>
      </c>
      <c r="AO116" s="33" t="s">
        <v>92</v>
      </c>
      <c r="AP116" s="33" t="s">
        <v>92</v>
      </c>
      <c r="AQ116" s="33" t="s">
        <v>7059</v>
      </c>
      <c r="AR116" s="65"/>
    </row>
    <row r="117" s="54" customFormat="1" ht="68" customHeight="1" outlineLevel="2" spans="1:44">
      <c r="A117" s="60">
        <v>92</v>
      </c>
      <c r="B117" s="28" t="s">
        <v>7646</v>
      </c>
      <c r="C117" s="33" t="s">
        <v>110</v>
      </c>
      <c r="D117" s="33" t="s">
        <v>111</v>
      </c>
      <c r="E117" s="33" t="s">
        <v>175</v>
      </c>
      <c r="F117" s="28" t="s">
        <v>7647</v>
      </c>
      <c r="G117" s="33" t="s">
        <v>114</v>
      </c>
      <c r="H117" s="33" t="s">
        <v>736</v>
      </c>
      <c r="I117" s="28" t="s">
        <v>7648</v>
      </c>
      <c r="J117" s="28" t="s">
        <v>7649</v>
      </c>
      <c r="K117" s="28" t="s">
        <v>7648</v>
      </c>
      <c r="L117" s="28" t="s">
        <v>7650</v>
      </c>
      <c r="M117" s="28" t="s">
        <v>82</v>
      </c>
      <c r="N117" s="28" t="s">
        <v>182</v>
      </c>
      <c r="O117" s="28" t="s">
        <v>7066</v>
      </c>
      <c r="P117" s="28" t="s">
        <v>7067</v>
      </c>
      <c r="Q117" s="28" t="s">
        <v>7651</v>
      </c>
      <c r="R117" s="28" t="s">
        <v>213</v>
      </c>
      <c r="S117" s="28" t="s">
        <v>155</v>
      </c>
      <c r="T117" s="28" t="s">
        <v>214</v>
      </c>
      <c r="U117" s="28" t="s">
        <v>741</v>
      </c>
      <c r="V117" s="59">
        <v>2024</v>
      </c>
      <c r="W117" s="33" t="s">
        <v>91</v>
      </c>
      <c r="X117" s="59">
        <v>202401</v>
      </c>
      <c r="Y117" s="59">
        <v>202412</v>
      </c>
      <c r="Z117" s="60">
        <f>SUM(AB117:AE117)</f>
        <v>17.35</v>
      </c>
      <c r="AA117" s="28">
        <v>17.35</v>
      </c>
      <c r="AB117" s="28">
        <v>17.35</v>
      </c>
      <c r="AC117" s="69" t="str">
        <f>IFERROR(VLOOKUP(B117,'[2]巫溪-1 (20231219晚计划内)  '!$F:$BO,62,),"")</f>
        <v/>
      </c>
      <c r="AD117" s="69" t="str">
        <f>IFERROR(VLOOKUP(B117,'[2]巫溪-1 (20231219晚计划内)  '!$F:$AH,29,),"")</f>
        <v/>
      </c>
      <c r="AE117" s="69"/>
      <c r="AF117" s="70">
        <v>966</v>
      </c>
      <c r="AG117" s="70">
        <v>966</v>
      </c>
      <c r="AH117" s="70" t="s">
        <v>92</v>
      </c>
      <c r="AI117" s="70" t="s">
        <v>92</v>
      </c>
      <c r="AJ117" s="70" t="s">
        <v>92</v>
      </c>
      <c r="AK117" s="70" t="s">
        <v>91</v>
      </c>
      <c r="AL117" s="70" t="s">
        <v>92</v>
      </c>
      <c r="AM117" s="70" t="s">
        <v>92</v>
      </c>
      <c r="AN117" s="70" t="s">
        <v>92</v>
      </c>
      <c r="AO117" s="70" t="s">
        <v>92</v>
      </c>
      <c r="AP117" s="70" t="s">
        <v>92</v>
      </c>
      <c r="AQ117" s="70" t="s">
        <v>7652</v>
      </c>
      <c r="AR117" s="65"/>
    </row>
    <row r="118" s="54" customFormat="1" ht="90" customHeight="1" outlineLevel="2" spans="1:44">
      <c r="A118" s="60">
        <v>93</v>
      </c>
      <c r="B118" s="33" t="s">
        <v>7653</v>
      </c>
      <c r="C118" s="33" t="s">
        <v>2628</v>
      </c>
      <c r="D118" s="33" t="s">
        <v>2629</v>
      </c>
      <c r="E118" s="33" t="s">
        <v>7070</v>
      </c>
      <c r="F118" s="61" t="s">
        <v>7654</v>
      </c>
      <c r="G118" s="61" t="s">
        <v>114</v>
      </c>
      <c r="H118" s="61" t="s">
        <v>736</v>
      </c>
      <c r="I118" s="61" t="s">
        <v>7655</v>
      </c>
      <c r="J118" s="79" t="s">
        <v>7656</v>
      </c>
      <c r="K118" s="61" t="s">
        <v>7655</v>
      </c>
      <c r="L118" s="33" t="s">
        <v>7657</v>
      </c>
      <c r="M118" s="33" t="s">
        <v>7026</v>
      </c>
      <c r="N118" s="33" t="s">
        <v>7075</v>
      </c>
      <c r="O118" s="33" t="s">
        <v>7076</v>
      </c>
      <c r="P118" s="33" t="s">
        <v>85</v>
      </c>
      <c r="Q118" s="33" t="s">
        <v>7658</v>
      </c>
      <c r="R118" s="33" t="s">
        <v>7078</v>
      </c>
      <c r="S118" s="33" t="s">
        <v>7045</v>
      </c>
      <c r="T118" s="33" t="s">
        <v>214</v>
      </c>
      <c r="U118" s="33" t="s">
        <v>741</v>
      </c>
      <c r="V118" s="59">
        <v>2024</v>
      </c>
      <c r="W118" s="33" t="s">
        <v>91</v>
      </c>
      <c r="X118" s="59">
        <v>202401</v>
      </c>
      <c r="Y118" s="59">
        <v>202412</v>
      </c>
      <c r="Z118" s="60">
        <f>SUM(AB118:AE118)</f>
        <v>6</v>
      </c>
      <c r="AA118" s="65">
        <f>SUM(AB118:AD118)</f>
        <v>6</v>
      </c>
      <c r="AB118" s="69">
        <f>IFERROR(VLOOKUP(B118,'[2]巫溪-1 (20231219晚计划内)  '!$F:$BN,61,),"")</f>
        <v>6</v>
      </c>
      <c r="AC118" s="69">
        <f>IFERROR(VLOOKUP(B118,'[2]巫溪-1 (20231219晚计划内)  '!$F:$BO,62,),"")</f>
        <v>0</v>
      </c>
      <c r="AD118" s="69" t="str">
        <f>IFERROR(VLOOKUP(B118,'[2]巫溪-1 (20231219晚计划内)  '!$F:$AH,29,),"")</f>
        <v/>
      </c>
      <c r="AE118" s="69"/>
      <c r="AF118" s="59">
        <v>970</v>
      </c>
      <c r="AG118" s="59">
        <v>970</v>
      </c>
      <c r="AH118" s="33" t="s">
        <v>92</v>
      </c>
      <c r="AI118" s="33" t="s">
        <v>92</v>
      </c>
      <c r="AJ118" s="33" t="s">
        <v>92</v>
      </c>
      <c r="AK118" s="33" t="s">
        <v>91</v>
      </c>
      <c r="AL118" s="33" t="s">
        <v>91</v>
      </c>
      <c r="AM118" s="33" t="s">
        <v>92</v>
      </c>
      <c r="AN118" s="33" t="s">
        <v>92</v>
      </c>
      <c r="AO118" s="33" t="s">
        <v>92</v>
      </c>
      <c r="AP118" s="33" t="s">
        <v>92</v>
      </c>
      <c r="AQ118" s="33" t="s">
        <v>2814</v>
      </c>
      <c r="AR118" s="65"/>
    </row>
    <row r="119" s="54" customFormat="1" ht="52" customHeight="1" outlineLevel="1" spans="1:44">
      <c r="A119" s="60"/>
      <c r="B119" s="33"/>
      <c r="C119" s="33"/>
      <c r="D119" s="33"/>
      <c r="E119" s="33"/>
      <c r="F119" s="33"/>
      <c r="G119" s="33"/>
      <c r="H119" s="33"/>
      <c r="I119" s="33"/>
      <c r="J119" s="59"/>
      <c r="K119" s="33"/>
      <c r="L119" s="33"/>
      <c r="M119" s="33"/>
      <c r="N119" s="33"/>
      <c r="O119" s="33"/>
      <c r="P119" s="33"/>
      <c r="Q119" s="33"/>
      <c r="R119" s="33"/>
      <c r="S119" s="33"/>
      <c r="T119" s="61"/>
      <c r="U119" s="66" t="s">
        <v>7659</v>
      </c>
      <c r="V119" s="59"/>
      <c r="W119" s="33"/>
      <c r="X119" s="59"/>
      <c r="Y119" s="59"/>
      <c r="Z119" s="60">
        <f t="shared" ref="Z119:AQ119" si="25">SUBTOTAL(9,Z120:Z123)</f>
        <v>219.81</v>
      </c>
      <c r="AA119" s="65">
        <f t="shared" si="25"/>
        <v>219.81</v>
      </c>
      <c r="AB119" s="69">
        <f t="shared" si="25"/>
        <v>219.81</v>
      </c>
      <c r="AC119" s="69">
        <f t="shared" si="25"/>
        <v>0</v>
      </c>
      <c r="AD119" s="69">
        <f t="shared" si="25"/>
        <v>0</v>
      </c>
      <c r="AE119" s="69">
        <f t="shared" si="25"/>
        <v>0</v>
      </c>
      <c r="AF119" s="59">
        <f t="shared" si="25"/>
        <v>9385</v>
      </c>
      <c r="AG119" s="59">
        <f t="shared" si="25"/>
        <v>9385</v>
      </c>
      <c r="AH119" s="33">
        <f t="shared" si="25"/>
        <v>0</v>
      </c>
      <c r="AI119" s="33">
        <f t="shared" si="25"/>
        <v>0</v>
      </c>
      <c r="AJ119" s="33">
        <f t="shared" si="25"/>
        <v>0</v>
      </c>
      <c r="AK119" s="33">
        <f t="shared" si="25"/>
        <v>0</v>
      </c>
      <c r="AL119" s="33">
        <f t="shared" si="25"/>
        <v>0</v>
      </c>
      <c r="AM119" s="33">
        <f t="shared" si="25"/>
        <v>0</v>
      </c>
      <c r="AN119" s="33">
        <f t="shared" si="25"/>
        <v>0</v>
      </c>
      <c r="AO119" s="33">
        <f t="shared" si="25"/>
        <v>0</v>
      </c>
      <c r="AP119" s="33">
        <f t="shared" si="25"/>
        <v>0</v>
      </c>
      <c r="AQ119" s="33">
        <f t="shared" si="25"/>
        <v>0</v>
      </c>
      <c r="AR119" s="65"/>
    </row>
    <row r="120" s="54" customFormat="1" ht="97" customHeight="1" outlineLevel="2" spans="1:44">
      <c r="A120" s="60">
        <v>94</v>
      </c>
      <c r="B120" s="33" t="s">
        <v>7660</v>
      </c>
      <c r="C120" s="33" t="s">
        <v>558</v>
      </c>
      <c r="D120" s="33" t="s">
        <v>559</v>
      </c>
      <c r="E120" s="33" t="s">
        <v>559</v>
      </c>
      <c r="F120" s="33" t="s">
        <v>7661</v>
      </c>
      <c r="G120" s="33" t="s">
        <v>114</v>
      </c>
      <c r="H120" s="33" t="s">
        <v>592</v>
      </c>
      <c r="I120" s="33" t="s">
        <v>7662</v>
      </c>
      <c r="J120" s="59" t="s">
        <v>7663</v>
      </c>
      <c r="K120" s="33" t="s">
        <v>7662</v>
      </c>
      <c r="L120" s="33" t="s">
        <v>7664</v>
      </c>
      <c r="M120" s="33" t="s">
        <v>7039</v>
      </c>
      <c r="N120" s="33" t="s">
        <v>7040</v>
      </c>
      <c r="O120" s="33" t="s">
        <v>7041</v>
      </c>
      <c r="P120" s="33" t="s">
        <v>7042</v>
      </c>
      <c r="Q120" s="33" t="s">
        <v>7665</v>
      </c>
      <c r="R120" s="33" t="s">
        <v>7044</v>
      </c>
      <c r="S120" s="33" t="s">
        <v>7045</v>
      </c>
      <c r="T120" s="61" t="s">
        <v>7046</v>
      </c>
      <c r="U120" s="33" t="s">
        <v>597</v>
      </c>
      <c r="V120" s="59">
        <v>2024</v>
      </c>
      <c r="W120" s="33" t="s">
        <v>91</v>
      </c>
      <c r="X120" s="59">
        <v>202401</v>
      </c>
      <c r="Y120" s="59">
        <v>202412</v>
      </c>
      <c r="Z120" s="60">
        <f>SUM(AB120:AE120)</f>
        <v>86.4</v>
      </c>
      <c r="AA120" s="65">
        <f>SUM(AB120:AD120)</f>
        <v>86.4</v>
      </c>
      <c r="AB120" s="69">
        <f>IFERROR(VLOOKUP(B120,'[2]巫溪-1 (20231219晚计划内)  '!$F:$BN,61,),"")</f>
        <v>86.4</v>
      </c>
      <c r="AC120" s="69">
        <f>IFERROR(VLOOKUP(B120,'[2]巫溪-1 (20231219晚计划内)  '!$F:$BO,62,),"")</f>
        <v>0</v>
      </c>
      <c r="AD120" s="69" t="str">
        <f>IFERROR(VLOOKUP(B120,'[2]巫溪-1 (20231219晚计划内)  '!$F:$AH,29,),"")</f>
        <v/>
      </c>
      <c r="AE120" s="69"/>
      <c r="AF120" s="59">
        <v>170</v>
      </c>
      <c r="AG120" s="59">
        <v>170</v>
      </c>
      <c r="AH120" s="33" t="s">
        <v>92</v>
      </c>
      <c r="AI120" s="33" t="s">
        <v>92</v>
      </c>
      <c r="AJ120" s="33" t="s">
        <v>92</v>
      </c>
      <c r="AK120" s="33" t="s">
        <v>91</v>
      </c>
      <c r="AL120" s="33" t="s">
        <v>91</v>
      </c>
      <c r="AM120" s="33" t="s">
        <v>92</v>
      </c>
      <c r="AN120" s="33" t="s">
        <v>92</v>
      </c>
      <c r="AO120" s="33" t="s">
        <v>92</v>
      </c>
      <c r="AP120" s="33" t="s">
        <v>92</v>
      </c>
      <c r="AQ120" s="33" t="s">
        <v>573</v>
      </c>
      <c r="AR120" s="65"/>
    </row>
    <row r="121" s="54" customFormat="1" ht="56" customHeight="1" outlineLevel="2" spans="1:44">
      <c r="A121" s="60">
        <v>95</v>
      </c>
      <c r="B121" s="33" t="s">
        <v>7666</v>
      </c>
      <c r="C121" s="33" t="s">
        <v>558</v>
      </c>
      <c r="D121" s="33" t="s">
        <v>793</v>
      </c>
      <c r="E121" s="33" t="s">
        <v>794</v>
      </c>
      <c r="F121" s="33" t="s">
        <v>7667</v>
      </c>
      <c r="G121" s="33" t="s">
        <v>114</v>
      </c>
      <c r="H121" s="33" t="s">
        <v>592</v>
      </c>
      <c r="I121" s="33" t="s">
        <v>7668</v>
      </c>
      <c r="J121" s="59" t="s">
        <v>7669</v>
      </c>
      <c r="K121" s="33" t="s">
        <v>7668</v>
      </c>
      <c r="L121" s="33" t="s">
        <v>7670</v>
      </c>
      <c r="M121" s="33" t="s">
        <v>7053</v>
      </c>
      <c r="N121" s="33" t="s">
        <v>7054</v>
      </c>
      <c r="O121" s="33" t="s">
        <v>7055</v>
      </c>
      <c r="P121" s="33" t="s">
        <v>7056</v>
      </c>
      <c r="Q121" s="33" t="s">
        <v>7671</v>
      </c>
      <c r="R121" s="33" t="s">
        <v>7044</v>
      </c>
      <c r="S121" s="33" t="s">
        <v>7058</v>
      </c>
      <c r="T121" s="61" t="s">
        <v>7046</v>
      </c>
      <c r="U121" s="33" t="s">
        <v>597</v>
      </c>
      <c r="V121" s="59">
        <v>2024</v>
      </c>
      <c r="W121" s="33" t="s">
        <v>91</v>
      </c>
      <c r="X121" s="59">
        <v>202401</v>
      </c>
      <c r="Y121" s="59">
        <v>202412</v>
      </c>
      <c r="Z121" s="60">
        <f>SUM(AB121:AE121)</f>
        <v>25.36</v>
      </c>
      <c r="AA121" s="65">
        <f>SUM(AB121:AD121)</f>
        <v>25.36</v>
      </c>
      <c r="AB121" s="69">
        <v>25.36</v>
      </c>
      <c r="AC121" s="69">
        <f>IFERROR(VLOOKUP(B121,'[2]巫溪-1 (20231219晚计划内)  '!$F:$BO,62,),"")</f>
        <v>0</v>
      </c>
      <c r="AD121" s="69" t="str">
        <f>IFERROR(VLOOKUP(B121,'[2]巫溪-1 (20231219晚计划内)  '!$F:$AH,29,),"")</f>
        <v/>
      </c>
      <c r="AE121" s="69"/>
      <c r="AF121" s="59">
        <v>1268</v>
      </c>
      <c r="AG121" s="59">
        <v>1268</v>
      </c>
      <c r="AH121" s="33" t="s">
        <v>92</v>
      </c>
      <c r="AI121" s="33" t="s">
        <v>92</v>
      </c>
      <c r="AJ121" s="33" t="s">
        <v>92</v>
      </c>
      <c r="AK121" s="33" t="s">
        <v>91</v>
      </c>
      <c r="AL121" s="33" t="s">
        <v>91</v>
      </c>
      <c r="AM121" s="33" t="s">
        <v>92</v>
      </c>
      <c r="AN121" s="33" t="s">
        <v>92</v>
      </c>
      <c r="AO121" s="33" t="s">
        <v>92</v>
      </c>
      <c r="AP121" s="33" t="s">
        <v>92</v>
      </c>
      <c r="AQ121" s="33" t="s">
        <v>7059</v>
      </c>
      <c r="AR121" s="65"/>
    </row>
    <row r="122" s="54" customFormat="1" ht="66" customHeight="1" outlineLevel="2" spans="1:44">
      <c r="A122" s="60">
        <v>96</v>
      </c>
      <c r="B122" s="28" t="s">
        <v>7672</v>
      </c>
      <c r="C122" s="33" t="s">
        <v>110</v>
      </c>
      <c r="D122" s="33" t="s">
        <v>111</v>
      </c>
      <c r="E122" s="33" t="s">
        <v>175</v>
      </c>
      <c r="F122" s="28" t="s">
        <v>7673</v>
      </c>
      <c r="G122" s="33" t="s">
        <v>114</v>
      </c>
      <c r="H122" s="33" t="s">
        <v>592</v>
      </c>
      <c r="I122" s="28" t="s">
        <v>7674</v>
      </c>
      <c r="J122" s="28" t="s">
        <v>7675</v>
      </c>
      <c r="K122" s="28" t="s">
        <v>7674</v>
      </c>
      <c r="L122" s="28" t="s">
        <v>7676</v>
      </c>
      <c r="M122" s="28" t="s">
        <v>82</v>
      </c>
      <c r="N122" s="28" t="s">
        <v>182</v>
      </c>
      <c r="O122" s="28" t="s">
        <v>7066</v>
      </c>
      <c r="P122" s="28" t="s">
        <v>7067</v>
      </c>
      <c r="Q122" s="28" t="s">
        <v>7387</v>
      </c>
      <c r="R122" s="28" t="s">
        <v>213</v>
      </c>
      <c r="S122" s="28" t="s">
        <v>155</v>
      </c>
      <c r="T122" s="28" t="s">
        <v>214</v>
      </c>
      <c r="U122" s="28" t="s">
        <v>597</v>
      </c>
      <c r="V122" s="59">
        <v>2024</v>
      </c>
      <c r="W122" s="33" t="s">
        <v>91</v>
      </c>
      <c r="X122" s="59">
        <v>202401</v>
      </c>
      <c r="Y122" s="59">
        <v>202412</v>
      </c>
      <c r="Z122" s="60">
        <f>SUM(AB122:AE122)</f>
        <v>60.05</v>
      </c>
      <c r="AA122" s="28">
        <v>60.05</v>
      </c>
      <c r="AB122" s="28">
        <v>60.05</v>
      </c>
      <c r="AC122" s="69" t="str">
        <f>IFERROR(VLOOKUP(B122,'[2]巫溪-1 (20231219晚计划内)  '!$F:$BO,62,),"")</f>
        <v/>
      </c>
      <c r="AD122" s="69" t="str">
        <f>IFERROR(VLOOKUP(B122,'[2]巫溪-1 (20231219晚计划内)  '!$F:$AH,29,),"")</f>
        <v/>
      </c>
      <c r="AE122" s="69"/>
      <c r="AF122" s="70">
        <v>3723</v>
      </c>
      <c r="AG122" s="70">
        <v>3723</v>
      </c>
      <c r="AH122" s="70" t="s">
        <v>92</v>
      </c>
      <c r="AI122" s="70" t="s">
        <v>92</v>
      </c>
      <c r="AJ122" s="70" t="s">
        <v>92</v>
      </c>
      <c r="AK122" s="70" t="s">
        <v>91</v>
      </c>
      <c r="AL122" s="70" t="s">
        <v>92</v>
      </c>
      <c r="AM122" s="70" t="s">
        <v>92</v>
      </c>
      <c r="AN122" s="70" t="s">
        <v>92</v>
      </c>
      <c r="AO122" s="70" t="s">
        <v>92</v>
      </c>
      <c r="AP122" s="70" t="s">
        <v>92</v>
      </c>
      <c r="AQ122" s="70" t="s">
        <v>3023</v>
      </c>
      <c r="AR122" s="65"/>
    </row>
    <row r="123" s="54" customFormat="1" ht="93" customHeight="1" outlineLevel="2" spans="1:44">
      <c r="A123" s="60">
        <v>97</v>
      </c>
      <c r="B123" s="33" t="s">
        <v>7677</v>
      </c>
      <c r="C123" s="33" t="s">
        <v>2628</v>
      </c>
      <c r="D123" s="33" t="s">
        <v>2629</v>
      </c>
      <c r="E123" s="33" t="s">
        <v>7070</v>
      </c>
      <c r="F123" s="61" t="s">
        <v>7678</v>
      </c>
      <c r="G123" s="61" t="s">
        <v>114</v>
      </c>
      <c r="H123" s="61" t="s">
        <v>592</v>
      </c>
      <c r="I123" s="61" t="s">
        <v>7679</v>
      </c>
      <c r="J123" s="60" t="s">
        <v>7680</v>
      </c>
      <c r="K123" s="61" t="s">
        <v>7679</v>
      </c>
      <c r="L123" s="33" t="s">
        <v>7681</v>
      </c>
      <c r="M123" s="33" t="s">
        <v>7026</v>
      </c>
      <c r="N123" s="33" t="s">
        <v>7075</v>
      </c>
      <c r="O123" s="33" t="s">
        <v>7076</v>
      </c>
      <c r="P123" s="33" t="s">
        <v>85</v>
      </c>
      <c r="Q123" s="33" t="s">
        <v>7682</v>
      </c>
      <c r="R123" s="33" t="s">
        <v>7078</v>
      </c>
      <c r="S123" s="33" t="s">
        <v>7045</v>
      </c>
      <c r="T123" s="33" t="s">
        <v>214</v>
      </c>
      <c r="U123" s="33" t="s">
        <v>597</v>
      </c>
      <c r="V123" s="59">
        <v>2024</v>
      </c>
      <c r="W123" s="33" t="s">
        <v>91</v>
      </c>
      <c r="X123" s="59">
        <v>202401</v>
      </c>
      <c r="Y123" s="59">
        <v>202412</v>
      </c>
      <c r="Z123" s="60">
        <f>SUM(AB123:AE123)</f>
        <v>48</v>
      </c>
      <c r="AA123" s="65">
        <f>SUM(AB123:AD123)</f>
        <v>48</v>
      </c>
      <c r="AB123" s="69">
        <f>IFERROR(VLOOKUP(B123,'[2]巫溪-1 (20231219晚计划内)  '!$F:$BN,61,),"")</f>
        <v>48</v>
      </c>
      <c r="AC123" s="69">
        <f>IFERROR(VLOOKUP(B123,'[2]巫溪-1 (20231219晚计划内)  '!$F:$BO,62,),"")</f>
        <v>0</v>
      </c>
      <c r="AD123" s="69" t="str">
        <f>IFERROR(VLOOKUP(B123,'[2]巫溪-1 (20231219晚计划内)  '!$F:$AH,29,),"")</f>
        <v/>
      </c>
      <c r="AE123" s="69"/>
      <c r="AF123" s="59">
        <v>4224</v>
      </c>
      <c r="AG123" s="59">
        <v>4224</v>
      </c>
      <c r="AH123" s="33" t="s">
        <v>92</v>
      </c>
      <c r="AI123" s="33" t="s">
        <v>92</v>
      </c>
      <c r="AJ123" s="33" t="s">
        <v>92</v>
      </c>
      <c r="AK123" s="33" t="s">
        <v>91</v>
      </c>
      <c r="AL123" s="33" t="s">
        <v>91</v>
      </c>
      <c r="AM123" s="33" t="s">
        <v>92</v>
      </c>
      <c r="AN123" s="33" t="s">
        <v>92</v>
      </c>
      <c r="AO123" s="33" t="s">
        <v>92</v>
      </c>
      <c r="AP123" s="33" t="s">
        <v>92</v>
      </c>
      <c r="AQ123" s="33" t="s">
        <v>2745</v>
      </c>
      <c r="AR123" s="65"/>
    </row>
    <row r="124" s="54" customFormat="1" ht="52" customHeight="1" outlineLevel="1" spans="1:44">
      <c r="A124" s="60"/>
      <c r="B124" s="33"/>
      <c r="C124" s="33"/>
      <c r="D124" s="33"/>
      <c r="E124" s="33"/>
      <c r="F124" s="33"/>
      <c r="G124" s="33"/>
      <c r="H124" s="33"/>
      <c r="I124" s="33"/>
      <c r="J124" s="59"/>
      <c r="K124" s="33"/>
      <c r="L124" s="33"/>
      <c r="M124" s="33"/>
      <c r="N124" s="33"/>
      <c r="O124" s="33"/>
      <c r="P124" s="33"/>
      <c r="Q124" s="33"/>
      <c r="R124" s="33"/>
      <c r="S124" s="33"/>
      <c r="T124" s="61"/>
      <c r="U124" s="66" t="s">
        <v>7683</v>
      </c>
      <c r="V124" s="59"/>
      <c r="W124" s="33"/>
      <c r="X124" s="59"/>
      <c r="Y124" s="59"/>
      <c r="Z124" s="60">
        <f t="shared" ref="Z124:AQ124" si="26">SUBTOTAL(9,Z125:Z128)</f>
        <v>97.83</v>
      </c>
      <c r="AA124" s="65">
        <f t="shared" si="26"/>
        <v>97.83</v>
      </c>
      <c r="AB124" s="69">
        <f t="shared" si="26"/>
        <v>97.83</v>
      </c>
      <c r="AC124" s="69">
        <f t="shared" si="26"/>
        <v>0</v>
      </c>
      <c r="AD124" s="69">
        <f t="shared" si="26"/>
        <v>0</v>
      </c>
      <c r="AE124" s="69">
        <f t="shared" si="26"/>
        <v>0</v>
      </c>
      <c r="AF124" s="59">
        <f t="shared" si="26"/>
        <v>3355</v>
      </c>
      <c r="AG124" s="59">
        <f t="shared" si="26"/>
        <v>3355</v>
      </c>
      <c r="AH124" s="33">
        <f t="shared" si="26"/>
        <v>0</v>
      </c>
      <c r="AI124" s="33">
        <f t="shared" si="26"/>
        <v>0</v>
      </c>
      <c r="AJ124" s="33">
        <f t="shared" si="26"/>
        <v>0</v>
      </c>
      <c r="AK124" s="33">
        <f t="shared" si="26"/>
        <v>0</v>
      </c>
      <c r="AL124" s="33">
        <f t="shared" si="26"/>
        <v>0</v>
      </c>
      <c r="AM124" s="33">
        <f t="shared" si="26"/>
        <v>0</v>
      </c>
      <c r="AN124" s="33">
        <f t="shared" si="26"/>
        <v>0</v>
      </c>
      <c r="AO124" s="33">
        <f t="shared" si="26"/>
        <v>0</v>
      </c>
      <c r="AP124" s="33">
        <f t="shared" si="26"/>
        <v>0</v>
      </c>
      <c r="AQ124" s="33">
        <f t="shared" si="26"/>
        <v>0</v>
      </c>
      <c r="AR124" s="65"/>
    </row>
    <row r="125" s="54" customFormat="1" ht="98" customHeight="1" outlineLevel="2" spans="1:44">
      <c r="A125" s="60">
        <v>98</v>
      </c>
      <c r="B125" s="33" t="s">
        <v>7684</v>
      </c>
      <c r="C125" s="33" t="s">
        <v>558</v>
      </c>
      <c r="D125" s="33" t="s">
        <v>559</v>
      </c>
      <c r="E125" s="33" t="s">
        <v>559</v>
      </c>
      <c r="F125" s="33" t="s">
        <v>7685</v>
      </c>
      <c r="G125" s="33" t="s">
        <v>114</v>
      </c>
      <c r="H125" s="33" t="s">
        <v>691</v>
      </c>
      <c r="I125" s="33" t="s">
        <v>7686</v>
      </c>
      <c r="J125" s="59" t="s">
        <v>7687</v>
      </c>
      <c r="K125" s="33" t="s">
        <v>7686</v>
      </c>
      <c r="L125" s="33" t="s">
        <v>7688</v>
      </c>
      <c r="M125" s="33" t="s">
        <v>7039</v>
      </c>
      <c r="N125" s="33" t="s">
        <v>7040</v>
      </c>
      <c r="O125" s="33" t="s">
        <v>7041</v>
      </c>
      <c r="P125" s="33" t="s">
        <v>7042</v>
      </c>
      <c r="Q125" s="33" t="s">
        <v>7689</v>
      </c>
      <c r="R125" s="33" t="s">
        <v>7044</v>
      </c>
      <c r="S125" s="33" t="s">
        <v>7045</v>
      </c>
      <c r="T125" s="61" t="s">
        <v>7046</v>
      </c>
      <c r="U125" s="33" t="s">
        <v>696</v>
      </c>
      <c r="V125" s="59">
        <v>2024</v>
      </c>
      <c r="W125" s="33" t="s">
        <v>91</v>
      </c>
      <c r="X125" s="59">
        <v>202401</v>
      </c>
      <c r="Y125" s="59">
        <v>202412</v>
      </c>
      <c r="Z125" s="60">
        <f>SUM(AB125:AE125)</f>
        <v>61.5</v>
      </c>
      <c r="AA125" s="65">
        <f>SUM(AB125:AD125)</f>
        <v>61.5</v>
      </c>
      <c r="AB125" s="69">
        <f>IFERROR(VLOOKUP(B125,'[2]巫溪-1 (20231219晚计划内)  '!$F:$BN,61,),"")</f>
        <v>61.5</v>
      </c>
      <c r="AC125" s="69">
        <f>IFERROR(VLOOKUP(B125,'[2]巫溪-1 (20231219晚计划内)  '!$F:$BO,62,),"")</f>
        <v>0</v>
      </c>
      <c r="AD125" s="69" t="str">
        <f>IFERROR(VLOOKUP(B125,'[2]巫溪-1 (20231219晚计划内)  '!$F:$AH,29,),"")</f>
        <v/>
      </c>
      <c r="AE125" s="69"/>
      <c r="AF125" s="59">
        <v>116</v>
      </c>
      <c r="AG125" s="59">
        <v>116</v>
      </c>
      <c r="AH125" s="33" t="s">
        <v>92</v>
      </c>
      <c r="AI125" s="33" t="s">
        <v>92</v>
      </c>
      <c r="AJ125" s="33" t="s">
        <v>92</v>
      </c>
      <c r="AK125" s="33" t="s">
        <v>91</v>
      </c>
      <c r="AL125" s="33" t="s">
        <v>91</v>
      </c>
      <c r="AM125" s="33" t="s">
        <v>92</v>
      </c>
      <c r="AN125" s="33" t="s">
        <v>92</v>
      </c>
      <c r="AO125" s="33" t="s">
        <v>92</v>
      </c>
      <c r="AP125" s="33" t="s">
        <v>92</v>
      </c>
      <c r="AQ125" s="33" t="s">
        <v>573</v>
      </c>
      <c r="AR125" s="65"/>
    </row>
    <row r="126" s="54" customFormat="1" ht="59" customHeight="1" outlineLevel="2" spans="1:44">
      <c r="A126" s="60">
        <v>99</v>
      </c>
      <c r="B126" s="33" t="s">
        <v>7690</v>
      </c>
      <c r="C126" s="33" t="s">
        <v>558</v>
      </c>
      <c r="D126" s="33" t="s">
        <v>793</v>
      </c>
      <c r="E126" s="33" t="s">
        <v>794</v>
      </c>
      <c r="F126" s="33" t="s">
        <v>7691</v>
      </c>
      <c r="G126" s="33" t="s">
        <v>114</v>
      </c>
      <c r="H126" s="33" t="s">
        <v>691</v>
      </c>
      <c r="I126" s="33" t="s">
        <v>7692</v>
      </c>
      <c r="J126" s="59" t="s">
        <v>7693</v>
      </c>
      <c r="K126" s="33" t="s">
        <v>7692</v>
      </c>
      <c r="L126" s="33" t="s">
        <v>7694</v>
      </c>
      <c r="M126" s="33" t="s">
        <v>7053</v>
      </c>
      <c r="N126" s="33" t="s">
        <v>7054</v>
      </c>
      <c r="O126" s="33" t="s">
        <v>7055</v>
      </c>
      <c r="P126" s="33" t="s">
        <v>7056</v>
      </c>
      <c r="Q126" s="33" t="s">
        <v>7695</v>
      </c>
      <c r="R126" s="33" t="s">
        <v>7044</v>
      </c>
      <c r="S126" s="33" t="s">
        <v>7058</v>
      </c>
      <c r="T126" s="61" t="s">
        <v>7046</v>
      </c>
      <c r="U126" s="33" t="s">
        <v>696</v>
      </c>
      <c r="V126" s="59">
        <v>2024</v>
      </c>
      <c r="W126" s="33" t="s">
        <v>91</v>
      </c>
      <c r="X126" s="59">
        <v>202401</v>
      </c>
      <c r="Y126" s="59">
        <v>202412</v>
      </c>
      <c r="Z126" s="60">
        <f>SUM(AB126:AE126)</f>
        <v>8.08</v>
      </c>
      <c r="AA126" s="65">
        <f>SUM(AB126:AD126)</f>
        <v>8.08</v>
      </c>
      <c r="AB126" s="69">
        <v>8.08</v>
      </c>
      <c r="AC126" s="69">
        <f>IFERROR(VLOOKUP(B126,'[2]巫溪-1 (20231219晚计划内)  '!$F:$BO,62,),"")</f>
        <v>0</v>
      </c>
      <c r="AD126" s="69" t="str">
        <f>IFERROR(VLOOKUP(B126,'[2]巫溪-1 (20231219晚计划内)  '!$F:$AH,29,),"")</f>
        <v/>
      </c>
      <c r="AE126" s="69"/>
      <c r="AF126" s="59">
        <v>404</v>
      </c>
      <c r="AG126" s="59">
        <v>404</v>
      </c>
      <c r="AH126" s="33" t="s">
        <v>92</v>
      </c>
      <c r="AI126" s="33" t="s">
        <v>92</v>
      </c>
      <c r="AJ126" s="33" t="s">
        <v>92</v>
      </c>
      <c r="AK126" s="33" t="s">
        <v>91</v>
      </c>
      <c r="AL126" s="33" t="s">
        <v>91</v>
      </c>
      <c r="AM126" s="33" t="s">
        <v>92</v>
      </c>
      <c r="AN126" s="33" t="s">
        <v>92</v>
      </c>
      <c r="AO126" s="33" t="s">
        <v>92</v>
      </c>
      <c r="AP126" s="33" t="s">
        <v>92</v>
      </c>
      <c r="AQ126" s="33" t="s">
        <v>7059</v>
      </c>
      <c r="AR126" s="65"/>
    </row>
    <row r="127" s="54" customFormat="1" ht="79" customHeight="1" outlineLevel="2" spans="1:44">
      <c r="A127" s="60">
        <v>100</v>
      </c>
      <c r="B127" s="28" t="s">
        <v>7696</v>
      </c>
      <c r="C127" s="33" t="s">
        <v>110</v>
      </c>
      <c r="D127" s="33" t="s">
        <v>111</v>
      </c>
      <c r="E127" s="33" t="s">
        <v>175</v>
      </c>
      <c r="F127" s="28" t="s">
        <v>7697</v>
      </c>
      <c r="G127" s="33" t="s">
        <v>114</v>
      </c>
      <c r="H127" s="33" t="s">
        <v>691</v>
      </c>
      <c r="I127" s="28" t="s">
        <v>7698</v>
      </c>
      <c r="J127" s="28" t="s">
        <v>7699</v>
      </c>
      <c r="K127" s="28" t="s">
        <v>7698</v>
      </c>
      <c r="L127" s="28" t="s">
        <v>7700</v>
      </c>
      <c r="M127" s="28" t="s">
        <v>82</v>
      </c>
      <c r="N127" s="28" t="s">
        <v>182</v>
      </c>
      <c r="O127" s="28" t="s">
        <v>7066</v>
      </c>
      <c r="P127" s="28" t="s">
        <v>7067</v>
      </c>
      <c r="Q127" s="28" t="s">
        <v>7701</v>
      </c>
      <c r="R127" s="28" t="s">
        <v>213</v>
      </c>
      <c r="S127" s="28" t="s">
        <v>155</v>
      </c>
      <c r="T127" s="28" t="s">
        <v>214</v>
      </c>
      <c r="U127" s="28" t="s">
        <v>696</v>
      </c>
      <c r="V127" s="59">
        <v>2024</v>
      </c>
      <c r="W127" s="33" t="s">
        <v>91</v>
      </c>
      <c r="X127" s="59">
        <v>202401</v>
      </c>
      <c r="Y127" s="59">
        <v>202412</v>
      </c>
      <c r="Z127" s="60">
        <f>SUM(AB127:AE127)</f>
        <v>20.25</v>
      </c>
      <c r="AA127" s="28">
        <v>20.25</v>
      </c>
      <c r="AB127" s="28">
        <v>20.25</v>
      </c>
      <c r="AC127" s="69" t="str">
        <f>IFERROR(VLOOKUP(B127,'[2]巫溪-1 (20231219晚计划内)  '!$F:$BO,62,),"")</f>
        <v/>
      </c>
      <c r="AD127" s="69" t="str">
        <f>IFERROR(VLOOKUP(B127,'[2]巫溪-1 (20231219晚计划内)  '!$F:$AH,29,),"")</f>
        <v/>
      </c>
      <c r="AE127" s="69"/>
      <c r="AF127" s="70">
        <v>1095</v>
      </c>
      <c r="AG127" s="70">
        <v>1095</v>
      </c>
      <c r="AH127" s="70" t="s">
        <v>92</v>
      </c>
      <c r="AI127" s="70" t="s">
        <v>92</v>
      </c>
      <c r="AJ127" s="70" t="s">
        <v>92</v>
      </c>
      <c r="AK127" s="70" t="s">
        <v>91</v>
      </c>
      <c r="AL127" s="70" t="s">
        <v>92</v>
      </c>
      <c r="AM127" s="70" t="s">
        <v>92</v>
      </c>
      <c r="AN127" s="70" t="s">
        <v>92</v>
      </c>
      <c r="AO127" s="70" t="s">
        <v>92</v>
      </c>
      <c r="AP127" s="70" t="s">
        <v>92</v>
      </c>
      <c r="AQ127" s="70" t="s">
        <v>1092</v>
      </c>
      <c r="AR127" s="65"/>
    </row>
    <row r="128" s="54" customFormat="1" ht="110" customHeight="1" outlineLevel="2" spans="1:44">
      <c r="A128" s="60">
        <v>101</v>
      </c>
      <c r="B128" s="33" t="s">
        <v>7702</v>
      </c>
      <c r="C128" s="33" t="s">
        <v>2628</v>
      </c>
      <c r="D128" s="33" t="s">
        <v>2629</v>
      </c>
      <c r="E128" s="33" t="s">
        <v>7070</v>
      </c>
      <c r="F128" s="61" t="s">
        <v>7703</v>
      </c>
      <c r="G128" s="61" t="s">
        <v>114</v>
      </c>
      <c r="H128" s="61" t="s">
        <v>691</v>
      </c>
      <c r="I128" s="61" t="s">
        <v>7704</v>
      </c>
      <c r="J128" s="60" t="s">
        <v>7705</v>
      </c>
      <c r="K128" s="61" t="s">
        <v>7704</v>
      </c>
      <c r="L128" s="33" t="s">
        <v>7706</v>
      </c>
      <c r="M128" s="33" t="s">
        <v>7026</v>
      </c>
      <c r="N128" s="33" t="s">
        <v>7075</v>
      </c>
      <c r="O128" s="33" t="s">
        <v>7076</v>
      </c>
      <c r="P128" s="33" t="s">
        <v>85</v>
      </c>
      <c r="Q128" s="33" t="s">
        <v>7707</v>
      </c>
      <c r="R128" s="33" t="s">
        <v>7078</v>
      </c>
      <c r="S128" s="33" t="s">
        <v>7045</v>
      </c>
      <c r="T128" s="33" t="s">
        <v>214</v>
      </c>
      <c r="U128" s="33" t="s">
        <v>696</v>
      </c>
      <c r="V128" s="59">
        <v>2024</v>
      </c>
      <c r="W128" s="33" t="s">
        <v>91</v>
      </c>
      <c r="X128" s="59">
        <v>202401</v>
      </c>
      <c r="Y128" s="59">
        <v>202412</v>
      </c>
      <c r="Z128" s="60">
        <f>SUM(AB128:AE128)</f>
        <v>8</v>
      </c>
      <c r="AA128" s="65">
        <f>SUM(AB128:AD128)</f>
        <v>8</v>
      </c>
      <c r="AB128" s="69">
        <f>IFERROR(VLOOKUP(B128,'[2]巫溪-1 (20231219晚计划内)  '!$F:$BN,61,),"")</f>
        <v>8</v>
      </c>
      <c r="AC128" s="69">
        <f>IFERROR(VLOOKUP(B128,'[2]巫溪-1 (20231219晚计划内)  '!$F:$BO,62,),"")</f>
        <v>0</v>
      </c>
      <c r="AD128" s="69" t="str">
        <f>IFERROR(VLOOKUP(B128,'[2]巫溪-1 (20231219晚计划内)  '!$F:$AH,29,),"")</f>
        <v/>
      </c>
      <c r="AE128" s="69"/>
      <c r="AF128" s="59">
        <v>1740</v>
      </c>
      <c r="AG128" s="59">
        <v>1740</v>
      </c>
      <c r="AH128" s="33" t="s">
        <v>92</v>
      </c>
      <c r="AI128" s="33" t="s">
        <v>92</v>
      </c>
      <c r="AJ128" s="33" t="s">
        <v>92</v>
      </c>
      <c r="AK128" s="33" t="s">
        <v>91</v>
      </c>
      <c r="AL128" s="33" t="s">
        <v>91</v>
      </c>
      <c r="AM128" s="33" t="s">
        <v>92</v>
      </c>
      <c r="AN128" s="33" t="s">
        <v>92</v>
      </c>
      <c r="AO128" s="33" t="s">
        <v>92</v>
      </c>
      <c r="AP128" s="33" t="s">
        <v>92</v>
      </c>
      <c r="AQ128" s="33" t="s">
        <v>2701</v>
      </c>
      <c r="AR128" s="65"/>
    </row>
    <row r="129" s="54" customFormat="1" ht="56" customHeight="1" outlineLevel="1" spans="1:44">
      <c r="A129" s="60"/>
      <c r="B129" s="33"/>
      <c r="C129" s="33"/>
      <c r="D129" s="33"/>
      <c r="E129" s="33"/>
      <c r="F129" s="33"/>
      <c r="G129" s="33"/>
      <c r="H129" s="33"/>
      <c r="I129" s="33"/>
      <c r="J129" s="59"/>
      <c r="K129" s="33"/>
      <c r="L129" s="33"/>
      <c r="M129" s="33"/>
      <c r="N129" s="33"/>
      <c r="O129" s="33"/>
      <c r="P129" s="33"/>
      <c r="Q129" s="33"/>
      <c r="R129" s="33"/>
      <c r="S129" s="33"/>
      <c r="T129" s="61"/>
      <c r="U129" s="66" t="s">
        <v>7708</v>
      </c>
      <c r="V129" s="59"/>
      <c r="W129" s="33"/>
      <c r="X129" s="59"/>
      <c r="Y129" s="59"/>
      <c r="Z129" s="60">
        <f t="shared" ref="Z129:AQ129" si="27">SUBTOTAL(9,Z130:Z134)</f>
        <v>228.22525</v>
      </c>
      <c r="AA129" s="65">
        <f t="shared" si="27"/>
        <v>228.22525</v>
      </c>
      <c r="AB129" s="69">
        <f t="shared" si="27"/>
        <v>228.22525</v>
      </c>
      <c r="AC129" s="69">
        <f t="shared" si="27"/>
        <v>0</v>
      </c>
      <c r="AD129" s="69">
        <f t="shared" si="27"/>
        <v>0</v>
      </c>
      <c r="AE129" s="69">
        <f t="shared" si="27"/>
        <v>0</v>
      </c>
      <c r="AF129" s="59">
        <f t="shared" si="27"/>
        <v>5943</v>
      </c>
      <c r="AG129" s="59">
        <f t="shared" si="27"/>
        <v>5771</v>
      </c>
      <c r="AH129" s="33">
        <f t="shared" si="27"/>
        <v>0</v>
      </c>
      <c r="AI129" s="33">
        <f t="shared" si="27"/>
        <v>0</v>
      </c>
      <c r="AJ129" s="33">
        <f t="shared" si="27"/>
        <v>0</v>
      </c>
      <c r="AK129" s="33">
        <f t="shared" si="27"/>
        <v>0</v>
      </c>
      <c r="AL129" s="33">
        <f t="shared" si="27"/>
        <v>0</v>
      </c>
      <c r="AM129" s="33">
        <f t="shared" si="27"/>
        <v>0</v>
      </c>
      <c r="AN129" s="33">
        <f t="shared" si="27"/>
        <v>0</v>
      </c>
      <c r="AO129" s="33">
        <f t="shared" si="27"/>
        <v>0</v>
      </c>
      <c r="AP129" s="33">
        <f t="shared" si="27"/>
        <v>0</v>
      </c>
      <c r="AQ129" s="33">
        <f t="shared" si="27"/>
        <v>0</v>
      </c>
      <c r="AR129" s="65"/>
    </row>
    <row r="130" s="54" customFormat="1" ht="95" customHeight="1" outlineLevel="2" spans="1:44">
      <c r="A130" s="60">
        <v>102</v>
      </c>
      <c r="B130" s="33" t="s">
        <v>7709</v>
      </c>
      <c r="C130" s="33" t="s">
        <v>558</v>
      </c>
      <c r="D130" s="33" t="s">
        <v>559</v>
      </c>
      <c r="E130" s="33" t="s">
        <v>559</v>
      </c>
      <c r="F130" s="33" t="s">
        <v>7710</v>
      </c>
      <c r="G130" s="33" t="s">
        <v>114</v>
      </c>
      <c r="H130" s="33" t="s">
        <v>751</v>
      </c>
      <c r="I130" s="33" t="s">
        <v>7231</v>
      </c>
      <c r="J130" s="59" t="s">
        <v>7232</v>
      </c>
      <c r="K130" s="33" t="s">
        <v>7231</v>
      </c>
      <c r="L130" s="33" t="s">
        <v>7233</v>
      </c>
      <c r="M130" s="33" t="s">
        <v>7039</v>
      </c>
      <c r="N130" s="33" t="s">
        <v>7040</v>
      </c>
      <c r="O130" s="33" t="s">
        <v>7041</v>
      </c>
      <c r="P130" s="33" t="s">
        <v>7042</v>
      </c>
      <c r="Q130" s="33" t="s">
        <v>7234</v>
      </c>
      <c r="R130" s="33" t="s">
        <v>7044</v>
      </c>
      <c r="S130" s="33" t="s">
        <v>7045</v>
      </c>
      <c r="T130" s="61" t="s">
        <v>7046</v>
      </c>
      <c r="U130" s="33" t="s">
        <v>756</v>
      </c>
      <c r="V130" s="59">
        <v>2024</v>
      </c>
      <c r="W130" s="33" t="s">
        <v>91</v>
      </c>
      <c r="X130" s="59">
        <v>202401</v>
      </c>
      <c r="Y130" s="59">
        <v>202412</v>
      </c>
      <c r="Z130" s="60">
        <f>SUM(AB130:AE130)</f>
        <v>70.2</v>
      </c>
      <c r="AA130" s="65">
        <f>SUM(AB130:AD130)</f>
        <v>70.2</v>
      </c>
      <c r="AB130" s="69">
        <f>IFERROR(VLOOKUP(B130,'[2]巫溪-1 (20231219晚计划内)  '!$F:$BN,61,),"")</f>
        <v>70.2</v>
      </c>
      <c r="AC130" s="69">
        <f>IFERROR(VLOOKUP(B130,'[2]巫溪-1 (20231219晚计划内)  '!$F:$BO,62,),"")</f>
        <v>0</v>
      </c>
      <c r="AD130" s="69" t="str">
        <f>IFERROR(VLOOKUP(B130,'[2]巫溪-1 (20231219晚计划内)  '!$F:$AH,29,),"")</f>
        <v/>
      </c>
      <c r="AE130" s="69"/>
      <c r="AF130" s="59">
        <v>137</v>
      </c>
      <c r="AG130" s="59">
        <v>137</v>
      </c>
      <c r="AH130" s="33" t="s">
        <v>92</v>
      </c>
      <c r="AI130" s="33" t="s">
        <v>92</v>
      </c>
      <c r="AJ130" s="33" t="s">
        <v>92</v>
      </c>
      <c r="AK130" s="33" t="s">
        <v>91</v>
      </c>
      <c r="AL130" s="33" t="s">
        <v>91</v>
      </c>
      <c r="AM130" s="33" t="s">
        <v>92</v>
      </c>
      <c r="AN130" s="33" t="s">
        <v>92</v>
      </c>
      <c r="AO130" s="33" t="s">
        <v>92</v>
      </c>
      <c r="AP130" s="33" t="s">
        <v>92</v>
      </c>
      <c r="AQ130" s="33" t="s">
        <v>573</v>
      </c>
      <c r="AR130" s="65"/>
    </row>
    <row r="131" s="54" customFormat="1" ht="51" customHeight="1" outlineLevel="2" spans="1:44">
      <c r="A131" s="60">
        <v>103</v>
      </c>
      <c r="B131" s="33" t="s">
        <v>7711</v>
      </c>
      <c r="C131" s="33" t="s">
        <v>558</v>
      </c>
      <c r="D131" s="33" t="s">
        <v>793</v>
      </c>
      <c r="E131" s="33" t="s">
        <v>794</v>
      </c>
      <c r="F131" s="33" t="s">
        <v>7712</v>
      </c>
      <c r="G131" s="33" t="s">
        <v>114</v>
      </c>
      <c r="H131" s="33" t="s">
        <v>751</v>
      </c>
      <c r="I131" s="33" t="s">
        <v>7713</v>
      </c>
      <c r="J131" s="59" t="s">
        <v>7714</v>
      </c>
      <c r="K131" s="33" t="s">
        <v>7713</v>
      </c>
      <c r="L131" s="33" t="s">
        <v>7715</v>
      </c>
      <c r="M131" s="33" t="s">
        <v>7053</v>
      </c>
      <c r="N131" s="33" t="s">
        <v>7054</v>
      </c>
      <c r="O131" s="33" t="s">
        <v>7055</v>
      </c>
      <c r="P131" s="33" t="s">
        <v>7056</v>
      </c>
      <c r="Q131" s="33" t="s">
        <v>7716</v>
      </c>
      <c r="R131" s="33" t="s">
        <v>7044</v>
      </c>
      <c r="S131" s="33" t="s">
        <v>7058</v>
      </c>
      <c r="T131" s="61" t="s">
        <v>7046</v>
      </c>
      <c r="U131" s="33" t="s">
        <v>756</v>
      </c>
      <c r="V131" s="59">
        <v>2024</v>
      </c>
      <c r="W131" s="33" t="s">
        <v>91</v>
      </c>
      <c r="X131" s="59">
        <v>202401</v>
      </c>
      <c r="Y131" s="59">
        <v>202412</v>
      </c>
      <c r="Z131" s="60">
        <f>SUM(AB131:AE131)</f>
        <v>17.22525</v>
      </c>
      <c r="AA131" s="65">
        <f>SUM(AB131:AD131)</f>
        <v>17.22525</v>
      </c>
      <c r="AB131" s="69">
        <v>17.22525</v>
      </c>
      <c r="AC131" s="69">
        <f>IFERROR(VLOOKUP(B131,'[2]巫溪-1 (20231219晚计划内)  '!$F:$BO,62,),"")</f>
        <v>0</v>
      </c>
      <c r="AD131" s="69" t="str">
        <f>IFERROR(VLOOKUP(B131,'[2]巫溪-1 (20231219晚计划内)  '!$F:$AH,29,),"")</f>
        <v/>
      </c>
      <c r="AE131" s="69"/>
      <c r="AF131" s="59">
        <v>862</v>
      </c>
      <c r="AG131" s="59">
        <v>862</v>
      </c>
      <c r="AH131" s="33" t="s">
        <v>92</v>
      </c>
      <c r="AI131" s="33" t="s">
        <v>92</v>
      </c>
      <c r="AJ131" s="33" t="s">
        <v>92</v>
      </c>
      <c r="AK131" s="33" t="s">
        <v>91</v>
      </c>
      <c r="AL131" s="33" t="s">
        <v>91</v>
      </c>
      <c r="AM131" s="33" t="s">
        <v>92</v>
      </c>
      <c r="AN131" s="33" t="s">
        <v>92</v>
      </c>
      <c r="AO131" s="33" t="s">
        <v>92</v>
      </c>
      <c r="AP131" s="33" t="s">
        <v>92</v>
      </c>
      <c r="AQ131" s="33" t="s">
        <v>7059</v>
      </c>
      <c r="AR131" s="65"/>
    </row>
    <row r="132" s="54" customFormat="1" ht="65" customHeight="1" outlineLevel="2" spans="1:44">
      <c r="A132" s="60">
        <v>104</v>
      </c>
      <c r="B132" s="28" t="s">
        <v>7717</v>
      </c>
      <c r="C132" s="33" t="s">
        <v>110</v>
      </c>
      <c r="D132" s="33" t="s">
        <v>111</v>
      </c>
      <c r="E132" s="33" t="s">
        <v>175</v>
      </c>
      <c r="F132" s="28" t="s">
        <v>7718</v>
      </c>
      <c r="G132" s="33" t="s">
        <v>114</v>
      </c>
      <c r="H132" s="33" t="s">
        <v>751</v>
      </c>
      <c r="I132" s="28" t="s">
        <v>7719</v>
      </c>
      <c r="J132" s="28" t="s">
        <v>7720</v>
      </c>
      <c r="K132" s="28" t="s">
        <v>7719</v>
      </c>
      <c r="L132" s="28" t="s">
        <v>7721</v>
      </c>
      <c r="M132" s="28" t="s">
        <v>82</v>
      </c>
      <c r="N132" s="28" t="s">
        <v>182</v>
      </c>
      <c r="O132" s="28" t="s">
        <v>7066</v>
      </c>
      <c r="P132" s="28" t="s">
        <v>7067</v>
      </c>
      <c r="Q132" s="28" t="s">
        <v>7722</v>
      </c>
      <c r="R132" s="28" t="s">
        <v>213</v>
      </c>
      <c r="S132" s="28" t="s">
        <v>155</v>
      </c>
      <c r="T132" s="28" t="s">
        <v>214</v>
      </c>
      <c r="U132" s="28" t="s">
        <v>756</v>
      </c>
      <c r="V132" s="59">
        <v>2024</v>
      </c>
      <c r="W132" s="33" t="s">
        <v>91</v>
      </c>
      <c r="X132" s="59">
        <v>202401</v>
      </c>
      <c r="Y132" s="59">
        <v>202412</v>
      </c>
      <c r="Z132" s="60">
        <f>SUM(AB132:AE132)</f>
        <v>38.8</v>
      </c>
      <c r="AA132" s="28">
        <v>38.8</v>
      </c>
      <c r="AB132" s="28">
        <v>38.8</v>
      </c>
      <c r="AC132" s="69" t="str">
        <f>IFERROR(VLOOKUP(B132,'[2]巫溪-1 (20231219晚计划内)  '!$F:$BO,62,),"")</f>
        <v/>
      </c>
      <c r="AD132" s="69" t="str">
        <f>IFERROR(VLOOKUP(B132,'[2]巫溪-1 (20231219晚计划内)  '!$F:$AH,29,),"")</f>
        <v/>
      </c>
      <c r="AE132" s="69"/>
      <c r="AF132" s="70">
        <v>2000</v>
      </c>
      <c r="AG132" s="70">
        <v>2000</v>
      </c>
      <c r="AH132" s="87" t="s">
        <v>92</v>
      </c>
      <c r="AI132" s="87" t="s">
        <v>92</v>
      </c>
      <c r="AJ132" s="87" t="s">
        <v>92</v>
      </c>
      <c r="AK132" s="70" t="s">
        <v>91</v>
      </c>
      <c r="AL132" s="87" t="s">
        <v>92</v>
      </c>
      <c r="AM132" s="87" t="s">
        <v>92</v>
      </c>
      <c r="AN132" s="87" t="s">
        <v>92</v>
      </c>
      <c r="AO132" s="87" t="s">
        <v>92</v>
      </c>
      <c r="AP132" s="87" t="s">
        <v>92</v>
      </c>
      <c r="AQ132" s="70" t="s">
        <v>1933</v>
      </c>
      <c r="AR132" s="65"/>
    </row>
    <row r="133" s="54" customFormat="1" ht="67" customHeight="1" outlineLevel="2" spans="1:44">
      <c r="A133" s="60">
        <v>105</v>
      </c>
      <c r="B133" s="33" t="s">
        <v>7723</v>
      </c>
      <c r="C133" s="33" t="s">
        <v>110</v>
      </c>
      <c r="D133" s="33" t="s">
        <v>111</v>
      </c>
      <c r="E133" s="33" t="s">
        <v>175</v>
      </c>
      <c r="F133" s="82" t="s">
        <v>7724</v>
      </c>
      <c r="G133" s="33" t="s">
        <v>96</v>
      </c>
      <c r="H133" s="33" t="s">
        <v>751</v>
      </c>
      <c r="I133" s="83" t="s">
        <v>7725</v>
      </c>
      <c r="J133" s="82" t="s">
        <v>7726</v>
      </c>
      <c r="K133" s="83" t="s">
        <v>7725</v>
      </c>
      <c r="L133" s="33" t="s">
        <v>7727</v>
      </c>
      <c r="M133" s="33" t="s">
        <v>7026</v>
      </c>
      <c r="N133" s="33" t="s">
        <v>7259</v>
      </c>
      <c r="O133" s="33" t="s">
        <v>7728</v>
      </c>
      <c r="P133" s="33" t="s">
        <v>7729</v>
      </c>
      <c r="Q133" s="33" t="s">
        <v>7730</v>
      </c>
      <c r="R133" s="33" t="s">
        <v>7731</v>
      </c>
      <c r="S133" s="33" t="s">
        <v>7045</v>
      </c>
      <c r="T133" s="33" t="s">
        <v>2306</v>
      </c>
      <c r="U133" s="33" t="s">
        <v>756</v>
      </c>
      <c r="V133" s="59">
        <v>2024</v>
      </c>
      <c r="W133" s="33" t="s">
        <v>91</v>
      </c>
      <c r="X133" s="59">
        <v>202401</v>
      </c>
      <c r="Y133" s="59">
        <v>202412</v>
      </c>
      <c r="Z133" s="60">
        <f>SUM(AB133:AE133)</f>
        <v>80</v>
      </c>
      <c r="AA133" s="65">
        <f>SUM(AB133:AD133)</f>
        <v>80</v>
      </c>
      <c r="AB133" s="69">
        <f>IFERROR(VLOOKUP(B133,'[2]巫溪-1 (20231219晚计划内)  '!$F:$BN,61,),"")</f>
        <v>80</v>
      </c>
      <c r="AC133" s="69">
        <f>IFERROR(VLOOKUP(B133,'[2]巫溪-1 (20231219晚计划内)  '!$F:$BO,62,),"")</f>
        <v>0</v>
      </c>
      <c r="AD133" s="69" t="str">
        <f>IFERROR(VLOOKUP(B133,'[2]巫溪-1 (20231219晚计划内)  '!$F:$AH,29,),"")</f>
        <v/>
      </c>
      <c r="AE133" s="69"/>
      <c r="AF133" s="59">
        <v>310</v>
      </c>
      <c r="AG133" s="59">
        <v>138</v>
      </c>
      <c r="AH133" s="33" t="s">
        <v>92</v>
      </c>
      <c r="AI133" s="33" t="s">
        <v>92</v>
      </c>
      <c r="AJ133" s="33" t="s">
        <v>92</v>
      </c>
      <c r="AK133" s="33" t="s">
        <v>91</v>
      </c>
      <c r="AL133" s="33" t="s">
        <v>92</v>
      </c>
      <c r="AM133" s="33" t="s">
        <v>92</v>
      </c>
      <c r="AN133" s="33" t="s">
        <v>92</v>
      </c>
      <c r="AO133" s="33" t="s">
        <v>92</v>
      </c>
      <c r="AP133" s="33" t="s">
        <v>92</v>
      </c>
      <c r="AQ133" s="33" t="s">
        <v>2317</v>
      </c>
      <c r="AR133" s="65"/>
    </row>
    <row r="134" s="54" customFormat="1" ht="87" customHeight="1" outlineLevel="2" spans="1:44">
      <c r="A134" s="60">
        <v>106</v>
      </c>
      <c r="B134" s="33" t="s">
        <v>7732</v>
      </c>
      <c r="C134" s="33" t="s">
        <v>2628</v>
      </c>
      <c r="D134" s="33" t="s">
        <v>2629</v>
      </c>
      <c r="E134" s="33" t="s">
        <v>7070</v>
      </c>
      <c r="F134" s="61" t="s">
        <v>7733</v>
      </c>
      <c r="G134" s="61" t="s">
        <v>114</v>
      </c>
      <c r="H134" s="61" t="s">
        <v>751</v>
      </c>
      <c r="I134" s="61" t="s">
        <v>7734</v>
      </c>
      <c r="J134" s="60" t="s">
        <v>7735</v>
      </c>
      <c r="K134" s="61" t="s">
        <v>7734</v>
      </c>
      <c r="L134" s="33" t="s">
        <v>7736</v>
      </c>
      <c r="M134" s="33" t="s">
        <v>7026</v>
      </c>
      <c r="N134" s="33" t="s">
        <v>7075</v>
      </c>
      <c r="O134" s="33" t="s">
        <v>7076</v>
      </c>
      <c r="P134" s="33" t="s">
        <v>85</v>
      </c>
      <c r="Q134" s="33" t="s">
        <v>7737</v>
      </c>
      <c r="R134" s="33" t="s">
        <v>7078</v>
      </c>
      <c r="S134" s="33" t="s">
        <v>7045</v>
      </c>
      <c r="T134" s="33" t="s">
        <v>214</v>
      </c>
      <c r="U134" s="33" t="s">
        <v>756</v>
      </c>
      <c r="V134" s="59">
        <v>2024</v>
      </c>
      <c r="W134" s="33" t="s">
        <v>91</v>
      </c>
      <c r="X134" s="59">
        <v>202401</v>
      </c>
      <c r="Y134" s="59">
        <v>202412</v>
      </c>
      <c r="Z134" s="60">
        <f>SUM(AB134:AE134)</f>
        <v>22</v>
      </c>
      <c r="AA134" s="65">
        <f>SUM(AB134:AD134)</f>
        <v>22</v>
      </c>
      <c r="AB134" s="69">
        <f>IFERROR(VLOOKUP(B134,'[2]巫溪-1 (20231219晚计划内)  '!$F:$BN,61,),"")</f>
        <v>22</v>
      </c>
      <c r="AC134" s="69">
        <f>IFERROR(VLOOKUP(B134,'[2]巫溪-1 (20231219晚计划内)  '!$F:$BO,62,),"")</f>
        <v>0</v>
      </c>
      <c r="AD134" s="69" t="str">
        <f>IFERROR(VLOOKUP(B134,'[2]巫溪-1 (20231219晚计划内)  '!$F:$AH,29,),"")</f>
        <v/>
      </c>
      <c r="AE134" s="69"/>
      <c r="AF134" s="59">
        <v>2634</v>
      </c>
      <c r="AG134" s="59">
        <v>2634</v>
      </c>
      <c r="AH134" s="33" t="s">
        <v>92</v>
      </c>
      <c r="AI134" s="33" t="s">
        <v>92</v>
      </c>
      <c r="AJ134" s="33" t="s">
        <v>92</v>
      </c>
      <c r="AK134" s="33" t="s">
        <v>91</v>
      </c>
      <c r="AL134" s="33" t="s">
        <v>91</v>
      </c>
      <c r="AM134" s="33" t="s">
        <v>92</v>
      </c>
      <c r="AN134" s="33" t="s">
        <v>92</v>
      </c>
      <c r="AO134" s="33" t="s">
        <v>92</v>
      </c>
      <c r="AP134" s="33" t="s">
        <v>92</v>
      </c>
      <c r="AQ134" s="33" t="s">
        <v>1933</v>
      </c>
      <c r="AR134" s="65"/>
    </row>
    <row r="135" s="54" customFormat="1" ht="59" customHeight="1" outlineLevel="1" spans="1:44">
      <c r="A135" s="60"/>
      <c r="B135" s="33"/>
      <c r="C135" s="62"/>
      <c r="D135" s="28"/>
      <c r="E135" s="28"/>
      <c r="F135" s="28"/>
      <c r="G135" s="28"/>
      <c r="H135" s="28"/>
      <c r="I135" s="28"/>
      <c r="J135" s="63"/>
      <c r="K135" s="33"/>
      <c r="L135" s="62"/>
      <c r="M135" s="62"/>
      <c r="N135" s="33"/>
      <c r="O135" s="62"/>
      <c r="P135" s="62"/>
      <c r="Q135" s="62"/>
      <c r="R135" s="33"/>
      <c r="S135" s="62"/>
      <c r="T135" s="62"/>
      <c r="U135" s="67" t="s">
        <v>7738</v>
      </c>
      <c r="V135" s="65"/>
      <c r="W135" s="28"/>
      <c r="X135" s="59"/>
      <c r="Y135" s="65"/>
      <c r="Z135" s="60">
        <f t="shared" ref="Z135:AQ135" si="28">SUBTOTAL(9,Z136:Z144)</f>
        <v>862.92975</v>
      </c>
      <c r="AA135" s="65">
        <f t="shared" si="28"/>
        <v>822.92975</v>
      </c>
      <c r="AB135" s="69">
        <f t="shared" si="28"/>
        <v>822.92975</v>
      </c>
      <c r="AC135" s="69">
        <f t="shared" si="28"/>
        <v>0</v>
      </c>
      <c r="AD135" s="69">
        <f t="shared" si="28"/>
        <v>40</v>
      </c>
      <c r="AE135" s="69">
        <f t="shared" si="28"/>
        <v>0</v>
      </c>
      <c r="AF135" s="63">
        <f t="shared" si="28"/>
        <v>12031</v>
      </c>
      <c r="AG135" s="63">
        <f t="shared" si="28"/>
        <v>7364</v>
      </c>
      <c r="AH135" s="62">
        <f t="shared" si="28"/>
        <v>0</v>
      </c>
      <c r="AI135" s="62">
        <f t="shared" si="28"/>
        <v>0</v>
      </c>
      <c r="AJ135" s="62">
        <f t="shared" si="28"/>
        <v>0</v>
      </c>
      <c r="AK135" s="62">
        <f t="shared" si="28"/>
        <v>0</v>
      </c>
      <c r="AL135" s="62">
        <f t="shared" si="28"/>
        <v>0</v>
      </c>
      <c r="AM135" s="62">
        <f t="shared" si="28"/>
        <v>0</v>
      </c>
      <c r="AN135" s="28">
        <f t="shared" si="28"/>
        <v>0</v>
      </c>
      <c r="AO135" s="62">
        <f t="shared" si="28"/>
        <v>0</v>
      </c>
      <c r="AP135" s="28">
        <f t="shared" si="28"/>
        <v>0</v>
      </c>
      <c r="AQ135" s="62">
        <f t="shared" si="28"/>
        <v>0</v>
      </c>
      <c r="AR135" s="65"/>
    </row>
    <row r="136" s="54" customFormat="1" ht="83" customHeight="1" outlineLevel="2" spans="1:44">
      <c r="A136" s="60">
        <v>107</v>
      </c>
      <c r="B136" s="33" t="s">
        <v>7739</v>
      </c>
      <c r="C136" s="62" t="s">
        <v>73</v>
      </c>
      <c r="D136" s="28" t="s">
        <v>74</v>
      </c>
      <c r="E136" s="28" t="s">
        <v>75</v>
      </c>
      <c r="F136" s="28" t="s">
        <v>7740</v>
      </c>
      <c r="G136" s="28" t="s">
        <v>96</v>
      </c>
      <c r="H136" s="28" t="s">
        <v>515</v>
      </c>
      <c r="I136" s="28" t="s">
        <v>7741</v>
      </c>
      <c r="J136" s="63" t="s">
        <v>7742</v>
      </c>
      <c r="K136" s="33" t="s">
        <v>516</v>
      </c>
      <c r="L136" s="62" t="s">
        <v>7743</v>
      </c>
      <c r="M136" s="62" t="s">
        <v>7026</v>
      </c>
      <c r="N136" s="33" t="s">
        <v>7084</v>
      </c>
      <c r="O136" s="62" t="s">
        <v>7744</v>
      </c>
      <c r="P136" s="62" t="s">
        <v>85</v>
      </c>
      <c r="Q136" s="62" t="s">
        <v>7745</v>
      </c>
      <c r="R136" s="33" t="s">
        <v>7283</v>
      </c>
      <c r="S136" s="62" t="s">
        <v>7284</v>
      </c>
      <c r="T136" s="62" t="s">
        <v>214</v>
      </c>
      <c r="U136" s="62" t="s">
        <v>523</v>
      </c>
      <c r="V136" s="65">
        <v>2023</v>
      </c>
      <c r="W136" s="28" t="s">
        <v>91</v>
      </c>
      <c r="X136" s="59">
        <v>2023.9</v>
      </c>
      <c r="Y136" s="65">
        <v>2024.06</v>
      </c>
      <c r="Z136" s="60">
        <f t="shared" ref="Z136:Z143" si="29">SUM(AB136:AE136)</f>
        <v>79.95</v>
      </c>
      <c r="AA136" s="65">
        <f>AB136+AC136</f>
        <v>39.95</v>
      </c>
      <c r="AB136" s="69">
        <f>IFERROR(VLOOKUP(B136,'[2]巫溪-1 (20231219晚计划内)  '!$F:$BN,61,),"")</f>
        <v>39.95</v>
      </c>
      <c r="AC136" s="69">
        <f>IFERROR(VLOOKUP(B136,'[2]巫溪-1 (20231219晚计划内)  '!$F:$BO,62,),"")</f>
        <v>0</v>
      </c>
      <c r="AD136" s="69">
        <f>IFERROR(VLOOKUP(B136,'[2]巫溪-1 (20231219晚计划内)  '!$F:$AH,29,),"")</f>
        <v>40</v>
      </c>
      <c r="AE136" s="69"/>
      <c r="AF136" s="63">
        <v>3000</v>
      </c>
      <c r="AG136" s="63">
        <v>852</v>
      </c>
      <c r="AH136" s="62" t="s">
        <v>92</v>
      </c>
      <c r="AI136" s="62" t="s">
        <v>92</v>
      </c>
      <c r="AJ136" s="62" t="s">
        <v>92</v>
      </c>
      <c r="AK136" s="62" t="s">
        <v>91</v>
      </c>
      <c r="AL136" s="62" t="s">
        <v>92</v>
      </c>
      <c r="AM136" s="62" t="s">
        <v>92</v>
      </c>
      <c r="AN136" s="28" t="s">
        <v>92</v>
      </c>
      <c r="AO136" s="62" t="s">
        <v>92</v>
      </c>
      <c r="AP136" s="28" t="s">
        <v>92</v>
      </c>
      <c r="AQ136" s="62" t="s">
        <v>524</v>
      </c>
      <c r="AR136" s="65"/>
    </row>
    <row r="137" s="54" customFormat="1" ht="89" customHeight="1" outlineLevel="2" spans="1:44">
      <c r="A137" s="60">
        <v>108</v>
      </c>
      <c r="B137" s="33" t="s">
        <v>7746</v>
      </c>
      <c r="C137" s="33" t="s">
        <v>558</v>
      </c>
      <c r="D137" s="33" t="s">
        <v>559</v>
      </c>
      <c r="E137" s="33" t="s">
        <v>559</v>
      </c>
      <c r="F137" s="33" t="s">
        <v>7747</v>
      </c>
      <c r="G137" s="33" t="s">
        <v>114</v>
      </c>
      <c r="H137" s="33" t="s">
        <v>515</v>
      </c>
      <c r="I137" s="33" t="s">
        <v>7748</v>
      </c>
      <c r="J137" s="59" t="s">
        <v>7749</v>
      </c>
      <c r="K137" s="33" t="s">
        <v>7748</v>
      </c>
      <c r="L137" s="33" t="s">
        <v>7750</v>
      </c>
      <c r="M137" s="33" t="s">
        <v>7039</v>
      </c>
      <c r="N137" s="33" t="s">
        <v>7040</v>
      </c>
      <c r="O137" s="33" t="s">
        <v>7041</v>
      </c>
      <c r="P137" s="33" t="s">
        <v>7042</v>
      </c>
      <c r="Q137" s="33" t="s">
        <v>7751</v>
      </c>
      <c r="R137" s="33" t="s">
        <v>7044</v>
      </c>
      <c r="S137" s="33" t="s">
        <v>7045</v>
      </c>
      <c r="T137" s="61" t="s">
        <v>7046</v>
      </c>
      <c r="U137" s="33" t="s">
        <v>523</v>
      </c>
      <c r="V137" s="59">
        <v>2024</v>
      </c>
      <c r="W137" s="33" t="s">
        <v>91</v>
      </c>
      <c r="X137" s="59">
        <v>202401</v>
      </c>
      <c r="Y137" s="59">
        <v>202412</v>
      </c>
      <c r="Z137" s="60">
        <f t="shared" si="29"/>
        <v>87.6</v>
      </c>
      <c r="AA137" s="65">
        <f t="shared" ref="AA137:AA142" si="30">SUM(AB137:AD137)</f>
        <v>87.6</v>
      </c>
      <c r="AB137" s="69">
        <f>IFERROR(VLOOKUP(B137,'[2]巫溪-1 (20231219晚计划内)  '!$F:$BN,61,),"")</f>
        <v>87.6</v>
      </c>
      <c r="AC137" s="69">
        <f>IFERROR(VLOOKUP(B137,'[2]巫溪-1 (20231219晚计划内)  '!$F:$BO,62,),"")</f>
        <v>0</v>
      </c>
      <c r="AD137" s="69" t="str">
        <f>IFERROR(VLOOKUP(B137,'[2]巫溪-1 (20231219晚计划内)  '!$F:$AH,29,),"")</f>
        <v/>
      </c>
      <c r="AE137" s="69"/>
      <c r="AF137" s="59">
        <v>158</v>
      </c>
      <c r="AG137" s="59">
        <v>158</v>
      </c>
      <c r="AH137" s="33" t="s">
        <v>92</v>
      </c>
      <c r="AI137" s="33" t="s">
        <v>92</v>
      </c>
      <c r="AJ137" s="33" t="s">
        <v>92</v>
      </c>
      <c r="AK137" s="33" t="s">
        <v>91</v>
      </c>
      <c r="AL137" s="33" t="s">
        <v>91</v>
      </c>
      <c r="AM137" s="33" t="s">
        <v>92</v>
      </c>
      <c r="AN137" s="33" t="s">
        <v>92</v>
      </c>
      <c r="AO137" s="33" t="s">
        <v>92</v>
      </c>
      <c r="AP137" s="33" t="s">
        <v>92</v>
      </c>
      <c r="AQ137" s="33" t="s">
        <v>573</v>
      </c>
      <c r="AR137" s="65"/>
    </row>
    <row r="138" s="54" customFormat="1" ht="49" customHeight="1" outlineLevel="2" spans="1:44">
      <c r="A138" s="60">
        <v>109</v>
      </c>
      <c r="B138" s="33" t="s">
        <v>7752</v>
      </c>
      <c r="C138" s="33" t="s">
        <v>558</v>
      </c>
      <c r="D138" s="33" t="s">
        <v>793</v>
      </c>
      <c r="E138" s="33" t="s">
        <v>794</v>
      </c>
      <c r="F138" s="33" t="s">
        <v>7753</v>
      </c>
      <c r="G138" s="33" t="s">
        <v>114</v>
      </c>
      <c r="H138" s="33" t="s">
        <v>515</v>
      </c>
      <c r="I138" s="33" t="s">
        <v>7754</v>
      </c>
      <c r="J138" s="59" t="s">
        <v>7755</v>
      </c>
      <c r="K138" s="33" t="s">
        <v>7754</v>
      </c>
      <c r="L138" s="33" t="s">
        <v>7756</v>
      </c>
      <c r="M138" s="33" t="s">
        <v>7053</v>
      </c>
      <c r="N138" s="33" t="s">
        <v>7054</v>
      </c>
      <c r="O138" s="33" t="s">
        <v>7055</v>
      </c>
      <c r="P138" s="33" t="s">
        <v>7056</v>
      </c>
      <c r="Q138" s="33" t="s">
        <v>7757</v>
      </c>
      <c r="R138" s="33" t="s">
        <v>7044</v>
      </c>
      <c r="S138" s="33" t="s">
        <v>7058</v>
      </c>
      <c r="T138" s="61" t="s">
        <v>7046</v>
      </c>
      <c r="U138" s="33" t="s">
        <v>523</v>
      </c>
      <c r="V138" s="59">
        <v>2024</v>
      </c>
      <c r="W138" s="33" t="s">
        <v>91</v>
      </c>
      <c r="X138" s="59">
        <v>202401</v>
      </c>
      <c r="Y138" s="59">
        <v>202412</v>
      </c>
      <c r="Z138" s="60">
        <f t="shared" si="29"/>
        <v>18.27975</v>
      </c>
      <c r="AA138" s="65">
        <f t="shared" si="30"/>
        <v>18.27975</v>
      </c>
      <c r="AB138" s="69">
        <v>18.27975</v>
      </c>
      <c r="AC138" s="69">
        <f>IFERROR(VLOOKUP(B138,'[2]巫溪-1 (20231219晚计划内)  '!$F:$BO,62,),"")</f>
        <v>0</v>
      </c>
      <c r="AD138" s="69" t="str">
        <f>IFERROR(VLOOKUP(B138,'[2]巫溪-1 (20231219晚计划内)  '!$F:$AH,29,),"")</f>
        <v/>
      </c>
      <c r="AE138" s="69"/>
      <c r="AF138" s="59">
        <v>889</v>
      </c>
      <c r="AG138" s="59">
        <v>889</v>
      </c>
      <c r="AH138" s="33" t="s">
        <v>92</v>
      </c>
      <c r="AI138" s="33" t="s">
        <v>92</v>
      </c>
      <c r="AJ138" s="33" t="s">
        <v>92</v>
      </c>
      <c r="AK138" s="33" t="s">
        <v>91</v>
      </c>
      <c r="AL138" s="33" t="s">
        <v>91</v>
      </c>
      <c r="AM138" s="33" t="s">
        <v>92</v>
      </c>
      <c r="AN138" s="33" t="s">
        <v>92</v>
      </c>
      <c r="AO138" s="33" t="s">
        <v>92</v>
      </c>
      <c r="AP138" s="33" t="s">
        <v>92</v>
      </c>
      <c r="AQ138" s="33" t="s">
        <v>7059</v>
      </c>
      <c r="AR138" s="65"/>
    </row>
    <row r="139" s="54" customFormat="1" ht="82" customHeight="1" outlineLevel="2" spans="1:44">
      <c r="A139" s="60">
        <v>110</v>
      </c>
      <c r="B139" s="28" t="s">
        <v>7758</v>
      </c>
      <c r="C139" s="33" t="s">
        <v>110</v>
      </c>
      <c r="D139" s="33" t="s">
        <v>111</v>
      </c>
      <c r="E139" s="33" t="s">
        <v>175</v>
      </c>
      <c r="F139" s="28" t="s">
        <v>7759</v>
      </c>
      <c r="G139" s="33" t="s">
        <v>114</v>
      </c>
      <c r="H139" s="33" t="s">
        <v>515</v>
      </c>
      <c r="I139" s="28" t="s">
        <v>7760</v>
      </c>
      <c r="J139" s="28" t="s">
        <v>7761</v>
      </c>
      <c r="K139" s="28" t="s">
        <v>7760</v>
      </c>
      <c r="L139" s="28" t="s">
        <v>7762</v>
      </c>
      <c r="M139" s="28" t="s">
        <v>82</v>
      </c>
      <c r="N139" s="28" t="s">
        <v>182</v>
      </c>
      <c r="O139" s="28" t="s">
        <v>7066</v>
      </c>
      <c r="P139" s="28" t="s">
        <v>7067</v>
      </c>
      <c r="Q139" s="28" t="s">
        <v>7763</v>
      </c>
      <c r="R139" s="28" t="s">
        <v>213</v>
      </c>
      <c r="S139" s="28" t="s">
        <v>155</v>
      </c>
      <c r="T139" s="28" t="s">
        <v>214</v>
      </c>
      <c r="U139" s="28" t="s">
        <v>523</v>
      </c>
      <c r="V139" s="59">
        <v>2024</v>
      </c>
      <c r="W139" s="33" t="s">
        <v>91</v>
      </c>
      <c r="X139" s="59">
        <v>202401</v>
      </c>
      <c r="Y139" s="59">
        <v>202412</v>
      </c>
      <c r="Z139" s="60">
        <f t="shared" si="29"/>
        <v>48.1</v>
      </c>
      <c r="AA139" s="28">
        <v>48.1</v>
      </c>
      <c r="AB139" s="28">
        <v>48.1</v>
      </c>
      <c r="AC139" s="69" t="str">
        <f>IFERROR(VLOOKUP(B139,'[2]巫溪-1 (20231219晚计划内)  '!$F:$BO,62,),"")</f>
        <v/>
      </c>
      <c r="AD139" s="69" t="str">
        <f>IFERROR(VLOOKUP(B139,'[2]巫溪-1 (20231219晚计划内)  '!$F:$AH,29,),"")</f>
        <v/>
      </c>
      <c r="AE139" s="69"/>
      <c r="AF139" s="70">
        <v>2258</v>
      </c>
      <c r="AG139" s="70">
        <v>2258</v>
      </c>
      <c r="AH139" s="70" t="s">
        <v>92</v>
      </c>
      <c r="AI139" s="70" t="s">
        <v>92</v>
      </c>
      <c r="AJ139" s="70" t="s">
        <v>92</v>
      </c>
      <c r="AK139" s="70" t="s">
        <v>91</v>
      </c>
      <c r="AL139" s="70" t="s">
        <v>92</v>
      </c>
      <c r="AM139" s="70" t="s">
        <v>92</v>
      </c>
      <c r="AN139" s="70" t="s">
        <v>92</v>
      </c>
      <c r="AO139" s="70" t="s">
        <v>92</v>
      </c>
      <c r="AP139" s="70" t="s">
        <v>92</v>
      </c>
      <c r="AQ139" s="70" t="s">
        <v>7764</v>
      </c>
      <c r="AR139" s="65"/>
    </row>
    <row r="140" s="54" customFormat="1" ht="54" customHeight="1" outlineLevel="2" spans="1:44">
      <c r="A140" s="60">
        <v>111</v>
      </c>
      <c r="B140" s="33" t="s">
        <v>7765</v>
      </c>
      <c r="C140" s="33" t="s">
        <v>110</v>
      </c>
      <c r="D140" s="33" t="s">
        <v>111</v>
      </c>
      <c r="E140" s="33" t="s">
        <v>175</v>
      </c>
      <c r="F140" s="33" t="s">
        <v>7766</v>
      </c>
      <c r="G140" s="33" t="s">
        <v>1095</v>
      </c>
      <c r="H140" s="33" t="s">
        <v>2321</v>
      </c>
      <c r="I140" s="61" t="s">
        <v>7767</v>
      </c>
      <c r="J140" s="60" t="s">
        <v>7768</v>
      </c>
      <c r="K140" s="61" t="s">
        <v>7767</v>
      </c>
      <c r="L140" s="33" t="s">
        <v>7769</v>
      </c>
      <c r="M140" s="33" t="s">
        <v>7026</v>
      </c>
      <c r="N140" s="33" t="s">
        <v>7084</v>
      </c>
      <c r="O140" s="33" t="s">
        <v>7770</v>
      </c>
      <c r="P140" s="33" t="s">
        <v>7771</v>
      </c>
      <c r="Q140" s="33" t="s">
        <v>7772</v>
      </c>
      <c r="R140" s="33" t="s">
        <v>7773</v>
      </c>
      <c r="S140" s="33" t="s">
        <v>7284</v>
      </c>
      <c r="T140" s="33" t="s">
        <v>2306</v>
      </c>
      <c r="U140" s="33" t="s">
        <v>523</v>
      </c>
      <c r="V140" s="59">
        <v>2024</v>
      </c>
      <c r="W140" s="33" t="s">
        <v>91</v>
      </c>
      <c r="X140" s="59">
        <v>2024.02</v>
      </c>
      <c r="Y140" s="59">
        <v>2024.12</v>
      </c>
      <c r="Z140" s="60">
        <f t="shared" si="29"/>
        <v>20</v>
      </c>
      <c r="AA140" s="65">
        <f t="shared" si="30"/>
        <v>20</v>
      </c>
      <c r="AB140" s="69">
        <f>IFERROR(VLOOKUP(B140,'[2]巫溪-1 (20231219晚计划内)  '!$F:$BN,61,),"")</f>
        <v>20</v>
      </c>
      <c r="AC140" s="69">
        <f>IFERROR(VLOOKUP(B140,'[2]巫溪-1 (20231219晚计划内)  '!$F:$BO,62,),"")</f>
        <v>0</v>
      </c>
      <c r="AD140" s="69" t="str">
        <f>IFERROR(VLOOKUP(B140,'[2]巫溪-1 (20231219晚计划内)  '!$F:$AH,29,),"")</f>
        <v/>
      </c>
      <c r="AE140" s="69"/>
      <c r="AF140" s="59">
        <v>1576</v>
      </c>
      <c r="AG140" s="59">
        <v>5</v>
      </c>
      <c r="AH140" s="33" t="s">
        <v>92</v>
      </c>
      <c r="AI140" s="33" t="s">
        <v>92</v>
      </c>
      <c r="AJ140" s="33" t="s">
        <v>92</v>
      </c>
      <c r="AK140" s="33" t="s">
        <v>91</v>
      </c>
      <c r="AL140" s="33" t="s">
        <v>92</v>
      </c>
      <c r="AM140" s="33" t="s">
        <v>91</v>
      </c>
      <c r="AN140" s="33" t="s">
        <v>92</v>
      </c>
      <c r="AO140" s="33" t="s">
        <v>91</v>
      </c>
      <c r="AP140" s="33" t="s">
        <v>5355</v>
      </c>
      <c r="AQ140" s="33" t="s">
        <v>2329</v>
      </c>
      <c r="AR140" s="65"/>
    </row>
    <row r="141" s="54" customFormat="1" ht="82" customHeight="1" outlineLevel="2" spans="1:44">
      <c r="A141" s="60">
        <v>112</v>
      </c>
      <c r="B141" s="33" t="s">
        <v>7774</v>
      </c>
      <c r="C141" s="33" t="s">
        <v>110</v>
      </c>
      <c r="D141" s="33" t="s">
        <v>111</v>
      </c>
      <c r="E141" s="33" t="s">
        <v>112</v>
      </c>
      <c r="F141" s="33" t="s">
        <v>7775</v>
      </c>
      <c r="G141" s="33" t="s">
        <v>114</v>
      </c>
      <c r="H141" s="33" t="s">
        <v>515</v>
      </c>
      <c r="I141" s="33" t="s">
        <v>7776</v>
      </c>
      <c r="J141" s="59" t="s">
        <v>7777</v>
      </c>
      <c r="K141" s="33" t="s">
        <v>7778</v>
      </c>
      <c r="L141" s="33" t="s">
        <v>7779</v>
      </c>
      <c r="M141" s="33" t="s">
        <v>7026</v>
      </c>
      <c r="N141" s="33" t="s">
        <v>7259</v>
      </c>
      <c r="O141" s="33" t="s">
        <v>7780</v>
      </c>
      <c r="P141" s="33" t="s">
        <v>7781</v>
      </c>
      <c r="Q141" s="33" t="s">
        <v>7782</v>
      </c>
      <c r="R141" s="33" t="s">
        <v>7044</v>
      </c>
      <c r="S141" s="33" t="s">
        <v>7045</v>
      </c>
      <c r="T141" s="33" t="s">
        <v>214</v>
      </c>
      <c r="U141" s="33" t="s">
        <v>523</v>
      </c>
      <c r="V141" s="59">
        <v>2024</v>
      </c>
      <c r="W141" s="33" t="s">
        <v>91</v>
      </c>
      <c r="X141" s="59">
        <v>202401</v>
      </c>
      <c r="Y141" s="59">
        <v>202412</v>
      </c>
      <c r="Z141" s="60">
        <v>375</v>
      </c>
      <c r="AA141" s="65">
        <v>375</v>
      </c>
      <c r="AB141" s="69">
        <v>375</v>
      </c>
      <c r="AC141" s="69">
        <f>IFERROR(VLOOKUP(B141,'[2]巫溪-1 (20231219晚计划内)  '!$F:$BO,62,),"")</f>
        <v>0</v>
      </c>
      <c r="AD141" s="69" t="str">
        <f>IFERROR(VLOOKUP(B141,'[2]巫溪-1 (20231219晚计划内)  '!$F:$AH,29,),"")</f>
        <v/>
      </c>
      <c r="AE141" s="69"/>
      <c r="AF141" s="59">
        <v>550</v>
      </c>
      <c r="AG141" s="59">
        <v>150</v>
      </c>
      <c r="AH141" s="33" t="s">
        <v>92</v>
      </c>
      <c r="AI141" s="33" t="s">
        <v>92</v>
      </c>
      <c r="AJ141" s="33" t="s">
        <v>92</v>
      </c>
      <c r="AK141" s="33" t="s">
        <v>91</v>
      </c>
      <c r="AL141" s="33" t="s">
        <v>92</v>
      </c>
      <c r="AM141" s="33" t="s">
        <v>92</v>
      </c>
      <c r="AN141" s="33" t="s">
        <v>92</v>
      </c>
      <c r="AO141" s="33" t="s">
        <v>92</v>
      </c>
      <c r="AP141" s="33" t="s">
        <v>92</v>
      </c>
      <c r="AQ141" s="33" t="s">
        <v>1102</v>
      </c>
      <c r="AR141" s="65"/>
    </row>
    <row r="142" s="54" customFormat="1" ht="59" customHeight="1" outlineLevel="2" spans="1:44">
      <c r="A142" s="60">
        <v>113</v>
      </c>
      <c r="B142" s="33" t="s">
        <v>7783</v>
      </c>
      <c r="C142" s="33" t="s">
        <v>110</v>
      </c>
      <c r="D142" s="33" t="s">
        <v>111</v>
      </c>
      <c r="E142" s="33" t="s">
        <v>112</v>
      </c>
      <c r="F142" s="33" t="s">
        <v>7784</v>
      </c>
      <c r="G142" s="33" t="s">
        <v>114</v>
      </c>
      <c r="H142" s="33" t="s">
        <v>515</v>
      </c>
      <c r="I142" s="61" t="s">
        <v>7785</v>
      </c>
      <c r="J142" s="60" t="s">
        <v>7786</v>
      </c>
      <c r="K142" s="33" t="s">
        <v>7785</v>
      </c>
      <c r="L142" s="33" t="s">
        <v>7787</v>
      </c>
      <c r="M142" s="33" t="s">
        <v>7026</v>
      </c>
      <c r="N142" s="33" t="s">
        <v>7259</v>
      </c>
      <c r="O142" s="33" t="s">
        <v>7788</v>
      </c>
      <c r="P142" s="33" t="s">
        <v>7789</v>
      </c>
      <c r="Q142" s="33" t="s">
        <v>7394</v>
      </c>
      <c r="R142" s="33" t="s">
        <v>7044</v>
      </c>
      <c r="S142" s="33" t="s">
        <v>7045</v>
      </c>
      <c r="T142" s="33" t="s">
        <v>214</v>
      </c>
      <c r="U142" s="33" t="s">
        <v>523</v>
      </c>
      <c r="V142" s="59">
        <v>2024</v>
      </c>
      <c r="W142" s="33" t="s">
        <v>91</v>
      </c>
      <c r="X142" s="59">
        <v>202401</v>
      </c>
      <c r="Y142" s="59">
        <v>202412</v>
      </c>
      <c r="Z142" s="60">
        <v>125</v>
      </c>
      <c r="AA142" s="65">
        <v>125</v>
      </c>
      <c r="AB142" s="69">
        <v>125</v>
      </c>
      <c r="AC142" s="69" t="str">
        <f>IFERROR(VLOOKUP(B142,'[2]巫溪-1 (20231219晚计划内)  '!$F:$BO,62,),"")</f>
        <v/>
      </c>
      <c r="AD142" s="69" t="str">
        <f>IFERROR(VLOOKUP(B142,'[2]巫溪-1 (20231219晚计划内)  '!$F:$AH,29,),"")</f>
        <v/>
      </c>
      <c r="AE142" s="69"/>
      <c r="AF142" s="59">
        <v>150</v>
      </c>
      <c r="AG142" s="59">
        <v>8</v>
      </c>
      <c r="AH142" s="33" t="s">
        <v>92</v>
      </c>
      <c r="AI142" s="33" t="s">
        <v>92</v>
      </c>
      <c r="AJ142" s="33" t="s">
        <v>92</v>
      </c>
      <c r="AK142" s="33" t="s">
        <v>91</v>
      </c>
      <c r="AL142" s="33" t="s">
        <v>92</v>
      </c>
      <c r="AM142" s="33" t="s">
        <v>92</v>
      </c>
      <c r="AN142" s="33" t="s">
        <v>92</v>
      </c>
      <c r="AO142" s="33" t="s">
        <v>92</v>
      </c>
      <c r="AP142" s="33" t="s">
        <v>92</v>
      </c>
      <c r="AQ142" s="33" t="s">
        <v>1102</v>
      </c>
      <c r="AR142" s="65"/>
    </row>
    <row r="143" s="54" customFormat="1" ht="93" customHeight="1" outlineLevel="2" spans="1:44">
      <c r="A143" s="60">
        <v>114</v>
      </c>
      <c r="B143" s="33" t="s">
        <v>7790</v>
      </c>
      <c r="C143" s="33" t="s">
        <v>2628</v>
      </c>
      <c r="D143" s="33" t="s">
        <v>2629</v>
      </c>
      <c r="E143" s="33" t="s">
        <v>7070</v>
      </c>
      <c r="F143" s="61" t="s">
        <v>7791</v>
      </c>
      <c r="G143" s="61" t="s">
        <v>114</v>
      </c>
      <c r="H143" s="61" t="s">
        <v>515</v>
      </c>
      <c r="I143" s="61" t="s">
        <v>7792</v>
      </c>
      <c r="J143" s="84" t="s">
        <v>7793</v>
      </c>
      <c r="K143" s="61" t="s">
        <v>7792</v>
      </c>
      <c r="L143" s="33" t="s">
        <v>7794</v>
      </c>
      <c r="M143" s="33" t="s">
        <v>7026</v>
      </c>
      <c r="N143" s="33" t="s">
        <v>7075</v>
      </c>
      <c r="O143" s="33" t="s">
        <v>7076</v>
      </c>
      <c r="P143" s="33" t="s">
        <v>85</v>
      </c>
      <c r="Q143" s="33" t="s">
        <v>7795</v>
      </c>
      <c r="R143" s="33" t="s">
        <v>7078</v>
      </c>
      <c r="S143" s="33" t="s">
        <v>7045</v>
      </c>
      <c r="T143" s="33" t="s">
        <v>214</v>
      </c>
      <c r="U143" s="33" t="s">
        <v>523</v>
      </c>
      <c r="V143" s="59">
        <v>2024</v>
      </c>
      <c r="W143" s="33" t="s">
        <v>91</v>
      </c>
      <c r="X143" s="59">
        <v>202401</v>
      </c>
      <c r="Y143" s="59">
        <v>202412</v>
      </c>
      <c r="Z143" s="60">
        <f>SUM(AB143:AE143)</f>
        <v>41</v>
      </c>
      <c r="AA143" s="65">
        <f>SUM(AB143:AD143)</f>
        <v>41</v>
      </c>
      <c r="AB143" s="69">
        <f>IFERROR(VLOOKUP(B143,'[2]巫溪-1 (20231219晚计划内)  '!$F:$BN,61,),"")</f>
        <v>41</v>
      </c>
      <c r="AC143" s="69">
        <f>IFERROR(VLOOKUP(B143,'[2]巫溪-1 (20231219晚计划内)  '!$F:$BO,62,),"")</f>
        <v>0</v>
      </c>
      <c r="AD143" s="69" t="str">
        <f>IFERROR(VLOOKUP(B143,'[2]巫溪-1 (20231219晚计划内)  '!$F:$AH,29,),"")</f>
        <v/>
      </c>
      <c r="AE143" s="69"/>
      <c r="AF143" s="59">
        <v>2992</v>
      </c>
      <c r="AG143" s="59">
        <v>2992</v>
      </c>
      <c r="AH143" s="33" t="s">
        <v>92</v>
      </c>
      <c r="AI143" s="33" t="s">
        <v>92</v>
      </c>
      <c r="AJ143" s="33" t="s">
        <v>92</v>
      </c>
      <c r="AK143" s="33" t="s">
        <v>91</v>
      </c>
      <c r="AL143" s="33" t="s">
        <v>91</v>
      </c>
      <c r="AM143" s="33" t="s">
        <v>92</v>
      </c>
      <c r="AN143" s="33" t="s">
        <v>92</v>
      </c>
      <c r="AO143" s="33" t="s">
        <v>92</v>
      </c>
      <c r="AP143" s="33" t="s">
        <v>92</v>
      </c>
      <c r="AQ143" s="33" t="s">
        <v>1102</v>
      </c>
      <c r="AR143" s="65"/>
    </row>
    <row r="144" s="54" customFormat="1" ht="59" customHeight="1" outlineLevel="2" spans="1:44">
      <c r="A144" s="60">
        <v>115</v>
      </c>
      <c r="B144" s="33" t="s">
        <v>7796</v>
      </c>
      <c r="C144" s="28" t="s">
        <v>73</v>
      </c>
      <c r="D144" s="28" t="s">
        <v>74</v>
      </c>
      <c r="E144" s="28" t="s">
        <v>75</v>
      </c>
      <c r="F144" s="33" t="s">
        <v>7797</v>
      </c>
      <c r="G144" s="28" t="s">
        <v>96</v>
      </c>
      <c r="H144" s="33" t="s">
        <v>515</v>
      </c>
      <c r="I144" s="28" t="s">
        <v>7798</v>
      </c>
      <c r="J144" s="78" t="s">
        <v>7799</v>
      </c>
      <c r="K144" s="28" t="s">
        <v>7798</v>
      </c>
      <c r="L144" s="33" t="s">
        <v>7797</v>
      </c>
      <c r="M144" s="28" t="s">
        <v>7026</v>
      </c>
      <c r="N144" s="28" t="s">
        <v>7084</v>
      </c>
      <c r="O144" s="33" t="s">
        <v>7085</v>
      </c>
      <c r="P144" s="59"/>
      <c r="Q144" s="28" t="s">
        <v>7567</v>
      </c>
      <c r="R144" s="28" t="s">
        <v>7283</v>
      </c>
      <c r="S144" s="28" t="s">
        <v>7088</v>
      </c>
      <c r="T144" s="28" t="s">
        <v>89</v>
      </c>
      <c r="U144" s="33" t="s">
        <v>523</v>
      </c>
      <c r="V144" s="65">
        <v>2024</v>
      </c>
      <c r="W144" s="28" t="s">
        <v>91</v>
      </c>
      <c r="X144" s="65">
        <v>202401</v>
      </c>
      <c r="Y144" s="65">
        <v>202412</v>
      </c>
      <c r="Z144" s="60">
        <f>SUM(AB144:AE144)</f>
        <v>68</v>
      </c>
      <c r="AA144" s="65">
        <v>68</v>
      </c>
      <c r="AB144" s="69">
        <v>68</v>
      </c>
      <c r="AC144" s="69"/>
      <c r="AD144" s="69"/>
      <c r="AE144" s="69"/>
      <c r="AF144" s="59">
        <v>458</v>
      </c>
      <c r="AG144" s="59">
        <v>52</v>
      </c>
      <c r="AH144" s="72" t="s">
        <v>92</v>
      </c>
      <c r="AI144" s="72" t="s">
        <v>92</v>
      </c>
      <c r="AJ144" s="72" t="s">
        <v>92</v>
      </c>
      <c r="AK144" s="72" t="s">
        <v>91</v>
      </c>
      <c r="AL144" s="72" t="s">
        <v>92</v>
      </c>
      <c r="AM144" s="72" t="s">
        <v>92</v>
      </c>
      <c r="AN144" s="72" t="s">
        <v>92</v>
      </c>
      <c r="AO144" s="72" t="s">
        <v>92</v>
      </c>
      <c r="AP144" s="72" t="s">
        <v>92</v>
      </c>
      <c r="AQ144" s="72" t="s">
        <v>3143</v>
      </c>
      <c r="AR144" s="65"/>
    </row>
    <row r="145" s="54" customFormat="1" ht="61" customHeight="1" outlineLevel="1" spans="1:44">
      <c r="A145" s="60"/>
      <c r="B145" s="33"/>
      <c r="C145" s="33"/>
      <c r="D145" s="33"/>
      <c r="E145" s="33"/>
      <c r="F145" s="33"/>
      <c r="G145" s="33"/>
      <c r="H145" s="33"/>
      <c r="I145" s="33"/>
      <c r="J145" s="59"/>
      <c r="K145" s="33"/>
      <c r="L145" s="33"/>
      <c r="M145" s="33"/>
      <c r="N145" s="33"/>
      <c r="O145" s="33"/>
      <c r="P145" s="33"/>
      <c r="Q145" s="33"/>
      <c r="R145" s="33"/>
      <c r="S145" s="33"/>
      <c r="T145" s="33"/>
      <c r="U145" s="66" t="s">
        <v>7800</v>
      </c>
      <c r="V145" s="59"/>
      <c r="W145" s="33"/>
      <c r="X145" s="59"/>
      <c r="Y145" s="59"/>
      <c r="Z145" s="59">
        <f t="shared" ref="Z145:AQ145" si="31">SUBTOTAL(9,Z146:Z158)</f>
        <v>3227.1262</v>
      </c>
      <c r="AA145" s="65">
        <f t="shared" si="31"/>
        <v>2112.52</v>
      </c>
      <c r="AB145" s="69">
        <f t="shared" si="31"/>
        <v>1962.52</v>
      </c>
      <c r="AC145" s="69">
        <f t="shared" si="31"/>
        <v>150</v>
      </c>
      <c r="AD145" s="69">
        <f t="shared" si="31"/>
        <v>1040.6062</v>
      </c>
      <c r="AE145" s="69">
        <f t="shared" si="31"/>
        <v>74</v>
      </c>
      <c r="AF145" s="59">
        <f t="shared" si="31"/>
        <v>10910</v>
      </c>
      <c r="AG145" s="59">
        <f t="shared" si="31"/>
        <v>5346</v>
      </c>
      <c r="AH145" s="33">
        <f t="shared" si="31"/>
        <v>0</v>
      </c>
      <c r="AI145" s="33">
        <f t="shared" si="31"/>
        <v>0</v>
      </c>
      <c r="AJ145" s="33">
        <f t="shared" si="31"/>
        <v>0</v>
      </c>
      <c r="AK145" s="33">
        <f t="shared" si="31"/>
        <v>0</v>
      </c>
      <c r="AL145" s="33">
        <f t="shared" si="31"/>
        <v>0</v>
      </c>
      <c r="AM145" s="33">
        <f t="shared" si="31"/>
        <v>0</v>
      </c>
      <c r="AN145" s="33">
        <f t="shared" si="31"/>
        <v>0</v>
      </c>
      <c r="AO145" s="33">
        <f t="shared" si="31"/>
        <v>0</v>
      </c>
      <c r="AP145" s="33">
        <f t="shared" si="31"/>
        <v>0</v>
      </c>
      <c r="AQ145" s="33">
        <f t="shared" si="31"/>
        <v>0</v>
      </c>
      <c r="AR145" s="65"/>
    </row>
    <row r="146" s="54" customFormat="1" ht="64" customHeight="1" outlineLevel="2" spans="1:45">
      <c r="A146" s="60">
        <v>116</v>
      </c>
      <c r="B146" s="33" t="s">
        <v>7801</v>
      </c>
      <c r="C146" s="33" t="s">
        <v>73</v>
      </c>
      <c r="D146" s="33" t="s">
        <v>74</v>
      </c>
      <c r="E146" s="33" t="s">
        <v>75</v>
      </c>
      <c r="F146" s="33" t="s">
        <v>7802</v>
      </c>
      <c r="G146" s="33" t="s">
        <v>77</v>
      </c>
      <c r="H146" s="33" t="s">
        <v>78</v>
      </c>
      <c r="I146" s="33" t="s">
        <v>7803</v>
      </c>
      <c r="J146" s="59" t="s">
        <v>7804</v>
      </c>
      <c r="K146" s="33" t="s">
        <v>7803</v>
      </c>
      <c r="L146" s="33" t="s">
        <v>7805</v>
      </c>
      <c r="M146" s="33" t="s">
        <v>7026</v>
      </c>
      <c r="N146" s="33" t="s">
        <v>7423</v>
      </c>
      <c r="O146" s="33" t="s">
        <v>7806</v>
      </c>
      <c r="P146" s="33" t="s">
        <v>85</v>
      </c>
      <c r="Q146" s="33" t="s">
        <v>7807</v>
      </c>
      <c r="R146" s="33" t="s">
        <v>7808</v>
      </c>
      <c r="S146" s="33" t="s">
        <v>7058</v>
      </c>
      <c r="T146" s="33" t="s">
        <v>89</v>
      </c>
      <c r="U146" s="33" t="s">
        <v>90</v>
      </c>
      <c r="V146" s="59">
        <v>2023</v>
      </c>
      <c r="W146" s="33" t="s">
        <v>91</v>
      </c>
      <c r="X146" s="59">
        <v>202301</v>
      </c>
      <c r="Y146" s="59">
        <v>202312</v>
      </c>
      <c r="Z146" s="59">
        <v>180</v>
      </c>
      <c r="AA146" s="65">
        <f>AB146+AC146</f>
        <v>150</v>
      </c>
      <c r="AB146" s="69">
        <f>IFERROR(VLOOKUP(B146,'[2]巫溪-1 (20231219晚计划内)  '!$F:$BN,61,),"")</f>
        <v>150</v>
      </c>
      <c r="AC146" s="69"/>
      <c r="AD146" s="69">
        <f>IFERROR(VLOOKUP(B146,'[2]巫溪-1 (20231219晚计划内)  '!$F:$AH,29,),"")</f>
        <v>30</v>
      </c>
      <c r="AE146" s="69"/>
      <c r="AF146" s="59">
        <v>1022</v>
      </c>
      <c r="AG146" s="59">
        <v>254</v>
      </c>
      <c r="AH146" s="33" t="s">
        <v>92</v>
      </c>
      <c r="AI146" s="33" t="s">
        <v>92</v>
      </c>
      <c r="AJ146" s="33" t="s">
        <v>92</v>
      </c>
      <c r="AK146" s="33" t="s">
        <v>91</v>
      </c>
      <c r="AL146" s="33" t="s">
        <v>91</v>
      </c>
      <c r="AM146" s="33" t="s">
        <v>92</v>
      </c>
      <c r="AN146" s="33" t="s">
        <v>85</v>
      </c>
      <c r="AO146" s="33" t="s">
        <v>92</v>
      </c>
      <c r="AP146" s="33" t="s">
        <v>85</v>
      </c>
      <c r="AQ146" s="33" t="s">
        <v>93</v>
      </c>
      <c r="AR146" s="65"/>
      <c r="AS146" s="76" t="s">
        <v>7033</v>
      </c>
    </row>
    <row r="147" s="54" customFormat="1" ht="90" customHeight="1" outlineLevel="2" spans="1:45">
      <c r="A147" s="60">
        <v>117</v>
      </c>
      <c r="B147" s="33" t="s">
        <v>7809</v>
      </c>
      <c r="C147" s="61" t="s">
        <v>73</v>
      </c>
      <c r="D147" s="33" t="s">
        <v>74</v>
      </c>
      <c r="E147" s="33" t="s">
        <v>75</v>
      </c>
      <c r="F147" s="83" t="s">
        <v>7810</v>
      </c>
      <c r="G147" s="33" t="s">
        <v>96</v>
      </c>
      <c r="H147" s="61" t="s">
        <v>97</v>
      </c>
      <c r="I147" s="62" t="s">
        <v>7811</v>
      </c>
      <c r="J147" s="59" t="s">
        <v>7812</v>
      </c>
      <c r="K147" s="28" t="s">
        <v>7811</v>
      </c>
      <c r="L147" s="33" t="s">
        <v>7813</v>
      </c>
      <c r="M147" s="33" t="s">
        <v>7026</v>
      </c>
      <c r="N147" s="33" t="s">
        <v>7259</v>
      </c>
      <c r="O147" s="33" t="s">
        <v>7814</v>
      </c>
      <c r="P147" s="33" t="s">
        <v>7815</v>
      </c>
      <c r="Q147" s="33" t="s">
        <v>7816</v>
      </c>
      <c r="R147" s="33" t="s">
        <v>7283</v>
      </c>
      <c r="S147" s="33" t="s">
        <v>7817</v>
      </c>
      <c r="T147" s="61" t="s">
        <v>89</v>
      </c>
      <c r="U147" s="61" t="s">
        <v>90</v>
      </c>
      <c r="V147" s="59">
        <v>2023</v>
      </c>
      <c r="W147" s="33" t="s">
        <v>91</v>
      </c>
      <c r="X147" s="59">
        <v>2023.03</v>
      </c>
      <c r="Y147" s="59">
        <v>2023.12</v>
      </c>
      <c r="Z147" s="60">
        <v>845</v>
      </c>
      <c r="AA147" s="65">
        <f>AB147+AC147</f>
        <v>600</v>
      </c>
      <c r="AB147" s="69">
        <v>600</v>
      </c>
      <c r="AC147" s="69"/>
      <c r="AD147" s="69">
        <v>171</v>
      </c>
      <c r="AE147" s="69">
        <v>74</v>
      </c>
      <c r="AF147" s="59">
        <v>500</v>
      </c>
      <c r="AG147" s="59">
        <v>80</v>
      </c>
      <c r="AH147" s="33" t="s">
        <v>92</v>
      </c>
      <c r="AI147" s="33" t="s">
        <v>92</v>
      </c>
      <c r="AJ147" s="33" t="s">
        <v>92</v>
      </c>
      <c r="AK147" s="33" t="s">
        <v>91</v>
      </c>
      <c r="AL147" s="33" t="s">
        <v>92</v>
      </c>
      <c r="AM147" s="33" t="s">
        <v>92</v>
      </c>
      <c r="AN147" s="33" t="s">
        <v>85</v>
      </c>
      <c r="AO147" s="33" t="s">
        <v>92</v>
      </c>
      <c r="AP147" s="33" t="s">
        <v>85</v>
      </c>
      <c r="AQ147" s="33" t="s">
        <v>107</v>
      </c>
      <c r="AR147" s="65"/>
      <c r="AS147" s="76" t="s">
        <v>7033</v>
      </c>
    </row>
    <row r="148" s="54" customFormat="1" ht="49" customHeight="1" outlineLevel="2" spans="1:44">
      <c r="A148" s="60">
        <v>118</v>
      </c>
      <c r="B148" s="33" t="s">
        <v>7818</v>
      </c>
      <c r="C148" s="62" t="s">
        <v>73</v>
      </c>
      <c r="D148" s="28" t="s">
        <v>7021</v>
      </c>
      <c r="E148" s="28" t="s">
        <v>446</v>
      </c>
      <c r="F148" s="62" t="s">
        <v>7819</v>
      </c>
      <c r="G148" s="28" t="s">
        <v>96</v>
      </c>
      <c r="H148" s="62" t="s">
        <v>493</v>
      </c>
      <c r="I148" s="62" t="s">
        <v>7820</v>
      </c>
      <c r="J148" s="65" t="s">
        <v>7821</v>
      </c>
      <c r="K148" s="28" t="s">
        <v>7820</v>
      </c>
      <c r="L148" s="28" t="s">
        <v>7822</v>
      </c>
      <c r="M148" s="28" t="s">
        <v>7026</v>
      </c>
      <c r="N148" s="28" t="s">
        <v>7084</v>
      </c>
      <c r="O148" s="28" t="s">
        <v>7823</v>
      </c>
      <c r="P148" s="28" t="s">
        <v>85</v>
      </c>
      <c r="Q148" s="28" t="s">
        <v>7824</v>
      </c>
      <c r="R148" s="28" t="s">
        <v>7825</v>
      </c>
      <c r="S148" s="28" t="s">
        <v>7058</v>
      </c>
      <c r="T148" s="62" t="s">
        <v>214</v>
      </c>
      <c r="U148" s="62" t="s">
        <v>90</v>
      </c>
      <c r="V148" s="65">
        <v>2023</v>
      </c>
      <c r="W148" s="28" t="s">
        <v>7535</v>
      </c>
      <c r="X148" s="59">
        <v>2023.9</v>
      </c>
      <c r="Y148" s="65">
        <v>2023.12</v>
      </c>
      <c r="Z148" s="60">
        <f t="shared" ref="Z148:Z158" si="32">SUM(AB148:AE148)</f>
        <v>260</v>
      </c>
      <c r="AA148" s="65">
        <f>AB148+AC148</f>
        <v>260</v>
      </c>
      <c r="AB148" s="69">
        <v>260</v>
      </c>
      <c r="AC148" s="69"/>
      <c r="AD148" s="69"/>
      <c r="AE148" s="69"/>
      <c r="AF148" s="65">
        <v>120</v>
      </c>
      <c r="AG148" s="65">
        <v>23</v>
      </c>
      <c r="AH148" s="28" t="s">
        <v>92</v>
      </c>
      <c r="AI148" s="28" t="s">
        <v>92</v>
      </c>
      <c r="AJ148" s="28" t="s">
        <v>92</v>
      </c>
      <c r="AK148" s="28" t="s">
        <v>91</v>
      </c>
      <c r="AL148" s="28" t="s">
        <v>92</v>
      </c>
      <c r="AM148" s="28" t="s">
        <v>92</v>
      </c>
      <c r="AN148" s="28" t="s">
        <v>85</v>
      </c>
      <c r="AO148" s="28" t="s">
        <v>92</v>
      </c>
      <c r="AP148" s="28" t="s">
        <v>85</v>
      </c>
      <c r="AQ148" s="28" t="s">
        <v>107</v>
      </c>
      <c r="AR148" s="65"/>
    </row>
    <row r="149" s="54" customFormat="1" ht="74" customHeight="1" outlineLevel="2" spans="1:45">
      <c r="A149" s="60">
        <v>119</v>
      </c>
      <c r="B149" s="33" t="s">
        <v>7826</v>
      </c>
      <c r="C149" s="33" t="s">
        <v>110</v>
      </c>
      <c r="D149" s="33" t="s">
        <v>111</v>
      </c>
      <c r="E149" s="33" t="s">
        <v>175</v>
      </c>
      <c r="F149" s="33" t="s">
        <v>7827</v>
      </c>
      <c r="G149" s="33" t="s">
        <v>114</v>
      </c>
      <c r="H149" s="33" t="s">
        <v>205</v>
      </c>
      <c r="I149" s="33" t="s">
        <v>7828</v>
      </c>
      <c r="J149" s="59" t="s">
        <v>7829</v>
      </c>
      <c r="K149" s="33" t="s">
        <v>206</v>
      </c>
      <c r="L149" s="33" t="s">
        <v>7830</v>
      </c>
      <c r="M149" s="33" t="s">
        <v>7026</v>
      </c>
      <c r="N149" s="33" t="s">
        <v>7259</v>
      </c>
      <c r="O149" s="33" t="s">
        <v>7831</v>
      </c>
      <c r="P149" s="33" t="s">
        <v>7832</v>
      </c>
      <c r="Q149" s="33" t="s">
        <v>7833</v>
      </c>
      <c r="R149" s="33" t="s">
        <v>7834</v>
      </c>
      <c r="S149" s="33" t="s">
        <v>7058</v>
      </c>
      <c r="T149" s="33" t="s">
        <v>214</v>
      </c>
      <c r="U149" s="33" t="s">
        <v>90</v>
      </c>
      <c r="V149" s="59">
        <v>2023</v>
      </c>
      <c r="W149" s="33" t="s">
        <v>91</v>
      </c>
      <c r="X149" s="59">
        <v>2023.03</v>
      </c>
      <c r="Y149" s="59">
        <v>2024.06</v>
      </c>
      <c r="Z149" s="60">
        <f t="shared" si="32"/>
        <v>356.6062</v>
      </c>
      <c r="AA149" s="65">
        <v>17</v>
      </c>
      <c r="AB149" s="69">
        <v>17</v>
      </c>
      <c r="AC149" s="69"/>
      <c r="AD149" s="69">
        <v>339.6062</v>
      </c>
      <c r="AE149" s="69"/>
      <c r="AF149" s="59">
        <v>100</v>
      </c>
      <c r="AG149" s="59">
        <v>10</v>
      </c>
      <c r="AH149" s="33" t="s">
        <v>92</v>
      </c>
      <c r="AI149" s="33" t="s">
        <v>92</v>
      </c>
      <c r="AJ149" s="33" t="s">
        <v>92</v>
      </c>
      <c r="AK149" s="33" t="s">
        <v>91</v>
      </c>
      <c r="AL149" s="33" t="s">
        <v>92</v>
      </c>
      <c r="AM149" s="33" t="s">
        <v>92</v>
      </c>
      <c r="AN149" s="33" t="s">
        <v>85</v>
      </c>
      <c r="AO149" s="33" t="s">
        <v>92</v>
      </c>
      <c r="AP149" s="33" t="s">
        <v>85</v>
      </c>
      <c r="AQ149" s="33" t="s">
        <v>107</v>
      </c>
      <c r="AR149" s="65"/>
      <c r="AS149" s="76" t="s">
        <v>7033</v>
      </c>
    </row>
    <row r="150" s="54" customFormat="1" ht="62" customHeight="1" outlineLevel="2" spans="1:45">
      <c r="A150" s="60">
        <v>120</v>
      </c>
      <c r="B150" s="33" t="s">
        <v>7835</v>
      </c>
      <c r="C150" s="33" t="s">
        <v>110</v>
      </c>
      <c r="D150" s="33" t="s">
        <v>160</v>
      </c>
      <c r="E150" s="33" t="s">
        <v>216</v>
      </c>
      <c r="F150" s="33" t="s">
        <v>7836</v>
      </c>
      <c r="G150" s="33" t="s">
        <v>114</v>
      </c>
      <c r="H150" s="33" t="s">
        <v>218</v>
      </c>
      <c r="I150" s="33" t="s">
        <v>7837</v>
      </c>
      <c r="J150" s="59" t="s">
        <v>7838</v>
      </c>
      <c r="K150" s="33" t="s">
        <v>219</v>
      </c>
      <c r="L150" s="33" t="s">
        <v>7839</v>
      </c>
      <c r="M150" s="33" t="s">
        <v>7026</v>
      </c>
      <c r="N150" s="33" t="s">
        <v>7259</v>
      </c>
      <c r="O150" s="33" t="s">
        <v>7840</v>
      </c>
      <c r="P150" s="33" t="s">
        <v>7841</v>
      </c>
      <c r="Q150" s="33" t="s">
        <v>7842</v>
      </c>
      <c r="R150" s="33" t="s">
        <v>7843</v>
      </c>
      <c r="S150" s="33" t="s">
        <v>7058</v>
      </c>
      <c r="T150" s="33" t="s">
        <v>214</v>
      </c>
      <c r="U150" s="33" t="s">
        <v>90</v>
      </c>
      <c r="V150" s="59">
        <v>2023</v>
      </c>
      <c r="W150" s="33" t="s">
        <v>91</v>
      </c>
      <c r="X150" s="59">
        <v>2023.03</v>
      </c>
      <c r="Y150" s="59">
        <v>2024.06</v>
      </c>
      <c r="Z150" s="60">
        <f t="shared" si="32"/>
        <v>400</v>
      </c>
      <c r="AA150" s="65">
        <f>AB150+AC150</f>
        <v>100</v>
      </c>
      <c r="AB150" s="69">
        <f>IFERROR(VLOOKUP(B150,'[2]巫溪-1 (20231219晚计划内)  '!$F:$BN,61,),"")</f>
        <v>100</v>
      </c>
      <c r="AC150" s="69"/>
      <c r="AD150" s="69">
        <f>IFERROR(VLOOKUP(B150,'[2]巫溪-1 (20231219晚计划内)  '!$F:$AH,29,),"")</f>
        <v>300</v>
      </c>
      <c r="AE150" s="69"/>
      <c r="AF150" s="59">
        <v>200</v>
      </c>
      <c r="AG150" s="59">
        <v>50</v>
      </c>
      <c r="AH150" s="33" t="s">
        <v>92</v>
      </c>
      <c r="AI150" s="33" t="s">
        <v>92</v>
      </c>
      <c r="AJ150" s="33" t="s">
        <v>92</v>
      </c>
      <c r="AK150" s="33" t="s">
        <v>91</v>
      </c>
      <c r="AL150" s="33" t="s">
        <v>92</v>
      </c>
      <c r="AM150" s="33" t="s">
        <v>92</v>
      </c>
      <c r="AN150" s="33" t="s">
        <v>85</v>
      </c>
      <c r="AO150" s="33" t="s">
        <v>92</v>
      </c>
      <c r="AP150" s="33" t="s">
        <v>85</v>
      </c>
      <c r="AQ150" s="33" t="s">
        <v>107</v>
      </c>
      <c r="AR150" s="65"/>
      <c r="AS150" s="76" t="s">
        <v>7033</v>
      </c>
    </row>
    <row r="151" s="54" customFormat="1" ht="72" customHeight="1" outlineLevel="2" spans="1:45">
      <c r="A151" s="60">
        <v>121</v>
      </c>
      <c r="B151" s="33" t="s">
        <v>7844</v>
      </c>
      <c r="C151" s="33" t="s">
        <v>73</v>
      </c>
      <c r="D151" s="33" t="s">
        <v>74</v>
      </c>
      <c r="E151" s="33" t="s">
        <v>75</v>
      </c>
      <c r="F151" s="33" t="s">
        <v>7845</v>
      </c>
      <c r="G151" s="33" t="s">
        <v>114</v>
      </c>
      <c r="H151" s="33" t="s">
        <v>241</v>
      </c>
      <c r="I151" s="33" t="s">
        <v>7846</v>
      </c>
      <c r="J151" s="59" t="s">
        <v>7847</v>
      </c>
      <c r="K151" s="33" t="s">
        <v>7846</v>
      </c>
      <c r="L151" s="33" t="s">
        <v>7848</v>
      </c>
      <c r="M151" s="33" t="s">
        <v>7026</v>
      </c>
      <c r="N151" s="33" t="s">
        <v>7084</v>
      </c>
      <c r="O151" s="85" t="s">
        <v>7849</v>
      </c>
      <c r="P151" s="33" t="s">
        <v>85</v>
      </c>
      <c r="Q151" s="33" t="s">
        <v>7833</v>
      </c>
      <c r="R151" s="33" t="s">
        <v>7843</v>
      </c>
      <c r="S151" s="33" t="s">
        <v>7817</v>
      </c>
      <c r="T151" s="33" t="s">
        <v>214</v>
      </c>
      <c r="U151" s="33" t="s">
        <v>90</v>
      </c>
      <c r="V151" s="59">
        <v>2023</v>
      </c>
      <c r="W151" s="33" t="s">
        <v>91</v>
      </c>
      <c r="X151" s="59">
        <v>2023.03</v>
      </c>
      <c r="Y151" s="59">
        <v>2023.12</v>
      </c>
      <c r="Z151" s="60">
        <f t="shared" si="32"/>
        <v>233</v>
      </c>
      <c r="AA151" s="65">
        <f>AB151+AC151</f>
        <v>33</v>
      </c>
      <c r="AB151" s="69">
        <f>IFERROR(VLOOKUP(B151,'[2]巫溪-1 (20231219晚计划内)  '!$F:$BN,61,),"")</f>
        <v>33</v>
      </c>
      <c r="AC151" s="69"/>
      <c r="AD151" s="69">
        <f>IFERROR(VLOOKUP(B151,'[2]巫溪-1 (20231219晚计划内)  '!$F:$AH,29,),"")</f>
        <v>200</v>
      </c>
      <c r="AE151" s="69"/>
      <c r="AF151" s="59">
        <v>80</v>
      </c>
      <c r="AG151" s="59">
        <v>10</v>
      </c>
      <c r="AH151" s="33" t="s">
        <v>92</v>
      </c>
      <c r="AI151" s="33" t="s">
        <v>92</v>
      </c>
      <c r="AJ151" s="33" t="s">
        <v>92</v>
      </c>
      <c r="AK151" s="33" t="s">
        <v>91</v>
      </c>
      <c r="AL151" s="33" t="s">
        <v>92</v>
      </c>
      <c r="AM151" s="33" t="s">
        <v>92</v>
      </c>
      <c r="AN151" s="33" t="s">
        <v>85</v>
      </c>
      <c r="AO151" s="33" t="s">
        <v>92</v>
      </c>
      <c r="AP151" s="33" t="s">
        <v>85</v>
      </c>
      <c r="AQ151" s="33" t="s">
        <v>107</v>
      </c>
      <c r="AR151" s="65"/>
      <c r="AS151" s="76" t="s">
        <v>7033</v>
      </c>
    </row>
    <row r="152" s="54" customFormat="1" ht="88" customHeight="1" outlineLevel="2" spans="1:44">
      <c r="A152" s="60">
        <v>122</v>
      </c>
      <c r="B152" s="33" t="s">
        <v>7850</v>
      </c>
      <c r="C152" s="33" t="s">
        <v>558</v>
      </c>
      <c r="D152" s="33" t="s">
        <v>559</v>
      </c>
      <c r="E152" s="33" t="s">
        <v>559</v>
      </c>
      <c r="F152" s="33" t="s">
        <v>7851</v>
      </c>
      <c r="G152" s="33" t="s">
        <v>114</v>
      </c>
      <c r="H152" s="33" t="s">
        <v>657</v>
      </c>
      <c r="I152" s="33" t="s">
        <v>7852</v>
      </c>
      <c r="J152" s="59" t="s">
        <v>7853</v>
      </c>
      <c r="K152" s="33" t="s">
        <v>7852</v>
      </c>
      <c r="L152" s="33" t="s">
        <v>7854</v>
      </c>
      <c r="M152" s="33" t="s">
        <v>7039</v>
      </c>
      <c r="N152" s="33" t="s">
        <v>7040</v>
      </c>
      <c r="O152" s="33" t="s">
        <v>7041</v>
      </c>
      <c r="P152" s="33" t="s">
        <v>7042</v>
      </c>
      <c r="Q152" s="33" t="s">
        <v>7855</v>
      </c>
      <c r="R152" s="33" t="s">
        <v>7044</v>
      </c>
      <c r="S152" s="33" t="s">
        <v>7045</v>
      </c>
      <c r="T152" s="61" t="s">
        <v>7046</v>
      </c>
      <c r="U152" s="33" t="s">
        <v>90</v>
      </c>
      <c r="V152" s="59">
        <v>2024</v>
      </c>
      <c r="W152" s="33" t="s">
        <v>91</v>
      </c>
      <c r="X152" s="59">
        <v>202401</v>
      </c>
      <c r="Y152" s="59">
        <v>202412</v>
      </c>
      <c r="Z152" s="60">
        <f t="shared" si="32"/>
        <v>136.2</v>
      </c>
      <c r="AA152" s="65">
        <f>SUM(AB152:AD152)</f>
        <v>136.2</v>
      </c>
      <c r="AB152" s="69">
        <f>IFERROR(VLOOKUP(B152,'[2]巫溪-1 (20231219晚计划内)  '!$F:$BN,61,),"")</f>
        <v>136.2</v>
      </c>
      <c r="AC152" s="69"/>
      <c r="AD152" s="69"/>
      <c r="AE152" s="69"/>
      <c r="AF152" s="59">
        <v>265</v>
      </c>
      <c r="AG152" s="59">
        <v>265</v>
      </c>
      <c r="AH152" s="33" t="s">
        <v>92</v>
      </c>
      <c r="AI152" s="33" t="s">
        <v>92</v>
      </c>
      <c r="AJ152" s="33" t="s">
        <v>92</v>
      </c>
      <c r="AK152" s="33" t="s">
        <v>91</v>
      </c>
      <c r="AL152" s="33" t="s">
        <v>91</v>
      </c>
      <c r="AM152" s="33" t="s">
        <v>92</v>
      </c>
      <c r="AN152" s="33" t="s">
        <v>92</v>
      </c>
      <c r="AO152" s="33" t="s">
        <v>92</v>
      </c>
      <c r="AP152" s="33" t="s">
        <v>92</v>
      </c>
      <c r="AQ152" s="33" t="s">
        <v>573</v>
      </c>
      <c r="AR152" s="65"/>
    </row>
    <row r="153" s="54" customFormat="1" ht="45" customHeight="1" outlineLevel="2" spans="1:44">
      <c r="A153" s="60">
        <v>123</v>
      </c>
      <c r="B153" s="33" t="s">
        <v>7856</v>
      </c>
      <c r="C153" s="33" t="s">
        <v>558</v>
      </c>
      <c r="D153" s="33" t="s">
        <v>793</v>
      </c>
      <c r="E153" s="33" t="s">
        <v>794</v>
      </c>
      <c r="F153" s="33" t="s">
        <v>7857</v>
      </c>
      <c r="G153" s="33" t="s">
        <v>114</v>
      </c>
      <c r="H153" s="33" t="s">
        <v>657</v>
      </c>
      <c r="I153" s="33" t="s">
        <v>7858</v>
      </c>
      <c r="J153" s="59" t="s">
        <v>7859</v>
      </c>
      <c r="K153" s="33" t="s">
        <v>7858</v>
      </c>
      <c r="L153" s="33" t="s">
        <v>7860</v>
      </c>
      <c r="M153" s="33" t="s">
        <v>7053</v>
      </c>
      <c r="N153" s="33" t="s">
        <v>7054</v>
      </c>
      <c r="O153" s="33" t="s">
        <v>7055</v>
      </c>
      <c r="P153" s="33" t="s">
        <v>7056</v>
      </c>
      <c r="Q153" s="33" t="s">
        <v>7861</v>
      </c>
      <c r="R153" s="33" t="s">
        <v>7044</v>
      </c>
      <c r="S153" s="33" t="s">
        <v>7058</v>
      </c>
      <c r="T153" s="61" t="s">
        <v>7046</v>
      </c>
      <c r="U153" s="33" t="s">
        <v>90</v>
      </c>
      <c r="V153" s="59">
        <v>2024</v>
      </c>
      <c r="W153" s="33" t="s">
        <v>91</v>
      </c>
      <c r="X153" s="59">
        <v>202401</v>
      </c>
      <c r="Y153" s="59">
        <v>202412</v>
      </c>
      <c r="Z153" s="60">
        <f t="shared" si="32"/>
        <v>15.82</v>
      </c>
      <c r="AA153" s="65">
        <f>SUM(AB153:AD153)</f>
        <v>15.82</v>
      </c>
      <c r="AB153" s="69">
        <v>15.82</v>
      </c>
      <c r="AC153" s="69"/>
      <c r="AD153" s="69"/>
      <c r="AE153" s="69"/>
      <c r="AF153" s="59">
        <v>791</v>
      </c>
      <c r="AG153" s="59">
        <v>791</v>
      </c>
      <c r="AH153" s="33" t="s">
        <v>92</v>
      </c>
      <c r="AI153" s="33" t="s">
        <v>92</v>
      </c>
      <c r="AJ153" s="33" t="s">
        <v>92</v>
      </c>
      <c r="AK153" s="33" t="s">
        <v>91</v>
      </c>
      <c r="AL153" s="33" t="s">
        <v>91</v>
      </c>
      <c r="AM153" s="33" t="s">
        <v>92</v>
      </c>
      <c r="AN153" s="33" t="s">
        <v>92</v>
      </c>
      <c r="AO153" s="33" t="s">
        <v>92</v>
      </c>
      <c r="AP153" s="33" t="s">
        <v>92</v>
      </c>
      <c r="AQ153" s="33" t="s">
        <v>7059</v>
      </c>
      <c r="AR153" s="65"/>
    </row>
    <row r="154" s="54" customFormat="1" ht="53" customHeight="1" outlineLevel="2" spans="1:44">
      <c r="A154" s="60">
        <v>124</v>
      </c>
      <c r="B154" s="33" t="s">
        <v>7862</v>
      </c>
      <c r="C154" s="33" t="s">
        <v>73</v>
      </c>
      <c r="D154" s="33" t="s">
        <v>74</v>
      </c>
      <c r="E154" s="33" t="s">
        <v>246</v>
      </c>
      <c r="F154" s="33" t="s">
        <v>7863</v>
      </c>
      <c r="G154" s="33" t="s">
        <v>114</v>
      </c>
      <c r="H154" s="33" t="s">
        <v>218</v>
      </c>
      <c r="I154" s="33" t="s">
        <v>7864</v>
      </c>
      <c r="J154" s="59" t="s">
        <v>7865</v>
      </c>
      <c r="K154" s="33" t="s">
        <v>7864</v>
      </c>
      <c r="L154" s="33" t="s">
        <v>7866</v>
      </c>
      <c r="M154" s="33" t="s">
        <v>7026</v>
      </c>
      <c r="N154" s="33" t="s">
        <v>7259</v>
      </c>
      <c r="O154" s="33" t="s">
        <v>7271</v>
      </c>
      <c r="P154" s="33" t="s">
        <v>7867</v>
      </c>
      <c r="Q154" s="33" t="s">
        <v>7368</v>
      </c>
      <c r="R154" s="33" t="s">
        <v>7773</v>
      </c>
      <c r="S154" s="33" t="s">
        <v>7045</v>
      </c>
      <c r="T154" s="33" t="s">
        <v>257</v>
      </c>
      <c r="U154" s="33" t="s">
        <v>90</v>
      </c>
      <c r="V154" s="59">
        <v>2024</v>
      </c>
      <c r="W154" s="33" t="s">
        <v>91</v>
      </c>
      <c r="X154" s="59">
        <v>202401</v>
      </c>
      <c r="Y154" s="59">
        <v>202412</v>
      </c>
      <c r="Z154" s="60">
        <f t="shared" si="32"/>
        <v>150</v>
      </c>
      <c r="AA154" s="65">
        <f>SUM(AB154:AD154)</f>
        <v>150</v>
      </c>
      <c r="AB154" s="69"/>
      <c r="AC154" s="69">
        <v>150</v>
      </c>
      <c r="AD154" s="69"/>
      <c r="AE154" s="69"/>
      <c r="AF154" s="59">
        <v>230</v>
      </c>
      <c r="AG154" s="59">
        <v>20</v>
      </c>
      <c r="AH154" s="33" t="s">
        <v>92</v>
      </c>
      <c r="AI154" s="33" t="s">
        <v>91</v>
      </c>
      <c r="AJ154" s="33" t="s">
        <v>92</v>
      </c>
      <c r="AK154" s="33" t="s">
        <v>91</v>
      </c>
      <c r="AL154" s="33" t="s">
        <v>92</v>
      </c>
      <c r="AM154" s="33" t="s">
        <v>92</v>
      </c>
      <c r="AN154" s="33" t="s">
        <v>92</v>
      </c>
      <c r="AO154" s="33" t="s">
        <v>92</v>
      </c>
      <c r="AP154" s="33" t="s">
        <v>92</v>
      </c>
      <c r="AQ154" s="33" t="s">
        <v>107</v>
      </c>
      <c r="AR154" s="65"/>
    </row>
    <row r="155" s="54" customFormat="1" ht="66" customHeight="1" outlineLevel="2" spans="1:44">
      <c r="A155" s="60">
        <v>125</v>
      </c>
      <c r="B155" s="28" t="s">
        <v>7868</v>
      </c>
      <c r="C155" s="33" t="s">
        <v>110</v>
      </c>
      <c r="D155" s="33" t="s">
        <v>111</v>
      </c>
      <c r="E155" s="33" t="s">
        <v>175</v>
      </c>
      <c r="F155" s="28" t="s">
        <v>7869</v>
      </c>
      <c r="G155" s="33" t="s">
        <v>114</v>
      </c>
      <c r="H155" s="33" t="s">
        <v>657</v>
      </c>
      <c r="I155" s="28" t="s">
        <v>7870</v>
      </c>
      <c r="J155" s="28" t="s">
        <v>7871</v>
      </c>
      <c r="K155" s="28" t="s">
        <v>7870</v>
      </c>
      <c r="L155" s="28" t="s">
        <v>7872</v>
      </c>
      <c r="M155" s="28" t="s">
        <v>82</v>
      </c>
      <c r="N155" s="28" t="s">
        <v>182</v>
      </c>
      <c r="O155" s="28" t="s">
        <v>7066</v>
      </c>
      <c r="P155" s="28" t="s">
        <v>7067</v>
      </c>
      <c r="Q155" s="28" t="s">
        <v>7873</v>
      </c>
      <c r="R155" s="28" t="s">
        <v>213</v>
      </c>
      <c r="S155" s="28" t="s">
        <v>155</v>
      </c>
      <c r="T155" s="28" t="s">
        <v>214</v>
      </c>
      <c r="U155" s="28" t="s">
        <v>90</v>
      </c>
      <c r="V155" s="59">
        <v>2024</v>
      </c>
      <c r="W155" s="33" t="s">
        <v>91</v>
      </c>
      <c r="X155" s="59">
        <v>202401</v>
      </c>
      <c r="Y155" s="59">
        <v>202412</v>
      </c>
      <c r="Z155" s="60">
        <f t="shared" si="32"/>
        <v>66.5</v>
      </c>
      <c r="AA155" s="28">
        <v>66.5</v>
      </c>
      <c r="AB155" s="28">
        <v>66.5</v>
      </c>
      <c r="AC155" s="69"/>
      <c r="AD155" s="69"/>
      <c r="AE155" s="69"/>
      <c r="AF155" s="70">
        <v>3260</v>
      </c>
      <c r="AG155" s="70">
        <v>3260</v>
      </c>
      <c r="AH155" s="70" t="s">
        <v>92</v>
      </c>
      <c r="AI155" s="70" t="s">
        <v>92</v>
      </c>
      <c r="AJ155" s="70" t="s">
        <v>92</v>
      </c>
      <c r="AK155" s="70" t="s">
        <v>91</v>
      </c>
      <c r="AL155" s="70" t="s">
        <v>92</v>
      </c>
      <c r="AM155" s="70" t="s">
        <v>92</v>
      </c>
      <c r="AN155" s="70" t="s">
        <v>92</v>
      </c>
      <c r="AO155" s="70" t="s">
        <v>92</v>
      </c>
      <c r="AP155" s="70" t="s">
        <v>92</v>
      </c>
      <c r="AQ155" s="70" t="s">
        <v>107</v>
      </c>
      <c r="AR155" s="65"/>
    </row>
    <row r="156" s="54" customFormat="1" ht="52" customHeight="1" outlineLevel="2" spans="1:44">
      <c r="A156" s="60">
        <v>126</v>
      </c>
      <c r="B156" s="33" t="s">
        <v>2470</v>
      </c>
      <c r="C156" s="33" t="s">
        <v>73</v>
      </c>
      <c r="D156" s="33" t="s">
        <v>128</v>
      </c>
      <c r="E156" s="33" t="s">
        <v>2472</v>
      </c>
      <c r="F156" s="33" t="s">
        <v>7874</v>
      </c>
      <c r="G156" s="61" t="s">
        <v>114</v>
      </c>
      <c r="H156" s="61" t="s">
        <v>657</v>
      </c>
      <c r="I156" s="33" t="s">
        <v>7875</v>
      </c>
      <c r="J156" s="59" t="s">
        <v>7876</v>
      </c>
      <c r="K156" s="33" t="s">
        <v>7875</v>
      </c>
      <c r="L156" s="33" t="s">
        <v>7877</v>
      </c>
      <c r="M156" s="33" t="s">
        <v>7026</v>
      </c>
      <c r="N156" s="33" t="s">
        <v>7084</v>
      </c>
      <c r="O156" s="33" t="s">
        <v>7878</v>
      </c>
      <c r="P156" s="33" t="s">
        <v>85</v>
      </c>
      <c r="Q156" s="33" t="s">
        <v>7879</v>
      </c>
      <c r="R156" s="33" t="s">
        <v>7411</v>
      </c>
      <c r="S156" s="33" t="s">
        <v>7045</v>
      </c>
      <c r="T156" s="33" t="s">
        <v>2477</v>
      </c>
      <c r="U156" s="33" t="s">
        <v>90</v>
      </c>
      <c r="V156" s="59">
        <v>2024</v>
      </c>
      <c r="W156" s="33" t="s">
        <v>91</v>
      </c>
      <c r="X156" s="59">
        <v>202401</v>
      </c>
      <c r="Y156" s="59">
        <v>202412</v>
      </c>
      <c r="Z156" s="60">
        <f t="shared" si="32"/>
        <v>50</v>
      </c>
      <c r="AA156" s="65">
        <v>50</v>
      </c>
      <c r="AB156" s="59">
        <v>50</v>
      </c>
      <c r="AC156" s="69">
        <f>IFERROR(VLOOKUP(B156,'[2]巫溪-1 (20231219晚计划内)  '!$F:$BO,62,),"")</f>
        <v>0</v>
      </c>
      <c r="AD156" s="69" t="str">
        <f>IFERROR(VLOOKUP(B156,'[2]巫溪-1 (20231219晚计划内)  '!$F:$AH,29,),"")</f>
        <v/>
      </c>
      <c r="AE156" s="69"/>
      <c r="AF156" s="59">
        <v>3000</v>
      </c>
      <c r="AG156" s="59">
        <v>300</v>
      </c>
      <c r="AH156" s="33" t="s">
        <v>92</v>
      </c>
      <c r="AI156" s="33" t="s">
        <v>92</v>
      </c>
      <c r="AJ156" s="33" t="s">
        <v>92</v>
      </c>
      <c r="AK156" s="33" t="s">
        <v>91</v>
      </c>
      <c r="AL156" s="33" t="s">
        <v>92</v>
      </c>
      <c r="AM156" s="33" t="s">
        <v>92</v>
      </c>
      <c r="AN156" s="33" t="s">
        <v>92</v>
      </c>
      <c r="AO156" s="33" t="s">
        <v>92</v>
      </c>
      <c r="AP156" s="33" t="s">
        <v>92</v>
      </c>
      <c r="AQ156" s="33" t="s">
        <v>2486</v>
      </c>
      <c r="AR156" s="65"/>
    </row>
    <row r="157" s="54" customFormat="1" ht="58" customHeight="1" outlineLevel="2" spans="1:44">
      <c r="A157" s="60">
        <v>127</v>
      </c>
      <c r="B157" s="33" t="s">
        <v>7880</v>
      </c>
      <c r="C157" s="33" t="s">
        <v>73</v>
      </c>
      <c r="D157" s="33" t="s">
        <v>128</v>
      </c>
      <c r="E157" s="33" t="s">
        <v>129</v>
      </c>
      <c r="F157" s="33" t="s">
        <v>7881</v>
      </c>
      <c r="G157" s="33" t="s">
        <v>114</v>
      </c>
      <c r="H157" s="33" t="s">
        <v>205</v>
      </c>
      <c r="I157" s="33" t="s">
        <v>7882</v>
      </c>
      <c r="J157" s="59" t="s">
        <v>7883</v>
      </c>
      <c r="K157" s="33" t="s">
        <v>7882</v>
      </c>
      <c r="L157" s="33" t="s">
        <v>7884</v>
      </c>
      <c r="M157" s="33" t="s">
        <v>7026</v>
      </c>
      <c r="N157" s="33" t="s">
        <v>7259</v>
      </c>
      <c r="O157" s="33" t="s">
        <v>7885</v>
      </c>
      <c r="P157" s="59"/>
      <c r="Q157" s="33" t="s">
        <v>7886</v>
      </c>
      <c r="R157" s="33" t="s">
        <v>7887</v>
      </c>
      <c r="S157" s="33" t="s">
        <v>7045</v>
      </c>
      <c r="T157" s="33" t="s">
        <v>214</v>
      </c>
      <c r="U157" s="33" t="s">
        <v>90</v>
      </c>
      <c r="V157" s="59">
        <v>2024</v>
      </c>
      <c r="W157" s="33" t="s">
        <v>91</v>
      </c>
      <c r="X157" s="59">
        <v>202401</v>
      </c>
      <c r="Y157" s="59">
        <v>202412</v>
      </c>
      <c r="Z157" s="60">
        <f t="shared" si="32"/>
        <v>470</v>
      </c>
      <c r="AA157" s="65">
        <f>SUM(AB157:AD157)</f>
        <v>470</v>
      </c>
      <c r="AB157" s="69">
        <v>470</v>
      </c>
      <c r="AC157" s="69"/>
      <c r="AD157" s="69"/>
      <c r="AE157" s="69"/>
      <c r="AF157" s="59">
        <v>504</v>
      </c>
      <c r="AG157" s="59">
        <v>60</v>
      </c>
      <c r="AH157" s="33" t="s">
        <v>92</v>
      </c>
      <c r="AI157" s="33" t="s">
        <v>92</v>
      </c>
      <c r="AJ157" s="33" t="s">
        <v>92</v>
      </c>
      <c r="AK157" s="33" t="s">
        <v>91</v>
      </c>
      <c r="AL157" s="33" t="s">
        <v>92</v>
      </c>
      <c r="AM157" s="33" t="s">
        <v>92</v>
      </c>
      <c r="AN157" s="33" t="s">
        <v>92</v>
      </c>
      <c r="AO157" s="33" t="s">
        <v>92</v>
      </c>
      <c r="AP157" s="33" t="s">
        <v>92</v>
      </c>
      <c r="AQ157" s="33" t="s">
        <v>107</v>
      </c>
      <c r="AR157" s="65"/>
    </row>
    <row r="158" s="54" customFormat="1" ht="67" customHeight="1" outlineLevel="2" spans="1:44">
      <c r="A158" s="60">
        <v>128</v>
      </c>
      <c r="B158" s="33" t="s">
        <v>7888</v>
      </c>
      <c r="C158" s="28" t="s">
        <v>73</v>
      </c>
      <c r="D158" s="28" t="s">
        <v>74</v>
      </c>
      <c r="E158" s="28" t="s">
        <v>75</v>
      </c>
      <c r="F158" s="28" t="s">
        <v>7889</v>
      </c>
      <c r="G158" s="28" t="s">
        <v>96</v>
      </c>
      <c r="H158" s="28" t="s">
        <v>3204</v>
      </c>
      <c r="I158" s="28" t="s">
        <v>7890</v>
      </c>
      <c r="J158" s="65" t="s">
        <v>7891</v>
      </c>
      <c r="K158" s="28" t="s">
        <v>7890</v>
      </c>
      <c r="L158" s="28" t="s">
        <v>7892</v>
      </c>
      <c r="M158" s="28" t="s">
        <v>7026</v>
      </c>
      <c r="N158" s="28" t="s">
        <v>7084</v>
      </c>
      <c r="O158" s="28" t="s">
        <v>7893</v>
      </c>
      <c r="P158" s="28" t="s">
        <v>85</v>
      </c>
      <c r="Q158" s="28" t="s">
        <v>7894</v>
      </c>
      <c r="R158" s="28" t="s">
        <v>7283</v>
      </c>
      <c r="S158" s="28" t="s">
        <v>7045</v>
      </c>
      <c r="T158" s="28" t="s">
        <v>89</v>
      </c>
      <c r="U158" s="33" t="s">
        <v>90</v>
      </c>
      <c r="V158" s="65">
        <v>2024</v>
      </c>
      <c r="W158" s="28" t="s">
        <v>91</v>
      </c>
      <c r="X158" s="65">
        <v>202401</v>
      </c>
      <c r="Y158" s="65">
        <v>202412</v>
      </c>
      <c r="Z158" s="60">
        <f t="shared" si="32"/>
        <v>64</v>
      </c>
      <c r="AA158" s="65">
        <f>SUM(AB158:AD158)</f>
        <v>64</v>
      </c>
      <c r="AB158" s="69">
        <v>64</v>
      </c>
      <c r="AC158" s="69"/>
      <c r="AD158" s="69"/>
      <c r="AE158" s="69"/>
      <c r="AF158" s="80">
        <v>838</v>
      </c>
      <c r="AG158" s="80">
        <v>223</v>
      </c>
      <c r="AH158" s="72" t="s">
        <v>92</v>
      </c>
      <c r="AI158" s="72" t="s">
        <v>92</v>
      </c>
      <c r="AJ158" s="72" t="s">
        <v>92</v>
      </c>
      <c r="AK158" s="72" t="s">
        <v>91</v>
      </c>
      <c r="AL158" s="72" t="s">
        <v>92</v>
      </c>
      <c r="AM158" s="72" t="s">
        <v>92</v>
      </c>
      <c r="AN158" s="72" t="s">
        <v>92</v>
      </c>
      <c r="AO158" s="72" t="s">
        <v>92</v>
      </c>
      <c r="AP158" s="72" t="s">
        <v>92</v>
      </c>
      <c r="AQ158" s="72" t="s">
        <v>3143</v>
      </c>
      <c r="AR158" s="65"/>
    </row>
    <row r="159" s="54" customFormat="1" ht="58" customHeight="1" outlineLevel="1" spans="1:44">
      <c r="A159" s="60"/>
      <c r="B159" s="33"/>
      <c r="C159" s="62"/>
      <c r="D159" s="28"/>
      <c r="E159" s="28"/>
      <c r="F159" s="62"/>
      <c r="G159" s="28"/>
      <c r="H159" s="62"/>
      <c r="I159" s="62"/>
      <c r="J159" s="65"/>
      <c r="K159" s="62"/>
      <c r="L159" s="28"/>
      <c r="M159" s="28"/>
      <c r="N159" s="28"/>
      <c r="O159" s="28"/>
      <c r="P159" s="28"/>
      <c r="Q159" s="28"/>
      <c r="R159" s="28"/>
      <c r="S159" s="28"/>
      <c r="T159" s="62"/>
      <c r="U159" s="67" t="s">
        <v>7895</v>
      </c>
      <c r="V159" s="65"/>
      <c r="W159" s="28"/>
      <c r="X159" s="59"/>
      <c r="Y159" s="65"/>
      <c r="Z159" s="60">
        <f t="shared" ref="Z159:AQ159" si="33">SUBTOTAL(9,Z160:Z166)</f>
        <v>549.75455</v>
      </c>
      <c r="AA159" s="65">
        <f t="shared" si="33"/>
        <v>299.75455</v>
      </c>
      <c r="AB159" s="69">
        <f t="shared" si="33"/>
        <v>209.75455</v>
      </c>
      <c r="AC159" s="69">
        <f t="shared" si="33"/>
        <v>90</v>
      </c>
      <c r="AD159" s="69">
        <f t="shared" si="33"/>
        <v>250</v>
      </c>
      <c r="AE159" s="69">
        <f t="shared" si="33"/>
        <v>0</v>
      </c>
      <c r="AF159" s="65">
        <f t="shared" si="33"/>
        <v>5953</v>
      </c>
      <c r="AG159" s="65">
        <f t="shared" si="33"/>
        <v>5495</v>
      </c>
      <c r="AH159" s="28">
        <f t="shared" si="33"/>
        <v>0</v>
      </c>
      <c r="AI159" s="28">
        <f t="shared" si="33"/>
        <v>0</v>
      </c>
      <c r="AJ159" s="28">
        <f t="shared" si="33"/>
        <v>0</v>
      </c>
      <c r="AK159" s="28">
        <f t="shared" si="33"/>
        <v>0</v>
      </c>
      <c r="AL159" s="28">
        <f t="shared" si="33"/>
        <v>0</v>
      </c>
      <c r="AM159" s="28">
        <f t="shared" si="33"/>
        <v>0</v>
      </c>
      <c r="AN159" s="28">
        <f t="shared" si="33"/>
        <v>0</v>
      </c>
      <c r="AO159" s="28">
        <f t="shared" si="33"/>
        <v>0</v>
      </c>
      <c r="AP159" s="28">
        <f t="shared" si="33"/>
        <v>0</v>
      </c>
      <c r="AQ159" s="28">
        <f t="shared" si="33"/>
        <v>0</v>
      </c>
      <c r="AR159" s="65"/>
    </row>
    <row r="160" s="54" customFormat="1" ht="55" customHeight="1" outlineLevel="2" spans="1:45">
      <c r="A160" s="60">
        <v>129</v>
      </c>
      <c r="B160" s="33" t="s">
        <v>7896</v>
      </c>
      <c r="C160" s="62" t="s">
        <v>73</v>
      </c>
      <c r="D160" s="28" t="s">
        <v>74</v>
      </c>
      <c r="E160" s="28" t="s">
        <v>145</v>
      </c>
      <c r="F160" s="62" t="s">
        <v>7897</v>
      </c>
      <c r="G160" s="28" t="s">
        <v>96</v>
      </c>
      <c r="H160" s="62" t="s">
        <v>483</v>
      </c>
      <c r="I160" s="62" t="s">
        <v>7898</v>
      </c>
      <c r="J160" s="65" t="s">
        <v>7899</v>
      </c>
      <c r="K160" s="62" t="s">
        <v>7898</v>
      </c>
      <c r="L160" s="28" t="s">
        <v>7900</v>
      </c>
      <c r="M160" s="28" t="s">
        <v>7026</v>
      </c>
      <c r="N160" s="28" t="s">
        <v>7259</v>
      </c>
      <c r="O160" s="28" t="s">
        <v>7901</v>
      </c>
      <c r="P160" s="28" t="s">
        <v>85</v>
      </c>
      <c r="Q160" s="28" t="s">
        <v>7902</v>
      </c>
      <c r="R160" s="28" t="s">
        <v>7903</v>
      </c>
      <c r="S160" s="28" t="s">
        <v>7088</v>
      </c>
      <c r="T160" s="62" t="s">
        <v>214</v>
      </c>
      <c r="U160" s="62" t="s">
        <v>237</v>
      </c>
      <c r="V160" s="65">
        <v>2023</v>
      </c>
      <c r="W160" s="28" t="s">
        <v>91</v>
      </c>
      <c r="X160" s="59">
        <v>2023.9</v>
      </c>
      <c r="Y160" s="65">
        <v>2023.12</v>
      </c>
      <c r="Z160" s="60">
        <f t="shared" ref="Z160:Z166" si="34">SUM(AB160:AE160)</f>
        <v>60</v>
      </c>
      <c r="AA160" s="65">
        <f>AB160+AC160</f>
        <v>30</v>
      </c>
      <c r="AB160" s="69">
        <f>IFERROR(VLOOKUP(B160,'[2]巫溪-1 (20231219晚计划内)  '!$F:$BN,61,),"")</f>
        <v>30</v>
      </c>
      <c r="AC160" s="69">
        <f>IFERROR(VLOOKUP(B160,'[2]巫溪-1 (20231219晚计划内)  '!$F:$BO,62,),"")</f>
        <v>0</v>
      </c>
      <c r="AD160" s="69">
        <f>IFERROR(VLOOKUP(B160,'[2]巫溪-1 (20231219晚计划内)  '!$F:$AH,29,),"")</f>
        <v>30</v>
      </c>
      <c r="AE160" s="69"/>
      <c r="AF160" s="65">
        <v>100</v>
      </c>
      <c r="AG160" s="65">
        <v>15</v>
      </c>
      <c r="AH160" s="28" t="s">
        <v>92</v>
      </c>
      <c r="AI160" s="28" t="s">
        <v>92</v>
      </c>
      <c r="AJ160" s="28" t="s">
        <v>92</v>
      </c>
      <c r="AK160" s="28" t="s">
        <v>91</v>
      </c>
      <c r="AL160" s="28" t="s">
        <v>91</v>
      </c>
      <c r="AM160" s="28" t="s">
        <v>92</v>
      </c>
      <c r="AN160" s="28" t="s">
        <v>85</v>
      </c>
      <c r="AO160" s="28" t="s">
        <v>92</v>
      </c>
      <c r="AP160" s="28" t="s">
        <v>85</v>
      </c>
      <c r="AQ160" s="28" t="s">
        <v>490</v>
      </c>
      <c r="AR160" s="65"/>
      <c r="AS160" s="76" t="s">
        <v>7033</v>
      </c>
    </row>
    <row r="161" s="54" customFormat="1" ht="88" customHeight="1" outlineLevel="2" spans="1:45">
      <c r="A161" s="60">
        <v>130</v>
      </c>
      <c r="B161" s="33" t="s">
        <v>7904</v>
      </c>
      <c r="C161" s="33" t="s">
        <v>110</v>
      </c>
      <c r="D161" s="33" t="s">
        <v>227</v>
      </c>
      <c r="E161" s="33" t="s">
        <v>228</v>
      </c>
      <c r="F161" s="33" t="s">
        <v>7905</v>
      </c>
      <c r="G161" s="33" t="s">
        <v>114</v>
      </c>
      <c r="H161" s="33" t="s">
        <v>230</v>
      </c>
      <c r="I161" s="61" t="s">
        <v>7906</v>
      </c>
      <c r="J161" s="59" t="s">
        <v>7907</v>
      </c>
      <c r="K161" s="33" t="s">
        <v>7908</v>
      </c>
      <c r="L161" s="33" t="s">
        <v>7909</v>
      </c>
      <c r="M161" s="33" t="s">
        <v>7026</v>
      </c>
      <c r="N161" s="33" t="s">
        <v>7259</v>
      </c>
      <c r="O161" s="33" t="s">
        <v>7910</v>
      </c>
      <c r="P161" s="33" t="s">
        <v>7911</v>
      </c>
      <c r="Q161" s="33" t="s">
        <v>7912</v>
      </c>
      <c r="R161" s="33" t="s">
        <v>7426</v>
      </c>
      <c r="S161" s="33" t="s">
        <v>7045</v>
      </c>
      <c r="T161" s="33" t="s">
        <v>123</v>
      </c>
      <c r="U161" s="33" t="s">
        <v>237</v>
      </c>
      <c r="V161" s="59">
        <v>2023</v>
      </c>
      <c r="W161" s="33" t="s">
        <v>91</v>
      </c>
      <c r="X161" s="59">
        <v>202301</v>
      </c>
      <c r="Y161" s="59">
        <v>202312</v>
      </c>
      <c r="Z161" s="60">
        <v>244</v>
      </c>
      <c r="AA161" s="65">
        <v>24</v>
      </c>
      <c r="AB161" s="69">
        <v>24</v>
      </c>
      <c r="AC161" s="69">
        <f>IFERROR(VLOOKUP(B161,'[2]巫溪-1 (20231219晚计划内)  '!$F:$BO,62,),"")</f>
        <v>0</v>
      </c>
      <c r="AD161" s="69">
        <f>IFERROR(VLOOKUP(B161,'[2]巫溪-1 (20231219晚计划内)  '!$F:$AH,29,),"")</f>
        <v>220</v>
      </c>
      <c r="AE161" s="69"/>
      <c r="AF161" s="59">
        <v>80</v>
      </c>
      <c r="AG161" s="59">
        <v>20</v>
      </c>
      <c r="AH161" s="33" t="s">
        <v>92</v>
      </c>
      <c r="AI161" s="33" t="s">
        <v>92</v>
      </c>
      <c r="AJ161" s="33" t="s">
        <v>92</v>
      </c>
      <c r="AK161" s="33" t="s">
        <v>91</v>
      </c>
      <c r="AL161" s="33" t="s">
        <v>91</v>
      </c>
      <c r="AM161" s="33" t="s">
        <v>92</v>
      </c>
      <c r="AN161" s="33" t="s">
        <v>85</v>
      </c>
      <c r="AO161" s="33" t="s">
        <v>91</v>
      </c>
      <c r="AP161" s="33" t="s">
        <v>3701</v>
      </c>
      <c r="AQ161" s="33" t="s">
        <v>238</v>
      </c>
      <c r="AR161" s="65"/>
      <c r="AS161" s="76" t="s">
        <v>7033</v>
      </c>
    </row>
    <row r="162" s="54" customFormat="1" ht="96" customHeight="1" outlineLevel="2" spans="1:44">
      <c r="A162" s="60">
        <v>131</v>
      </c>
      <c r="B162" s="33" t="s">
        <v>7913</v>
      </c>
      <c r="C162" s="33" t="s">
        <v>558</v>
      </c>
      <c r="D162" s="33" t="s">
        <v>559</v>
      </c>
      <c r="E162" s="33" t="s">
        <v>559</v>
      </c>
      <c r="F162" s="33" t="s">
        <v>7914</v>
      </c>
      <c r="G162" s="33" t="s">
        <v>114</v>
      </c>
      <c r="H162" s="33" t="s">
        <v>230</v>
      </c>
      <c r="I162" s="33" t="s">
        <v>7915</v>
      </c>
      <c r="J162" s="59" t="s">
        <v>7916</v>
      </c>
      <c r="K162" s="33" t="s">
        <v>7915</v>
      </c>
      <c r="L162" s="33" t="s">
        <v>7917</v>
      </c>
      <c r="M162" s="33" t="s">
        <v>7039</v>
      </c>
      <c r="N162" s="33" t="s">
        <v>7040</v>
      </c>
      <c r="O162" s="33" t="s">
        <v>7041</v>
      </c>
      <c r="P162" s="33" t="s">
        <v>7042</v>
      </c>
      <c r="Q162" s="33" t="s">
        <v>7918</v>
      </c>
      <c r="R162" s="33" t="s">
        <v>7044</v>
      </c>
      <c r="S162" s="33" t="s">
        <v>7045</v>
      </c>
      <c r="T162" s="61" t="s">
        <v>7046</v>
      </c>
      <c r="U162" s="33" t="s">
        <v>237</v>
      </c>
      <c r="V162" s="59">
        <v>2024</v>
      </c>
      <c r="W162" s="33" t="s">
        <v>91</v>
      </c>
      <c r="X162" s="59">
        <v>202401</v>
      </c>
      <c r="Y162" s="59">
        <v>202412</v>
      </c>
      <c r="Z162" s="60">
        <f t="shared" si="34"/>
        <v>72.3</v>
      </c>
      <c r="AA162" s="65">
        <f>SUM(AB162:AD162)</f>
        <v>72.3</v>
      </c>
      <c r="AB162" s="69">
        <f>IFERROR(VLOOKUP(B162,'[2]巫溪-1 (20231219晚计划内)  '!$F:$BN,61,),"")</f>
        <v>72.3</v>
      </c>
      <c r="AC162" s="69">
        <f>IFERROR(VLOOKUP(B162,'[2]巫溪-1 (20231219晚计划内)  '!$F:$BO,62,),"")</f>
        <v>0</v>
      </c>
      <c r="AD162" s="69" t="str">
        <f>IFERROR(VLOOKUP(B162,'[2]巫溪-1 (20231219晚计划内)  '!$F:$AH,29,),"")</f>
        <v/>
      </c>
      <c r="AE162" s="69"/>
      <c r="AF162" s="59">
        <v>142</v>
      </c>
      <c r="AG162" s="59">
        <v>142</v>
      </c>
      <c r="AH162" s="33" t="s">
        <v>92</v>
      </c>
      <c r="AI162" s="33" t="s">
        <v>92</v>
      </c>
      <c r="AJ162" s="33" t="s">
        <v>92</v>
      </c>
      <c r="AK162" s="33" t="s">
        <v>91</v>
      </c>
      <c r="AL162" s="33" t="s">
        <v>91</v>
      </c>
      <c r="AM162" s="33" t="s">
        <v>92</v>
      </c>
      <c r="AN162" s="33" t="s">
        <v>92</v>
      </c>
      <c r="AO162" s="33" t="s">
        <v>92</v>
      </c>
      <c r="AP162" s="33" t="s">
        <v>92</v>
      </c>
      <c r="AQ162" s="33" t="s">
        <v>573</v>
      </c>
      <c r="AR162" s="65"/>
    </row>
    <row r="163" s="54" customFormat="1" ht="50" customHeight="1" outlineLevel="2" spans="1:44">
      <c r="A163" s="60">
        <v>132</v>
      </c>
      <c r="B163" s="33" t="s">
        <v>7919</v>
      </c>
      <c r="C163" s="33" t="s">
        <v>558</v>
      </c>
      <c r="D163" s="33" t="s">
        <v>793</v>
      </c>
      <c r="E163" s="33" t="s">
        <v>794</v>
      </c>
      <c r="F163" s="33" t="s">
        <v>7920</v>
      </c>
      <c r="G163" s="33" t="s">
        <v>114</v>
      </c>
      <c r="H163" s="33" t="s">
        <v>230</v>
      </c>
      <c r="I163" s="33" t="s">
        <v>7921</v>
      </c>
      <c r="J163" s="59" t="s">
        <v>7922</v>
      </c>
      <c r="K163" s="33" t="s">
        <v>7921</v>
      </c>
      <c r="L163" s="33" t="s">
        <v>7923</v>
      </c>
      <c r="M163" s="33" t="s">
        <v>7053</v>
      </c>
      <c r="N163" s="33" t="s">
        <v>7054</v>
      </c>
      <c r="O163" s="33" t="s">
        <v>7055</v>
      </c>
      <c r="P163" s="33" t="s">
        <v>7056</v>
      </c>
      <c r="Q163" s="33" t="s">
        <v>7924</v>
      </c>
      <c r="R163" s="33" t="s">
        <v>7044</v>
      </c>
      <c r="S163" s="33" t="s">
        <v>7058</v>
      </c>
      <c r="T163" s="61" t="s">
        <v>7046</v>
      </c>
      <c r="U163" s="33" t="s">
        <v>237</v>
      </c>
      <c r="V163" s="59">
        <v>2024</v>
      </c>
      <c r="W163" s="33" t="s">
        <v>91</v>
      </c>
      <c r="X163" s="59">
        <v>202401</v>
      </c>
      <c r="Y163" s="59">
        <v>202412</v>
      </c>
      <c r="Z163" s="60">
        <f t="shared" si="34"/>
        <v>13.80455</v>
      </c>
      <c r="AA163" s="65">
        <f>SUM(AB163:AD163)</f>
        <v>13.80455</v>
      </c>
      <c r="AB163" s="69">
        <v>13.80455</v>
      </c>
      <c r="AC163" s="69">
        <f>IFERROR(VLOOKUP(B163,'[2]巫溪-1 (20231219晚计划内)  '!$F:$BO,62,),"")</f>
        <v>0</v>
      </c>
      <c r="AD163" s="69" t="str">
        <f>IFERROR(VLOOKUP(B163,'[2]巫溪-1 (20231219晚计划内)  '!$F:$AH,29,),"")</f>
        <v/>
      </c>
      <c r="AE163" s="69"/>
      <c r="AF163" s="59">
        <v>689</v>
      </c>
      <c r="AG163" s="59">
        <v>689</v>
      </c>
      <c r="AH163" s="33" t="s">
        <v>92</v>
      </c>
      <c r="AI163" s="33" t="s">
        <v>92</v>
      </c>
      <c r="AJ163" s="33" t="s">
        <v>92</v>
      </c>
      <c r="AK163" s="33" t="s">
        <v>91</v>
      </c>
      <c r="AL163" s="33" t="s">
        <v>91</v>
      </c>
      <c r="AM163" s="33" t="s">
        <v>92</v>
      </c>
      <c r="AN163" s="33" t="s">
        <v>92</v>
      </c>
      <c r="AO163" s="33" t="s">
        <v>92</v>
      </c>
      <c r="AP163" s="33" t="s">
        <v>92</v>
      </c>
      <c r="AQ163" s="33" t="s">
        <v>7059</v>
      </c>
      <c r="AR163" s="65"/>
    </row>
    <row r="164" s="54" customFormat="1" ht="79" customHeight="1" outlineLevel="2" spans="1:44">
      <c r="A164" s="60">
        <v>133</v>
      </c>
      <c r="B164" s="28" t="s">
        <v>7925</v>
      </c>
      <c r="C164" s="33" t="s">
        <v>110</v>
      </c>
      <c r="D164" s="33" t="s">
        <v>111</v>
      </c>
      <c r="E164" s="33" t="s">
        <v>175</v>
      </c>
      <c r="F164" s="28" t="s">
        <v>7926</v>
      </c>
      <c r="G164" s="33" t="s">
        <v>114</v>
      </c>
      <c r="H164" s="33" t="s">
        <v>230</v>
      </c>
      <c r="I164" s="28" t="s">
        <v>7927</v>
      </c>
      <c r="J164" s="28" t="s">
        <v>7928</v>
      </c>
      <c r="K164" s="28" t="s">
        <v>7927</v>
      </c>
      <c r="L164" s="28" t="s">
        <v>7929</v>
      </c>
      <c r="M164" s="28" t="s">
        <v>82</v>
      </c>
      <c r="N164" s="28" t="s">
        <v>182</v>
      </c>
      <c r="O164" s="28" t="s">
        <v>7066</v>
      </c>
      <c r="P164" s="28" t="s">
        <v>7067</v>
      </c>
      <c r="Q164" s="28" t="s">
        <v>7930</v>
      </c>
      <c r="R164" s="28" t="s">
        <v>213</v>
      </c>
      <c r="S164" s="28" t="s">
        <v>155</v>
      </c>
      <c r="T164" s="28" t="s">
        <v>214</v>
      </c>
      <c r="U164" s="28" t="s">
        <v>237</v>
      </c>
      <c r="V164" s="59">
        <v>2024</v>
      </c>
      <c r="W164" s="33" t="s">
        <v>91</v>
      </c>
      <c r="X164" s="59">
        <v>202401</v>
      </c>
      <c r="Y164" s="59">
        <v>202412</v>
      </c>
      <c r="Z164" s="60">
        <f t="shared" si="34"/>
        <v>46.65</v>
      </c>
      <c r="AA164" s="28">
        <v>46.65</v>
      </c>
      <c r="AB164" s="28">
        <v>46.65</v>
      </c>
      <c r="AC164" s="69" t="str">
        <f>IFERROR(VLOOKUP(B164,'[2]巫溪-1 (20231219晚计划内)  '!$F:$BO,62,),"")</f>
        <v/>
      </c>
      <c r="AD164" s="69" t="str">
        <f>IFERROR(VLOOKUP(B164,'[2]巫溪-1 (20231219晚计划内)  '!$F:$AH,29,),"")</f>
        <v/>
      </c>
      <c r="AE164" s="69"/>
      <c r="AF164" s="70">
        <v>1500</v>
      </c>
      <c r="AG164" s="70">
        <v>1500</v>
      </c>
      <c r="AH164" s="70" t="s">
        <v>92</v>
      </c>
      <c r="AI164" s="70" t="s">
        <v>92</v>
      </c>
      <c r="AJ164" s="70" t="s">
        <v>92</v>
      </c>
      <c r="AK164" s="70" t="s">
        <v>91</v>
      </c>
      <c r="AL164" s="70" t="s">
        <v>92</v>
      </c>
      <c r="AM164" s="70" t="s">
        <v>92</v>
      </c>
      <c r="AN164" s="70" t="s">
        <v>92</v>
      </c>
      <c r="AO164" s="70" t="s">
        <v>92</v>
      </c>
      <c r="AP164" s="70" t="s">
        <v>92</v>
      </c>
      <c r="AQ164" s="70" t="s">
        <v>2112</v>
      </c>
      <c r="AR164" s="65"/>
    </row>
    <row r="165" s="54" customFormat="1" ht="93" customHeight="1" outlineLevel="2" spans="1:44">
      <c r="A165" s="60">
        <v>134</v>
      </c>
      <c r="B165" s="33" t="s">
        <v>7931</v>
      </c>
      <c r="C165" s="33" t="s">
        <v>2628</v>
      </c>
      <c r="D165" s="33" t="s">
        <v>2629</v>
      </c>
      <c r="E165" s="33" t="s">
        <v>7070</v>
      </c>
      <c r="F165" s="61" t="s">
        <v>7932</v>
      </c>
      <c r="G165" s="61" t="s">
        <v>114</v>
      </c>
      <c r="H165" s="61" t="s">
        <v>230</v>
      </c>
      <c r="I165" s="61" t="s">
        <v>7933</v>
      </c>
      <c r="J165" s="60" t="s">
        <v>7934</v>
      </c>
      <c r="K165" s="61" t="s">
        <v>7933</v>
      </c>
      <c r="L165" s="33" t="s">
        <v>7935</v>
      </c>
      <c r="M165" s="33" t="s">
        <v>7026</v>
      </c>
      <c r="N165" s="33" t="s">
        <v>7075</v>
      </c>
      <c r="O165" s="33" t="s">
        <v>7076</v>
      </c>
      <c r="P165" s="33" t="s">
        <v>85</v>
      </c>
      <c r="Q165" s="33" t="s">
        <v>7936</v>
      </c>
      <c r="R165" s="33" t="s">
        <v>7078</v>
      </c>
      <c r="S165" s="33" t="s">
        <v>7045</v>
      </c>
      <c r="T165" s="33" t="s">
        <v>214</v>
      </c>
      <c r="U165" s="33" t="s">
        <v>237</v>
      </c>
      <c r="V165" s="59" t="s">
        <v>2163</v>
      </c>
      <c r="W165" s="33" t="s">
        <v>91</v>
      </c>
      <c r="X165" s="59">
        <v>202401</v>
      </c>
      <c r="Y165" s="59">
        <v>202412</v>
      </c>
      <c r="Z165" s="60">
        <f t="shared" si="34"/>
        <v>23</v>
      </c>
      <c r="AA165" s="65">
        <f>SUM(AB165:AD165)</f>
        <v>23</v>
      </c>
      <c r="AB165" s="69">
        <f>IFERROR(VLOOKUP(B165,'[2]巫溪-1 (20231219晚计划内)  '!$F:$BN,61,),"")</f>
        <v>23</v>
      </c>
      <c r="AC165" s="69">
        <f>IFERROR(VLOOKUP(B165,'[2]巫溪-1 (20231219晚计划内)  '!$F:$BO,62,),"")</f>
        <v>0</v>
      </c>
      <c r="AD165" s="69" t="str">
        <f>IFERROR(VLOOKUP(B165,'[2]巫溪-1 (20231219晚计划内)  '!$F:$AH,29,),"")</f>
        <v/>
      </c>
      <c r="AE165" s="69"/>
      <c r="AF165" s="59">
        <v>3077</v>
      </c>
      <c r="AG165" s="59">
        <v>3077</v>
      </c>
      <c r="AH165" s="33" t="s">
        <v>92</v>
      </c>
      <c r="AI165" s="33" t="s">
        <v>92</v>
      </c>
      <c r="AJ165" s="33" t="s">
        <v>92</v>
      </c>
      <c r="AK165" s="33" t="s">
        <v>91</v>
      </c>
      <c r="AL165" s="33" t="s">
        <v>91</v>
      </c>
      <c r="AM165" s="33" t="s">
        <v>92</v>
      </c>
      <c r="AN165" s="33" t="s">
        <v>92</v>
      </c>
      <c r="AO165" s="33" t="s">
        <v>92</v>
      </c>
      <c r="AP165" s="33" t="s">
        <v>92</v>
      </c>
      <c r="AQ165" s="33" t="s">
        <v>2112</v>
      </c>
      <c r="AR165" s="65"/>
    </row>
    <row r="166" s="54" customFormat="1" ht="74" customHeight="1" outlineLevel="2" spans="1:44">
      <c r="A166" s="60">
        <v>135</v>
      </c>
      <c r="B166" s="61" t="s">
        <v>7937</v>
      </c>
      <c r="C166" s="28" t="s">
        <v>73</v>
      </c>
      <c r="D166" s="28" t="s">
        <v>74</v>
      </c>
      <c r="E166" s="28" t="s">
        <v>75</v>
      </c>
      <c r="F166" s="61" t="s">
        <v>7938</v>
      </c>
      <c r="G166" s="28" t="s">
        <v>96</v>
      </c>
      <c r="H166" s="62" t="s">
        <v>3271</v>
      </c>
      <c r="I166" s="33" t="s">
        <v>7939</v>
      </c>
      <c r="J166" s="59" t="s">
        <v>7940</v>
      </c>
      <c r="K166" s="33" t="s">
        <v>7939</v>
      </c>
      <c r="L166" s="33" t="s">
        <v>7941</v>
      </c>
      <c r="M166" s="33" t="s">
        <v>7026</v>
      </c>
      <c r="N166" s="33" t="s">
        <v>7084</v>
      </c>
      <c r="O166" s="33" t="s">
        <v>7085</v>
      </c>
      <c r="P166" s="59"/>
      <c r="Q166" s="33" t="s">
        <v>7567</v>
      </c>
      <c r="R166" s="33" t="s">
        <v>7087</v>
      </c>
      <c r="S166" s="33" t="s">
        <v>7088</v>
      </c>
      <c r="T166" s="28" t="s">
        <v>89</v>
      </c>
      <c r="U166" s="33" t="s">
        <v>237</v>
      </c>
      <c r="V166" s="65">
        <v>2024</v>
      </c>
      <c r="W166" s="28" t="s">
        <v>91</v>
      </c>
      <c r="X166" s="65">
        <v>202401</v>
      </c>
      <c r="Y166" s="65">
        <v>202412</v>
      </c>
      <c r="Z166" s="60">
        <f t="shared" si="34"/>
        <v>90</v>
      </c>
      <c r="AA166" s="60">
        <v>90</v>
      </c>
      <c r="AB166" s="69"/>
      <c r="AC166" s="60">
        <v>90</v>
      </c>
      <c r="AD166" s="69"/>
      <c r="AE166" s="69"/>
      <c r="AF166" s="59">
        <v>365</v>
      </c>
      <c r="AG166" s="59">
        <v>52</v>
      </c>
      <c r="AH166" s="72" t="s">
        <v>92</v>
      </c>
      <c r="AI166" s="72" t="s">
        <v>92</v>
      </c>
      <c r="AJ166" s="72" t="s">
        <v>92</v>
      </c>
      <c r="AK166" s="72" t="s">
        <v>91</v>
      </c>
      <c r="AL166" s="72" t="s">
        <v>92</v>
      </c>
      <c r="AM166" s="72" t="s">
        <v>92</v>
      </c>
      <c r="AN166" s="72" t="s">
        <v>92</v>
      </c>
      <c r="AO166" s="72" t="s">
        <v>92</v>
      </c>
      <c r="AP166" s="72" t="s">
        <v>92</v>
      </c>
      <c r="AQ166" s="72" t="s">
        <v>3143</v>
      </c>
      <c r="AR166" s="65"/>
    </row>
    <row r="167" s="54" customFormat="1" ht="60" customHeight="1" outlineLevel="1" spans="1:44">
      <c r="A167" s="60"/>
      <c r="B167" s="33"/>
      <c r="C167" s="62"/>
      <c r="D167" s="28"/>
      <c r="E167" s="28"/>
      <c r="F167" s="62"/>
      <c r="G167" s="62"/>
      <c r="H167" s="62"/>
      <c r="I167" s="33"/>
      <c r="J167" s="65"/>
      <c r="K167" s="33"/>
      <c r="L167" s="62"/>
      <c r="M167" s="62"/>
      <c r="N167" s="33"/>
      <c r="O167" s="62"/>
      <c r="P167" s="63"/>
      <c r="Q167" s="62"/>
      <c r="R167" s="61"/>
      <c r="S167" s="62"/>
      <c r="T167" s="62"/>
      <c r="U167" s="67" t="s">
        <v>7942</v>
      </c>
      <c r="V167" s="63"/>
      <c r="W167" s="62"/>
      <c r="X167" s="59"/>
      <c r="Y167" s="71"/>
      <c r="Z167" s="60">
        <f t="shared" ref="Z167:AQ167" si="35">SUBTOTAL(9,Z168:Z176)</f>
        <v>1123.4651</v>
      </c>
      <c r="AA167" s="65">
        <f t="shared" si="35"/>
        <v>1078.4651</v>
      </c>
      <c r="AB167" s="69">
        <f t="shared" si="35"/>
        <v>473.4651</v>
      </c>
      <c r="AC167" s="69">
        <f t="shared" si="35"/>
        <v>605</v>
      </c>
      <c r="AD167" s="69">
        <f t="shared" si="35"/>
        <v>45</v>
      </c>
      <c r="AE167" s="69">
        <f t="shared" si="35"/>
        <v>0</v>
      </c>
      <c r="AF167" s="63">
        <f t="shared" si="35"/>
        <v>21015</v>
      </c>
      <c r="AG167" s="63">
        <f t="shared" si="35"/>
        <v>17456</v>
      </c>
      <c r="AH167" s="62">
        <f t="shared" si="35"/>
        <v>0</v>
      </c>
      <c r="AI167" s="62">
        <f t="shared" si="35"/>
        <v>0</v>
      </c>
      <c r="AJ167" s="62">
        <f t="shared" si="35"/>
        <v>0</v>
      </c>
      <c r="AK167" s="62">
        <f t="shared" si="35"/>
        <v>0</v>
      </c>
      <c r="AL167" s="62">
        <f t="shared" si="35"/>
        <v>0</v>
      </c>
      <c r="AM167" s="62">
        <f t="shared" si="35"/>
        <v>0</v>
      </c>
      <c r="AN167" s="62">
        <f t="shared" si="35"/>
        <v>0</v>
      </c>
      <c r="AO167" s="62">
        <f t="shared" si="35"/>
        <v>0</v>
      </c>
      <c r="AP167" s="28">
        <f t="shared" si="35"/>
        <v>0</v>
      </c>
      <c r="AQ167" s="62">
        <f t="shared" si="35"/>
        <v>0</v>
      </c>
      <c r="AR167" s="65"/>
    </row>
    <row r="168" s="54" customFormat="1" ht="62" customHeight="1" outlineLevel="2" spans="1:45">
      <c r="A168" s="60">
        <v>136</v>
      </c>
      <c r="B168" s="33" t="s">
        <v>7943</v>
      </c>
      <c r="C168" s="62" t="s">
        <v>73</v>
      </c>
      <c r="D168" s="28" t="s">
        <v>74</v>
      </c>
      <c r="E168" s="28" t="s">
        <v>75</v>
      </c>
      <c r="F168" s="62" t="s">
        <v>7944</v>
      </c>
      <c r="G168" s="62" t="s">
        <v>96</v>
      </c>
      <c r="H168" s="62" t="s">
        <v>780</v>
      </c>
      <c r="I168" s="33" t="s">
        <v>7945</v>
      </c>
      <c r="J168" s="65" t="s">
        <v>7946</v>
      </c>
      <c r="K168" s="33" t="s">
        <v>7945</v>
      </c>
      <c r="L168" s="62" t="s">
        <v>7947</v>
      </c>
      <c r="M168" s="62" t="s">
        <v>7026</v>
      </c>
      <c r="N168" s="33" t="s">
        <v>7084</v>
      </c>
      <c r="O168" s="62" t="s">
        <v>7948</v>
      </c>
      <c r="P168" s="63"/>
      <c r="Q168" s="62" t="s">
        <v>7949</v>
      </c>
      <c r="R168" s="61" t="s">
        <v>7950</v>
      </c>
      <c r="S168" s="62" t="s">
        <v>7284</v>
      </c>
      <c r="T168" s="62" t="s">
        <v>214</v>
      </c>
      <c r="U168" s="62" t="s">
        <v>534</v>
      </c>
      <c r="V168" s="63">
        <v>2023</v>
      </c>
      <c r="W168" s="62" t="s">
        <v>91</v>
      </c>
      <c r="X168" s="59">
        <v>2023.9</v>
      </c>
      <c r="Y168" s="71">
        <v>45261</v>
      </c>
      <c r="Z168" s="60">
        <f t="shared" ref="Z168:Z176" si="36">SUM(AB168:AE168)</f>
        <v>80</v>
      </c>
      <c r="AA168" s="65">
        <f>AB168+AC168</f>
        <v>35</v>
      </c>
      <c r="AB168" s="69">
        <f>IFERROR(VLOOKUP(B168,'[2]巫溪-1 (20231219晚计划内)  '!$F:$BN,61,),"")</f>
        <v>35</v>
      </c>
      <c r="AC168" s="69">
        <f>IFERROR(VLOOKUP(B168,'[2]巫溪-1 (20231219晚计划内)  '!$F:$BO,62,),"")</f>
        <v>0</v>
      </c>
      <c r="AD168" s="69">
        <f>IFERROR(VLOOKUP(B168,'[2]巫溪-1 (20231219晚计划内)  '!$F:$AH,29,),"")</f>
        <v>45</v>
      </c>
      <c r="AE168" s="69"/>
      <c r="AF168" s="63">
        <v>300</v>
      </c>
      <c r="AG168" s="63">
        <v>50</v>
      </c>
      <c r="AH168" s="62" t="s">
        <v>92</v>
      </c>
      <c r="AI168" s="62" t="s">
        <v>92</v>
      </c>
      <c r="AJ168" s="62" t="s">
        <v>92</v>
      </c>
      <c r="AK168" s="62" t="s">
        <v>91</v>
      </c>
      <c r="AL168" s="62" t="s">
        <v>92</v>
      </c>
      <c r="AM168" s="62" t="s">
        <v>92</v>
      </c>
      <c r="AN168" s="62" t="s">
        <v>92</v>
      </c>
      <c r="AO168" s="62" t="s">
        <v>92</v>
      </c>
      <c r="AP168" s="28" t="s">
        <v>92</v>
      </c>
      <c r="AQ168" s="62" t="s">
        <v>535</v>
      </c>
      <c r="AR168" s="65"/>
      <c r="AS168" s="76" t="s">
        <v>7033</v>
      </c>
    </row>
    <row r="169" s="54" customFormat="1" ht="98" customHeight="1" outlineLevel="2" spans="1:44">
      <c r="A169" s="60">
        <v>137</v>
      </c>
      <c r="B169" s="33" t="s">
        <v>7951</v>
      </c>
      <c r="C169" s="33" t="s">
        <v>558</v>
      </c>
      <c r="D169" s="33" t="s">
        <v>559</v>
      </c>
      <c r="E169" s="33" t="s">
        <v>559</v>
      </c>
      <c r="F169" s="33" t="s">
        <v>7952</v>
      </c>
      <c r="G169" s="33" t="s">
        <v>114</v>
      </c>
      <c r="H169" s="33" t="s">
        <v>780</v>
      </c>
      <c r="I169" s="33" t="s">
        <v>7953</v>
      </c>
      <c r="J169" s="59" t="s">
        <v>7954</v>
      </c>
      <c r="K169" s="33" t="s">
        <v>7953</v>
      </c>
      <c r="L169" s="33" t="s">
        <v>7955</v>
      </c>
      <c r="M169" s="33" t="s">
        <v>7039</v>
      </c>
      <c r="N169" s="33" t="s">
        <v>7040</v>
      </c>
      <c r="O169" s="33" t="s">
        <v>7041</v>
      </c>
      <c r="P169" s="33" t="s">
        <v>7042</v>
      </c>
      <c r="Q169" s="33" t="s">
        <v>7956</v>
      </c>
      <c r="R169" s="33" t="s">
        <v>7044</v>
      </c>
      <c r="S169" s="33" t="s">
        <v>7045</v>
      </c>
      <c r="T169" s="61" t="s">
        <v>7046</v>
      </c>
      <c r="U169" s="33" t="s">
        <v>534</v>
      </c>
      <c r="V169" s="59">
        <v>2024</v>
      </c>
      <c r="W169" s="33" t="s">
        <v>91</v>
      </c>
      <c r="X169" s="59">
        <v>202401</v>
      </c>
      <c r="Y169" s="59">
        <v>202412</v>
      </c>
      <c r="Z169" s="60">
        <f t="shared" si="36"/>
        <v>144</v>
      </c>
      <c r="AA169" s="65">
        <f>SUM(AB169:AD169)</f>
        <v>144</v>
      </c>
      <c r="AB169" s="69">
        <f>IFERROR(VLOOKUP(B169,'[2]巫溪-1 (20231219晚计划内)  '!$F:$BN,61,),"")</f>
        <v>144</v>
      </c>
      <c r="AC169" s="69">
        <f>IFERROR(VLOOKUP(B169,'[2]巫溪-1 (20231219晚计划内)  '!$F:$BO,62,),"")</f>
        <v>0</v>
      </c>
      <c r="AD169" s="69" t="str">
        <f>IFERROR(VLOOKUP(B169,'[2]巫溪-1 (20231219晚计划内)  '!$F:$AH,29,),"")</f>
        <v/>
      </c>
      <c r="AE169" s="69"/>
      <c r="AF169" s="59">
        <v>290</v>
      </c>
      <c r="AG169" s="59">
        <v>290</v>
      </c>
      <c r="AH169" s="33" t="s">
        <v>92</v>
      </c>
      <c r="AI169" s="33" t="s">
        <v>92</v>
      </c>
      <c r="AJ169" s="33" t="s">
        <v>92</v>
      </c>
      <c r="AK169" s="33" t="s">
        <v>91</v>
      </c>
      <c r="AL169" s="33" t="s">
        <v>91</v>
      </c>
      <c r="AM169" s="33" t="s">
        <v>92</v>
      </c>
      <c r="AN169" s="33" t="s">
        <v>92</v>
      </c>
      <c r="AO169" s="33" t="s">
        <v>92</v>
      </c>
      <c r="AP169" s="33" t="s">
        <v>92</v>
      </c>
      <c r="AQ169" s="33" t="s">
        <v>573</v>
      </c>
      <c r="AR169" s="65"/>
    </row>
    <row r="170" s="54" customFormat="1" ht="59" customHeight="1" outlineLevel="2" spans="1:44">
      <c r="A170" s="60">
        <v>138</v>
      </c>
      <c r="B170" s="33" t="s">
        <v>7957</v>
      </c>
      <c r="C170" s="33" t="s">
        <v>558</v>
      </c>
      <c r="D170" s="33" t="s">
        <v>793</v>
      </c>
      <c r="E170" s="33" t="s">
        <v>794</v>
      </c>
      <c r="F170" s="33" t="s">
        <v>7958</v>
      </c>
      <c r="G170" s="33" t="s">
        <v>114</v>
      </c>
      <c r="H170" s="33" t="s">
        <v>780</v>
      </c>
      <c r="I170" s="33" t="s">
        <v>7959</v>
      </c>
      <c r="J170" s="59" t="s">
        <v>7960</v>
      </c>
      <c r="K170" s="33" t="s">
        <v>7959</v>
      </c>
      <c r="L170" s="33" t="s">
        <v>7961</v>
      </c>
      <c r="M170" s="33" t="s">
        <v>7053</v>
      </c>
      <c r="N170" s="33" t="s">
        <v>7054</v>
      </c>
      <c r="O170" s="33" t="s">
        <v>7055</v>
      </c>
      <c r="P170" s="33" t="s">
        <v>7056</v>
      </c>
      <c r="Q170" s="33" t="s">
        <v>7962</v>
      </c>
      <c r="R170" s="33" t="s">
        <v>7044</v>
      </c>
      <c r="S170" s="33" t="s">
        <v>7058</v>
      </c>
      <c r="T170" s="61" t="s">
        <v>7046</v>
      </c>
      <c r="U170" s="33" t="s">
        <v>534</v>
      </c>
      <c r="V170" s="59">
        <v>2024</v>
      </c>
      <c r="W170" s="33" t="s">
        <v>91</v>
      </c>
      <c r="X170" s="59">
        <v>202401</v>
      </c>
      <c r="Y170" s="59">
        <v>202412</v>
      </c>
      <c r="Z170" s="60">
        <f t="shared" si="36"/>
        <v>34.8151</v>
      </c>
      <c r="AA170" s="65">
        <f>SUM(AB170:AD170)</f>
        <v>34.8151</v>
      </c>
      <c r="AB170" s="69">
        <v>34.8151</v>
      </c>
      <c r="AC170" s="69">
        <f>IFERROR(VLOOKUP(B170,'[2]巫溪-1 (20231219晚计划内)  '!$F:$BO,62,),"")</f>
        <v>0</v>
      </c>
      <c r="AD170" s="69" t="str">
        <f>IFERROR(VLOOKUP(B170,'[2]巫溪-1 (20231219晚计划内)  '!$F:$AH,29,),"")</f>
        <v/>
      </c>
      <c r="AE170" s="69"/>
      <c r="AF170" s="59">
        <v>1740</v>
      </c>
      <c r="AG170" s="59">
        <v>1740</v>
      </c>
      <c r="AH170" s="33" t="s">
        <v>92</v>
      </c>
      <c r="AI170" s="33" t="s">
        <v>92</v>
      </c>
      <c r="AJ170" s="33" t="s">
        <v>92</v>
      </c>
      <c r="AK170" s="33" t="s">
        <v>91</v>
      </c>
      <c r="AL170" s="33" t="s">
        <v>91</v>
      </c>
      <c r="AM170" s="33" t="s">
        <v>92</v>
      </c>
      <c r="AN170" s="33" t="s">
        <v>92</v>
      </c>
      <c r="AO170" s="33" t="s">
        <v>92</v>
      </c>
      <c r="AP170" s="33" t="s">
        <v>92</v>
      </c>
      <c r="AQ170" s="33" t="s">
        <v>7059</v>
      </c>
      <c r="AR170" s="65"/>
    </row>
    <row r="171" s="54" customFormat="1" ht="87" customHeight="1" outlineLevel="2" spans="1:44">
      <c r="A171" s="60">
        <v>139</v>
      </c>
      <c r="B171" s="28" t="s">
        <v>7963</v>
      </c>
      <c r="C171" s="33" t="s">
        <v>110</v>
      </c>
      <c r="D171" s="33" t="s">
        <v>111</v>
      </c>
      <c r="E171" s="33" t="s">
        <v>175</v>
      </c>
      <c r="F171" s="28" t="s">
        <v>7964</v>
      </c>
      <c r="G171" s="33" t="s">
        <v>114</v>
      </c>
      <c r="H171" s="33" t="s">
        <v>780</v>
      </c>
      <c r="I171" s="28" t="s">
        <v>7965</v>
      </c>
      <c r="J171" s="28" t="s">
        <v>7966</v>
      </c>
      <c r="K171" s="28" t="s">
        <v>7967</v>
      </c>
      <c r="L171" s="28" t="s">
        <v>7968</v>
      </c>
      <c r="M171" s="28" t="s">
        <v>82</v>
      </c>
      <c r="N171" s="28" t="s">
        <v>182</v>
      </c>
      <c r="O171" s="28" t="s">
        <v>7066</v>
      </c>
      <c r="P171" s="28" t="s">
        <v>7067</v>
      </c>
      <c r="Q171" s="28" t="s">
        <v>7969</v>
      </c>
      <c r="R171" s="28" t="s">
        <v>213</v>
      </c>
      <c r="S171" s="28" t="s">
        <v>155</v>
      </c>
      <c r="T171" s="28" t="s">
        <v>214</v>
      </c>
      <c r="U171" s="28" t="s">
        <v>534</v>
      </c>
      <c r="V171" s="59">
        <v>2024</v>
      </c>
      <c r="W171" s="33" t="s">
        <v>91</v>
      </c>
      <c r="X171" s="59">
        <v>202401</v>
      </c>
      <c r="Y171" s="59">
        <v>202412</v>
      </c>
      <c r="Z171" s="60">
        <f t="shared" si="36"/>
        <v>114.65</v>
      </c>
      <c r="AA171" s="28">
        <v>114.65</v>
      </c>
      <c r="AB171" s="28">
        <v>114.65</v>
      </c>
      <c r="AC171" s="69" t="str">
        <f>IFERROR(VLOOKUP(B171,'[2]巫溪-1 (20231219晚计划内)  '!$F:$BO,62,),"")</f>
        <v/>
      </c>
      <c r="AD171" s="69" t="str">
        <f>IFERROR(VLOOKUP(B171,'[2]巫溪-1 (20231219晚计划内)  '!$F:$AH,29,),"")</f>
        <v/>
      </c>
      <c r="AE171" s="69"/>
      <c r="AF171" s="70">
        <v>7065</v>
      </c>
      <c r="AG171" s="70">
        <v>7065</v>
      </c>
      <c r="AH171" s="70" t="s">
        <v>92</v>
      </c>
      <c r="AI171" s="70" t="s">
        <v>92</v>
      </c>
      <c r="AJ171" s="70" t="s">
        <v>92</v>
      </c>
      <c r="AK171" s="70" t="s">
        <v>91</v>
      </c>
      <c r="AL171" s="70" t="s">
        <v>92</v>
      </c>
      <c r="AM171" s="70" t="s">
        <v>92</v>
      </c>
      <c r="AN171" s="70" t="s">
        <v>92</v>
      </c>
      <c r="AO171" s="70" t="s">
        <v>92</v>
      </c>
      <c r="AP171" s="70" t="s">
        <v>92</v>
      </c>
      <c r="AQ171" s="70" t="s">
        <v>1842</v>
      </c>
      <c r="AR171" s="65"/>
    </row>
    <row r="172" s="54" customFormat="1" ht="62" customHeight="1" outlineLevel="2" spans="1:44">
      <c r="A172" s="60">
        <v>140</v>
      </c>
      <c r="B172" s="33" t="s">
        <v>7970</v>
      </c>
      <c r="C172" s="33" t="s">
        <v>110</v>
      </c>
      <c r="D172" s="33" t="s">
        <v>160</v>
      </c>
      <c r="E172" s="33" t="s">
        <v>1018</v>
      </c>
      <c r="F172" s="61" t="s">
        <v>7971</v>
      </c>
      <c r="G172" s="61" t="s">
        <v>114</v>
      </c>
      <c r="H172" s="61" t="s">
        <v>411</v>
      </c>
      <c r="I172" s="61" t="s">
        <v>7972</v>
      </c>
      <c r="J172" s="60" t="s">
        <v>7973</v>
      </c>
      <c r="K172" s="61" t="s">
        <v>7972</v>
      </c>
      <c r="L172" s="33" t="s">
        <v>7974</v>
      </c>
      <c r="M172" s="33" t="s">
        <v>7026</v>
      </c>
      <c r="N172" s="33" t="s">
        <v>7084</v>
      </c>
      <c r="O172" s="33" t="s">
        <v>7975</v>
      </c>
      <c r="P172" s="33" t="s">
        <v>7976</v>
      </c>
      <c r="Q172" s="33" t="s">
        <v>7977</v>
      </c>
      <c r="R172" s="33" t="s">
        <v>7978</v>
      </c>
      <c r="S172" s="33" t="s">
        <v>7045</v>
      </c>
      <c r="T172" s="33" t="s">
        <v>2306</v>
      </c>
      <c r="U172" s="33" t="s">
        <v>534</v>
      </c>
      <c r="V172" s="59">
        <v>2024</v>
      </c>
      <c r="W172" s="33" t="s">
        <v>91</v>
      </c>
      <c r="X172" s="59">
        <v>202401</v>
      </c>
      <c r="Y172" s="59">
        <v>202412</v>
      </c>
      <c r="Z172" s="60">
        <f t="shared" si="36"/>
        <v>130</v>
      </c>
      <c r="AA172" s="65">
        <f>SUM(AB172:AD172)</f>
        <v>130</v>
      </c>
      <c r="AB172" s="69">
        <f>IFERROR(VLOOKUP(B172,'[2]巫溪-1 (20231219晚计划内)  '!$F:$BN,61,),"")</f>
        <v>80</v>
      </c>
      <c r="AC172" s="69">
        <f>IFERROR(VLOOKUP(B172,'[2]巫溪-1 (20231219晚计划内)  '!$F:$BO,62,),"")</f>
        <v>50</v>
      </c>
      <c r="AD172" s="69" t="str">
        <f>IFERROR(VLOOKUP(B172,'[2]巫溪-1 (20231219晚计划内)  '!$F:$AH,29,),"")</f>
        <v/>
      </c>
      <c r="AE172" s="69"/>
      <c r="AF172" s="59">
        <v>32</v>
      </c>
      <c r="AG172" s="59">
        <v>6</v>
      </c>
      <c r="AH172" s="33" t="s">
        <v>92</v>
      </c>
      <c r="AI172" s="33" t="s">
        <v>92</v>
      </c>
      <c r="AJ172" s="33" t="s">
        <v>92</v>
      </c>
      <c r="AK172" s="33" t="s">
        <v>91</v>
      </c>
      <c r="AL172" s="33" t="s">
        <v>92</v>
      </c>
      <c r="AM172" s="33" t="s">
        <v>92</v>
      </c>
      <c r="AN172" s="33" t="s">
        <v>92</v>
      </c>
      <c r="AO172" s="33" t="s">
        <v>92</v>
      </c>
      <c r="AP172" s="33" t="s">
        <v>92</v>
      </c>
      <c r="AQ172" s="33" t="s">
        <v>535</v>
      </c>
      <c r="AR172" s="65"/>
    </row>
    <row r="173" s="54" customFormat="1" ht="93" customHeight="1" outlineLevel="2" spans="1:44">
      <c r="A173" s="60">
        <v>141</v>
      </c>
      <c r="B173" s="33" t="s">
        <v>7979</v>
      </c>
      <c r="C173" s="33" t="s">
        <v>2628</v>
      </c>
      <c r="D173" s="33" t="s">
        <v>2629</v>
      </c>
      <c r="E173" s="33" t="s">
        <v>7070</v>
      </c>
      <c r="F173" s="33" t="s">
        <v>7980</v>
      </c>
      <c r="G173" s="61" t="s">
        <v>114</v>
      </c>
      <c r="H173" s="61" t="s">
        <v>780</v>
      </c>
      <c r="I173" s="61" t="s">
        <v>7981</v>
      </c>
      <c r="J173" s="60" t="s">
        <v>7982</v>
      </c>
      <c r="K173" s="61" t="s">
        <v>7981</v>
      </c>
      <c r="L173" s="33" t="s">
        <v>7983</v>
      </c>
      <c r="M173" s="33" t="s">
        <v>7026</v>
      </c>
      <c r="N173" s="33" t="s">
        <v>7075</v>
      </c>
      <c r="O173" s="33" t="s">
        <v>7076</v>
      </c>
      <c r="P173" s="33" t="s">
        <v>85</v>
      </c>
      <c r="Q173" s="33" t="s">
        <v>7984</v>
      </c>
      <c r="R173" s="33" t="s">
        <v>7078</v>
      </c>
      <c r="S173" s="33" t="s">
        <v>7045</v>
      </c>
      <c r="T173" s="33" t="s">
        <v>214</v>
      </c>
      <c r="U173" s="33" t="s">
        <v>534</v>
      </c>
      <c r="V173" s="59">
        <v>2024</v>
      </c>
      <c r="W173" s="33" t="s">
        <v>91</v>
      </c>
      <c r="X173" s="59">
        <v>202401</v>
      </c>
      <c r="Y173" s="59">
        <v>202412</v>
      </c>
      <c r="Z173" s="60">
        <f t="shared" si="36"/>
        <v>65</v>
      </c>
      <c r="AA173" s="65">
        <f>SUM(AB173:AD173)</f>
        <v>65</v>
      </c>
      <c r="AB173" s="69">
        <f>IFERROR(VLOOKUP(B173,'[2]巫溪-1 (20231219晚计划内)  '!$F:$BN,61,),"")</f>
        <v>65</v>
      </c>
      <c r="AC173" s="69">
        <f>IFERROR(VLOOKUP(B173,'[2]巫溪-1 (20231219晚计划内)  '!$F:$BO,62,),"")</f>
        <v>0</v>
      </c>
      <c r="AD173" s="69" t="str">
        <f>IFERROR(VLOOKUP(B173,'[2]巫溪-1 (20231219晚计划内)  '!$F:$AH,29,),"")</f>
        <v/>
      </c>
      <c r="AE173" s="69"/>
      <c r="AF173" s="59">
        <v>7308</v>
      </c>
      <c r="AG173" s="59">
        <v>7308</v>
      </c>
      <c r="AH173" s="33" t="s">
        <v>92</v>
      </c>
      <c r="AI173" s="33" t="s">
        <v>92</v>
      </c>
      <c r="AJ173" s="33" t="s">
        <v>92</v>
      </c>
      <c r="AK173" s="33" t="s">
        <v>91</v>
      </c>
      <c r="AL173" s="33" t="s">
        <v>91</v>
      </c>
      <c r="AM173" s="33" t="s">
        <v>92</v>
      </c>
      <c r="AN173" s="33" t="s">
        <v>92</v>
      </c>
      <c r="AO173" s="33" t="s">
        <v>92</v>
      </c>
      <c r="AP173" s="33" t="s">
        <v>92</v>
      </c>
      <c r="AQ173" s="33" t="s">
        <v>1842</v>
      </c>
      <c r="AR173" s="65"/>
    </row>
    <row r="174" s="54" customFormat="1" ht="79" customHeight="1" outlineLevel="2" spans="1:44">
      <c r="A174" s="60">
        <v>142</v>
      </c>
      <c r="B174" s="61" t="s">
        <v>7985</v>
      </c>
      <c r="C174" s="28" t="s">
        <v>73</v>
      </c>
      <c r="D174" s="28" t="s">
        <v>74</v>
      </c>
      <c r="E174" s="28" t="s">
        <v>75</v>
      </c>
      <c r="F174" s="61" t="s">
        <v>7986</v>
      </c>
      <c r="G174" s="28" t="s">
        <v>96</v>
      </c>
      <c r="H174" s="28" t="s">
        <v>248</v>
      </c>
      <c r="I174" s="33" t="s">
        <v>7987</v>
      </c>
      <c r="J174" s="59" t="s">
        <v>7988</v>
      </c>
      <c r="K174" s="33" t="s">
        <v>7987</v>
      </c>
      <c r="L174" s="33" t="s">
        <v>7989</v>
      </c>
      <c r="M174" s="33" t="s">
        <v>7026</v>
      </c>
      <c r="N174" s="33" t="s">
        <v>7084</v>
      </c>
      <c r="O174" s="33" t="s">
        <v>7085</v>
      </c>
      <c r="P174" s="59"/>
      <c r="Q174" s="33" t="s">
        <v>7990</v>
      </c>
      <c r="R174" s="33" t="s">
        <v>7087</v>
      </c>
      <c r="S174" s="33" t="s">
        <v>7088</v>
      </c>
      <c r="T174" s="28" t="s">
        <v>89</v>
      </c>
      <c r="U174" s="33" t="s">
        <v>534</v>
      </c>
      <c r="V174" s="65">
        <v>2024</v>
      </c>
      <c r="W174" s="28" t="s">
        <v>91</v>
      </c>
      <c r="X174" s="65">
        <v>202401</v>
      </c>
      <c r="Y174" s="65">
        <v>202412</v>
      </c>
      <c r="Z174" s="60">
        <f t="shared" si="36"/>
        <v>250</v>
      </c>
      <c r="AA174" s="60">
        <v>250</v>
      </c>
      <c r="AB174" s="69"/>
      <c r="AC174" s="60">
        <v>250</v>
      </c>
      <c r="AD174" s="69"/>
      <c r="AE174" s="69"/>
      <c r="AF174" s="59">
        <v>200</v>
      </c>
      <c r="AG174" s="59">
        <v>70</v>
      </c>
      <c r="AH174" s="72" t="s">
        <v>92</v>
      </c>
      <c r="AI174" s="72" t="s">
        <v>92</v>
      </c>
      <c r="AJ174" s="72" t="s">
        <v>92</v>
      </c>
      <c r="AK174" s="72" t="s">
        <v>91</v>
      </c>
      <c r="AL174" s="72" t="s">
        <v>92</v>
      </c>
      <c r="AM174" s="72" t="s">
        <v>92</v>
      </c>
      <c r="AN174" s="72" t="s">
        <v>92</v>
      </c>
      <c r="AO174" s="72" t="s">
        <v>92</v>
      </c>
      <c r="AP174" s="72" t="s">
        <v>92</v>
      </c>
      <c r="AQ174" s="72" t="s">
        <v>3143</v>
      </c>
      <c r="AR174" s="65"/>
    </row>
    <row r="175" s="54" customFormat="1" ht="102" customHeight="1" outlineLevel="2" spans="1:44">
      <c r="A175" s="60">
        <v>143</v>
      </c>
      <c r="B175" s="61" t="s">
        <v>7991</v>
      </c>
      <c r="C175" s="28" t="s">
        <v>73</v>
      </c>
      <c r="D175" s="28" t="s">
        <v>74</v>
      </c>
      <c r="E175" s="28" t="s">
        <v>75</v>
      </c>
      <c r="F175" s="61" t="s">
        <v>7992</v>
      </c>
      <c r="G175" s="28" t="s">
        <v>96</v>
      </c>
      <c r="H175" s="62" t="s">
        <v>7993</v>
      </c>
      <c r="I175" s="33" t="s">
        <v>7994</v>
      </c>
      <c r="J175" s="59" t="s">
        <v>7995</v>
      </c>
      <c r="K175" s="33" t="s">
        <v>7994</v>
      </c>
      <c r="L175" s="59" t="s">
        <v>7996</v>
      </c>
      <c r="M175" s="33" t="s">
        <v>7604</v>
      </c>
      <c r="N175" s="33" t="s">
        <v>7084</v>
      </c>
      <c r="O175" s="33" t="s">
        <v>7997</v>
      </c>
      <c r="P175" s="59"/>
      <c r="Q175" s="33" t="s">
        <v>7998</v>
      </c>
      <c r="R175" s="33" t="s">
        <v>7950</v>
      </c>
      <c r="S175" s="33" t="s">
        <v>7088</v>
      </c>
      <c r="T175" s="62" t="s">
        <v>89</v>
      </c>
      <c r="U175" s="61" t="s">
        <v>534</v>
      </c>
      <c r="V175" s="65">
        <v>2024</v>
      </c>
      <c r="W175" s="28" t="s">
        <v>91</v>
      </c>
      <c r="X175" s="65">
        <v>202401</v>
      </c>
      <c r="Y175" s="65">
        <v>202412</v>
      </c>
      <c r="Z175" s="60">
        <f t="shared" si="36"/>
        <v>155</v>
      </c>
      <c r="AA175" s="60">
        <v>155</v>
      </c>
      <c r="AB175" s="69"/>
      <c r="AC175" s="60">
        <v>155</v>
      </c>
      <c r="AD175" s="69"/>
      <c r="AE175" s="69"/>
      <c r="AF175" s="59">
        <v>2250</v>
      </c>
      <c r="AG175" s="59">
        <v>520</v>
      </c>
      <c r="AH175" s="72" t="s">
        <v>92</v>
      </c>
      <c r="AI175" s="72" t="s">
        <v>92</v>
      </c>
      <c r="AJ175" s="72" t="s">
        <v>92</v>
      </c>
      <c r="AK175" s="72" t="s">
        <v>91</v>
      </c>
      <c r="AL175" s="72" t="s">
        <v>92</v>
      </c>
      <c r="AM175" s="72" t="s">
        <v>92</v>
      </c>
      <c r="AN175" s="72" t="s">
        <v>92</v>
      </c>
      <c r="AO175" s="72" t="s">
        <v>92</v>
      </c>
      <c r="AP175" s="72" t="s">
        <v>92</v>
      </c>
      <c r="AQ175" s="72" t="s">
        <v>3143</v>
      </c>
      <c r="AR175" s="65"/>
    </row>
    <row r="176" s="54" customFormat="1" ht="82" customHeight="1" outlineLevel="2" spans="1:44">
      <c r="A176" s="60">
        <v>144</v>
      </c>
      <c r="B176" s="61" t="s">
        <v>7999</v>
      </c>
      <c r="C176" s="28" t="s">
        <v>73</v>
      </c>
      <c r="D176" s="28" t="s">
        <v>74</v>
      </c>
      <c r="E176" s="28" t="s">
        <v>75</v>
      </c>
      <c r="F176" s="61" t="s">
        <v>8000</v>
      </c>
      <c r="G176" s="28" t="s">
        <v>96</v>
      </c>
      <c r="H176" s="62" t="s">
        <v>8001</v>
      </c>
      <c r="I176" s="33" t="s">
        <v>8002</v>
      </c>
      <c r="J176" s="59" t="s">
        <v>8003</v>
      </c>
      <c r="K176" s="33" t="s">
        <v>8002</v>
      </c>
      <c r="L176" s="59" t="s">
        <v>8004</v>
      </c>
      <c r="M176" s="33" t="s">
        <v>7604</v>
      </c>
      <c r="N176" s="33" t="s">
        <v>7084</v>
      </c>
      <c r="O176" s="33" t="s">
        <v>7997</v>
      </c>
      <c r="P176" s="59"/>
      <c r="Q176" s="33" t="s">
        <v>8005</v>
      </c>
      <c r="R176" s="33" t="s">
        <v>7950</v>
      </c>
      <c r="S176" s="33" t="s">
        <v>7088</v>
      </c>
      <c r="T176" s="62" t="s">
        <v>89</v>
      </c>
      <c r="U176" s="61" t="s">
        <v>534</v>
      </c>
      <c r="V176" s="65">
        <v>2024</v>
      </c>
      <c r="W176" s="28" t="s">
        <v>91</v>
      </c>
      <c r="X176" s="65">
        <v>202401</v>
      </c>
      <c r="Y176" s="65">
        <v>202412</v>
      </c>
      <c r="Z176" s="60">
        <f t="shared" si="36"/>
        <v>150</v>
      </c>
      <c r="AA176" s="60">
        <v>150</v>
      </c>
      <c r="AB176" s="69"/>
      <c r="AC176" s="60">
        <v>150</v>
      </c>
      <c r="AD176" s="69"/>
      <c r="AE176" s="69"/>
      <c r="AF176" s="59">
        <v>1830</v>
      </c>
      <c r="AG176" s="59">
        <v>407</v>
      </c>
      <c r="AH176" s="72" t="s">
        <v>92</v>
      </c>
      <c r="AI176" s="72" t="s">
        <v>92</v>
      </c>
      <c r="AJ176" s="72" t="s">
        <v>92</v>
      </c>
      <c r="AK176" s="72" t="s">
        <v>91</v>
      </c>
      <c r="AL176" s="72" t="s">
        <v>92</v>
      </c>
      <c r="AM176" s="72" t="s">
        <v>92</v>
      </c>
      <c r="AN176" s="72" t="s">
        <v>92</v>
      </c>
      <c r="AO176" s="72" t="s">
        <v>92</v>
      </c>
      <c r="AP176" s="72" t="s">
        <v>92</v>
      </c>
      <c r="AQ176" s="72" t="s">
        <v>3143</v>
      </c>
      <c r="AR176" s="65"/>
    </row>
    <row r="177" s="54" customFormat="1" ht="60" customHeight="1" outlineLevel="1" spans="1:44">
      <c r="A177" s="60"/>
      <c r="B177" s="33"/>
      <c r="C177" s="33"/>
      <c r="D177" s="33"/>
      <c r="E177" s="33"/>
      <c r="F177" s="33"/>
      <c r="G177" s="33"/>
      <c r="H177" s="33"/>
      <c r="I177" s="33"/>
      <c r="J177" s="59"/>
      <c r="K177" s="33"/>
      <c r="L177" s="33"/>
      <c r="M177" s="33"/>
      <c r="N177" s="33"/>
      <c r="O177" s="33"/>
      <c r="P177" s="33"/>
      <c r="Q177" s="33"/>
      <c r="R177" s="33"/>
      <c r="S177" s="33"/>
      <c r="T177" s="61"/>
      <c r="U177" s="66" t="s">
        <v>8006</v>
      </c>
      <c r="V177" s="59"/>
      <c r="W177" s="33"/>
      <c r="X177" s="59"/>
      <c r="Y177" s="59"/>
      <c r="Z177" s="60">
        <f t="shared" ref="Z177:AQ177" si="37">SUBTOTAL(9,Z178:Z183)</f>
        <v>744.01</v>
      </c>
      <c r="AA177" s="65">
        <f t="shared" si="37"/>
        <v>744.01</v>
      </c>
      <c r="AB177" s="69">
        <f t="shared" si="37"/>
        <v>539.01</v>
      </c>
      <c r="AC177" s="69">
        <f t="shared" si="37"/>
        <v>205</v>
      </c>
      <c r="AD177" s="69">
        <f t="shared" si="37"/>
        <v>0</v>
      </c>
      <c r="AE177" s="69">
        <f t="shared" si="37"/>
        <v>0</v>
      </c>
      <c r="AF177" s="59">
        <f t="shared" si="37"/>
        <v>6418</v>
      </c>
      <c r="AG177" s="59">
        <f t="shared" si="37"/>
        <v>5508</v>
      </c>
      <c r="AH177" s="33">
        <f t="shared" si="37"/>
        <v>0</v>
      </c>
      <c r="AI177" s="33">
        <f t="shared" si="37"/>
        <v>0</v>
      </c>
      <c r="AJ177" s="33">
        <f t="shared" si="37"/>
        <v>0</v>
      </c>
      <c r="AK177" s="33">
        <f t="shared" si="37"/>
        <v>0</v>
      </c>
      <c r="AL177" s="33">
        <f t="shared" si="37"/>
        <v>0</v>
      </c>
      <c r="AM177" s="33">
        <f t="shared" si="37"/>
        <v>0</v>
      </c>
      <c r="AN177" s="33">
        <f t="shared" si="37"/>
        <v>0</v>
      </c>
      <c r="AO177" s="33">
        <f t="shared" si="37"/>
        <v>0</v>
      </c>
      <c r="AP177" s="33">
        <f t="shared" si="37"/>
        <v>0</v>
      </c>
      <c r="AQ177" s="33">
        <f t="shared" si="37"/>
        <v>0</v>
      </c>
      <c r="AR177" s="65"/>
    </row>
    <row r="178" s="54" customFormat="1" ht="90" customHeight="1" outlineLevel="2" spans="1:44">
      <c r="A178" s="60">
        <v>145</v>
      </c>
      <c r="B178" s="33" t="s">
        <v>8007</v>
      </c>
      <c r="C178" s="33" t="s">
        <v>558</v>
      </c>
      <c r="D178" s="33" t="s">
        <v>559</v>
      </c>
      <c r="E178" s="33" t="s">
        <v>559</v>
      </c>
      <c r="F178" s="33" t="s">
        <v>8008</v>
      </c>
      <c r="G178" s="33" t="s">
        <v>114</v>
      </c>
      <c r="H178" s="33" t="s">
        <v>417</v>
      </c>
      <c r="I178" s="33" t="s">
        <v>8009</v>
      </c>
      <c r="J178" s="59" t="s">
        <v>8010</v>
      </c>
      <c r="K178" s="33" t="s">
        <v>8009</v>
      </c>
      <c r="L178" s="33" t="s">
        <v>8011</v>
      </c>
      <c r="M178" s="33" t="s">
        <v>7039</v>
      </c>
      <c r="N178" s="33" t="s">
        <v>7040</v>
      </c>
      <c r="O178" s="33" t="s">
        <v>7041</v>
      </c>
      <c r="P178" s="33" t="s">
        <v>7042</v>
      </c>
      <c r="Q178" s="33" t="s">
        <v>8012</v>
      </c>
      <c r="R178" s="33" t="s">
        <v>7044</v>
      </c>
      <c r="S178" s="33" t="s">
        <v>7045</v>
      </c>
      <c r="T178" s="61" t="s">
        <v>7046</v>
      </c>
      <c r="U178" s="33" t="s">
        <v>718</v>
      </c>
      <c r="V178" s="59">
        <v>2024</v>
      </c>
      <c r="W178" s="33" t="s">
        <v>91</v>
      </c>
      <c r="X178" s="59">
        <v>202401</v>
      </c>
      <c r="Y178" s="59">
        <v>202412</v>
      </c>
      <c r="Z178" s="60">
        <f t="shared" ref="Z178:Z183" si="38">SUM(AB178:AE178)</f>
        <v>70.5</v>
      </c>
      <c r="AA178" s="65">
        <f>SUM(AB178:AD178)</f>
        <v>70.5</v>
      </c>
      <c r="AB178" s="69">
        <f>IFERROR(VLOOKUP(B178,'[2]巫溪-1 (20231219晚计划内)  '!$F:$BN,61,),"")</f>
        <v>70.5</v>
      </c>
      <c r="AC178" s="69">
        <f>IFERROR(VLOOKUP(B178,'[2]巫溪-1 (20231219晚计划内)  '!$F:$BO,62,),"")</f>
        <v>0</v>
      </c>
      <c r="AD178" s="69" t="str">
        <f>IFERROR(VLOOKUP(B178,'[2]巫溪-1 (20231219晚计划内)  '!$F:$AH,29,),"")</f>
        <v/>
      </c>
      <c r="AE178" s="69"/>
      <c r="AF178" s="59">
        <v>150</v>
      </c>
      <c r="AG178" s="59">
        <v>150</v>
      </c>
      <c r="AH178" s="33" t="s">
        <v>92</v>
      </c>
      <c r="AI178" s="33" t="s">
        <v>92</v>
      </c>
      <c r="AJ178" s="33" t="s">
        <v>92</v>
      </c>
      <c r="AK178" s="33" t="s">
        <v>91</v>
      </c>
      <c r="AL178" s="33" t="s">
        <v>91</v>
      </c>
      <c r="AM178" s="33" t="s">
        <v>92</v>
      </c>
      <c r="AN178" s="33" t="s">
        <v>92</v>
      </c>
      <c r="AO178" s="33" t="s">
        <v>92</v>
      </c>
      <c r="AP178" s="33" t="s">
        <v>92</v>
      </c>
      <c r="AQ178" s="33" t="s">
        <v>573</v>
      </c>
      <c r="AR178" s="65"/>
    </row>
    <row r="179" s="54" customFormat="1" ht="57" customHeight="1" outlineLevel="2" spans="1:44">
      <c r="A179" s="60">
        <v>146</v>
      </c>
      <c r="B179" s="33" t="s">
        <v>8013</v>
      </c>
      <c r="C179" s="33" t="s">
        <v>558</v>
      </c>
      <c r="D179" s="33" t="s">
        <v>793</v>
      </c>
      <c r="E179" s="33" t="s">
        <v>794</v>
      </c>
      <c r="F179" s="33" t="s">
        <v>8014</v>
      </c>
      <c r="G179" s="33" t="s">
        <v>114</v>
      </c>
      <c r="H179" s="33" t="s">
        <v>417</v>
      </c>
      <c r="I179" s="33" t="s">
        <v>8015</v>
      </c>
      <c r="J179" s="59" t="s">
        <v>8016</v>
      </c>
      <c r="K179" s="33" t="s">
        <v>8015</v>
      </c>
      <c r="L179" s="33" t="s">
        <v>8017</v>
      </c>
      <c r="M179" s="33" t="s">
        <v>7053</v>
      </c>
      <c r="N179" s="33" t="s">
        <v>7054</v>
      </c>
      <c r="O179" s="33" t="s">
        <v>7055</v>
      </c>
      <c r="P179" s="33" t="s">
        <v>7056</v>
      </c>
      <c r="Q179" s="33" t="s">
        <v>8018</v>
      </c>
      <c r="R179" s="33" t="s">
        <v>7044</v>
      </c>
      <c r="S179" s="33" t="s">
        <v>7058</v>
      </c>
      <c r="T179" s="61" t="s">
        <v>7046</v>
      </c>
      <c r="U179" s="33" t="s">
        <v>718</v>
      </c>
      <c r="V179" s="59">
        <v>2024</v>
      </c>
      <c r="W179" s="33" t="s">
        <v>91</v>
      </c>
      <c r="X179" s="59">
        <v>202401</v>
      </c>
      <c r="Y179" s="59">
        <v>202412</v>
      </c>
      <c r="Z179" s="60">
        <f t="shared" si="38"/>
        <v>10.96</v>
      </c>
      <c r="AA179" s="65">
        <f>SUM(AB179:AD179)</f>
        <v>10.96</v>
      </c>
      <c r="AB179" s="69">
        <v>10.96</v>
      </c>
      <c r="AC179" s="69">
        <f>IFERROR(VLOOKUP(B179,'[2]巫溪-1 (20231219晚计划内)  '!$F:$BO,62,),"")</f>
        <v>0</v>
      </c>
      <c r="AD179" s="69" t="str">
        <f>IFERROR(VLOOKUP(B179,'[2]巫溪-1 (20231219晚计划内)  '!$F:$AH,29,),"")</f>
        <v/>
      </c>
      <c r="AE179" s="69"/>
      <c r="AF179" s="59">
        <v>548</v>
      </c>
      <c r="AG179" s="59">
        <v>548</v>
      </c>
      <c r="AH179" s="33" t="s">
        <v>92</v>
      </c>
      <c r="AI179" s="33" t="s">
        <v>92</v>
      </c>
      <c r="AJ179" s="33" t="s">
        <v>92</v>
      </c>
      <c r="AK179" s="33" t="s">
        <v>91</v>
      </c>
      <c r="AL179" s="33" t="s">
        <v>91</v>
      </c>
      <c r="AM179" s="33" t="s">
        <v>92</v>
      </c>
      <c r="AN179" s="33" t="s">
        <v>92</v>
      </c>
      <c r="AO179" s="33" t="s">
        <v>92</v>
      </c>
      <c r="AP179" s="33" t="s">
        <v>92</v>
      </c>
      <c r="AQ179" s="33" t="s">
        <v>7059</v>
      </c>
      <c r="AR179" s="59"/>
    </row>
    <row r="180" s="54" customFormat="1" ht="94" customHeight="1" outlineLevel="2" spans="1:44">
      <c r="A180" s="60">
        <v>147</v>
      </c>
      <c r="B180" s="28" t="s">
        <v>8019</v>
      </c>
      <c r="C180" s="33" t="s">
        <v>110</v>
      </c>
      <c r="D180" s="33" t="s">
        <v>111</v>
      </c>
      <c r="E180" s="33" t="s">
        <v>175</v>
      </c>
      <c r="F180" s="28" t="s">
        <v>8020</v>
      </c>
      <c r="G180" s="33" t="s">
        <v>114</v>
      </c>
      <c r="H180" s="33" t="s">
        <v>417</v>
      </c>
      <c r="I180" s="28" t="s">
        <v>8021</v>
      </c>
      <c r="J180" s="28" t="s">
        <v>8022</v>
      </c>
      <c r="K180" s="28" t="s">
        <v>8021</v>
      </c>
      <c r="L180" s="28" t="s">
        <v>8023</v>
      </c>
      <c r="M180" s="28" t="s">
        <v>82</v>
      </c>
      <c r="N180" s="28" t="s">
        <v>182</v>
      </c>
      <c r="O180" s="28" t="s">
        <v>7066</v>
      </c>
      <c r="P180" s="28" t="s">
        <v>7067</v>
      </c>
      <c r="Q180" s="28" t="s">
        <v>8024</v>
      </c>
      <c r="R180" s="28" t="s">
        <v>213</v>
      </c>
      <c r="S180" s="28" t="s">
        <v>155</v>
      </c>
      <c r="T180" s="28" t="s">
        <v>214</v>
      </c>
      <c r="U180" s="28" t="s">
        <v>718</v>
      </c>
      <c r="V180" s="59">
        <v>2024</v>
      </c>
      <c r="W180" s="33" t="s">
        <v>91</v>
      </c>
      <c r="X180" s="59">
        <v>202401</v>
      </c>
      <c r="Y180" s="59">
        <v>202412</v>
      </c>
      <c r="Z180" s="60">
        <f t="shared" si="38"/>
        <v>39.55</v>
      </c>
      <c r="AA180" s="28">
        <v>39.55</v>
      </c>
      <c r="AB180" s="28">
        <v>39.55</v>
      </c>
      <c r="AC180" s="69" t="str">
        <f>IFERROR(VLOOKUP(B180,'[2]巫溪-1 (20231219晚计划内)  '!$F:$BO,62,),"")</f>
        <v/>
      </c>
      <c r="AD180" s="69" t="str">
        <f>IFERROR(VLOOKUP(B180,'[2]巫溪-1 (20231219晚计划内)  '!$F:$AH,29,),"")</f>
        <v/>
      </c>
      <c r="AE180" s="69"/>
      <c r="AF180" s="70">
        <v>2077</v>
      </c>
      <c r="AG180" s="70">
        <v>2077</v>
      </c>
      <c r="AH180" s="70" t="s">
        <v>92</v>
      </c>
      <c r="AI180" s="70" t="s">
        <v>92</v>
      </c>
      <c r="AJ180" s="70" t="s">
        <v>92</v>
      </c>
      <c r="AK180" s="70" t="s">
        <v>91</v>
      </c>
      <c r="AL180" s="70" t="s">
        <v>92</v>
      </c>
      <c r="AM180" s="70" t="s">
        <v>92</v>
      </c>
      <c r="AN180" s="70" t="s">
        <v>92</v>
      </c>
      <c r="AO180" s="70" t="s">
        <v>92</v>
      </c>
      <c r="AP180" s="70" t="s">
        <v>92</v>
      </c>
      <c r="AQ180" s="70" t="s">
        <v>3375</v>
      </c>
      <c r="AR180" s="65"/>
    </row>
    <row r="181" s="54" customFormat="1" ht="84" customHeight="1" outlineLevel="2" spans="1:44">
      <c r="A181" s="60">
        <v>148</v>
      </c>
      <c r="B181" s="33" t="s">
        <v>8025</v>
      </c>
      <c r="C181" s="33" t="s">
        <v>2628</v>
      </c>
      <c r="D181" s="33" t="s">
        <v>2629</v>
      </c>
      <c r="E181" s="33" t="s">
        <v>7070</v>
      </c>
      <c r="F181" s="61" t="s">
        <v>8026</v>
      </c>
      <c r="G181" s="61" t="s">
        <v>114</v>
      </c>
      <c r="H181" s="61" t="s">
        <v>417</v>
      </c>
      <c r="I181" s="61" t="s">
        <v>8027</v>
      </c>
      <c r="J181" s="60" t="s">
        <v>8028</v>
      </c>
      <c r="K181" s="61" t="s">
        <v>8027</v>
      </c>
      <c r="L181" s="33" t="s">
        <v>8029</v>
      </c>
      <c r="M181" s="33" t="s">
        <v>7026</v>
      </c>
      <c r="N181" s="33" t="s">
        <v>7075</v>
      </c>
      <c r="O181" s="33" t="s">
        <v>7076</v>
      </c>
      <c r="P181" s="33" t="s">
        <v>85</v>
      </c>
      <c r="Q181" s="33" t="s">
        <v>8030</v>
      </c>
      <c r="R181" s="33" t="s">
        <v>7078</v>
      </c>
      <c r="S181" s="33" t="s">
        <v>7045</v>
      </c>
      <c r="T181" s="33" t="s">
        <v>214</v>
      </c>
      <c r="U181" s="33" t="s">
        <v>718</v>
      </c>
      <c r="V181" s="59">
        <v>2024</v>
      </c>
      <c r="W181" s="33" t="s">
        <v>91</v>
      </c>
      <c r="X181" s="59">
        <v>202401</v>
      </c>
      <c r="Y181" s="59">
        <v>202412</v>
      </c>
      <c r="Z181" s="60">
        <f t="shared" si="38"/>
        <v>18</v>
      </c>
      <c r="AA181" s="65">
        <f>SUM(AB181:AD181)</f>
        <v>18</v>
      </c>
      <c r="AB181" s="69">
        <f>IFERROR(VLOOKUP(B181,'[2]巫溪-1 (20231219晚计划内)  '!$F:$BN,61,),"")</f>
        <v>18</v>
      </c>
      <c r="AC181" s="69">
        <f>IFERROR(VLOOKUP(B181,'[2]巫溪-1 (20231219晚计划内)  '!$F:$BO,62,),"")</f>
        <v>0</v>
      </c>
      <c r="AD181" s="69" t="str">
        <f>IFERROR(VLOOKUP(B181,'[2]巫溪-1 (20231219晚计划内)  '!$F:$AH,29,),"")</f>
        <v/>
      </c>
      <c r="AE181" s="69"/>
      <c r="AF181" s="59">
        <v>2008</v>
      </c>
      <c r="AG181" s="59">
        <v>2008</v>
      </c>
      <c r="AH181" s="33" t="s">
        <v>92</v>
      </c>
      <c r="AI181" s="33" t="s">
        <v>92</v>
      </c>
      <c r="AJ181" s="33" t="s">
        <v>92</v>
      </c>
      <c r="AK181" s="33" t="s">
        <v>91</v>
      </c>
      <c r="AL181" s="33" t="s">
        <v>91</v>
      </c>
      <c r="AM181" s="33" t="s">
        <v>92</v>
      </c>
      <c r="AN181" s="33" t="s">
        <v>92</v>
      </c>
      <c r="AO181" s="33" t="s">
        <v>92</v>
      </c>
      <c r="AP181" s="33" t="s">
        <v>92</v>
      </c>
      <c r="AQ181" s="33" t="s">
        <v>1149</v>
      </c>
      <c r="AR181" s="65"/>
    </row>
    <row r="182" s="54" customFormat="1" ht="54" customHeight="1" outlineLevel="2" spans="1:44">
      <c r="A182" s="60">
        <v>149</v>
      </c>
      <c r="B182" s="33" t="s">
        <v>8031</v>
      </c>
      <c r="C182" s="33" t="s">
        <v>73</v>
      </c>
      <c r="D182" s="33" t="s">
        <v>74</v>
      </c>
      <c r="E182" s="33" t="s">
        <v>75</v>
      </c>
      <c r="F182" s="33" t="s">
        <v>8032</v>
      </c>
      <c r="G182" s="33" t="s">
        <v>114</v>
      </c>
      <c r="H182" s="33" t="s">
        <v>3368</v>
      </c>
      <c r="I182" s="33" t="s">
        <v>8033</v>
      </c>
      <c r="J182" s="59" t="s">
        <v>8034</v>
      </c>
      <c r="K182" s="33" t="s">
        <v>8033</v>
      </c>
      <c r="L182" s="33" t="s">
        <v>8035</v>
      </c>
      <c r="M182" s="33" t="s">
        <v>7026</v>
      </c>
      <c r="N182" s="33" t="s">
        <v>7423</v>
      </c>
      <c r="O182" s="33" t="s">
        <v>8036</v>
      </c>
      <c r="P182" s="33" t="s">
        <v>85</v>
      </c>
      <c r="Q182" s="33" t="s">
        <v>8037</v>
      </c>
      <c r="R182" s="33" t="s">
        <v>8038</v>
      </c>
      <c r="S182" s="33" t="s">
        <v>7045</v>
      </c>
      <c r="T182" s="33" t="s">
        <v>89</v>
      </c>
      <c r="U182" s="33" t="s">
        <v>718</v>
      </c>
      <c r="V182" s="59">
        <v>2024</v>
      </c>
      <c r="W182" s="33" t="s">
        <v>91</v>
      </c>
      <c r="X182" s="59">
        <v>202401</v>
      </c>
      <c r="Y182" s="59">
        <v>202412</v>
      </c>
      <c r="Z182" s="60">
        <f t="shared" si="38"/>
        <v>400</v>
      </c>
      <c r="AA182" s="65">
        <f>SUM(AB182:AD182)</f>
        <v>400</v>
      </c>
      <c r="AB182" s="69">
        <f>IFERROR(VLOOKUP(B182,'[2]巫溪-1 (20231219晚计划内)  '!$F:$BN,61,),"")</f>
        <v>400</v>
      </c>
      <c r="AC182" s="69">
        <f>IFERROR(VLOOKUP(B182,'[2]巫溪-1 (20231219晚计划内)  '!$F:$BO,62,),"")</f>
        <v>0</v>
      </c>
      <c r="AD182" s="69" t="str">
        <f>IFERROR(VLOOKUP(B182,'[2]巫溪-1 (20231219晚计划内)  '!$F:$AH,29,),"")</f>
        <v/>
      </c>
      <c r="AE182" s="69"/>
      <c r="AF182" s="59">
        <v>1500</v>
      </c>
      <c r="AG182" s="59">
        <v>703</v>
      </c>
      <c r="AH182" s="33" t="s">
        <v>92</v>
      </c>
      <c r="AI182" s="33" t="s">
        <v>92</v>
      </c>
      <c r="AJ182" s="33" t="s">
        <v>92</v>
      </c>
      <c r="AK182" s="33" t="s">
        <v>91</v>
      </c>
      <c r="AL182" s="33" t="s">
        <v>92</v>
      </c>
      <c r="AM182" s="33" t="s">
        <v>92</v>
      </c>
      <c r="AN182" s="33" t="s">
        <v>92</v>
      </c>
      <c r="AO182" s="33" t="s">
        <v>92</v>
      </c>
      <c r="AP182" s="33" t="s">
        <v>92</v>
      </c>
      <c r="AQ182" s="33" t="s">
        <v>3375</v>
      </c>
      <c r="AR182" s="65"/>
    </row>
    <row r="183" s="54" customFormat="1" ht="72" customHeight="1" outlineLevel="2" spans="1:44">
      <c r="A183" s="60">
        <v>150</v>
      </c>
      <c r="B183" s="61" t="s">
        <v>8039</v>
      </c>
      <c r="C183" s="28" t="s">
        <v>73</v>
      </c>
      <c r="D183" s="28" t="s">
        <v>74</v>
      </c>
      <c r="E183" s="28" t="s">
        <v>75</v>
      </c>
      <c r="F183" s="61" t="s">
        <v>8040</v>
      </c>
      <c r="G183" s="28" t="s">
        <v>96</v>
      </c>
      <c r="H183" s="28" t="s">
        <v>423</v>
      </c>
      <c r="I183" s="33" t="s">
        <v>8041</v>
      </c>
      <c r="J183" s="59" t="s">
        <v>8042</v>
      </c>
      <c r="K183" s="33" t="s">
        <v>8041</v>
      </c>
      <c r="L183" s="33" t="s">
        <v>8043</v>
      </c>
      <c r="M183" s="33" t="s">
        <v>7026</v>
      </c>
      <c r="N183" s="33" t="s">
        <v>7084</v>
      </c>
      <c r="O183" s="33" t="s">
        <v>7085</v>
      </c>
      <c r="P183" s="59"/>
      <c r="Q183" s="33" t="s">
        <v>8044</v>
      </c>
      <c r="R183" s="33" t="s">
        <v>7087</v>
      </c>
      <c r="S183" s="33" t="s">
        <v>7088</v>
      </c>
      <c r="T183" s="28" t="s">
        <v>89</v>
      </c>
      <c r="U183" s="33" t="s">
        <v>718</v>
      </c>
      <c r="V183" s="65">
        <v>2024</v>
      </c>
      <c r="W183" s="28" t="s">
        <v>91</v>
      </c>
      <c r="X183" s="65">
        <v>202401</v>
      </c>
      <c r="Y183" s="65">
        <v>202412</v>
      </c>
      <c r="Z183" s="60">
        <f t="shared" si="38"/>
        <v>205</v>
      </c>
      <c r="AA183" s="60">
        <v>205</v>
      </c>
      <c r="AB183" s="69"/>
      <c r="AC183" s="60">
        <v>205</v>
      </c>
      <c r="AD183" s="69"/>
      <c r="AE183" s="69"/>
      <c r="AF183" s="59">
        <v>135</v>
      </c>
      <c r="AG183" s="59">
        <v>22</v>
      </c>
      <c r="AH183" s="72" t="s">
        <v>92</v>
      </c>
      <c r="AI183" s="72" t="s">
        <v>92</v>
      </c>
      <c r="AJ183" s="72" t="s">
        <v>92</v>
      </c>
      <c r="AK183" s="72" t="s">
        <v>91</v>
      </c>
      <c r="AL183" s="72" t="s">
        <v>92</v>
      </c>
      <c r="AM183" s="72" t="s">
        <v>92</v>
      </c>
      <c r="AN183" s="72" t="s">
        <v>92</v>
      </c>
      <c r="AO183" s="72" t="s">
        <v>92</v>
      </c>
      <c r="AP183" s="72" t="s">
        <v>92</v>
      </c>
      <c r="AQ183" s="72" t="s">
        <v>3143</v>
      </c>
      <c r="AR183" s="65"/>
    </row>
    <row r="184" s="54" customFormat="1" ht="53" customHeight="1" outlineLevel="1" spans="1:44">
      <c r="A184" s="60"/>
      <c r="B184" s="33"/>
      <c r="C184" s="62"/>
      <c r="D184" s="28"/>
      <c r="E184" s="28"/>
      <c r="F184" s="28"/>
      <c r="G184" s="28"/>
      <c r="H184" s="28"/>
      <c r="I184" s="61"/>
      <c r="J184" s="65"/>
      <c r="K184" s="33"/>
      <c r="L184" s="33"/>
      <c r="M184" s="33"/>
      <c r="N184" s="33"/>
      <c r="O184" s="33"/>
      <c r="P184" s="62"/>
      <c r="Q184" s="62"/>
      <c r="R184" s="33"/>
      <c r="S184" s="33"/>
      <c r="T184" s="28"/>
      <c r="U184" s="86" t="s">
        <v>8045</v>
      </c>
      <c r="V184" s="65"/>
      <c r="W184" s="28"/>
      <c r="X184" s="59"/>
      <c r="Y184" s="65"/>
      <c r="Z184" s="60">
        <f t="shared" ref="Z184:AQ184" si="39">SUBTOTAL(9,Z185:Z190)</f>
        <v>884.66</v>
      </c>
      <c r="AA184" s="65">
        <f t="shared" si="39"/>
        <v>874.66</v>
      </c>
      <c r="AB184" s="69">
        <f t="shared" si="39"/>
        <v>874.66</v>
      </c>
      <c r="AC184" s="69">
        <f t="shared" si="39"/>
        <v>0</v>
      </c>
      <c r="AD184" s="69">
        <f t="shared" si="39"/>
        <v>10</v>
      </c>
      <c r="AE184" s="69">
        <f t="shared" si="39"/>
        <v>0</v>
      </c>
      <c r="AF184" s="63">
        <f t="shared" si="39"/>
        <v>9230</v>
      </c>
      <c r="AG184" s="65">
        <f t="shared" si="39"/>
        <v>7866</v>
      </c>
      <c r="AH184" s="28">
        <f t="shared" si="39"/>
        <v>0</v>
      </c>
      <c r="AI184" s="28">
        <f t="shared" si="39"/>
        <v>0</v>
      </c>
      <c r="AJ184" s="28">
        <f t="shared" si="39"/>
        <v>0</v>
      </c>
      <c r="AK184" s="28">
        <f t="shared" si="39"/>
        <v>0</v>
      </c>
      <c r="AL184" s="28">
        <f t="shared" si="39"/>
        <v>0</v>
      </c>
      <c r="AM184" s="28">
        <f t="shared" si="39"/>
        <v>0</v>
      </c>
      <c r="AN184" s="28">
        <f t="shared" si="39"/>
        <v>0</v>
      </c>
      <c r="AO184" s="28">
        <f t="shared" si="39"/>
        <v>0</v>
      </c>
      <c r="AP184" s="28">
        <f t="shared" si="39"/>
        <v>0</v>
      </c>
      <c r="AQ184" s="28">
        <f t="shared" si="39"/>
        <v>0</v>
      </c>
      <c r="AR184" s="65"/>
    </row>
    <row r="185" s="54" customFormat="1" ht="54" customHeight="1" outlineLevel="2" spans="1:45">
      <c r="A185" s="60">
        <v>151</v>
      </c>
      <c r="B185" s="33" t="s">
        <v>8046</v>
      </c>
      <c r="C185" s="62" t="s">
        <v>73</v>
      </c>
      <c r="D185" s="28" t="s">
        <v>74</v>
      </c>
      <c r="E185" s="28" t="s">
        <v>75</v>
      </c>
      <c r="F185" s="28" t="s">
        <v>8047</v>
      </c>
      <c r="G185" s="28" t="s">
        <v>96</v>
      </c>
      <c r="H185" s="28" t="s">
        <v>503</v>
      </c>
      <c r="I185" s="61" t="s">
        <v>8048</v>
      </c>
      <c r="J185" s="65" t="s">
        <v>8049</v>
      </c>
      <c r="K185" s="33" t="s">
        <v>504</v>
      </c>
      <c r="L185" s="33" t="s">
        <v>8050</v>
      </c>
      <c r="M185" s="33" t="s">
        <v>7026</v>
      </c>
      <c r="N185" s="33" t="s">
        <v>7259</v>
      </c>
      <c r="O185" s="33" t="s">
        <v>8051</v>
      </c>
      <c r="P185" s="62" t="s">
        <v>8052</v>
      </c>
      <c r="Q185" s="62" t="s">
        <v>8053</v>
      </c>
      <c r="R185" s="33" t="s">
        <v>7411</v>
      </c>
      <c r="S185" s="33" t="s">
        <v>7058</v>
      </c>
      <c r="T185" s="28" t="s">
        <v>214</v>
      </c>
      <c r="U185" s="28" t="s">
        <v>511</v>
      </c>
      <c r="V185" s="65">
        <v>2023</v>
      </c>
      <c r="W185" s="28" t="s">
        <v>91</v>
      </c>
      <c r="X185" s="59">
        <v>2023.9</v>
      </c>
      <c r="Y185" s="65">
        <v>2024.06</v>
      </c>
      <c r="Z185" s="60">
        <f t="shared" ref="Z185:Z190" si="40">SUM(AB185:AE185)</f>
        <v>50</v>
      </c>
      <c r="AA185" s="65">
        <f>AB185+AC185</f>
        <v>40</v>
      </c>
      <c r="AB185" s="69">
        <f>IFERROR(VLOOKUP(B185,'[2]巫溪-1 (20231219晚计划内)  '!$F:$BN,61,),"")</f>
        <v>40</v>
      </c>
      <c r="AC185" s="69">
        <f>IFERROR(VLOOKUP(B185,'[2]巫溪-1 (20231219晚计划内)  '!$F:$BO,62,),"")</f>
        <v>0</v>
      </c>
      <c r="AD185" s="69">
        <f>IFERROR(VLOOKUP(B185,'[2]巫溪-1 (20231219晚计划内)  '!$F:$AH,29,),"")</f>
        <v>10</v>
      </c>
      <c r="AE185" s="69"/>
      <c r="AF185" s="63">
        <v>867</v>
      </c>
      <c r="AG185" s="65">
        <v>185</v>
      </c>
      <c r="AH185" s="28" t="s">
        <v>92</v>
      </c>
      <c r="AI185" s="28" t="s">
        <v>92</v>
      </c>
      <c r="AJ185" s="28" t="s">
        <v>92</v>
      </c>
      <c r="AK185" s="28" t="s">
        <v>92</v>
      </c>
      <c r="AL185" s="28" t="s">
        <v>91</v>
      </c>
      <c r="AM185" s="28" t="s">
        <v>92</v>
      </c>
      <c r="AN185" s="28" t="s">
        <v>92</v>
      </c>
      <c r="AO185" s="28" t="s">
        <v>92</v>
      </c>
      <c r="AP185" s="28" t="s">
        <v>92</v>
      </c>
      <c r="AQ185" s="28" t="s">
        <v>512</v>
      </c>
      <c r="AR185" s="65"/>
      <c r="AS185" s="76" t="s">
        <v>7033</v>
      </c>
    </row>
    <row r="186" s="54" customFormat="1" ht="96" customHeight="1" outlineLevel="2" spans="1:44">
      <c r="A186" s="60">
        <v>152</v>
      </c>
      <c r="B186" s="33" t="s">
        <v>8054</v>
      </c>
      <c r="C186" s="33" t="s">
        <v>558</v>
      </c>
      <c r="D186" s="33" t="s">
        <v>559</v>
      </c>
      <c r="E186" s="33" t="s">
        <v>559</v>
      </c>
      <c r="F186" s="33" t="s">
        <v>8055</v>
      </c>
      <c r="G186" s="33" t="s">
        <v>114</v>
      </c>
      <c r="H186" s="33" t="s">
        <v>650</v>
      </c>
      <c r="I186" s="33" t="s">
        <v>8056</v>
      </c>
      <c r="J186" s="59" t="s">
        <v>8057</v>
      </c>
      <c r="K186" s="33" t="s">
        <v>8056</v>
      </c>
      <c r="L186" s="33" t="s">
        <v>8058</v>
      </c>
      <c r="M186" s="33" t="s">
        <v>7039</v>
      </c>
      <c r="N186" s="33" t="s">
        <v>7040</v>
      </c>
      <c r="O186" s="33" t="s">
        <v>7041</v>
      </c>
      <c r="P186" s="33" t="s">
        <v>7042</v>
      </c>
      <c r="Q186" s="33" t="s">
        <v>8059</v>
      </c>
      <c r="R186" s="33" t="s">
        <v>7044</v>
      </c>
      <c r="S186" s="33" t="s">
        <v>7045</v>
      </c>
      <c r="T186" s="61" t="s">
        <v>7046</v>
      </c>
      <c r="U186" s="33" t="s">
        <v>511</v>
      </c>
      <c r="V186" s="59">
        <v>2024</v>
      </c>
      <c r="W186" s="33" t="s">
        <v>91</v>
      </c>
      <c r="X186" s="59">
        <v>202401</v>
      </c>
      <c r="Y186" s="59">
        <v>202412</v>
      </c>
      <c r="Z186" s="60">
        <f t="shared" si="40"/>
        <v>85.2</v>
      </c>
      <c r="AA186" s="65">
        <f>SUM(AB186:AD186)</f>
        <v>85.2</v>
      </c>
      <c r="AB186" s="69">
        <f>IFERROR(VLOOKUP(B186,'[2]巫溪-1 (20231219晚计划内)  '!$F:$BN,61,),"")</f>
        <v>85.2</v>
      </c>
      <c r="AC186" s="69">
        <f>IFERROR(VLOOKUP(B186,'[2]巫溪-1 (20231219晚计划内)  '!$F:$BO,62,),"")</f>
        <v>0</v>
      </c>
      <c r="AD186" s="69" t="str">
        <f>IFERROR(VLOOKUP(B186,'[2]巫溪-1 (20231219晚计划内)  '!$F:$AH,29,),"")</f>
        <v/>
      </c>
      <c r="AE186" s="69"/>
      <c r="AF186" s="59">
        <v>176</v>
      </c>
      <c r="AG186" s="59">
        <v>176</v>
      </c>
      <c r="AH186" s="33" t="s">
        <v>92</v>
      </c>
      <c r="AI186" s="33" t="s">
        <v>92</v>
      </c>
      <c r="AJ186" s="33" t="s">
        <v>92</v>
      </c>
      <c r="AK186" s="33" t="s">
        <v>91</v>
      </c>
      <c r="AL186" s="33" t="s">
        <v>91</v>
      </c>
      <c r="AM186" s="33" t="s">
        <v>92</v>
      </c>
      <c r="AN186" s="33" t="s">
        <v>92</v>
      </c>
      <c r="AO186" s="33" t="s">
        <v>92</v>
      </c>
      <c r="AP186" s="33" t="s">
        <v>92</v>
      </c>
      <c r="AQ186" s="33" t="s">
        <v>573</v>
      </c>
      <c r="AR186" s="65"/>
    </row>
    <row r="187" s="54" customFormat="1" ht="58" customHeight="1" outlineLevel="2" spans="1:44">
      <c r="A187" s="60">
        <v>153</v>
      </c>
      <c r="B187" s="33" t="s">
        <v>8060</v>
      </c>
      <c r="C187" s="33" t="s">
        <v>558</v>
      </c>
      <c r="D187" s="33" t="s">
        <v>793</v>
      </c>
      <c r="E187" s="33" t="s">
        <v>794</v>
      </c>
      <c r="F187" s="33" t="s">
        <v>8061</v>
      </c>
      <c r="G187" s="33" t="s">
        <v>114</v>
      </c>
      <c r="H187" s="33" t="s">
        <v>650</v>
      </c>
      <c r="I187" s="33" t="s">
        <v>8062</v>
      </c>
      <c r="J187" s="59" t="s">
        <v>8063</v>
      </c>
      <c r="K187" s="33" t="s">
        <v>8062</v>
      </c>
      <c r="L187" s="33" t="s">
        <v>8064</v>
      </c>
      <c r="M187" s="33" t="s">
        <v>7053</v>
      </c>
      <c r="N187" s="33" t="s">
        <v>7054</v>
      </c>
      <c r="O187" s="33" t="s">
        <v>7055</v>
      </c>
      <c r="P187" s="33" t="s">
        <v>7056</v>
      </c>
      <c r="Q187" s="33" t="s">
        <v>8065</v>
      </c>
      <c r="R187" s="33" t="s">
        <v>7044</v>
      </c>
      <c r="S187" s="33" t="s">
        <v>7058</v>
      </c>
      <c r="T187" s="61" t="s">
        <v>7046</v>
      </c>
      <c r="U187" s="33" t="s">
        <v>511</v>
      </c>
      <c r="V187" s="59">
        <v>2024</v>
      </c>
      <c r="W187" s="33" t="s">
        <v>91</v>
      </c>
      <c r="X187" s="59">
        <v>202401</v>
      </c>
      <c r="Y187" s="59">
        <v>202412</v>
      </c>
      <c r="Z187" s="60">
        <f t="shared" si="40"/>
        <v>19.96</v>
      </c>
      <c r="AA187" s="65">
        <f>SUM(AB187:AD187)</f>
        <v>19.96</v>
      </c>
      <c r="AB187" s="69">
        <v>19.96</v>
      </c>
      <c r="AC187" s="69">
        <f>IFERROR(VLOOKUP(B187,'[2]巫溪-1 (20231219晚计划内)  '!$F:$BO,62,),"")</f>
        <v>0</v>
      </c>
      <c r="AD187" s="69" t="str">
        <f>IFERROR(VLOOKUP(B187,'[2]巫溪-1 (20231219晚计划内)  '!$F:$AH,29,),"")</f>
        <v/>
      </c>
      <c r="AE187" s="69"/>
      <c r="AF187" s="59">
        <v>998</v>
      </c>
      <c r="AG187" s="59">
        <v>998</v>
      </c>
      <c r="AH187" s="33" t="s">
        <v>92</v>
      </c>
      <c r="AI187" s="33" t="s">
        <v>92</v>
      </c>
      <c r="AJ187" s="33" t="s">
        <v>92</v>
      </c>
      <c r="AK187" s="33" t="s">
        <v>91</v>
      </c>
      <c r="AL187" s="33" t="s">
        <v>91</v>
      </c>
      <c r="AM187" s="33" t="s">
        <v>92</v>
      </c>
      <c r="AN187" s="33" t="s">
        <v>92</v>
      </c>
      <c r="AO187" s="33" t="s">
        <v>92</v>
      </c>
      <c r="AP187" s="33" t="s">
        <v>92</v>
      </c>
      <c r="AQ187" s="33" t="s">
        <v>7059</v>
      </c>
      <c r="AR187" s="59"/>
    </row>
    <row r="188" s="54" customFormat="1" ht="75" customHeight="1" outlineLevel="2" spans="1:44">
      <c r="A188" s="60">
        <v>154</v>
      </c>
      <c r="B188" s="28" t="s">
        <v>8066</v>
      </c>
      <c r="C188" s="33" t="s">
        <v>110</v>
      </c>
      <c r="D188" s="33" t="s">
        <v>111</v>
      </c>
      <c r="E188" s="33" t="s">
        <v>175</v>
      </c>
      <c r="F188" s="28" t="s">
        <v>8067</v>
      </c>
      <c r="G188" s="33" t="s">
        <v>114</v>
      </c>
      <c r="H188" s="33" t="s">
        <v>650</v>
      </c>
      <c r="I188" s="28" t="s">
        <v>8068</v>
      </c>
      <c r="J188" s="28" t="s">
        <v>8069</v>
      </c>
      <c r="K188" s="28" t="s">
        <v>8068</v>
      </c>
      <c r="L188" s="28" t="s">
        <v>8070</v>
      </c>
      <c r="M188" s="28" t="s">
        <v>82</v>
      </c>
      <c r="N188" s="28" t="s">
        <v>182</v>
      </c>
      <c r="O188" s="28" t="s">
        <v>7066</v>
      </c>
      <c r="P188" s="28" t="s">
        <v>7067</v>
      </c>
      <c r="Q188" s="28" t="s">
        <v>8071</v>
      </c>
      <c r="R188" s="28" t="s">
        <v>213</v>
      </c>
      <c r="S188" s="28" t="s">
        <v>155</v>
      </c>
      <c r="T188" s="28" t="s">
        <v>214</v>
      </c>
      <c r="U188" s="28" t="s">
        <v>511</v>
      </c>
      <c r="V188" s="59">
        <v>2024</v>
      </c>
      <c r="W188" s="33" t="s">
        <v>91</v>
      </c>
      <c r="X188" s="59">
        <v>202401</v>
      </c>
      <c r="Y188" s="59">
        <v>202412</v>
      </c>
      <c r="Z188" s="60">
        <f t="shared" si="40"/>
        <v>47.5</v>
      </c>
      <c r="AA188" s="28">
        <v>47.5</v>
      </c>
      <c r="AB188" s="28">
        <v>47.5</v>
      </c>
      <c r="AC188" s="69" t="str">
        <f>IFERROR(VLOOKUP(B188,'[2]巫溪-1 (20231219晚计划内)  '!$F:$BO,62,),"")</f>
        <v/>
      </c>
      <c r="AD188" s="69" t="str">
        <f>IFERROR(VLOOKUP(B188,'[2]巫溪-1 (20231219晚计划内)  '!$F:$AH,29,),"")</f>
        <v/>
      </c>
      <c r="AE188" s="69"/>
      <c r="AF188" s="70">
        <v>3161</v>
      </c>
      <c r="AG188" s="70">
        <v>3161</v>
      </c>
      <c r="AH188" s="70" t="s">
        <v>92</v>
      </c>
      <c r="AI188" s="70" t="s">
        <v>92</v>
      </c>
      <c r="AJ188" s="70" t="s">
        <v>92</v>
      </c>
      <c r="AK188" s="70" t="s">
        <v>91</v>
      </c>
      <c r="AL188" s="70" t="s">
        <v>92</v>
      </c>
      <c r="AM188" s="70" t="s">
        <v>92</v>
      </c>
      <c r="AN188" s="70" t="s">
        <v>92</v>
      </c>
      <c r="AO188" s="70" t="s">
        <v>92</v>
      </c>
      <c r="AP188" s="70" t="s">
        <v>92</v>
      </c>
      <c r="AQ188" s="70" t="s">
        <v>512</v>
      </c>
      <c r="AR188" s="65"/>
    </row>
    <row r="189" s="54" customFormat="1" ht="123" customHeight="1" outlineLevel="2" spans="1:44">
      <c r="A189" s="60">
        <v>155</v>
      </c>
      <c r="B189" s="33" t="s">
        <v>8072</v>
      </c>
      <c r="C189" s="33" t="s">
        <v>2373</v>
      </c>
      <c r="D189" s="33" t="s">
        <v>2373</v>
      </c>
      <c r="E189" s="59" t="s">
        <v>8073</v>
      </c>
      <c r="F189" s="33" t="s">
        <v>8074</v>
      </c>
      <c r="G189" s="33" t="s">
        <v>114</v>
      </c>
      <c r="H189" s="33" t="s">
        <v>503</v>
      </c>
      <c r="I189" s="33" t="s">
        <v>8075</v>
      </c>
      <c r="J189" s="59" t="s">
        <v>8076</v>
      </c>
      <c r="K189" s="33" t="s">
        <v>8075</v>
      </c>
      <c r="L189" s="33" t="s">
        <v>8077</v>
      </c>
      <c r="M189" s="33" t="s">
        <v>7026</v>
      </c>
      <c r="N189" s="33" t="s">
        <v>7259</v>
      </c>
      <c r="O189" s="33" t="s">
        <v>8078</v>
      </c>
      <c r="P189" s="33" t="s">
        <v>85</v>
      </c>
      <c r="Q189" s="33" t="s">
        <v>8079</v>
      </c>
      <c r="R189" s="33" t="s">
        <v>7395</v>
      </c>
      <c r="S189" s="33" t="s">
        <v>7058</v>
      </c>
      <c r="T189" s="33" t="s">
        <v>139</v>
      </c>
      <c r="U189" s="33" t="s">
        <v>511</v>
      </c>
      <c r="V189" s="59">
        <v>2024</v>
      </c>
      <c r="W189" s="33" t="s">
        <v>91</v>
      </c>
      <c r="X189" s="59">
        <v>2024.01</v>
      </c>
      <c r="Y189" s="59">
        <v>2024.12</v>
      </c>
      <c r="Z189" s="60">
        <f t="shared" si="40"/>
        <v>650</v>
      </c>
      <c r="AA189" s="65">
        <f>SUM(AB189:AD189)</f>
        <v>650</v>
      </c>
      <c r="AB189" s="69">
        <f>IFERROR(VLOOKUP(B189,'[2]巫溪-1 (20231219晚计划内)  '!$F:$BN,61,),"")</f>
        <v>650</v>
      </c>
      <c r="AC189" s="69">
        <f>IFERROR(VLOOKUP(B189,'[2]巫溪-1 (20231219晚计划内)  '!$F:$BO,62,),"")</f>
        <v>0</v>
      </c>
      <c r="AD189" s="69" t="str">
        <f>IFERROR(VLOOKUP(B189,'[2]巫溪-1 (20231219晚计划内)  '!$F:$AH,29,),"")</f>
        <v/>
      </c>
      <c r="AE189" s="69"/>
      <c r="AF189" s="59">
        <v>867</v>
      </c>
      <c r="AG189" s="59">
        <v>185</v>
      </c>
      <c r="AH189" s="33" t="s">
        <v>92</v>
      </c>
      <c r="AI189" s="33" t="s">
        <v>92</v>
      </c>
      <c r="AJ189" s="33" t="s">
        <v>92</v>
      </c>
      <c r="AK189" s="33" t="s">
        <v>92</v>
      </c>
      <c r="AL189" s="33" t="s">
        <v>91</v>
      </c>
      <c r="AM189" s="33" t="s">
        <v>92</v>
      </c>
      <c r="AN189" s="33" t="s">
        <v>92</v>
      </c>
      <c r="AO189" s="33" t="s">
        <v>92</v>
      </c>
      <c r="AP189" s="33" t="s">
        <v>92</v>
      </c>
      <c r="AQ189" s="33" t="s">
        <v>512</v>
      </c>
      <c r="AR189" s="65"/>
    </row>
    <row r="190" s="54" customFormat="1" ht="107" customHeight="1" outlineLevel="2" spans="1:44">
      <c r="A190" s="60">
        <v>156</v>
      </c>
      <c r="B190" s="33" t="s">
        <v>8080</v>
      </c>
      <c r="C190" s="33" t="s">
        <v>2628</v>
      </c>
      <c r="D190" s="33" t="s">
        <v>2629</v>
      </c>
      <c r="E190" s="33" t="s">
        <v>7070</v>
      </c>
      <c r="F190" s="61" t="s">
        <v>8081</v>
      </c>
      <c r="G190" s="61" t="s">
        <v>114</v>
      </c>
      <c r="H190" s="61" t="s">
        <v>650</v>
      </c>
      <c r="I190" s="61" t="s">
        <v>8082</v>
      </c>
      <c r="J190" s="60" t="s">
        <v>8083</v>
      </c>
      <c r="K190" s="61" t="s">
        <v>8082</v>
      </c>
      <c r="L190" s="33" t="s">
        <v>8084</v>
      </c>
      <c r="M190" s="33" t="s">
        <v>7026</v>
      </c>
      <c r="N190" s="33" t="s">
        <v>7075</v>
      </c>
      <c r="O190" s="33" t="s">
        <v>7076</v>
      </c>
      <c r="P190" s="33" t="s">
        <v>85</v>
      </c>
      <c r="Q190" s="33" t="s">
        <v>8085</v>
      </c>
      <c r="R190" s="33" t="s">
        <v>7078</v>
      </c>
      <c r="S190" s="33" t="s">
        <v>7045</v>
      </c>
      <c r="T190" s="33" t="s">
        <v>214</v>
      </c>
      <c r="U190" s="33" t="s">
        <v>511</v>
      </c>
      <c r="V190" s="59">
        <v>2024</v>
      </c>
      <c r="W190" s="33" t="s">
        <v>91</v>
      </c>
      <c r="X190" s="59">
        <v>202401</v>
      </c>
      <c r="Y190" s="59">
        <v>202412</v>
      </c>
      <c r="Z190" s="60">
        <f t="shared" si="40"/>
        <v>32</v>
      </c>
      <c r="AA190" s="65">
        <f>SUM(AB190:AD190)</f>
        <v>32</v>
      </c>
      <c r="AB190" s="69">
        <f>IFERROR(VLOOKUP(B190,'[2]巫溪-1 (20231219晚计划内)  '!$F:$BN,61,),"")</f>
        <v>32</v>
      </c>
      <c r="AC190" s="69">
        <f>IFERROR(VLOOKUP(B190,'[2]巫溪-1 (20231219晚计划内)  '!$F:$BO,62,),"")</f>
        <v>0</v>
      </c>
      <c r="AD190" s="69" t="str">
        <f>IFERROR(VLOOKUP(B190,'[2]巫溪-1 (20231219晚计划内)  '!$F:$AH,29,),"")</f>
        <v/>
      </c>
      <c r="AE190" s="69"/>
      <c r="AF190" s="59">
        <v>3161</v>
      </c>
      <c r="AG190" s="59">
        <v>3161</v>
      </c>
      <c r="AH190" s="33" t="s">
        <v>92</v>
      </c>
      <c r="AI190" s="33" t="s">
        <v>92</v>
      </c>
      <c r="AJ190" s="33" t="s">
        <v>92</v>
      </c>
      <c r="AK190" s="33" t="s">
        <v>91</v>
      </c>
      <c r="AL190" s="33" t="s">
        <v>91</v>
      </c>
      <c r="AM190" s="33" t="s">
        <v>92</v>
      </c>
      <c r="AN190" s="33" t="s">
        <v>92</v>
      </c>
      <c r="AO190" s="33" t="s">
        <v>92</v>
      </c>
      <c r="AP190" s="33" t="s">
        <v>92</v>
      </c>
      <c r="AQ190" s="33" t="s">
        <v>1926</v>
      </c>
      <c r="AR190" s="65"/>
    </row>
    <row r="191" s="54" customFormat="1" ht="59" customHeight="1" outlineLevel="1" spans="1:44">
      <c r="A191" s="60"/>
      <c r="B191" s="62"/>
      <c r="C191" s="62"/>
      <c r="D191" s="62"/>
      <c r="E191" s="62"/>
      <c r="F191" s="62"/>
      <c r="G191" s="62"/>
      <c r="H191" s="62"/>
      <c r="I191" s="62"/>
      <c r="J191" s="63"/>
      <c r="K191" s="62"/>
      <c r="L191" s="62"/>
      <c r="M191" s="62"/>
      <c r="N191" s="62"/>
      <c r="O191" s="62"/>
      <c r="P191" s="62"/>
      <c r="Q191" s="33"/>
      <c r="R191" s="33"/>
      <c r="S191" s="33"/>
      <c r="T191" s="33"/>
      <c r="U191" s="66" t="s">
        <v>8086</v>
      </c>
      <c r="V191" s="59"/>
      <c r="W191" s="33"/>
      <c r="X191" s="59"/>
      <c r="Y191" s="59"/>
      <c r="Z191" s="60">
        <f t="shared" ref="Z191:AQ191" si="41">SUBTOTAL(9,Z192:Z198)</f>
        <v>952.068</v>
      </c>
      <c r="AA191" s="65">
        <f t="shared" si="41"/>
        <v>845.71</v>
      </c>
      <c r="AB191" s="69">
        <f t="shared" si="41"/>
        <v>845.71</v>
      </c>
      <c r="AC191" s="69">
        <f t="shared" si="41"/>
        <v>0</v>
      </c>
      <c r="AD191" s="69">
        <f t="shared" si="41"/>
        <v>106.358</v>
      </c>
      <c r="AE191" s="69">
        <f t="shared" si="41"/>
        <v>0</v>
      </c>
      <c r="AF191" s="59">
        <f t="shared" si="41"/>
        <v>9392</v>
      </c>
      <c r="AG191" s="59">
        <f t="shared" si="41"/>
        <v>7673</v>
      </c>
      <c r="AH191" s="33">
        <f t="shared" si="41"/>
        <v>0</v>
      </c>
      <c r="AI191" s="33">
        <f t="shared" si="41"/>
        <v>0</v>
      </c>
      <c r="AJ191" s="33">
        <f t="shared" si="41"/>
        <v>0</v>
      </c>
      <c r="AK191" s="33">
        <f t="shared" si="41"/>
        <v>0</v>
      </c>
      <c r="AL191" s="33">
        <f t="shared" si="41"/>
        <v>0</v>
      </c>
      <c r="AM191" s="33">
        <f t="shared" si="41"/>
        <v>0</v>
      </c>
      <c r="AN191" s="33">
        <f t="shared" si="41"/>
        <v>0</v>
      </c>
      <c r="AO191" s="33">
        <f t="shared" si="41"/>
        <v>0</v>
      </c>
      <c r="AP191" s="33">
        <f t="shared" si="41"/>
        <v>0</v>
      </c>
      <c r="AQ191" s="33">
        <f t="shared" si="41"/>
        <v>0</v>
      </c>
      <c r="AR191" s="65"/>
    </row>
    <row r="192" s="54" customFormat="1" ht="52" customHeight="1" outlineLevel="2" spans="1:45">
      <c r="A192" s="60">
        <v>157</v>
      </c>
      <c r="B192" s="62" t="s">
        <v>8087</v>
      </c>
      <c r="C192" s="62" t="s">
        <v>73</v>
      </c>
      <c r="D192" s="62" t="s">
        <v>128</v>
      </c>
      <c r="E192" s="62" t="s">
        <v>129</v>
      </c>
      <c r="F192" s="62" t="s">
        <v>8088</v>
      </c>
      <c r="G192" s="62" t="s">
        <v>114</v>
      </c>
      <c r="H192" s="62" t="s">
        <v>131</v>
      </c>
      <c r="I192" s="62" t="s">
        <v>8089</v>
      </c>
      <c r="J192" s="63" t="s">
        <v>8090</v>
      </c>
      <c r="K192" s="62" t="s">
        <v>8089</v>
      </c>
      <c r="L192" s="62" t="s">
        <v>8091</v>
      </c>
      <c r="M192" s="62" t="s">
        <v>7026</v>
      </c>
      <c r="N192" s="62" t="s">
        <v>7259</v>
      </c>
      <c r="O192" s="62" t="s">
        <v>8092</v>
      </c>
      <c r="P192" s="62" t="s">
        <v>85</v>
      </c>
      <c r="Q192" s="33" t="s">
        <v>8093</v>
      </c>
      <c r="R192" s="33" t="s">
        <v>7274</v>
      </c>
      <c r="S192" s="33" t="s">
        <v>8094</v>
      </c>
      <c r="T192" s="33" t="s">
        <v>139</v>
      </c>
      <c r="U192" s="33" t="s">
        <v>140</v>
      </c>
      <c r="V192" s="59">
        <v>2023</v>
      </c>
      <c r="W192" s="33" t="s">
        <v>91</v>
      </c>
      <c r="X192" s="59">
        <v>202301</v>
      </c>
      <c r="Y192" s="59">
        <v>202312</v>
      </c>
      <c r="Z192" s="60">
        <f t="shared" ref="Z192:Z198" si="42">SUM(AB192:AE192)</f>
        <v>350</v>
      </c>
      <c r="AA192" s="65">
        <f>AB192+AC192</f>
        <v>300</v>
      </c>
      <c r="AB192" s="69">
        <f>IFERROR(VLOOKUP(B192,'[2]巫溪-1 (20231219晚计划内)  '!$F:$BN,61,),"")</f>
        <v>300</v>
      </c>
      <c r="AC192" s="69"/>
      <c r="AD192" s="69">
        <f>IFERROR(VLOOKUP(B192,'[2]巫溪-1 (20231219晚计划内)  '!$F:$AH,29,),"")</f>
        <v>50</v>
      </c>
      <c r="AE192" s="69"/>
      <c r="AF192" s="59">
        <v>1200</v>
      </c>
      <c r="AG192" s="59">
        <v>350</v>
      </c>
      <c r="AH192" s="33" t="s">
        <v>91</v>
      </c>
      <c r="AI192" s="33" t="s">
        <v>91</v>
      </c>
      <c r="AJ192" s="33" t="s">
        <v>92</v>
      </c>
      <c r="AK192" s="33" t="s">
        <v>91</v>
      </c>
      <c r="AL192" s="33" t="s">
        <v>92</v>
      </c>
      <c r="AM192" s="33" t="s">
        <v>92</v>
      </c>
      <c r="AN192" s="33" t="s">
        <v>85</v>
      </c>
      <c r="AO192" s="33" t="s">
        <v>92</v>
      </c>
      <c r="AP192" s="33" t="s">
        <v>85</v>
      </c>
      <c r="AQ192" s="33" t="s">
        <v>141</v>
      </c>
      <c r="AR192" s="65"/>
      <c r="AS192" s="76" t="s">
        <v>7033</v>
      </c>
    </row>
    <row r="193" s="54" customFormat="1" ht="77" customHeight="1" outlineLevel="2" spans="1:45">
      <c r="A193" s="60">
        <v>158</v>
      </c>
      <c r="B193" s="33" t="s">
        <v>8095</v>
      </c>
      <c r="C193" s="61" t="s">
        <v>73</v>
      </c>
      <c r="D193" s="33" t="s">
        <v>7021</v>
      </c>
      <c r="E193" s="33" t="s">
        <v>446</v>
      </c>
      <c r="F193" s="88" t="s">
        <v>8096</v>
      </c>
      <c r="G193" s="33" t="s">
        <v>96</v>
      </c>
      <c r="H193" s="33" t="s">
        <v>471</v>
      </c>
      <c r="I193" s="61" t="s">
        <v>8097</v>
      </c>
      <c r="J193" s="59" t="s">
        <v>8098</v>
      </c>
      <c r="K193" s="33" t="s">
        <v>8099</v>
      </c>
      <c r="L193" s="33" t="s">
        <v>8100</v>
      </c>
      <c r="M193" s="33" t="s">
        <v>7026</v>
      </c>
      <c r="N193" s="33" t="s">
        <v>7084</v>
      </c>
      <c r="O193" s="33" t="s">
        <v>8101</v>
      </c>
      <c r="P193" s="33" t="s">
        <v>85</v>
      </c>
      <c r="Q193" s="33" t="s">
        <v>8102</v>
      </c>
      <c r="R193" s="33" t="s">
        <v>7950</v>
      </c>
      <c r="S193" s="33" t="s">
        <v>7088</v>
      </c>
      <c r="T193" s="61" t="s">
        <v>214</v>
      </c>
      <c r="U193" s="61" t="s">
        <v>140</v>
      </c>
      <c r="V193" s="59">
        <v>2023</v>
      </c>
      <c r="W193" s="33" t="s">
        <v>91</v>
      </c>
      <c r="X193" s="59">
        <v>2023.9</v>
      </c>
      <c r="Y193" s="59">
        <v>2023.12</v>
      </c>
      <c r="Z193" s="60">
        <f t="shared" si="42"/>
        <v>99.358</v>
      </c>
      <c r="AA193" s="65">
        <f>AB193+AC193</f>
        <v>43</v>
      </c>
      <c r="AB193" s="69">
        <f>IFERROR(VLOOKUP(B193,'[2]巫溪-1 (20231219晚计划内)  '!$F:$BN,61,),"")</f>
        <v>43</v>
      </c>
      <c r="AC193" s="69">
        <f>IFERROR(VLOOKUP(B193,'[2]巫溪-1 (20231219晚计划内)  '!$F:$BO,62,),"")</f>
        <v>0</v>
      </c>
      <c r="AD193" s="69">
        <f>IFERROR(VLOOKUP(B193,'[2]巫溪-1 (20231219晚计划内)  '!$F:$AH,29,),"")</f>
        <v>56.358</v>
      </c>
      <c r="AE193" s="69"/>
      <c r="AF193" s="59">
        <v>1224</v>
      </c>
      <c r="AG193" s="59">
        <v>425</v>
      </c>
      <c r="AH193" s="33" t="s">
        <v>92</v>
      </c>
      <c r="AI193" s="33" t="s">
        <v>92</v>
      </c>
      <c r="AJ193" s="33" t="s">
        <v>92</v>
      </c>
      <c r="AK193" s="33" t="s">
        <v>91</v>
      </c>
      <c r="AL193" s="33" t="s">
        <v>91</v>
      </c>
      <c r="AM193" s="33" t="s">
        <v>92</v>
      </c>
      <c r="AN193" s="33" t="s">
        <v>85</v>
      </c>
      <c r="AO193" s="33" t="s">
        <v>92</v>
      </c>
      <c r="AP193" s="33" t="s">
        <v>85</v>
      </c>
      <c r="AQ193" s="33" t="s">
        <v>479</v>
      </c>
      <c r="AR193" s="65"/>
      <c r="AS193" s="6" t="s">
        <v>8103</v>
      </c>
    </row>
    <row r="194" s="54" customFormat="1" ht="99" customHeight="1" outlineLevel="2" spans="1:44">
      <c r="A194" s="60">
        <v>159</v>
      </c>
      <c r="B194" s="33" t="s">
        <v>8104</v>
      </c>
      <c r="C194" s="33" t="s">
        <v>558</v>
      </c>
      <c r="D194" s="33" t="s">
        <v>559</v>
      </c>
      <c r="E194" s="33" t="s">
        <v>559</v>
      </c>
      <c r="F194" s="33" t="s">
        <v>8105</v>
      </c>
      <c r="G194" s="33" t="s">
        <v>114</v>
      </c>
      <c r="H194" s="33" t="s">
        <v>600</v>
      </c>
      <c r="I194" s="33" t="s">
        <v>8106</v>
      </c>
      <c r="J194" s="59" t="s">
        <v>8107</v>
      </c>
      <c r="K194" s="33" t="s">
        <v>8106</v>
      </c>
      <c r="L194" s="33" t="s">
        <v>8108</v>
      </c>
      <c r="M194" s="33" t="s">
        <v>7039</v>
      </c>
      <c r="N194" s="33" t="s">
        <v>7040</v>
      </c>
      <c r="O194" s="33" t="s">
        <v>7041</v>
      </c>
      <c r="P194" s="33" t="s">
        <v>7042</v>
      </c>
      <c r="Q194" s="33" t="s">
        <v>8109</v>
      </c>
      <c r="R194" s="33" t="s">
        <v>7044</v>
      </c>
      <c r="S194" s="33" t="s">
        <v>7045</v>
      </c>
      <c r="T194" s="61" t="s">
        <v>7046</v>
      </c>
      <c r="U194" s="33" t="s">
        <v>140</v>
      </c>
      <c r="V194" s="59">
        <v>2024</v>
      </c>
      <c r="W194" s="33" t="s">
        <v>91</v>
      </c>
      <c r="X194" s="59">
        <v>202401</v>
      </c>
      <c r="Y194" s="59">
        <v>202412</v>
      </c>
      <c r="Z194" s="60">
        <f t="shared" si="42"/>
        <v>84.3</v>
      </c>
      <c r="AA194" s="65">
        <f>SUM(AB194:AD194)</f>
        <v>84.3</v>
      </c>
      <c r="AB194" s="69">
        <f>IFERROR(VLOOKUP(B194,'[2]巫溪-1 (20231219晚计划内)  '!$F:$BN,61,),"")</f>
        <v>84.3</v>
      </c>
      <c r="AC194" s="69">
        <f>IFERROR(VLOOKUP(B194,'[2]巫溪-1 (20231219晚计划内)  '!$F:$BO,62,),"")</f>
        <v>0</v>
      </c>
      <c r="AD194" s="69" t="str">
        <f>IFERROR(VLOOKUP(B194,'[2]巫溪-1 (20231219晚计划内)  '!$F:$AH,29,),"")</f>
        <v/>
      </c>
      <c r="AE194" s="69"/>
      <c r="AF194" s="59">
        <v>178</v>
      </c>
      <c r="AG194" s="59">
        <v>178</v>
      </c>
      <c r="AH194" s="33" t="s">
        <v>92</v>
      </c>
      <c r="AI194" s="33" t="s">
        <v>92</v>
      </c>
      <c r="AJ194" s="33" t="s">
        <v>92</v>
      </c>
      <c r="AK194" s="33" t="s">
        <v>91</v>
      </c>
      <c r="AL194" s="33" t="s">
        <v>91</v>
      </c>
      <c r="AM194" s="33" t="s">
        <v>92</v>
      </c>
      <c r="AN194" s="33" t="s">
        <v>92</v>
      </c>
      <c r="AO194" s="33" t="s">
        <v>92</v>
      </c>
      <c r="AP194" s="33" t="s">
        <v>92</v>
      </c>
      <c r="AQ194" s="33" t="s">
        <v>573</v>
      </c>
      <c r="AR194" s="65"/>
    </row>
    <row r="195" s="54" customFormat="1" ht="58" customHeight="1" outlineLevel="2" spans="1:44">
      <c r="A195" s="60">
        <v>160</v>
      </c>
      <c r="B195" s="33" t="s">
        <v>8110</v>
      </c>
      <c r="C195" s="33" t="s">
        <v>558</v>
      </c>
      <c r="D195" s="33" t="s">
        <v>793</v>
      </c>
      <c r="E195" s="33" t="s">
        <v>794</v>
      </c>
      <c r="F195" s="33" t="s">
        <v>8111</v>
      </c>
      <c r="G195" s="33" t="s">
        <v>114</v>
      </c>
      <c r="H195" s="33" t="s">
        <v>600</v>
      </c>
      <c r="I195" s="33" t="s">
        <v>8112</v>
      </c>
      <c r="J195" s="59" t="s">
        <v>8113</v>
      </c>
      <c r="K195" s="33" t="s">
        <v>8112</v>
      </c>
      <c r="L195" s="33" t="s">
        <v>8114</v>
      </c>
      <c r="M195" s="33" t="s">
        <v>7053</v>
      </c>
      <c r="N195" s="33" t="s">
        <v>7054</v>
      </c>
      <c r="O195" s="33" t="s">
        <v>7055</v>
      </c>
      <c r="P195" s="33" t="s">
        <v>7056</v>
      </c>
      <c r="Q195" s="33" t="s">
        <v>8037</v>
      </c>
      <c r="R195" s="33" t="s">
        <v>7044</v>
      </c>
      <c r="S195" s="33" t="s">
        <v>7058</v>
      </c>
      <c r="T195" s="61" t="s">
        <v>7046</v>
      </c>
      <c r="U195" s="33" t="s">
        <v>140</v>
      </c>
      <c r="V195" s="59">
        <v>2024</v>
      </c>
      <c r="W195" s="33" t="s">
        <v>91</v>
      </c>
      <c r="X195" s="59">
        <v>202401</v>
      </c>
      <c r="Y195" s="59">
        <v>202412</v>
      </c>
      <c r="Z195" s="60">
        <f t="shared" si="42"/>
        <v>14.06</v>
      </c>
      <c r="AA195" s="65">
        <f>SUM(AB195:AD195)</f>
        <v>14.06</v>
      </c>
      <c r="AB195" s="69">
        <v>14.06</v>
      </c>
      <c r="AC195" s="69">
        <f>IFERROR(VLOOKUP(B195,'[2]巫溪-1 (20231219晚计划内)  '!$F:$BO,62,),"")</f>
        <v>0</v>
      </c>
      <c r="AD195" s="69" t="str">
        <f>IFERROR(VLOOKUP(B195,'[2]巫溪-1 (20231219晚计划内)  '!$F:$AH,29,),"")</f>
        <v/>
      </c>
      <c r="AE195" s="69"/>
      <c r="AF195" s="59">
        <v>703</v>
      </c>
      <c r="AG195" s="59">
        <v>703</v>
      </c>
      <c r="AH195" s="33" t="s">
        <v>92</v>
      </c>
      <c r="AI195" s="33" t="s">
        <v>92</v>
      </c>
      <c r="AJ195" s="33" t="s">
        <v>92</v>
      </c>
      <c r="AK195" s="33" t="s">
        <v>91</v>
      </c>
      <c r="AL195" s="33" t="s">
        <v>91</v>
      </c>
      <c r="AM195" s="33" t="s">
        <v>92</v>
      </c>
      <c r="AN195" s="33" t="s">
        <v>92</v>
      </c>
      <c r="AO195" s="33" t="s">
        <v>92</v>
      </c>
      <c r="AP195" s="33" t="s">
        <v>92</v>
      </c>
      <c r="AQ195" s="33" t="s">
        <v>7059</v>
      </c>
      <c r="AR195" s="59"/>
    </row>
    <row r="196" s="54" customFormat="1" ht="75" customHeight="1" outlineLevel="2" spans="1:44">
      <c r="A196" s="60">
        <v>161</v>
      </c>
      <c r="B196" s="28" t="s">
        <v>8115</v>
      </c>
      <c r="C196" s="33" t="s">
        <v>110</v>
      </c>
      <c r="D196" s="33" t="s">
        <v>111</v>
      </c>
      <c r="E196" s="33" t="s">
        <v>175</v>
      </c>
      <c r="F196" s="28" t="s">
        <v>8116</v>
      </c>
      <c r="G196" s="33" t="s">
        <v>114</v>
      </c>
      <c r="H196" s="33" t="s">
        <v>600</v>
      </c>
      <c r="I196" s="28" t="s">
        <v>8117</v>
      </c>
      <c r="J196" s="28" t="s">
        <v>8118</v>
      </c>
      <c r="K196" s="28" t="s">
        <v>8117</v>
      </c>
      <c r="L196" s="28" t="s">
        <v>8119</v>
      </c>
      <c r="M196" s="28" t="s">
        <v>82</v>
      </c>
      <c r="N196" s="28" t="s">
        <v>182</v>
      </c>
      <c r="O196" s="28" t="s">
        <v>7066</v>
      </c>
      <c r="P196" s="28" t="s">
        <v>7067</v>
      </c>
      <c r="Q196" s="28" t="s">
        <v>8120</v>
      </c>
      <c r="R196" s="28" t="s">
        <v>213</v>
      </c>
      <c r="S196" s="28" t="s">
        <v>155</v>
      </c>
      <c r="T196" s="28" t="s">
        <v>214</v>
      </c>
      <c r="U196" s="28" t="s">
        <v>140</v>
      </c>
      <c r="V196" s="59">
        <v>2024</v>
      </c>
      <c r="W196" s="33" t="s">
        <v>91</v>
      </c>
      <c r="X196" s="59">
        <v>202401</v>
      </c>
      <c r="Y196" s="59">
        <v>202412</v>
      </c>
      <c r="Z196" s="60">
        <f t="shared" si="42"/>
        <v>49.35</v>
      </c>
      <c r="AA196" s="28">
        <v>49.35</v>
      </c>
      <c r="AB196" s="28">
        <v>49.35</v>
      </c>
      <c r="AC196" s="69" t="str">
        <f>IFERROR(VLOOKUP(B196,'[2]巫溪-1 (20231219晚计划内)  '!$F:$BO,62,),"")</f>
        <v/>
      </c>
      <c r="AD196" s="69" t="str">
        <f>IFERROR(VLOOKUP(B196,'[2]巫溪-1 (20231219晚计划内)  '!$F:$AH,29,),"")</f>
        <v/>
      </c>
      <c r="AE196" s="69"/>
      <c r="AF196" s="70">
        <v>3000</v>
      </c>
      <c r="AG196" s="70">
        <v>3000</v>
      </c>
      <c r="AH196" s="70" t="s">
        <v>92</v>
      </c>
      <c r="AI196" s="70" t="s">
        <v>92</v>
      </c>
      <c r="AJ196" s="70" t="s">
        <v>92</v>
      </c>
      <c r="AK196" s="70" t="s">
        <v>91</v>
      </c>
      <c r="AL196" s="70" t="s">
        <v>92</v>
      </c>
      <c r="AM196" s="70" t="s">
        <v>92</v>
      </c>
      <c r="AN196" s="70" t="s">
        <v>92</v>
      </c>
      <c r="AO196" s="70" t="s">
        <v>92</v>
      </c>
      <c r="AP196" s="70" t="s">
        <v>92</v>
      </c>
      <c r="AQ196" s="70" t="s">
        <v>2758</v>
      </c>
      <c r="AR196" s="65"/>
    </row>
    <row r="197" s="54" customFormat="1" ht="75" customHeight="1" outlineLevel="2" spans="1:44">
      <c r="A197" s="60">
        <v>162</v>
      </c>
      <c r="B197" s="33" t="s">
        <v>8121</v>
      </c>
      <c r="C197" s="33" t="s">
        <v>73</v>
      </c>
      <c r="D197" s="33" t="s">
        <v>74</v>
      </c>
      <c r="E197" s="33" t="s">
        <v>75</v>
      </c>
      <c r="F197" s="33" t="s">
        <v>8122</v>
      </c>
      <c r="G197" s="33" t="s">
        <v>114</v>
      </c>
      <c r="H197" s="33" t="s">
        <v>357</v>
      </c>
      <c r="I197" s="61" t="s">
        <v>8123</v>
      </c>
      <c r="J197" s="60" t="s">
        <v>8124</v>
      </c>
      <c r="K197" s="61" t="s">
        <v>8123</v>
      </c>
      <c r="L197" s="33" t="s">
        <v>8125</v>
      </c>
      <c r="M197" s="33" t="s">
        <v>7026</v>
      </c>
      <c r="N197" s="33" t="s">
        <v>7259</v>
      </c>
      <c r="O197" s="33" t="s">
        <v>8126</v>
      </c>
      <c r="P197" s="33" t="s">
        <v>85</v>
      </c>
      <c r="Q197" s="33" t="s">
        <v>8127</v>
      </c>
      <c r="R197" s="33" t="s">
        <v>7395</v>
      </c>
      <c r="S197" s="33" t="s">
        <v>7058</v>
      </c>
      <c r="T197" s="33" t="s">
        <v>139</v>
      </c>
      <c r="U197" s="33" t="s">
        <v>140</v>
      </c>
      <c r="V197" s="59">
        <v>2024</v>
      </c>
      <c r="W197" s="33" t="s">
        <v>91</v>
      </c>
      <c r="X197" s="59">
        <v>2024.01</v>
      </c>
      <c r="Y197" s="59">
        <v>2024.12</v>
      </c>
      <c r="Z197" s="60">
        <f t="shared" si="42"/>
        <v>300</v>
      </c>
      <c r="AA197" s="65">
        <f>SUM(AB197:AD197)</f>
        <v>300</v>
      </c>
      <c r="AB197" s="69">
        <f>IFERROR(VLOOKUP(B197,'[2]巫溪-1 (20231219晚计划内)  '!$F:$BN,61,),"")</f>
        <v>300</v>
      </c>
      <c r="AC197" s="69">
        <f>IFERROR(VLOOKUP(B197,'[2]巫溪-1 (20231219晚计划内)  '!$F:$BO,62,),"")</f>
        <v>0</v>
      </c>
      <c r="AD197" s="69" t="str">
        <f>IFERROR(VLOOKUP(B197,'[2]巫溪-1 (20231219晚计划内)  '!$F:$AH,29,),"")</f>
        <v/>
      </c>
      <c r="AE197" s="69"/>
      <c r="AF197" s="59">
        <v>80</v>
      </c>
      <c r="AG197" s="59">
        <v>10</v>
      </c>
      <c r="AH197" s="33" t="s">
        <v>91</v>
      </c>
      <c r="AI197" s="33" t="s">
        <v>92</v>
      </c>
      <c r="AJ197" s="33" t="s">
        <v>92</v>
      </c>
      <c r="AK197" s="33" t="s">
        <v>92</v>
      </c>
      <c r="AL197" s="33" t="s">
        <v>91</v>
      </c>
      <c r="AM197" s="33" t="s">
        <v>92</v>
      </c>
      <c r="AN197" s="33" t="s">
        <v>92</v>
      </c>
      <c r="AO197" s="33" t="s">
        <v>92</v>
      </c>
      <c r="AP197" s="33" t="s">
        <v>92</v>
      </c>
      <c r="AQ197" s="33" t="s">
        <v>7396</v>
      </c>
      <c r="AR197" s="65"/>
    </row>
    <row r="198" s="54" customFormat="1" ht="90" customHeight="1" outlineLevel="2" spans="1:44">
      <c r="A198" s="60">
        <v>163</v>
      </c>
      <c r="B198" s="33" t="s">
        <v>8128</v>
      </c>
      <c r="C198" s="33" t="s">
        <v>2628</v>
      </c>
      <c r="D198" s="33" t="s">
        <v>2629</v>
      </c>
      <c r="E198" s="33" t="s">
        <v>7070</v>
      </c>
      <c r="F198" s="61" t="s">
        <v>8129</v>
      </c>
      <c r="G198" s="61" t="s">
        <v>114</v>
      </c>
      <c r="H198" s="61" t="s">
        <v>600</v>
      </c>
      <c r="I198" s="61" t="s">
        <v>8130</v>
      </c>
      <c r="J198" s="60" t="s">
        <v>8131</v>
      </c>
      <c r="K198" s="61" t="s">
        <v>8130</v>
      </c>
      <c r="L198" s="33" t="s">
        <v>8132</v>
      </c>
      <c r="M198" s="33" t="s">
        <v>7026</v>
      </c>
      <c r="N198" s="33" t="s">
        <v>7075</v>
      </c>
      <c r="O198" s="33" t="s">
        <v>7076</v>
      </c>
      <c r="P198" s="33" t="s">
        <v>85</v>
      </c>
      <c r="Q198" s="33" t="s">
        <v>8133</v>
      </c>
      <c r="R198" s="33" t="s">
        <v>7078</v>
      </c>
      <c r="S198" s="33" t="s">
        <v>7045</v>
      </c>
      <c r="T198" s="33" t="s">
        <v>214</v>
      </c>
      <c r="U198" s="33" t="s">
        <v>140</v>
      </c>
      <c r="V198" s="59">
        <v>2024</v>
      </c>
      <c r="W198" s="33" t="s">
        <v>91</v>
      </c>
      <c r="X198" s="59">
        <v>202401</v>
      </c>
      <c r="Y198" s="59">
        <v>202412</v>
      </c>
      <c r="Z198" s="60">
        <f t="shared" si="42"/>
        <v>55</v>
      </c>
      <c r="AA198" s="65">
        <f>SUM(AB198:AD198)</f>
        <v>55</v>
      </c>
      <c r="AB198" s="69">
        <f>IFERROR(VLOOKUP(B198,'[2]巫溪-1 (20231219晚计划内)  '!$F:$BN,61,),"")</f>
        <v>55</v>
      </c>
      <c r="AC198" s="69">
        <f>IFERROR(VLOOKUP(B198,'[2]巫溪-1 (20231219晚计划内)  '!$F:$BO,62,),"")</f>
        <v>0</v>
      </c>
      <c r="AD198" s="69" t="str">
        <f>IFERROR(VLOOKUP(B198,'[2]巫溪-1 (20231219晚计划内)  '!$F:$AH,29,),"")</f>
        <v/>
      </c>
      <c r="AE198" s="69"/>
      <c r="AF198" s="59">
        <v>3007</v>
      </c>
      <c r="AG198" s="59">
        <v>3007</v>
      </c>
      <c r="AH198" s="33" t="s">
        <v>92</v>
      </c>
      <c r="AI198" s="33" t="s">
        <v>92</v>
      </c>
      <c r="AJ198" s="33" t="s">
        <v>92</v>
      </c>
      <c r="AK198" s="33" t="s">
        <v>91</v>
      </c>
      <c r="AL198" s="33" t="s">
        <v>91</v>
      </c>
      <c r="AM198" s="33" t="s">
        <v>92</v>
      </c>
      <c r="AN198" s="33" t="s">
        <v>92</v>
      </c>
      <c r="AO198" s="33" t="s">
        <v>92</v>
      </c>
      <c r="AP198" s="33" t="s">
        <v>92</v>
      </c>
      <c r="AQ198" s="33" t="s">
        <v>2758</v>
      </c>
      <c r="AR198" s="65"/>
    </row>
    <row r="199" s="54" customFormat="1" ht="55" customHeight="1" outlineLevel="1" spans="1:44">
      <c r="A199" s="60"/>
      <c r="B199" s="62"/>
      <c r="C199" s="62"/>
      <c r="D199" s="62"/>
      <c r="E199" s="62"/>
      <c r="F199" s="62"/>
      <c r="G199" s="62"/>
      <c r="H199" s="62"/>
      <c r="I199" s="62"/>
      <c r="J199" s="63"/>
      <c r="K199" s="62"/>
      <c r="L199" s="33"/>
      <c r="M199" s="33"/>
      <c r="N199" s="33"/>
      <c r="O199" s="33"/>
      <c r="P199" s="33"/>
      <c r="Q199" s="33"/>
      <c r="R199" s="33"/>
      <c r="S199" s="33"/>
      <c r="T199" s="33"/>
      <c r="U199" s="66" t="s">
        <v>8134</v>
      </c>
      <c r="V199" s="59"/>
      <c r="W199" s="33"/>
      <c r="X199" s="59"/>
      <c r="Y199" s="59"/>
      <c r="Z199" s="60">
        <f t="shared" ref="Z199:AQ199" si="43">SUBTOTAL(9,Z200:Z205)</f>
        <v>901.77</v>
      </c>
      <c r="AA199" s="65">
        <f t="shared" si="43"/>
        <v>851.77</v>
      </c>
      <c r="AB199" s="69">
        <f t="shared" si="43"/>
        <v>851.77</v>
      </c>
      <c r="AC199" s="69">
        <f t="shared" si="43"/>
        <v>0</v>
      </c>
      <c r="AD199" s="69">
        <f t="shared" si="43"/>
        <v>50</v>
      </c>
      <c r="AE199" s="69">
        <f t="shared" si="43"/>
        <v>0</v>
      </c>
      <c r="AF199" s="59">
        <f t="shared" si="43"/>
        <v>4271</v>
      </c>
      <c r="AG199" s="59">
        <f t="shared" si="43"/>
        <v>4091</v>
      </c>
      <c r="AH199" s="33">
        <f t="shared" si="43"/>
        <v>0</v>
      </c>
      <c r="AI199" s="33">
        <f t="shared" si="43"/>
        <v>0</v>
      </c>
      <c r="AJ199" s="33">
        <f t="shared" si="43"/>
        <v>0</v>
      </c>
      <c r="AK199" s="33">
        <f t="shared" si="43"/>
        <v>0</v>
      </c>
      <c r="AL199" s="33">
        <f t="shared" si="43"/>
        <v>0</v>
      </c>
      <c r="AM199" s="33">
        <f t="shared" si="43"/>
        <v>0</v>
      </c>
      <c r="AN199" s="33">
        <f t="shared" si="43"/>
        <v>0</v>
      </c>
      <c r="AO199" s="33">
        <f t="shared" si="43"/>
        <v>0</v>
      </c>
      <c r="AP199" s="33">
        <f t="shared" si="43"/>
        <v>0</v>
      </c>
      <c r="AQ199" s="33">
        <f t="shared" si="43"/>
        <v>0</v>
      </c>
      <c r="AR199" s="65"/>
    </row>
    <row r="200" s="54" customFormat="1" ht="70" customHeight="1" outlineLevel="2" spans="1:45">
      <c r="A200" s="60">
        <v>164</v>
      </c>
      <c r="B200" s="62" t="s">
        <v>8135</v>
      </c>
      <c r="C200" s="62" t="s">
        <v>73</v>
      </c>
      <c r="D200" s="62" t="s">
        <v>74</v>
      </c>
      <c r="E200" s="62" t="s">
        <v>145</v>
      </c>
      <c r="F200" s="62" t="s">
        <v>8136</v>
      </c>
      <c r="G200" s="62" t="s">
        <v>96</v>
      </c>
      <c r="H200" s="62" t="s">
        <v>147</v>
      </c>
      <c r="I200" s="62" t="s">
        <v>8137</v>
      </c>
      <c r="J200" s="63" t="s">
        <v>8138</v>
      </c>
      <c r="K200" s="62" t="s">
        <v>8139</v>
      </c>
      <c r="L200" s="33" t="s">
        <v>8140</v>
      </c>
      <c r="M200" s="33" t="s">
        <v>7026</v>
      </c>
      <c r="N200" s="33" t="s">
        <v>7259</v>
      </c>
      <c r="O200" s="33" t="s">
        <v>8141</v>
      </c>
      <c r="P200" s="33" t="s">
        <v>85</v>
      </c>
      <c r="Q200" s="33" t="s">
        <v>8142</v>
      </c>
      <c r="R200" s="33" t="s">
        <v>8143</v>
      </c>
      <c r="S200" s="33" t="s">
        <v>8144</v>
      </c>
      <c r="T200" s="33" t="s">
        <v>139</v>
      </c>
      <c r="U200" s="33" t="s">
        <v>156</v>
      </c>
      <c r="V200" s="59">
        <v>2023</v>
      </c>
      <c r="W200" s="33" t="s">
        <v>91</v>
      </c>
      <c r="X200" s="59">
        <v>2023.6</v>
      </c>
      <c r="Y200" s="59">
        <v>2023.12</v>
      </c>
      <c r="Z200" s="60">
        <f t="shared" ref="Z200:Z205" si="44">SUM(AB200:AE200)</f>
        <v>397</v>
      </c>
      <c r="AA200" s="65">
        <f>AB200+AC200</f>
        <v>347</v>
      </c>
      <c r="AB200" s="69">
        <f>IFERROR(VLOOKUP(B200,'[2]巫溪-1 (20231219晚计划内)  '!$F:$BN,61,),"")</f>
        <v>347</v>
      </c>
      <c r="AC200" s="69"/>
      <c r="AD200" s="69">
        <f>IFERROR(VLOOKUP(B200,'[2]巫溪-1 (20231219晚计划内)  '!$F:$AH,29,),"")</f>
        <v>50</v>
      </c>
      <c r="AE200" s="69"/>
      <c r="AF200" s="59">
        <v>215</v>
      </c>
      <c r="AG200" s="59">
        <v>65</v>
      </c>
      <c r="AH200" s="33" t="s">
        <v>92</v>
      </c>
      <c r="AI200" s="33" t="s">
        <v>91</v>
      </c>
      <c r="AJ200" s="33" t="s">
        <v>92</v>
      </c>
      <c r="AK200" s="33" t="s">
        <v>91</v>
      </c>
      <c r="AL200" s="33" t="s">
        <v>91</v>
      </c>
      <c r="AM200" s="33" t="s">
        <v>92</v>
      </c>
      <c r="AN200" s="33" t="s">
        <v>85</v>
      </c>
      <c r="AO200" s="33" t="s">
        <v>92</v>
      </c>
      <c r="AP200" s="33" t="s">
        <v>85</v>
      </c>
      <c r="AQ200" s="33" t="s">
        <v>157</v>
      </c>
      <c r="AR200" s="65"/>
      <c r="AS200" s="76" t="s">
        <v>7033</v>
      </c>
    </row>
    <row r="201" s="54" customFormat="1" ht="101" customHeight="1" outlineLevel="2" spans="1:44">
      <c r="A201" s="60">
        <v>165</v>
      </c>
      <c r="B201" s="33" t="s">
        <v>8145</v>
      </c>
      <c r="C201" s="33" t="s">
        <v>558</v>
      </c>
      <c r="D201" s="33" t="s">
        <v>559</v>
      </c>
      <c r="E201" s="33" t="s">
        <v>559</v>
      </c>
      <c r="F201" s="33" t="s">
        <v>8146</v>
      </c>
      <c r="G201" s="33" t="s">
        <v>114</v>
      </c>
      <c r="H201" s="33" t="s">
        <v>707</v>
      </c>
      <c r="I201" s="33" t="s">
        <v>8147</v>
      </c>
      <c r="J201" s="59" t="s">
        <v>8148</v>
      </c>
      <c r="K201" s="33" t="s">
        <v>8147</v>
      </c>
      <c r="L201" s="33" t="s">
        <v>8149</v>
      </c>
      <c r="M201" s="33" t="s">
        <v>7039</v>
      </c>
      <c r="N201" s="33" t="s">
        <v>7040</v>
      </c>
      <c r="O201" s="33" t="s">
        <v>7041</v>
      </c>
      <c r="P201" s="33" t="s">
        <v>7042</v>
      </c>
      <c r="Q201" s="33" t="s">
        <v>8150</v>
      </c>
      <c r="R201" s="33" t="s">
        <v>7044</v>
      </c>
      <c r="S201" s="33" t="s">
        <v>7045</v>
      </c>
      <c r="T201" s="61" t="s">
        <v>7046</v>
      </c>
      <c r="U201" s="33" t="s">
        <v>156</v>
      </c>
      <c r="V201" s="59">
        <v>2024</v>
      </c>
      <c r="W201" s="33" t="s">
        <v>91</v>
      </c>
      <c r="X201" s="59">
        <v>202401</v>
      </c>
      <c r="Y201" s="59">
        <v>202412</v>
      </c>
      <c r="Z201" s="60">
        <f t="shared" si="44"/>
        <v>50.1</v>
      </c>
      <c r="AA201" s="65">
        <f>SUM(AB201:AD201)</f>
        <v>50.1</v>
      </c>
      <c r="AB201" s="69">
        <f>IFERROR(VLOOKUP(B201,'[2]巫溪-1 (20231219晚计划内)  '!$F:$BN,61,),"")</f>
        <v>50.1</v>
      </c>
      <c r="AC201" s="69">
        <f>IFERROR(VLOOKUP(B201,'[2]巫溪-1 (20231219晚计划内)  '!$F:$BO,62,),"")</f>
        <v>0</v>
      </c>
      <c r="AD201" s="69" t="str">
        <f>IFERROR(VLOOKUP(B201,'[2]巫溪-1 (20231219晚计划内)  '!$F:$AH,29,),"")</f>
        <v/>
      </c>
      <c r="AE201" s="69"/>
      <c r="AF201" s="59">
        <v>101</v>
      </c>
      <c r="AG201" s="59">
        <v>101</v>
      </c>
      <c r="AH201" s="33" t="s">
        <v>92</v>
      </c>
      <c r="AI201" s="33" t="s">
        <v>92</v>
      </c>
      <c r="AJ201" s="33" t="s">
        <v>92</v>
      </c>
      <c r="AK201" s="33" t="s">
        <v>91</v>
      </c>
      <c r="AL201" s="33" t="s">
        <v>91</v>
      </c>
      <c r="AM201" s="33" t="s">
        <v>92</v>
      </c>
      <c r="AN201" s="33" t="s">
        <v>92</v>
      </c>
      <c r="AO201" s="33" t="s">
        <v>92</v>
      </c>
      <c r="AP201" s="33" t="s">
        <v>92</v>
      </c>
      <c r="AQ201" s="33" t="s">
        <v>573</v>
      </c>
      <c r="AR201" s="65"/>
    </row>
    <row r="202" s="54" customFormat="1" ht="57" customHeight="1" outlineLevel="2" spans="1:44">
      <c r="A202" s="60">
        <v>166</v>
      </c>
      <c r="B202" s="33" t="s">
        <v>8151</v>
      </c>
      <c r="C202" s="33" t="s">
        <v>558</v>
      </c>
      <c r="D202" s="33" t="s">
        <v>793</v>
      </c>
      <c r="E202" s="33" t="s">
        <v>794</v>
      </c>
      <c r="F202" s="33" t="s">
        <v>8152</v>
      </c>
      <c r="G202" s="33" t="s">
        <v>114</v>
      </c>
      <c r="H202" s="33" t="s">
        <v>707</v>
      </c>
      <c r="I202" s="33" t="s">
        <v>8153</v>
      </c>
      <c r="J202" s="59" t="s">
        <v>8154</v>
      </c>
      <c r="K202" s="33" t="s">
        <v>8153</v>
      </c>
      <c r="L202" s="33" t="s">
        <v>8155</v>
      </c>
      <c r="M202" s="33" t="s">
        <v>7053</v>
      </c>
      <c r="N202" s="33" t="s">
        <v>7054</v>
      </c>
      <c r="O202" s="33" t="s">
        <v>7055</v>
      </c>
      <c r="P202" s="33" t="s">
        <v>7056</v>
      </c>
      <c r="Q202" s="33" t="s">
        <v>8156</v>
      </c>
      <c r="R202" s="33" t="s">
        <v>7044</v>
      </c>
      <c r="S202" s="33" t="s">
        <v>7058</v>
      </c>
      <c r="T202" s="61" t="s">
        <v>7046</v>
      </c>
      <c r="U202" s="33" t="s">
        <v>156</v>
      </c>
      <c r="V202" s="59">
        <v>2024</v>
      </c>
      <c r="W202" s="33" t="s">
        <v>91</v>
      </c>
      <c r="X202" s="59">
        <v>202401</v>
      </c>
      <c r="Y202" s="59">
        <v>202412</v>
      </c>
      <c r="Z202" s="60">
        <f t="shared" si="44"/>
        <v>8.52</v>
      </c>
      <c r="AA202" s="65">
        <f>SUM(AB202:AD202)</f>
        <v>8.52</v>
      </c>
      <c r="AB202" s="69">
        <v>8.52</v>
      </c>
      <c r="AC202" s="69">
        <f>IFERROR(VLOOKUP(B202,'[2]巫溪-1 (20231219晚计划内)  '!$F:$BO,62,),"")</f>
        <v>0</v>
      </c>
      <c r="AD202" s="69" t="str">
        <f>IFERROR(VLOOKUP(B202,'[2]巫溪-1 (20231219晚计划内)  '!$F:$AH,29,),"")</f>
        <v/>
      </c>
      <c r="AE202" s="69"/>
      <c r="AF202" s="59">
        <v>426</v>
      </c>
      <c r="AG202" s="59">
        <v>426</v>
      </c>
      <c r="AH202" s="33" t="s">
        <v>92</v>
      </c>
      <c r="AI202" s="33" t="s">
        <v>92</v>
      </c>
      <c r="AJ202" s="33" t="s">
        <v>92</v>
      </c>
      <c r="AK202" s="33" t="s">
        <v>91</v>
      </c>
      <c r="AL202" s="33" t="s">
        <v>91</v>
      </c>
      <c r="AM202" s="33" t="s">
        <v>92</v>
      </c>
      <c r="AN202" s="33" t="s">
        <v>92</v>
      </c>
      <c r="AO202" s="33" t="s">
        <v>92</v>
      </c>
      <c r="AP202" s="33" t="s">
        <v>92</v>
      </c>
      <c r="AQ202" s="33" t="s">
        <v>7059</v>
      </c>
      <c r="AR202" s="59"/>
    </row>
    <row r="203" s="54" customFormat="1" ht="97" customHeight="1" outlineLevel="2" spans="1:44">
      <c r="A203" s="60">
        <v>167</v>
      </c>
      <c r="B203" s="28" t="s">
        <v>8157</v>
      </c>
      <c r="C203" s="33" t="s">
        <v>110</v>
      </c>
      <c r="D203" s="33" t="s">
        <v>111</v>
      </c>
      <c r="E203" s="33" t="s">
        <v>175</v>
      </c>
      <c r="F203" s="28" t="s">
        <v>8158</v>
      </c>
      <c r="G203" s="33" t="s">
        <v>114</v>
      </c>
      <c r="H203" s="33" t="s">
        <v>707</v>
      </c>
      <c r="I203" s="28" t="s">
        <v>8159</v>
      </c>
      <c r="J203" s="28" t="s">
        <v>8160</v>
      </c>
      <c r="K203" s="28" t="s">
        <v>8159</v>
      </c>
      <c r="L203" s="28" t="s">
        <v>8161</v>
      </c>
      <c r="M203" s="28" t="s">
        <v>82</v>
      </c>
      <c r="N203" s="28" t="s">
        <v>182</v>
      </c>
      <c r="O203" s="28" t="s">
        <v>7066</v>
      </c>
      <c r="P203" s="28" t="s">
        <v>7067</v>
      </c>
      <c r="Q203" s="28" t="s">
        <v>8162</v>
      </c>
      <c r="R203" s="28" t="s">
        <v>213</v>
      </c>
      <c r="S203" s="28" t="s">
        <v>155</v>
      </c>
      <c r="T203" s="28" t="s">
        <v>214</v>
      </c>
      <c r="U203" s="28" t="s">
        <v>156</v>
      </c>
      <c r="V203" s="59">
        <v>2024</v>
      </c>
      <c r="W203" s="33" t="s">
        <v>91</v>
      </c>
      <c r="X203" s="59">
        <v>202401</v>
      </c>
      <c r="Y203" s="59">
        <v>202412</v>
      </c>
      <c r="Z203" s="60">
        <f t="shared" si="44"/>
        <v>33.15</v>
      </c>
      <c r="AA203" s="28">
        <v>33.15</v>
      </c>
      <c r="AB203" s="28">
        <v>33.15</v>
      </c>
      <c r="AC203" s="69" t="str">
        <f>IFERROR(VLOOKUP(B203,'[2]巫溪-1 (20231219晚计划内)  '!$F:$BO,62,),"")</f>
        <v/>
      </c>
      <c r="AD203" s="69" t="str">
        <f>IFERROR(VLOOKUP(B203,'[2]巫溪-1 (20231219晚计划内)  '!$F:$AH,29,),"")</f>
        <v/>
      </c>
      <c r="AE203" s="69"/>
      <c r="AF203" s="70">
        <v>1720</v>
      </c>
      <c r="AG203" s="70">
        <v>1720</v>
      </c>
      <c r="AH203" s="70" t="s">
        <v>92</v>
      </c>
      <c r="AI203" s="70" t="s">
        <v>92</v>
      </c>
      <c r="AJ203" s="70" t="s">
        <v>92</v>
      </c>
      <c r="AK203" s="70" t="s">
        <v>91</v>
      </c>
      <c r="AL203" s="70" t="s">
        <v>91</v>
      </c>
      <c r="AM203" s="70" t="s">
        <v>92</v>
      </c>
      <c r="AN203" s="70" t="s">
        <v>92</v>
      </c>
      <c r="AO203" s="70" t="s">
        <v>92</v>
      </c>
      <c r="AP203" s="70" t="s">
        <v>92</v>
      </c>
      <c r="AQ203" s="70" t="s">
        <v>1869</v>
      </c>
      <c r="AR203" s="65"/>
    </row>
    <row r="204" s="54" customFormat="1" ht="76" customHeight="1" outlineLevel="2" spans="1:44">
      <c r="A204" s="60">
        <v>168</v>
      </c>
      <c r="B204" s="33" t="s">
        <v>8163</v>
      </c>
      <c r="C204" s="33" t="s">
        <v>73</v>
      </c>
      <c r="D204" s="33" t="s">
        <v>111</v>
      </c>
      <c r="E204" s="33" t="s">
        <v>175</v>
      </c>
      <c r="F204" s="33" t="s">
        <v>8164</v>
      </c>
      <c r="G204" s="33" t="s">
        <v>114</v>
      </c>
      <c r="H204" s="33" t="s">
        <v>2516</v>
      </c>
      <c r="I204" s="33" t="s">
        <v>8165</v>
      </c>
      <c r="J204" s="59" t="s">
        <v>8166</v>
      </c>
      <c r="K204" s="33" t="s">
        <v>8165</v>
      </c>
      <c r="L204" s="33" t="s">
        <v>8167</v>
      </c>
      <c r="M204" s="33" t="s">
        <v>7026</v>
      </c>
      <c r="N204" s="33" t="s">
        <v>7040</v>
      </c>
      <c r="O204" s="33" t="s">
        <v>8168</v>
      </c>
      <c r="P204" s="33" t="s">
        <v>8169</v>
      </c>
      <c r="Q204" s="33" t="s">
        <v>8170</v>
      </c>
      <c r="R204" s="33" t="s">
        <v>8143</v>
      </c>
      <c r="S204" s="33" t="s">
        <v>8144</v>
      </c>
      <c r="T204" s="33" t="s">
        <v>214</v>
      </c>
      <c r="U204" s="33" t="s">
        <v>156</v>
      </c>
      <c r="V204" s="59">
        <v>2024</v>
      </c>
      <c r="W204" s="33" t="s">
        <v>91</v>
      </c>
      <c r="X204" s="59">
        <v>2024.01</v>
      </c>
      <c r="Y204" s="59">
        <v>2024.12</v>
      </c>
      <c r="Z204" s="60">
        <f t="shared" si="44"/>
        <v>397</v>
      </c>
      <c r="AA204" s="65">
        <f>SUM(AB204:AD204)</f>
        <v>397</v>
      </c>
      <c r="AB204" s="69">
        <f>IFERROR(VLOOKUP(B204,'[2]巫溪-1 (20231219晚计划内)  '!$F:$BN,61,),"")</f>
        <v>397</v>
      </c>
      <c r="AC204" s="69">
        <f>IFERROR(VLOOKUP(B204,'[2]巫溪-1 (20231219晚计划内)  '!$F:$BO,62,),"")</f>
        <v>0</v>
      </c>
      <c r="AD204" s="69" t="str">
        <f>IFERROR(VLOOKUP(B204,'[2]巫溪-1 (20231219晚计划内)  '!$F:$AH,29,),"")</f>
        <v/>
      </c>
      <c r="AE204" s="69"/>
      <c r="AF204" s="59">
        <v>40</v>
      </c>
      <c r="AG204" s="59">
        <v>10</v>
      </c>
      <c r="AH204" s="33" t="s">
        <v>92</v>
      </c>
      <c r="AI204" s="33" t="s">
        <v>92</v>
      </c>
      <c r="AJ204" s="33" t="s">
        <v>92</v>
      </c>
      <c r="AK204" s="33" t="s">
        <v>91</v>
      </c>
      <c r="AL204" s="33" t="s">
        <v>91</v>
      </c>
      <c r="AM204" s="33" t="s">
        <v>92</v>
      </c>
      <c r="AN204" s="33" t="s">
        <v>92</v>
      </c>
      <c r="AO204" s="33" t="s">
        <v>91</v>
      </c>
      <c r="AP204" s="33" t="s">
        <v>5552</v>
      </c>
      <c r="AQ204" s="33" t="s">
        <v>1869</v>
      </c>
      <c r="AR204" s="65"/>
    </row>
    <row r="205" s="54" customFormat="1" ht="103" customHeight="1" outlineLevel="2" spans="1:44">
      <c r="A205" s="60">
        <v>169</v>
      </c>
      <c r="B205" s="33" t="s">
        <v>8171</v>
      </c>
      <c r="C205" s="33" t="s">
        <v>2628</v>
      </c>
      <c r="D205" s="33" t="s">
        <v>2629</v>
      </c>
      <c r="E205" s="33" t="s">
        <v>7070</v>
      </c>
      <c r="F205" s="61" t="s">
        <v>8172</v>
      </c>
      <c r="G205" s="61" t="s">
        <v>114</v>
      </c>
      <c r="H205" s="61" t="s">
        <v>707</v>
      </c>
      <c r="I205" s="61" t="s">
        <v>8173</v>
      </c>
      <c r="J205" s="60" t="s">
        <v>8174</v>
      </c>
      <c r="K205" s="61" t="s">
        <v>8173</v>
      </c>
      <c r="L205" s="33" t="s">
        <v>8175</v>
      </c>
      <c r="M205" s="33" t="s">
        <v>7026</v>
      </c>
      <c r="N205" s="33" t="s">
        <v>7075</v>
      </c>
      <c r="O205" s="33" t="s">
        <v>7076</v>
      </c>
      <c r="P205" s="33" t="s">
        <v>85</v>
      </c>
      <c r="Q205" s="33" t="s">
        <v>8176</v>
      </c>
      <c r="R205" s="33" t="s">
        <v>7078</v>
      </c>
      <c r="S205" s="33" t="s">
        <v>7045</v>
      </c>
      <c r="T205" s="33" t="s">
        <v>214</v>
      </c>
      <c r="U205" s="33" t="s">
        <v>156</v>
      </c>
      <c r="V205" s="59">
        <v>2024</v>
      </c>
      <c r="W205" s="33" t="s">
        <v>91</v>
      </c>
      <c r="X205" s="59">
        <v>202401</v>
      </c>
      <c r="Y205" s="59">
        <v>202412</v>
      </c>
      <c r="Z205" s="60">
        <f t="shared" si="44"/>
        <v>16</v>
      </c>
      <c r="AA205" s="65">
        <f>SUM(AB205:AD205)</f>
        <v>16</v>
      </c>
      <c r="AB205" s="69">
        <f>IFERROR(VLOOKUP(B205,'[2]巫溪-1 (20231219晚计划内)  '!$F:$BN,61,),"")</f>
        <v>16</v>
      </c>
      <c r="AC205" s="69">
        <f>IFERROR(VLOOKUP(B205,'[2]巫溪-1 (20231219晚计划内)  '!$F:$BO,62,),"")</f>
        <v>0</v>
      </c>
      <c r="AD205" s="69" t="str">
        <f>IFERROR(VLOOKUP(B205,'[2]巫溪-1 (20231219晚计划内)  '!$F:$AH,29,),"")</f>
        <v/>
      </c>
      <c r="AE205" s="69"/>
      <c r="AF205" s="59">
        <v>1769</v>
      </c>
      <c r="AG205" s="59">
        <v>1769</v>
      </c>
      <c r="AH205" s="33" t="s">
        <v>92</v>
      </c>
      <c r="AI205" s="33" t="s">
        <v>92</v>
      </c>
      <c r="AJ205" s="33" t="s">
        <v>92</v>
      </c>
      <c r="AK205" s="33" t="s">
        <v>91</v>
      </c>
      <c r="AL205" s="33" t="s">
        <v>91</v>
      </c>
      <c r="AM205" s="33" t="s">
        <v>92</v>
      </c>
      <c r="AN205" s="33" t="s">
        <v>92</v>
      </c>
      <c r="AO205" s="33" t="s">
        <v>92</v>
      </c>
      <c r="AP205" s="33" t="s">
        <v>92</v>
      </c>
      <c r="AQ205" s="33" t="s">
        <v>2777</v>
      </c>
      <c r="AR205" s="65"/>
    </row>
    <row r="206" s="54" customFormat="1" ht="61" customHeight="1" outlineLevel="1" spans="1:44">
      <c r="A206" s="60"/>
      <c r="B206" s="33"/>
      <c r="C206" s="33"/>
      <c r="D206" s="33"/>
      <c r="E206" s="33"/>
      <c r="F206" s="33"/>
      <c r="G206" s="33"/>
      <c r="H206" s="33"/>
      <c r="I206" s="33"/>
      <c r="J206" s="59"/>
      <c r="K206" s="33"/>
      <c r="L206" s="33"/>
      <c r="M206" s="33"/>
      <c r="N206" s="33"/>
      <c r="O206" s="33"/>
      <c r="P206" s="33"/>
      <c r="Q206" s="33"/>
      <c r="R206" s="33"/>
      <c r="S206" s="33"/>
      <c r="T206" s="61"/>
      <c r="U206" s="66" t="s">
        <v>8177</v>
      </c>
      <c r="V206" s="59"/>
      <c r="W206" s="33"/>
      <c r="X206" s="59"/>
      <c r="Y206" s="59"/>
      <c r="Z206" s="60">
        <f t="shared" ref="Z206:AQ206" si="45">SUBTOTAL(9,Z207:Z211)</f>
        <v>121.47435</v>
      </c>
      <c r="AA206" s="65">
        <f t="shared" si="45"/>
        <v>121.47435</v>
      </c>
      <c r="AB206" s="69">
        <f t="shared" si="45"/>
        <v>121.47435</v>
      </c>
      <c r="AC206" s="69">
        <f t="shared" si="45"/>
        <v>0</v>
      </c>
      <c r="AD206" s="69">
        <f t="shared" si="45"/>
        <v>0</v>
      </c>
      <c r="AE206" s="69">
        <f t="shared" si="45"/>
        <v>0</v>
      </c>
      <c r="AF206" s="59">
        <f t="shared" si="45"/>
        <v>3716</v>
      </c>
      <c r="AG206" s="59">
        <f t="shared" si="45"/>
        <v>3634</v>
      </c>
      <c r="AH206" s="33">
        <f t="shared" si="45"/>
        <v>0</v>
      </c>
      <c r="AI206" s="33">
        <f t="shared" si="45"/>
        <v>0</v>
      </c>
      <c r="AJ206" s="33">
        <f t="shared" si="45"/>
        <v>0</v>
      </c>
      <c r="AK206" s="33">
        <f t="shared" si="45"/>
        <v>0</v>
      </c>
      <c r="AL206" s="33">
        <f t="shared" si="45"/>
        <v>0</v>
      </c>
      <c r="AM206" s="33">
        <f t="shared" si="45"/>
        <v>0</v>
      </c>
      <c r="AN206" s="33">
        <f t="shared" si="45"/>
        <v>0</v>
      </c>
      <c r="AO206" s="33">
        <f t="shared" si="45"/>
        <v>0</v>
      </c>
      <c r="AP206" s="33">
        <f t="shared" si="45"/>
        <v>0</v>
      </c>
      <c r="AQ206" s="33">
        <f t="shared" si="45"/>
        <v>0</v>
      </c>
      <c r="AR206" s="65"/>
    </row>
    <row r="207" s="54" customFormat="1" ht="87" customHeight="1" outlineLevel="2" spans="1:44">
      <c r="A207" s="60">
        <v>170</v>
      </c>
      <c r="B207" s="33" t="s">
        <v>8178</v>
      </c>
      <c r="C207" s="33" t="s">
        <v>558</v>
      </c>
      <c r="D207" s="33" t="s">
        <v>559</v>
      </c>
      <c r="E207" s="33" t="s">
        <v>559</v>
      </c>
      <c r="F207" s="33" t="s">
        <v>8179</v>
      </c>
      <c r="G207" s="33" t="s">
        <v>114</v>
      </c>
      <c r="H207" s="33" t="s">
        <v>699</v>
      </c>
      <c r="I207" s="33" t="s">
        <v>8180</v>
      </c>
      <c r="J207" s="59" t="s">
        <v>8181</v>
      </c>
      <c r="K207" s="33" t="s">
        <v>8180</v>
      </c>
      <c r="L207" s="33" t="s">
        <v>8182</v>
      </c>
      <c r="M207" s="33" t="s">
        <v>7039</v>
      </c>
      <c r="N207" s="33" t="s">
        <v>7040</v>
      </c>
      <c r="O207" s="33" t="s">
        <v>7041</v>
      </c>
      <c r="P207" s="33" t="s">
        <v>7042</v>
      </c>
      <c r="Q207" s="33" t="s">
        <v>8183</v>
      </c>
      <c r="R207" s="33" t="s">
        <v>7044</v>
      </c>
      <c r="S207" s="33" t="s">
        <v>7045</v>
      </c>
      <c r="T207" s="61" t="s">
        <v>7046</v>
      </c>
      <c r="U207" s="33" t="s">
        <v>704</v>
      </c>
      <c r="V207" s="59">
        <v>2024</v>
      </c>
      <c r="W207" s="33" t="s">
        <v>91</v>
      </c>
      <c r="X207" s="59">
        <v>202401</v>
      </c>
      <c r="Y207" s="59">
        <v>202412</v>
      </c>
      <c r="Z207" s="60">
        <f>SUM(AB207:AE207)</f>
        <v>60.9</v>
      </c>
      <c r="AA207" s="65">
        <f>SUM(AB207:AD207)</f>
        <v>60.9</v>
      </c>
      <c r="AB207" s="69">
        <f>IFERROR(VLOOKUP(B207,'[2]巫溪-1 (20231219晚计划内)  '!$F:$BN,61,),"")</f>
        <v>60.9</v>
      </c>
      <c r="AC207" s="69">
        <f>IFERROR(VLOOKUP(B207,'[2]巫溪-1 (20231219晚计划内)  '!$F:$BO,62,),"")</f>
        <v>0</v>
      </c>
      <c r="AD207" s="69" t="str">
        <f>IFERROR(VLOOKUP(B207,'[2]巫溪-1 (20231219晚计划内)  '!$F:$AH,29,),"")</f>
        <v/>
      </c>
      <c r="AE207" s="69"/>
      <c r="AF207" s="59">
        <v>114</v>
      </c>
      <c r="AG207" s="59">
        <v>114</v>
      </c>
      <c r="AH207" s="33" t="s">
        <v>92</v>
      </c>
      <c r="AI207" s="33" t="s">
        <v>92</v>
      </c>
      <c r="AJ207" s="33" t="s">
        <v>92</v>
      </c>
      <c r="AK207" s="33" t="s">
        <v>91</v>
      </c>
      <c r="AL207" s="33" t="s">
        <v>91</v>
      </c>
      <c r="AM207" s="33" t="s">
        <v>92</v>
      </c>
      <c r="AN207" s="33" t="s">
        <v>92</v>
      </c>
      <c r="AO207" s="33" t="s">
        <v>92</v>
      </c>
      <c r="AP207" s="33" t="s">
        <v>92</v>
      </c>
      <c r="AQ207" s="33" t="s">
        <v>573</v>
      </c>
      <c r="AR207" s="65"/>
    </row>
    <row r="208" s="54" customFormat="1" ht="52" customHeight="1" outlineLevel="2" spans="1:44">
      <c r="A208" s="60">
        <v>171</v>
      </c>
      <c r="B208" s="33" t="s">
        <v>8184</v>
      </c>
      <c r="C208" s="33" t="s">
        <v>558</v>
      </c>
      <c r="D208" s="33" t="s">
        <v>793</v>
      </c>
      <c r="E208" s="33" t="s">
        <v>794</v>
      </c>
      <c r="F208" s="33" t="s">
        <v>8185</v>
      </c>
      <c r="G208" s="33" t="s">
        <v>114</v>
      </c>
      <c r="H208" s="33" t="s">
        <v>699</v>
      </c>
      <c r="I208" s="33" t="s">
        <v>8186</v>
      </c>
      <c r="J208" s="59" t="s">
        <v>8187</v>
      </c>
      <c r="K208" s="33" t="s">
        <v>8186</v>
      </c>
      <c r="L208" s="33" t="s">
        <v>8188</v>
      </c>
      <c r="M208" s="33" t="s">
        <v>7053</v>
      </c>
      <c r="N208" s="33" t="s">
        <v>7054</v>
      </c>
      <c r="O208" s="33" t="s">
        <v>7055</v>
      </c>
      <c r="P208" s="33" t="s">
        <v>7056</v>
      </c>
      <c r="Q208" s="33" t="s">
        <v>8189</v>
      </c>
      <c r="R208" s="33" t="s">
        <v>7044</v>
      </c>
      <c r="S208" s="33" t="s">
        <v>7058</v>
      </c>
      <c r="T208" s="61" t="s">
        <v>7046</v>
      </c>
      <c r="U208" s="33" t="s">
        <v>704</v>
      </c>
      <c r="V208" s="59">
        <v>2024</v>
      </c>
      <c r="W208" s="33" t="s">
        <v>91</v>
      </c>
      <c r="X208" s="59">
        <v>202401</v>
      </c>
      <c r="Y208" s="59">
        <v>202412</v>
      </c>
      <c r="Z208" s="60">
        <f>SUM(AB208:AE208)</f>
        <v>8.22435</v>
      </c>
      <c r="AA208" s="65">
        <f>SUM(AB208:AD208)</f>
        <v>8.22435</v>
      </c>
      <c r="AB208" s="69">
        <v>8.22435</v>
      </c>
      <c r="AC208" s="69">
        <f>IFERROR(VLOOKUP(B208,'[2]巫溪-1 (20231219晚计划内)  '!$F:$BO,62,),"")</f>
        <v>0</v>
      </c>
      <c r="AD208" s="69" t="str">
        <f>IFERROR(VLOOKUP(B208,'[2]巫溪-1 (20231219晚计划内)  '!$F:$AH,29,),"")</f>
        <v/>
      </c>
      <c r="AE208" s="69"/>
      <c r="AF208" s="59">
        <v>414</v>
      </c>
      <c r="AG208" s="59">
        <v>414</v>
      </c>
      <c r="AH208" s="33" t="s">
        <v>92</v>
      </c>
      <c r="AI208" s="33" t="s">
        <v>92</v>
      </c>
      <c r="AJ208" s="33" t="s">
        <v>92</v>
      </c>
      <c r="AK208" s="33" t="s">
        <v>91</v>
      </c>
      <c r="AL208" s="33" t="s">
        <v>91</v>
      </c>
      <c r="AM208" s="33" t="s">
        <v>92</v>
      </c>
      <c r="AN208" s="33" t="s">
        <v>92</v>
      </c>
      <c r="AO208" s="33" t="s">
        <v>92</v>
      </c>
      <c r="AP208" s="33" t="s">
        <v>92</v>
      </c>
      <c r="AQ208" s="33" t="s">
        <v>7059</v>
      </c>
      <c r="AR208" s="59"/>
    </row>
    <row r="209" s="54" customFormat="1" ht="83" customHeight="1" outlineLevel="2" spans="1:44">
      <c r="A209" s="60">
        <v>172</v>
      </c>
      <c r="B209" s="28" t="s">
        <v>8190</v>
      </c>
      <c r="C209" s="33" t="s">
        <v>110</v>
      </c>
      <c r="D209" s="33" t="s">
        <v>111</v>
      </c>
      <c r="E209" s="33" t="s">
        <v>175</v>
      </c>
      <c r="F209" s="28" t="s">
        <v>8191</v>
      </c>
      <c r="G209" s="33" t="s">
        <v>114</v>
      </c>
      <c r="H209" s="33" t="s">
        <v>699</v>
      </c>
      <c r="I209" s="28" t="s">
        <v>8192</v>
      </c>
      <c r="J209" s="28" t="s">
        <v>8193</v>
      </c>
      <c r="K209" s="28" t="s">
        <v>8192</v>
      </c>
      <c r="L209" s="28" t="s">
        <v>8194</v>
      </c>
      <c r="M209" s="28" t="s">
        <v>82</v>
      </c>
      <c r="N209" s="28" t="s">
        <v>182</v>
      </c>
      <c r="O209" s="28" t="s">
        <v>8195</v>
      </c>
      <c r="P209" s="28" t="s">
        <v>7067</v>
      </c>
      <c r="Q209" s="28" t="s">
        <v>8196</v>
      </c>
      <c r="R209" s="28" t="s">
        <v>213</v>
      </c>
      <c r="S209" s="28" t="s">
        <v>155</v>
      </c>
      <c r="T209" s="28" t="s">
        <v>214</v>
      </c>
      <c r="U209" s="28" t="s">
        <v>704</v>
      </c>
      <c r="V209" s="59">
        <v>2024</v>
      </c>
      <c r="W209" s="33" t="s">
        <v>91</v>
      </c>
      <c r="X209" s="59">
        <v>202401</v>
      </c>
      <c r="Y209" s="59">
        <v>202412</v>
      </c>
      <c r="Z209" s="60">
        <f>SUM(AB209:AE209)</f>
        <v>20.35</v>
      </c>
      <c r="AA209" s="28">
        <v>20.35</v>
      </c>
      <c r="AB209" s="28">
        <v>20.35</v>
      </c>
      <c r="AC209" s="69" t="str">
        <f>IFERROR(VLOOKUP(B209,'[2]巫溪-1 (20231219晚计划内)  '!$F:$BO,62,),"")</f>
        <v/>
      </c>
      <c r="AD209" s="69" t="str">
        <f>IFERROR(VLOOKUP(B209,'[2]巫溪-1 (20231219晚计划内)  '!$F:$AH,29,),"")</f>
        <v/>
      </c>
      <c r="AE209" s="69"/>
      <c r="AF209" s="70">
        <v>1180</v>
      </c>
      <c r="AG209" s="70">
        <v>1180</v>
      </c>
      <c r="AH209" s="70" t="s">
        <v>92</v>
      </c>
      <c r="AI209" s="70" t="s">
        <v>92</v>
      </c>
      <c r="AJ209" s="70" t="s">
        <v>92</v>
      </c>
      <c r="AK209" s="70" t="s">
        <v>91</v>
      </c>
      <c r="AL209" s="70" t="s">
        <v>92</v>
      </c>
      <c r="AM209" s="70" t="s">
        <v>92</v>
      </c>
      <c r="AN209" s="70" t="s">
        <v>92</v>
      </c>
      <c r="AO209" s="70" t="s">
        <v>92</v>
      </c>
      <c r="AP209" s="70" t="s">
        <v>92</v>
      </c>
      <c r="AQ209" s="70" t="s">
        <v>1806</v>
      </c>
      <c r="AR209" s="65"/>
    </row>
    <row r="210" s="54" customFormat="1" ht="58" customHeight="1" outlineLevel="2" spans="1:44">
      <c r="A210" s="60">
        <v>173</v>
      </c>
      <c r="B210" s="33" t="s">
        <v>8197</v>
      </c>
      <c r="C210" s="33" t="s">
        <v>110</v>
      </c>
      <c r="D210" s="33" t="s">
        <v>111</v>
      </c>
      <c r="E210" s="33" t="s">
        <v>175</v>
      </c>
      <c r="F210" s="33" t="s">
        <v>8198</v>
      </c>
      <c r="G210" s="33" t="s">
        <v>114</v>
      </c>
      <c r="H210" s="33" t="s">
        <v>699</v>
      </c>
      <c r="I210" s="91" t="s">
        <v>8199</v>
      </c>
      <c r="J210" s="60" t="s">
        <v>8200</v>
      </c>
      <c r="K210" s="91" t="s">
        <v>8199</v>
      </c>
      <c r="L210" s="59" t="s">
        <v>8201</v>
      </c>
      <c r="M210" s="33" t="s">
        <v>7026</v>
      </c>
      <c r="N210" s="33" t="s">
        <v>8202</v>
      </c>
      <c r="O210" s="33" t="s">
        <v>8203</v>
      </c>
      <c r="P210" s="33" t="s">
        <v>85</v>
      </c>
      <c r="Q210" s="33" t="s">
        <v>8204</v>
      </c>
      <c r="R210" s="33" t="s">
        <v>7395</v>
      </c>
      <c r="S210" s="33" t="s">
        <v>7045</v>
      </c>
      <c r="T210" s="33" t="s">
        <v>2306</v>
      </c>
      <c r="U210" s="33" t="s">
        <v>704</v>
      </c>
      <c r="V210" s="59">
        <v>2024</v>
      </c>
      <c r="W210" s="33" t="s">
        <v>91</v>
      </c>
      <c r="X210" s="59">
        <v>202401</v>
      </c>
      <c r="Y210" s="59">
        <v>202412</v>
      </c>
      <c r="Z210" s="60">
        <f>SUM(AB210:AE210)</f>
        <v>20</v>
      </c>
      <c r="AA210" s="65">
        <f>SUM(AB210:AD210)</f>
        <v>20</v>
      </c>
      <c r="AB210" s="69">
        <f>IFERROR(VLOOKUP(B210,'[2]巫溪-1 (20231219晚计划内)  '!$F:$BN,61,),"")</f>
        <v>20</v>
      </c>
      <c r="AC210" s="69">
        <f>IFERROR(VLOOKUP(B210,'[2]巫溪-1 (20231219晚计划内)  '!$F:$BO,62,),"")</f>
        <v>0</v>
      </c>
      <c r="AD210" s="69" t="str">
        <f>IFERROR(VLOOKUP(B210,'[2]巫溪-1 (20231219晚计划内)  '!$F:$AH,29,),"")</f>
        <v/>
      </c>
      <c r="AE210" s="69"/>
      <c r="AF210" s="59">
        <v>128</v>
      </c>
      <c r="AG210" s="59">
        <v>46</v>
      </c>
      <c r="AH210" s="33" t="s">
        <v>92</v>
      </c>
      <c r="AI210" s="33" t="s">
        <v>92</v>
      </c>
      <c r="AJ210" s="33" t="s">
        <v>92</v>
      </c>
      <c r="AK210" s="33" t="s">
        <v>91</v>
      </c>
      <c r="AL210" s="33" t="s">
        <v>92</v>
      </c>
      <c r="AM210" s="33" t="s">
        <v>92</v>
      </c>
      <c r="AN210" s="33" t="s">
        <v>92</v>
      </c>
      <c r="AO210" s="33" t="s">
        <v>92</v>
      </c>
      <c r="AP210" s="33" t="s">
        <v>92</v>
      </c>
      <c r="AQ210" s="33" t="s">
        <v>2307</v>
      </c>
      <c r="AR210" s="65"/>
    </row>
    <row r="211" s="54" customFormat="1" ht="97" customHeight="1" outlineLevel="2" spans="1:44">
      <c r="A211" s="60">
        <v>174</v>
      </c>
      <c r="B211" s="33" t="s">
        <v>8205</v>
      </c>
      <c r="C211" s="33" t="s">
        <v>2628</v>
      </c>
      <c r="D211" s="33" t="s">
        <v>2629</v>
      </c>
      <c r="E211" s="33" t="s">
        <v>7070</v>
      </c>
      <c r="F211" s="61" t="s">
        <v>8206</v>
      </c>
      <c r="G211" s="61" t="s">
        <v>114</v>
      </c>
      <c r="H211" s="61" t="s">
        <v>699</v>
      </c>
      <c r="I211" s="61" t="s">
        <v>8207</v>
      </c>
      <c r="J211" s="60" t="s">
        <v>8208</v>
      </c>
      <c r="K211" s="61" t="s">
        <v>8207</v>
      </c>
      <c r="L211" s="33" t="s">
        <v>8209</v>
      </c>
      <c r="M211" s="33" t="s">
        <v>7026</v>
      </c>
      <c r="N211" s="33" t="s">
        <v>7075</v>
      </c>
      <c r="O211" s="33" t="s">
        <v>7076</v>
      </c>
      <c r="P211" s="33" t="s">
        <v>85</v>
      </c>
      <c r="Q211" s="33" t="s">
        <v>8210</v>
      </c>
      <c r="R211" s="33" t="s">
        <v>7078</v>
      </c>
      <c r="S211" s="33" t="s">
        <v>7045</v>
      </c>
      <c r="T211" s="33" t="s">
        <v>214</v>
      </c>
      <c r="U211" s="33" t="s">
        <v>704</v>
      </c>
      <c r="V211" s="59">
        <v>2024</v>
      </c>
      <c r="W211" s="33" t="s">
        <v>91</v>
      </c>
      <c r="X211" s="59">
        <v>202401</v>
      </c>
      <c r="Y211" s="59">
        <v>202412</v>
      </c>
      <c r="Z211" s="60">
        <f>SUM(AB211:AE211)</f>
        <v>12</v>
      </c>
      <c r="AA211" s="65">
        <f>SUM(AB211:AD211)</f>
        <v>12</v>
      </c>
      <c r="AB211" s="69">
        <f>IFERROR(VLOOKUP(B211,'[2]巫溪-1 (20231219晚计划内)  '!$F:$BN,61,),"")</f>
        <v>12</v>
      </c>
      <c r="AC211" s="69">
        <f>IFERROR(VLOOKUP(B211,'[2]巫溪-1 (20231219晚计划内)  '!$F:$BO,62,),"")</f>
        <v>0</v>
      </c>
      <c r="AD211" s="69" t="str">
        <f>IFERROR(VLOOKUP(B211,'[2]巫溪-1 (20231219晚计划内)  '!$F:$AH,29,),"")</f>
        <v/>
      </c>
      <c r="AE211" s="69"/>
      <c r="AF211" s="59">
        <v>1880</v>
      </c>
      <c r="AG211" s="59">
        <v>1880</v>
      </c>
      <c r="AH211" s="33" t="s">
        <v>92</v>
      </c>
      <c r="AI211" s="33" t="s">
        <v>92</v>
      </c>
      <c r="AJ211" s="33" t="s">
        <v>92</v>
      </c>
      <c r="AK211" s="33" t="s">
        <v>91</v>
      </c>
      <c r="AL211" s="33" t="s">
        <v>91</v>
      </c>
      <c r="AM211" s="33" t="s">
        <v>92</v>
      </c>
      <c r="AN211" s="33" t="s">
        <v>92</v>
      </c>
      <c r="AO211" s="33" t="s">
        <v>92</v>
      </c>
      <c r="AP211" s="33" t="s">
        <v>92</v>
      </c>
      <c r="AQ211" s="33" t="s">
        <v>1806</v>
      </c>
      <c r="AR211" s="65"/>
    </row>
    <row r="212" s="54" customFormat="1" ht="62" customHeight="1" outlineLevel="1" spans="1:44">
      <c r="A212" s="60"/>
      <c r="B212" s="33"/>
      <c r="C212" s="62"/>
      <c r="D212" s="28"/>
      <c r="E212" s="28"/>
      <c r="F212" s="62"/>
      <c r="G212" s="28"/>
      <c r="H212" s="62"/>
      <c r="I212" s="62"/>
      <c r="J212" s="65"/>
      <c r="K212" s="28"/>
      <c r="L212" s="28"/>
      <c r="M212" s="28"/>
      <c r="N212" s="28"/>
      <c r="O212" s="62"/>
      <c r="P212" s="28"/>
      <c r="Q212" s="28"/>
      <c r="R212" s="33"/>
      <c r="S212" s="28"/>
      <c r="T212" s="62"/>
      <c r="U212" s="67" t="s">
        <v>8211</v>
      </c>
      <c r="V212" s="65"/>
      <c r="W212" s="28"/>
      <c r="X212" s="59"/>
      <c r="Y212" s="59"/>
      <c r="Z212" s="60">
        <f t="shared" ref="Z212:AQ212" si="46">SUBTOTAL(9,Z213:Z218)</f>
        <v>515.74</v>
      </c>
      <c r="AA212" s="65">
        <f t="shared" si="46"/>
        <v>485.74</v>
      </c>
      <c r="AB212" s="69">
        <f t="shared" si="46"/>
        <v>365.74</v>
      </c>
      <c r="AC212" s="69">
        <f t="shared" si="46"/>
        <v>120</v>
      </c>
      <c r="AD212" s="69">
        <f t="shared" si="46"/>
        <v>30</v>
      </c>
      <c r="AE212" s="69">
        <f t="shared" si="46"/>
        <v>0</v>
      </c>
      <c r="AF212" s="65">
        <f t="shared" si="46"/>
        <v>3124</v>
      </c>
      <c r="AG212" s="65">
        <f t="shared" si="46"/>
        <v>2998</v>
      </c>
      <c r="AH212" s="28">
        <f t="shared" si="46"/>
        <v>0</v>
      </c>
      <c r="AI212" s="28">
        <f t="shared" si="46"/>
        <v>0</v>
      </c>
      <c r="AJ212" s="28">
        <f t="shared" si="46"/>
        <v>0</v>
      </c>
      <c r="AK212" s="28">
        <f t="shared" si="46"/>
        <v>0</v>
      </c>
      <c r="AL212" s="28">
        <f t="shared" si="46"/>
        <v>0</v>
      </c>
      <c r="AM212" s="28">
        <f t="shared" si="46"/>
        <v>0</v>
      </c>
      <c r="AN212" s="28">
        <f t="shared" si="46"/>
        <v>0</v>
      </c>
      <c r="AO212" s="28">
        <f t="shared" si="46"/>
        <v>0</v>
      </c>
      <c r="AP212" s="28">
        <f t="shared" si="46"/>
        <v>0</v>
      </c>
      <c r="AQ212" s="28">
        <f t="shared" si="46"/>
        <v>0</v>
      </c>
      <c r="AR212" s="65"/>
    </row>
    <row r="213" s="54" customFormat="1" ht="65" customHeight="1" outlineLevel="2" spans="1:45">
      <c r="A213" s="60">
        <v>175</v>
      </c>
      <c r="B213" s="33" t="s">
        <v>8212</v>
      </c>
      <c r="C213" s="62" t="s">
        <v>73</v>
      </c>
      <c r="D213" s="28" t="s">
        <v>7021</v>
      </c>
      <c r="E213" s="28" t="s">
        <v>75</v>
      </c>
      <c r="F213" s="62" t="s">
        <v>8213</v>
      </c>
      <c r="G213" s="28" t="s">
        <v>114</v>
      </c>
      <c r="H213" s="62" t="s">
        <v>434</v>
      </c>
      <c r="I213" s="62" t="s">
        <v>8214</v>
      </c>
      <c r="J213" s="65" t="s">
        <v>8215</v>
      </c>
      <c r="K213" s="28" t="s">
        <v>435</v>
      </c>
      <c r="L213" s="28" t="s">
        <v>8216</v>
      </c>
      <c r="M213" s="28" t="s">
        <v>8217</v>
      </c>
      <c r="N213" s="28" t="s">
        <v>7259</v>
      </c>
      <c r="O213" s="62" t="s">
        <v>8218</v>
      </c>
      <c r="P213" s="28" t="s">
        <v>85</v>
      </c>
      <c r="Q213" s="28" t="s">
        <v>8219</v>
      </c>
      <c r="R213" s="33" t="s">
        <v>7411</v>
      </c>
      <c r="S213" s="28" t="s">
        <v>7088</v>
      </c>
      <c r="T213" s="62" t="s">
        <v>214</v>
      </c>
      <c r="U213" s="62" t="s">
        <v>443</v>
      </c>
      <c r="V213" s="65">
        <v>2023</v>
      </c>
      <c r="W213" s="28" t="s">
        <v>91</v>
      </c>
      <c r="X213" s="59">
        <v>2023.9</v>
      </c>
      <c r="Y213" s="59">
        <v>2024.06</v>
      </c>
      <c r="Z213" s="60">
        <f t="shared" ref="Z213:Z218" si="47">SUM(AB213:AE213)</f>
        <v>300</v>
      </c>
      <c r="AA213" s="65">
        <f>AB213+AC213</f>
        <v>270</v>
      </c>
      <c r="AB213" s="69">
        <f>IFERROR(VLOOKUP(B213,'[2]巫溪-1 (20231219晚计划内)  '!$F:$BN,61,),"")</f>
        <v>270</v>
      </c>
      <c r="AC213" s="69">
        <f>IFERROR(VLOOKUP(B213,'[2]巫溪-1 (20231219晚计划内)  '!$F:$BO,62,),"")</f>
        <v>0</v>
      </c>
      <c r="AD213" s="69">
        <f>IFERROR(VLOOKUP(B213,'[2]巫溪-1 (20231219晚计划内)  '!$F:$AH,29,),"")</f>
        <v>30</v>
      </c>
      <c r="AE213" s="69"/>
      <c r="AF213" s="65">
        <v>120</v>
      </c>
      <c r="AG213" s="65">
        <v>58</v>
      </c>
      <c r="AH213" s="28" t="s">
        <v>92</v>
      </c>
      <c r="AI213" s="28" t="s">
        <v>92</v>
      </c>
      <c r="AJ213" s="28" t="s">
        <v>92</v>
      </c>
      <c r="AK213" s="28" t="s">
        <v>91</v>
      </c>
      <c r="AL213" s="28" t="s">
        <v>91</v>
      </c>
      <c r="AM213" s="28" t="s">
        <v>92</v>
      </c>
      <c r="AN213" s="28" t="s">
        <v>92</v>
      </c>
      <c r="AO213" s="28" t="s">
        <v>92</v>
      </c>
      <c r="AP213" s="28" t="s">
        <v>92</v>
      </c>
      <c r="AQ213" s="28" t="s">
        <v>444</v>
      </c>
      <c r="AR213" s="65"/>
      <c r="AS213" s="76" t="s">
        <v>7033</v>
      </c>
    </row>
    <row r="214" s="54" customFormat="1" ht="88" customHeight="1" outlineLevel="2" spans="1:44">
      <c r="A214" s="60">
        <v>176</v>
      </c>
      <c r="B214" s="33" t="s">
        <v>8220</v>
      </c>
      <c r="C214" s="33" t="s">
        <v>558</v>
      </c>
      <c r="D214" s="33" t="s">
        <v>559</v>
      </c>
      <c r="E214" s="33" t="s">
        <v>559</v>
      </c>
      <c r="F214" s="33" t="s">
        <v>8221</v>
      </c>
      <c r="G214" s="33" t="s">
        <v>114</v>
      </c>
      <c r="H214" s="33" t="s">
        <v>744</v>
      </c>
      <c r="I214" s="33" t="s">
        <v>8222</v>
      </c>
      <c r="J214" s="59" t="s">
        <v>8223</v>
      </c>
      <c r="K214" s="33" t="s">
        <v>8222</v>
      </c>
      <c r="L214" s="33" t="s">
        <v>8224</v>
      </c>
      <c r="M214" s="33" t="s">
        <v>7039</v>
      </c>
      <c r="N214" s="33" t="s">
        <v>7040</v>
      </c>
      <c r="O214" s="33" t="s">
        <v>7041</v>
      </c>
      <c r="P214" s="33" t="s">
        <v>7042</v>
      </c>
      <c r="Q214" s="33" t="s">
        <v>8225</v>
      </c>
      <c r="R214" s="33" t="s">
        <v>7044</v>
      </c>
      <c r="S214" s="33" t="s">
        <v>7045</v>
      </c>
      <c r="T214" s="61" t="s">
        <v>7046</v>
      </c>
      <c r="U214" s="33" t="s">
        <v>443</v>
      </c>
      <c r="V214" s="59">
        <v>2024</v>
      </c>
      <c r="W214" s="33" t="s">
        <v>91</v>
      </c>
      <c r="X214" s="59">
        <v>202401</v>
      </c>
      <c r="Y214" s="59">
        <v>202412</v>
      </c>
      <c r="Z214" s="60">
        <f t="shared" si="47"/>
        <v>53.1</v>
      </c>
      <c r="AA214" s="65">
        <f>SUM(AB214:AD214)</f>
        <v>53.1</v>
      </c>
      <c r="AB214" s="69">
        <f>IFERROR(VLOOKUP(B214,'[2]巫溪-1 (20231219晚计划内)  '!$F:$BN,61,),"")</f>
        <v>53.1</v>
      </c>
      <c r="AC214" s="69">
        <f>IFERROR(VLOOKUP(B214,'[2]巫溪-1 (20231219晚计划内)  '!$F:$BO,62,),"")</f>
        <v>0</v>
      </c>
      <c r="AD214" s="69" t="str">
        <f>IFERROR(VLOOKUP(B214,'[2]巫溪-1 (20231219晚计划内)  '!$F:$AH,29,),"")</f>
        <v/>
      </c>
      <c r="AE214" s="69"/>
      <c r="AF214" s="59">
        <v>105</v>
      </c>
      <c r="AG214" s="59">
        <v>105</v>
      </c>
      <c r="AH214" s="33" t="s">
        <v>92</v>
      </c>
      <c r="AI214" s="33" t="s">
        <v>92</v>
      </c>
      <c r="AJ214" s="33" t="s">
        <v>92</v>
      </c>
      <c r="AK214" s="33" t="s">
        <v>91</v>
      </c>
      <c r="AL214" s="33" t="s">
        <v>91</v>
      </c>
      <c r="AM214" s="33" t="s">
        <v>92</v>
      </c>
      <c r="AN214" s="33" t="s">
        <v>92</v>
      </c>
      <c r="AO214" s="33" t="s">
        <v>92</v>
      </c>
      <c r="AP214" s="33" t="s">
        <v>92</v>
      </c>
      <c r="AQ214" s="33" t="s">
        <v>573</v>
      </c>
      <c r="AR214" s="65"/>
    </row>
    <row r="215" s="54" customFormat="1" ht="44" customHeight="1" outlineLevel="2" spans="1:44">
      <c r="A215" s="60">
        <v>177</v>
      </c>
      <c r="B215" s="33" t="s">
        <v>8226</v>
      </c>
      <c r="C215" s="33" t="s">
        <v>558</v>
      </c>
      <c r="D215" s="33" t="s">
        <v>793</v>
      </c>
      <c r="E215" s="33" t="s">
        <v>794</v>
      </c>
      <c r="F215" s="33" t="s">
        <v>8227</v>
      </c>
      <c r="G215" s="33" t="s">
        <v>114</v>
      </c>
      <c r="H215" s="33" t="s">
        <v>744</v>
      </c>
      <c r="I215" s="33" t="s">
        <v>8228</v>
      </c>
      <c r="J215" s="59" t="s">
        <v>8229</v>
      </c>
      <c r="K215" s="33" t="s">
        <v>8228</v>
      </c>
      <c r="L215" s="33" t="s">
        <v>8230</v>
      </c>
      <c r="M215" s="33" t="s">
        <v>7053</v>
      </c>
      <c r="N215" s="33" t="s">
        <v>7054</v>
      </c>
      <c r="O215" s="33" t="s">
        <v>7055</v>
      </c>
      <c r="P215" s="33" t="s">
        <v>7056</v>
      </c>
      <c r="Q215" s="33" t="s">
        <v>8231</v>
      </c>
      <c r="R215" s="33" t="s">
        <v>7044</v>
      </c>
      <c r="S215" s="33" t="s">
        <v>7058</v>
      </c>
      <c r="T215" s="61" t="s">
        <v>7046</v>
      </c>
      <c r="U215" s="33" t="s">
        <v>443</v>
      </c>
      <c r="V215" s="59">
        <v>2024</v>
      </c>
      <c r="W215" s="33" t="s">
        <v>91</v>
      </c>
      <c r="X215" s="59">
        <v>202401</v>
      </c>
      <c r="Y215" s="59">
        <v>202412</v>
      </c>
      <c r="Z215" s="60">
        <f t="shared" si="47"/>
        <v>6.24</v>
      </c>
      <c r="AA215" s="65">
        <f>SUM(AB215:AD215)</f>
        <v>6.24</v>
      </c>
      <c r="AB215" s="69">
        <v>6.24</v>
      </c>
      <c r="AC215" s="69">
        <f>IFERROR(VLOOKUP(B215,'[2]巫溪-1 (20231219晚计划内)  '!$F:$BO,62,),"")</f>
        <v>0</v>
      </c>
      <c r="AD215" s="69" t="str">
        <f>IFERROR(VLOOKUP(B215,'[2]巫溪-1 (20231219晚计划内)  '!$F:$AH,29,),"")</f>
        <v/>
      </c>
      <c r="AE215" s="69"/>
      <c r="AF215" s="59">
        <v>312</v>
      </c>
      <c r="AG215" s="59">
        <v>312</v>
      </c>
      <c r="AH215" s="33" t="s">
        <v>92</v>
      </c>
      <c r="AI215" s="33" t="s">
        <v>92</v>
      </c>
      <c r="AJ215" s="33" t="s">
        <v>92</v>
      </c>
      <c r="AK215" s="33" t="s">
        <v>91</v>
      </c>
      <c r="AL215" s="33" t="s">
        <v>91</v>
      </c>
      <c r="AM215" s="33" t="s">
        <v>92</v>
      </c>
      <c r="AN215" s="33" t="s">
        <v>92</v>
      </c>
      <c r="AO215" s="33" t="s">
        <v>92</v>
      </c>
      <c r="AP215" s="33" t="s">
        <v>92</v>
      </c>
      <c r="AQ215" s="33" t="s">
        <v>7059</v>
      </c>
      <c r="AR215" s="59"/>
    </row>
    <row r="216" s="54" customFormat="1" ht="65" customHeight="1" outlineLevel="2" spans="1:44">
      <c r="A216" s="60">
        <v>178</v>
      </c>
      <c r="B216" s="28" t="s">
        <v>8232</v>
      </c>
      <c r="C216" s="33" t="s">
        <v>110</v>
      </c>
      <c r="D216" s="33" t="s">
        <v>111</v>
      </c>
      <c r="E216" s="33" t="s">
        <v>175</v>
      </c>
      <c r="F216" s="28" t="s">
        <v>8233</v>
      </c>
      <c r="G216" s="33" t="s">
        <v>114</v>
      </c>
      <c r="H216" s="33" t="s">
        <v>744</v>
      </c>
      <c r="I216" s="28" t="s">
        <v>8234</v>
      </c>
      <c r="J216" s="28" t="s">
        <v>8235</v>
      </c>
      <c r="K216" s="28" t="s">
        <v>8234</v>
      </c>
      <c r="L216" s="28" t="s">
        <v>8236</v>
      </c>
      <c r="M216" s="28" t="s">
        <v>82</v>
      </c>
      <c r="N216" s="28" t="s">
        <v>182</v>
      </c>
      <c r="O216" s="28" t="s">
        <v>7066</v>
      </c>
      <c r="P216" s="28" t="s">
        <v>7067</v>
      </c>
      <c r="Q216" s="28" t="s">
        <v>8237</v>
      </c>
      <c r="R216" s="28" t="s">
        <v>213</v>
      </c>
      <c r="S216" s="28" t="s">
        <v>155</v>
      </c>
      <c r="T216" s="28" t="s">
        <v>214</v>
      </c>
      <c r="U216" s="28" t="s">
        <v>443</v>
      </c>
      <c r="V216" s="59">
        <v>2024</v>
      </c>
      <c r="W216" s="33" t="s">
        <v>91</v>
      </c>
      <c r="X216" s="59">
        <v>202401</v>
      </c>
      <c r="Y216" s="59">
        <v>202412</v>
      </c>
      <c r="Z216" s="60">
        <f t="shared" si="47"/>
        <v>24.4</v>
      </c>
      <c r="AA216" s="28">
        <v>24.4</v>
      </c>
      <c r="AB216" s="28">
        <v>24.4</v>
      </c>
      <c r="AC216" s="69" t="str">
        <f>IFERROR(VLOOKUP(B216,'[2]巫溪-1 (20231219晚计划内)  '!$F:$BO,62,),"")</f>
        <v/>
      </c>
      <c r="AD216" s="69" t="str">
        <f>IFERROR(VLOOKUP(B216,'[2]巫溪-1 (20231219晚计划内)  '!$F:$AH,29,),"")</f>
        <v/>
      </c>
      <c r="AE216" s="69"/>
      <c r="AF216" s="70">
        <v>1525</v>
      </c>
      <c r="AG216" s="70">
        <v>1525</v>
      </c>
      <c r="AH216" s="70" t="s">
        <v>92</v>
      </c>
      <c r="AI216" s="70" t="s">
        <v>92</v>
      </c>
      <c r="AJ216" s="70" t="s">
        <v>92</v>
      </c>
      <c r="AK216" s="70" t="s">
        <v>91</v>
      </c>
      <c r="AL216" s="70" t="s">
        <v>92</v>
      </c>
      <c r="AM216" s="70" t="s">
        <v>92</v>
      </c>
      <c r="AN216" s="70" t="s">
        <v>92</v>
      </c>
      <c r="AO216" s="70" t="s">
        <v>92</v>
      </c>
      <c r="AP216" s="70" t="s">
        <v>92</v>
      </c>
      <c r="AQ216" s="34" t="s">
        <v>1119</v>
      </c>
      <c r="AR216" s="65"/>
    </row>
    <row r="217" s="54" customFormat="1" ht="82" customHeight="1" outlineLevel="2" spans="1:44">
      <c r="A217" s="60">
        <v>179</v>
      </c>
      <c r="B217" s="33" t="s">
        <v>8238</v>
      </c>
      <c r="C217" s="33" t="s">
        <v>2628</v>
      </c>
      <c r="D217" s="33" t="s">
        <v>2629</v>
      </c>
      <c r="E217" s="33" t="s">
        <v>7070</v>
      </c>
      <c r="F217" s="61" t="s">
        <v>8239</v>
      </c>
      <c r="G217" s="61" t="s">
        <v>114</v>
      </c>
      <c r="H217" s="61" t="s">
        <v>744</v>
      </c>
      <c r="I217" s="61" t="s">
        <v>8240</v>
      </c>
      <c r="J217" s="60" t="s">
        <v>8241</v>
      </c>
      <c r="K217" s="61" t="s">
        <v>8240</v>
      </c>
      <c r="L217" s="33" t="s">
        <v>8242</v>
      </c>
      <c r="M217" s="33" t="s">
        <v>7026</v>
      </c>
      <c r="N217" s="33" t="s">
        <v>7075</v>
      </c>
      <c r="O217" s="33" t="s">
        <v>7076</v>
      </c>
      <c r="P217" s="33" t="s">
        <v>85</v>
      </c>
      <c r="Q217" s="33" t="s">
        <v>8243</v>
      </c>
      <c r="R217" s="33" t="s">
        <v>7078</v>
      </c>
      <c r="S217" s="33" t="s">
        <v>7045</v>
      </c>
      <c r="T217" s="33" t="s">
        <v>214</v>
      </c>
      <c r="U217" s="33" t="s">
        <v>443</v>
      </c>
      <c r="V217" s="59">
        <v>2024</v>
      </c>
      <c r="W217" s="33" t="s">
        <v>91</v>
      </c>
      <c r="X217" s="59">
        <v>202401</v>
      </c>
      <c r="Y217" s="59">
        <v>202412</v>
      </c>
      <c r="Z217" s="60">
        <f t="shared" si="47"/>
        <v>12</v>
      </c>
      <c r="AA217" s="65">
        <f>SUM(AB217:AD217)</f>
        <v>12</v>
      </c>
      <c r="AB217" s="69">
        <f>IFERROR(VLOOKUP(B217,'[2]巫溪-1 (20231219晚计划内)  '!$F:$BN,61,),"")</f>
        <v>12</v>
      </c>
      <c r="AC217" s="69">
        <f>IFERROR(VLOOKUP(B217,'[2]巫溪-1 (20231219晚计划内)  '!$F:$BO,62,),"")</f>
        <v>0</v>
      </c>
      <c r="AD217" s="69" t="str">
        <f>IFERROR(VLOOKUP(B217,'[2]巫溪-1 (20231219晚计划内)  '!$F:$AH,29,),"")</f>
        <v/>
      </c>
      <c r="AE217" s="69"/>
      <c r="AF217" s="59">
        <v>986</v>
      </c>
      <c r="AG217" s="59">
        <v>986</v>
      </c>
      <c r="AH217" s="33" t="s">
        <v>92</v>
      </c>
      <c r="AI217" s="33" t="s">
        <v>92</v>
      </c>
      <c r="AJ217" s="33" t="s">
        <v>92</v>
      </c>
      <c r="AK217" s="33" t="s">
        <v>91</v>
      </c>
      <c r="AL217" s="33" t="s">
        <v>91</v>
      </c>
      <c r="AM217" s="33" t="s">
        <v>92</v>
      </c>
      <c r="AN217" s="33" t="s">
        <v>92</v>
      </c>
      <c r="AO217" s="33" t="s">
        <v>92</v>
      </c>
      <c r="AP217" s="33" t="s">
        <v>92</v>
      </c>
      <c r="AQ217" s="33" t="s">
        <v>1119</v>
      </c>
      <c r="AR217" s="65"/>
    </row>
    <row r="218" s="54" customFormat="1" ht="72" customHeight="1" outlineLevel="2" spans="1:44">
      <c r="A218" s="60">
        <v>180</v>
      </c>
      <c r="B218" s="61" t="s">
        <v>8244</v>
      </c>
      <c r="C218" s="28" t="s">
        <v>73</v>
      </c>
      <c r="D218" s="28" t="s">
        <v>74</v>
      </c>
      <c r="E218" s="28" t="s">
        <v>75</v>
      </c>
      <c r="F218" s="61" t="s">
        <v>8245</v>
      </c>
      <c r="G218" s="28" t="s">
        <v>96</v>
      </c>
      <c r="H218" s="28" t="s">
        <v>1358</v>
      </c>
      <c r="I218" s="33" t="s">
        <v>8246</v>
      </c>
      <c r="J218" s="59" t="s">
        <v>8247</v>
      </c>
      <c r="K218" s="33" t="s">
        <v>8246</v>
      </c>
      <c r="L218" s="33" t="s">
        <v>8248</v>
      </c>
      <c r="M218" s="33" t="s">
        <v>7026</v>
      </c>
      <c r="N218" s="33" t="s">
        <v>7084</v>
      </c>
      <c r="O218" s="33" t="s">
        <v>7085</v>
      </c>
      <c r="P218" s="59"/>
      <c r="Q218" s="33" t="s">
        <v>7227</v>
      </c>
      <c r="R218" s="33" t="s">
        <v>7087</v>
      </c>
      <c r="S218" s="33" t="s">
        <v>7088</v>
      </c>
      <c r="T218" s="28" t="s">
        <v>89</v>
      </c>
      <c r="U218" s="33" t="s">
        <v>443</v>
      </c>
      <c r="V218" s="65">
        <v>2024</v>
      </c>
      <c r="W218" s="28" t="s">
        <v>91</v>
      </c>
      <c r="X218" s="65">
        <v>202401</v>
      </c>
      <c r="Y218" s="65">
        <v>202412</v>
      </c>
      <c r="Z218" s="60">
        <f t="shared" si="47"/>
        <v>120</v>
      </c>
      <c r="AA218" s="60">
        <v>120</v>
      </c>
      <c r="AB218" s="69"/>
      <c r="AC218" s="60">
        <v>120</v>
      </c>
      <c r="AD218" s="69"/>
      <c r="AE218" s="69"/>
      <c r="AF218" s="59">
        <v>76</v>
      </c>
      <c r="AG218" s="59">
        <v>12</v>
      </c>
      <c r="AH218" s="72" t="s">
        <v>92</v>
      </c>
      <c r="AI218" s="72" t="s">
        <v>92</v>
      </c>
      <c r="AJ218" s="72" t="s">
        <v>92</v>
      </c>
      <c r="AK218" s="72" t="s">
        <v>91</v>
      </c>
      <c r="AL218" s="72" t="s">
        <v>92</v>
      </c>
      <c r="AM218" s="72" t="s">
        <v>92</v>
      </c>
      <c r="AN218" s="72" t="s">
        <v>92</v>
      </c>
      <c r="AO218" s="72" t="s">
        <v>92</v>
      </c>
      <c r="AP218" s="72" t="s">
        <v>92</v>
      </c>
      <c r="AQ218" s="72" t="s">
        <v>3143</v>
      </c>
      <c r="AR218" s="65"/>
    </row>
    <row r="219" s="54" customFormat="1" ht="45" customHeight="1" outlineLevel="1" spans="1:44">
      <c r="A219" s="60"/>
      <c r="B219" s="33"/>
      <c r="C219" s="33"/>
      <c r="D219" s="33"/>
      <c r="E219" s="33"/>
      <c r="F219" s="59"/>
      <c r="G219" s="33"/>
      <c r="H219" s="33"/>
      <c r="I219" s="33"/>
      <c r="J219" s="59"/>
      <c r="K219" s="33"/>
      <c r="L219" s="33"/>
      <c r="M219" s="33"/>
      <c r="N219" s="33"/>
      <c r="O219" s="33"/>
      <c r="P219" s="33"/>
      <c r="Q219" s="33"/>
      <c r="R219" s="33"/>
      <c r="S219" s="33"/>
      <c r="T219" s="33"/>
      <c r="U219" s="66" t="s">
        <v>8249</v>
      </c>
      <c r="V219" s="59"/>
      <c r="W219" s="33"/>
      <c r="X219" s="59"/>
      <c r="Y219" s="59"/>
      <c r="Z219" s="60">
        <f t="shared" ref="Z219:AQ219" si="48">SUBTOTAL(9,Z220)</f>
        <v>3000</v>
      </c>
      <c r="AA219" s="65">
        <f t="shared" si="48"/>
        <v>3000</v>
      </c>
      <c r="AB219" s="69">
        <f t="shared" si="48"/>
        <v>3000</v>
      </c>
      <c r="AC219" s="69">
        <f t="shared" si="48"/>
        <v>0</v>
      </c>
      <c r="AD219" s="69">
        <f t="shared" si="48"/>
        <v>0</v>
      </c>
      <c r="AE219" s="69">
        <f t="shared" si="48"/>
        <v>0</v>
      </c>
      <c r="AF219" s="59">
        <f t="shared" si="48"/>
        <v>8000</v>
      </c>
      <c r="AG219" s="59">
        <f t="shared" si="48"/>
        <v>1800</v>
      </c>
      <c r="AH219" s="33">
        <f t="shared" si="48"/>
        <v>0</v>
      </c>
      <c r="AI219" s="33">
        <f t="shared" si="48"/>
        <v>0</v>
      </c>
      <c r="AJ219" s="33">
        <f t="shared" si="48"/>
        <v>0</v>
      </c>
      <c r="AK219" s="33">
        <f t="shared" si="48"/>
        <v>0</v>
      </c>
      <c r="AL219" s="33">
        <f t="shared" si="48"/>
        <v>0</v>
      </c>
      <c r="AM219" s="33">
        <f t="shared" si="48"/>
        <v>0</v>
      </c>
      <c r="AN219" s="33">
        <f t="shared" si="48"/>
        <v>0</v>
      </c>
      <c r="AO219" s="33">
        <f t="shared" si="48"/>
        <v>0</v>
      </c>
      <c r="AP219" s="33">
        <f t="shared" si="48"/>
        <v>0</v>
      </c>
      <c r="AQ219" s="33">
        <f t="shared" si="48"/>
        <v>0</v>
      </c>
      <c r="AR219" s="65"/>
    </row>
    <row r="220" s="54" customFormat="1" ht="58" customHeight="1" outlineLevel="2" spans="1:44">
      <c r="A220" s="60">
        <v>181</v>
      </c>
      <c r="B220" s="33" t="s">
        <v>8250</v>
      </c>
      <c r="C220" s="33" t="s">
        <v>73</v>
      </c>
      <c r="D220" s="33" t="s">
        <v>74</v>
      </c>
      <c r="E220" s="33" t="s">
        <v>75</v>
      </c>
      <c r="F220" s="59" t="s">
        <v>8251</v>
      </c>
      <c r="G220" s="33" t="s">
        <v>96</v>
      </c>
      <c r="H220" s="33" t="s">
        <v>352</v>
      </c>
      <c r="I220" s="33" t="s">
        <v>8252</v>
      </c>
      <c r="J220" s="59" t="s">
        <v>8253</v>
      </c>
      <c r="K220" s="33" t="s">
        <v>8252</v>
      </c>
      <c r="L220" s="33" t="s">
        <v>8254</v>
      </c>
      <c r="M220" s="33" t="s">
        <v>7026</v>
      </c>
      <c r="N220" s="33" t="s">
        <v>7259</v>
      </c>
      <c r="O220" s="33" t="s">
        <v>8255</v>
      </c>
      <c r="P220" s="33" t="s">
        <v>85</v>
      </c>
      <c r="Q220" s="33" t="s">
        <v>8256</v>
      </c>
      <c r="R220" s="33" t="s">
        <v>7044</v>
      </c>
      <c r="S220" s="33" t="s">
        <v>7045</v>
      </c>
      <c r="T220" s="33" t="s">
        <v>2540</v>
      </c>
      <c r="U220" s="33" t="s">
        <v>2540</v>
      </c>
      <c r="V220" s="59">
        <v>2024</v>
      </c>
      <c r="W220" s="33" t="s">
        <v>91</v>
      </c>
      <c r="X220" s="59">
        <v>202401</v>
      </c>
      <c r="Y220" s="59">
        <v>202412</v>
      </c>
      <c r="Z220" s="60">
        <f>SUM(AB220:AE220)</f>
        <v>3000</v>
      </c>
      <c r="AA220" s="65">
        <v>3000</v>
      </c>
      <c r="AB220" s="69">
        <v>3000</v>
      </c>
      <c r="AC220" s="69" t="str">
        <f>IFERROR(VLOOKUP(B220,'[2]巫溪-1 (20231219晚计划内)  '!$F:$BO,62,),"")</f>
        <v/>
      </c>
      <c r="AD220" s="69" t="str">
        <f>IFERROR(VLOOKUP(B220,'[2]巫溪-1 (20231219晚计划内)  '!$F:$AH,29,),"")</f>
        <v/>
      </c>
      <c r="AE220" s="69"/>
      <c r="AF220" s="59">
        <v>8000</v>
      </c>
      <c r="AG220" s="59">
        <v>1800</v>
      </c>
      <c r="AH220" s="33" t="s">
        <v>92</v>
      </c>
      <c r="AI220" s="33" t="s">
        <v>92</v>
      </c>
      <c r="AJ220" s="33" t="s">
        <v>92</v>
      </c>
      <c r="AK220" s="33" t="s">
        <v>91</v>
      </c>
      <c r="AL220" s="33" t="s">
        <v>91</v>
      </c>
      <c r="AM220" s="33" t="s">
        <v>92</v>
      </c>
      <c r="AN220" s="33" t="s">
        <v>92</v>
      </c>
      <c r="AO220" s="33" t="s">
        <v>92</v>
      </c>
      <c r="AP220" s="33" t="s">
        <v>92</v>
      </c>
      <c r="AQ220" s="33" t="s">
        <v>1748</v>
      </c>
      <c r="AR220" s="65"/>
    </row>
    <row r="221" s="54" customFormat="1" ht="60" customHeight="1" outlineLevel="1" spans="1:44">
      <c r="A221" s="60"/>
      <c r="B221" s="33"/>
      <c r="C221" s="33"/>
      <c r="D221" s="33"/>
      <c r="E221" s="33"/>
      <c r="F221" s="61"/>
      <c r="G221" s="61"/>
      <c r="H221" s="61"/>
      <c r="I221" s="61"/>
      <c r="J221" s="60"/>
      <c r="K221" s="61"/>
      <c r="L221" s="33"/>
      <c r="M221" s="33"/>
      <c r="N221" s="33"/>
      <c r="O221" s="33"/>
      <c r="P221" s="33"/>
      <c r="Q221" s="33"/>
      <c r="R221" s="33"/>
      <c r="S221" s="33"/>
      <c r="T221" s="33"/>
      <c r="U221" s="66" t="s">
        <v>8257</v>
      </c>
      <c r="V221" s="59"/>
      <c r="W221" s="33"/>
      <c r="X221" s="59"/>
      <c r="Y221" s="59"/>
      <c r="Z221" s="60">
        <f t="shared" ref="Z221:AQ221" si="49">SUBTOTAL(9,Z222:Z224)</f>
        <v>420</v>
      </c>
      <c r="AA221" s="65">
        <f t="shared" si="49"/>
        <v>420</v>
      </c>
      <c r="AB221" s="59">
        <f t="shared" si="49"/>
        <v>420</v>
      </c>
      <c r="AC221" s="69">
        <f t="shared" si="49"/>
        <v>0</v>
      </c>
      <c r="AD221" s="69">
        <f t="shared" si="49"/>
        <v>0</v>
      </c>
      <c r="AE221" s="69">
        <f t="shared" si="49"/>
        <v>0</v>
      </c>
      <c r="AF221" s="59">
        <f t="shared" si="49"/>
        <v>76000</v>
      </c>
      <c r="AG221" s="59">
        <f t="shared" si="49"/>
        <v>1520</v>
      </c>
      <c r="AH221" s="33">
        <f t="shared" si="49"/>
        <v>0</v>
      </c>
      <c r="AI221" s="33">
        <f t="shared" si="49"/>
        <v>0</v>
      </c>
      <c r="AJ221" s="33">
        <f t="shared" si="49"/>
        <v>0</v>
      </c>
      <c r="AK221" s="33">
        <f t="shared" si="49"/>
        <v>0</v>
      </c>
      <c r="AL221" s="33">
        <f t="shared" si="49"/>
        <v>0</v>
      </c>
      <c r="AM221" s="33">
        <f t="shared" si="49"/>
        <v>0</v>
      </c>
      <c r="AN221" s="33">
        <f t="shared" si="49"/>
        <v>0</v>
      </c>
      <c r="AO221" s="33">
        <f t="shared" si="49"/>
        <v>0</v>
      </c>
      <c r="AP221" s="33">
        <f t="shared" si="49"/>
        <v>0</v>
      </c>
      <c r="AQ221" s="33">
        <f t="shared" si="49"/>
        <v>0</v>
      </c>
      <c r="AR221" s="65"/>
    </row>
    <row r="222" s="54" customFormat="1" ht="62" customHeight="1" outlineLevel="2" spans="1:44">
      <c r="A222" s="60">
        <v>182</v>
      </c>
      <c r="B222" s="83" t="s">
        <v>8258</v>
      </c>
      <c r="C222" s="33" t="s">
        <v>73</v>
      </c>
      <c r="D222" s="33" t="s">
        <v>128</v>
      </c>
      <c r="E222" s="33" t="s">
        <v>2472</v>
      </c>
      <c r="F222" s="83" t="s">
        <v>8259</v>
      </c>
      <c r="G222" s="61" t="s">
        <v>114</v>
      </c>
      <c r="H222" s="61" t="s">
        <v>2477</v>
      </c>
      <c r="I222" s="83" t="s">
        <v>8260</v>
      </c>
      <c r="J222" s="60" t="s">
        <v>8261</v>
      </c>
      <c r="K222" s="61" t="s">
        <v>8260</v>
      </c>
      <c r="L222" s="33" t="s">
        <v>8262</v>
      </c>
      <c r="M222" s="33" t="s">
        <v>7026</v>
      </c>
      <c r="N222" s="33" t="s">
        <v>7084</v>
      </c>
      <c r="O222" s="33" t="s">
        <v>8263</v>
      </c>
      <c r="P222" s="33" t="s">
        <v>85</v>
      </c>
      <c r="Q222" s="33" t="s">
        <v>8264</v>
      </c>
      <c r="R222" s="33" t="s">
        <v>7411</v>
      </c>
      <c r="S222" s="33" t="s">
        <v>7045</v>
      </c>
      <c r="T222" s="33" t="s">
        <v>2477</v>
      </c>
      <c r="U222" s="33" t="s">
        <v>2477</v>
      </c>
      <c r="V222" s="59">
        <v>2024</v>
      </c>
      <c r="W222" s="33" t="s">
        <v>91</v>
      </c>
      <c r="X222" s="59">
        <v>202401</v>
      </c>
      <c r="Y222" s="59">
        <v>202412</v>
      </c>
      <c r="Z222" s="60">
        <f>SUM(AB222:AE222)</f>
        <v>213</v>
      </c>
      <c r="AA222" s="65">
        <v>213</v>
      </c>
      <c r="AB222" s="59">
        <v>213</v>
      </c>
      <c r="AC222" s="69" t="str">
        <f>IFERROR(VLOOKUP(B222,'[2]巫溪-1 (20231219晚计划内)  '!$F:$BO,62,),"")</f>
        <v/>
      </c>
      <c r="AD222" s="69" t="str">
        <f>IFERROR(VLOOKUP(B222,'[2]巫溪-1 (20231219晚计划内)  '!$F:$AH,29,),"")</f>
        <v/>
      </c>
      <c r="AE222" s="69"/>
      <c r="AF222" s="59">
        <v>28000</v>
      </c>
      <c r="AG222" s="59">
        <v>560</v>
      </c>
      <c r="AH222" s="33" t="s">
        <v>92</v>
      </c>
      <c r="AI222" s="33" t="s">
        <v>92</v>
      </c>
      <c r="AJ222" s="33" t="s">
        <v>92</v>
      </c>
      <c r="AK222" s="33" t="s">
        <v>91</v>
      </c>
      <c r="AL222" s="33" t="s">
        <v>92</v>
      </c>
      <c r="AM222" s="33" t="s">
        <v>92</v>
      </c>
      <c r="AN222" s="33" t="s">
        <v>92</v>
      </c>
      <c r="AO222" s="33" t="s">
        <v>92</v>
      </c>
      <c r="AP222" s="33" t="s">
        <v>92</v>
      </c>
      <c r="AQ222" s="33" t="s">
        <v>2486</v>
      </c>
      <c r="AR222" s="65"/>
    </row>
    <row r="223" s="54" customFormat="1" ht="60" customHeight="1" outlineLevel="2" spans="1:44">
      <c r="A223" s="60">
        <v>183</v>
      </c>
      <c r="B223" s="33" t="s">
        <v>8265</v>
      </c>
      <c r="C223" s="33" t="s">
        <v>73</v>
      </c>
      <c r="D223" s="33" t="s">
        <v>128</v>
      </c>
      <c r="E223" s="33" t="s">
        <v>2472</v>
      </c>
      <c r="F223" s="33" t="s">
        <v>8266</v>
      </c>
      <c r="G223" s="61" t="s">
        <v>114</v>
      </c>
      <c r="H223" s="61" t="s">
        <v>2477</v>
      </c>
      <c r="I223" s="61" t="s">
        <v>8267</v>
      </c>
      <c r="J223" s="60" t="s">
        <v>8268</v>
      </c>
      <c r="K223" s="61" t="s">
        <v>8267</v>
      </c>
      <c r="L223" s="33" t="s">
        <v>8266</v>
      </c>
      <c r="M223" s="33" t="s">
        <v>7026</v>
      </c>
      <c r="N223" s="33" t="s">
        <v>7084</v>
      </c>
      <c r="O223" s="33" t="s">
        <v>8269</v>
      </c>
      <c r="P223" s="33" t="s">
        <v>85</v>
      </c>
      <c r="Q223" s="33" t="s">
        <v>8270</v>
      </c>
      <c r="R223" s="33" t="s">
        <v>7411</v>
      </c>
      <c r="S223" s="33" t="s">
        <v>7045</v>
      </c>
      <c r="T223" s="33" t="s">
        <v>2477</v>
      </c>
      <c r="U223" s="33" t="s">
        <v>2477</v>
      </c>
      <c r="V223" s="59">
        <v>2024</v>
      </c>
      <c r="W223" s="33" t="s">
        <v>91</v>
      </c>
      <c r="X223" s="59">
        <v>202401</v>
      </c>
      <c r="Y223" s="59">
        <v>202412</v>
      </c>
      <c r="Z223" s="60">
        <f>SUM(AB223:AE223)</f>
        <v>158</v>
      </c>
      <c r="AA223" s="65">
        <v>158</v>
      </c>
      <c r="AB223" s="59">
        <v>158</v>
      </c>
      <c r="AC223" s="69" t="str">
        <f>IFERROR(VLOOKUP(B223,'[2]巫溪-1 (20231219晚计划内)  '!$F:$BO,62,),"")</f>
        <v/>
      </c>
      <c r="AD223" s="69" t="str">
        <f>IFERROR(VLOOKUP(B223,'[2]巫溪-1 (20231219晚计划内)  '!$F:$AH,29,),"")</f>
        <v/>
      </c>
      <c r="AE223" s="69"/>
      <c r="AF223" s="59">
        <v>18000</v>
      </c>
      <c r="AG223" s="59">
        <v>360</v>
      </c>
      <c r="AH223" s="33" t="s">
        <v>92</v>
      </c>
      <c r="AI223" s="33" t="s">
        <v>92</v>
      </c>
      <c r="AJ223" s="33" t="s">
        <v>92</v>
      </c>
      <c r="AK223" s="33" t="s">
        <v>91</v>
      </c>
      <c r="AL223" s="33" t="s">
        <v>92</v>
      </c>
      <c r="AM223" s="33" t="s">
        <v>92</v>
      </c>
      <c r="AN223" s="33" t="s">
        <v>92</v>
      </c>
      <c r="AO223" s="33" t="s">
        <v>92</v>
      </c>
      <c r="AP223" s="33" t="s">
        <v>92</v>
      </c>
      <c r="AQ223" s="33" t="s">
        <v>2486</v>
      </c>
      <c r="AR223" s="65"/>
    </row>
    <row r="224" s="54" customFormat="1" ht="60" customHeight="1" outlineLevel="2" spans="1:44">
      <c r="A224" s="60">
        <v>184</v>
      </c>
      <c r="B224" s="33" t="s">
        <v>8271</v>
      </c>
      <c r="C224" s="33" t="s">
        <v>73</v>
      </c>
      <c r="D224" s="33" t="s">
        <v>128</v>
      </c>
      <c r="E224" s="33" t="s">
        <v>2472</v>
      </c>
      <c r="F224" s="33" t="s">
        <v>8272</v>
      </c>
      <c r="G224" s="61" t="s">
        <v>114</v>
      </c>
      <c r="H224" s="33" t="s">
        <v>2477</v>
      </c>
      <c r="I224" s="61" t="s">
        <v>8273</v>
      </c>
      <c r="J224" s="60" t="s">
        <v>8274</v>
      </c>
      <c r="K224" s="61" t="s">
        <v>8273</v>
      </c>
      <c r="L224" s="33" t="s">
        <v>8275</v>
      </c>
      <c r="M224" s="33" t="s">
        <v>7026</v>
      </c>
      <c r="N224" s="33" t="s">
        <v>7084</v>
      </c>
      <c r="O224" s="33" t="s">
        <v>8276</v>
      </c>
      <c r="P224" s="33" t="s">
        <v>85</v>
      </c>
      <c r="Q224" s="33" t="s">
        <v>8277</v>
      </c>
      <c r="R224" s="33" t="s">
        <v>7411</v>
      </c>
      <c r="S224" s="33" t="s">
        <v>7045</v>
      </c>
      <c r="T224" s="33" t="s">
        <v>2477</v>
      </c>
      <c r="U224" s="33" t="s">
        <v>2477</v>
      </c>
      <c r="V224" s="59">
        <v>2024</v>
      </c>
      <c r="W224" s="33" t="s">
        <v>91</v>
      </c>
      <c r="X224" s="59">
        <v>202401</v>
      </c>
      <c r="Y224" s="59">
        <v>202412</v>
      </c>
      <c r="Z224" s="60">
        <f>SUM(AB224:AE224)</f>
        <v>49</v>
      </c>
      <c r="AA224" s="65">
        <v>49</v>
      </c>
      <c r="AB224" s="59">
        <v>49</v>
      </c>
      <c r="AC224" s="69"/>
      <c r="AD224" s="69"/>
      <c r="AE224" s="69"/>
      <c r="AF224" s="59">
        <v>30000</v>
      </c>
      <c r="AG224" s="59">
        <v>600</v>
      </c>
      <c r="AH224" s="33" t="s">
        <v>92</v>
      </c>
      <c r="AI224" s="33" t="s">
        <v>92</v>
      </c>
      <c r="AJ224" s="33" t="s">
        <v>92</v>
      </c>
      <c r="AK224" s="33" t="s">
        <v>91</v>
      </c>
      <c r="AL224" s="33" t="s">
        <v>92</v>
      </c>
      <c r="AM224" s="33" t="s">
        <v>92</v>
      </c>
      <c r="AN224" s="33" t="s">
        <v>92</v>
      </c>
      <c r="AO224" s="33" t="s">
        <v>92</v>
      </c>
      <c r="AP224" s="33" t="s">
        <v>92</v>
      </c>
      <c r="AQ224" s="33"/>
      <c r="AR224" s="65"/>
    </row>
    <row r="225" s="54" customFormat="1" ht="45" customHeight="1" outlineLevel="1" spans="1:44">
      <c r="A225" s="60"/>
      <c r="B225" s="33"/>
      <c r="C225" s="33"/>
      <c r="D225" s="33"/>
      <c r="E225" s="33"/>
      <c r="F225" s="61"/>
      <c r="G225" s="33"/>
      <c r="H225" s="33"/>
      <c r="I225" s="61"/>
      <c r="J225" s="61"/>
      <c r="K225" s="61"/>
      <c r="L225" s="33"/>
      <c r="M225" s="33"/>
      <c r="N225" s="33"/>
      <c r="O225" s="33"/>
      <c r="P225" s="33"/>
      <c r="Q225" s="33"/>
      <c r="R225" s="33"/>
      <c r="S225" s="33"/>
      <c r="T225" s="33"/>
      <c r="U225" s="66" t="s">
        <v>8278</v>
      </c>
      <c r="V225" s="59"/>
      <c r="W225" s="33"/>
      <c r="X225" s="59"/>
      <c r="Y225" s="59"/>
      <c r="Z225" s="60">
        <f t="shared" ref="Z225:AQ225" si="50">SUBTOTAL(9,Z226:Z227)</f>
        <v>263</v>
      </c>
      <c r="AA225" s="65">
        <f t="shared" si="50"/>
        <v>263</v>
      </c>
      <c r="AB225" s="69">
        <f t="shared" si="50"/>
        <v>263</v>
      </c>
      <c r="AC225" s="69">
        <f t="shared" si="50"/>
        <v>0</v>
      </c>
      <c r="AD225" s="69">
        <f t="shared" si="50"/>
        <v>0</v>
      </c>
      <c r="AE225" s="69">
        <f t="shared" si="50"/>
        <v>0</v>
      </c>
      <c r="AF225" s="59">
        <f t="shared" si="50"/>
        <v>45</v>
      </c>
      <c r="AG225" s="59">
        <f t="shared" si="50"/>
        <v>10</v>
      </c>
      <c r="AH225" s="33">
        <f t="shared" si="50"/>
        <v>0</v>
      </c>
      <c r="AI225" s="33">
        <f t="shared" si="50"/>
        <v>0</v>
      </c>
      <c r="AJ225" s="33">
        <f t="shared" si="50"/>
        <v>0</v>
      </c>
      <c r="AK225" s="33">
        <f t="shared" si="50"/>
        <v>0</v>
      </c>
      <c r="AL225" s="33">
        <f t="shared" si="50"/>
        <v>0</v>
      </c>
      <c r="AM225" s="33">
        <f t="shared" si="50"/>
        <v>0</v>
      </c>
      <c r="AN225" s="33">
        <f t="shared" si="50"/>
        <v>0</v>
      </c>
      <c r="AO225" s="33">
        <f t="shared" si="50"/>
        <v>0</v>
      </c>
      <c r="AP225" s="33">
        <f t="shared" si="50"/>
        <v>0</v>
      </c>
      <c r="AQ225" s="33">
        <f t="shared" si="50"/>
        <v>0</v>
      </c>
      <c r="AR225" s="65"/>
    </row>
    <row r="226" s="54" customFormat="1" ht="98" customHeight="1" outlineLevel="2" spans="1:44">
      <c r="A226" s="60">
        <v>185</v>
      </c>
      <c r="B226" s="33" t="s">
        <v>8279</v>
      </c>
      <c r="C226" s="33" t="s">
        <v>110</v>
      </c>
      <c r="D226" s="33" t="s">
        <v>111</v>
      </c>
      <c r="E226" s="33" t="s">
        <v>175</v>
      </c>
      <c r="F226" s="61" t="s">
        <v>3529</v>
      </c>
      <c r="G226" s="33" t="s">
        <v>114</v>
      </c>
      <c r="H226" s="33" t="s">
        <v>2341</v>
      </c>
      <c r="I226" s="61" t="s">
        <v>8280</v>
      </c>
      <c r="J226" s="61" t="s">
        <v>8281</v>
      </c>
      <c r="K226" s="61" t="s">
        <v>8280</v>
      </c>
      <c r="L226" s="33" t="s">
        <v>8282</v>
      </c>
      <c r="M226" s="33" t="s">
        <v>8283</v>
      </c>
      <c r="N226" s="33" t="s">
        <v>8284</v>
      </c>
      <c r="O226" s="33" t="s">
        <v>8285</v>
      </c>
      <c r="P226" s="33" t="s">
        <v>8286</v>
      </c>
      <c r="Q226" s="33" t="s">
        <v>1074</v>
      </c>
      <c r="R226" s="33" t="s">
        <v>105</v>
      </c>
      <c r="S226" s="33" t="s">
        <v>8287</v>
      </c>
      <c r="T226" s="33" t="s">
        <v>2351</v>
      </c>
      <c r="U226" s="33" t="s">
        <v>2351</v>
      </c>
      <c r="V226" s="59">
        <v>2024</v>
      </c>
      <c r="W226" s="33" t="s">
        <v>91</v>
      </c>
      <c r="X226" s="59">
        <v>2024.01</v>
      </c>
      <c r="Y226" s="59">
        <v>2024.12</v>
      </c>
      <c r="Z226" s="60">
        <f>SUM(AB226:AE226)</f>
        <v>113</v>
      </c>
      <c r="AA226" s="65">
        <f>SUM(AB226:AD226)</f>
        <v>113</v>
      </c>
      <c r="AB226" s="69">
        <f>IFERROR(VLOOKUP(B226,'[2]巫溪-1 (20231219晚计划内)  '!$F:$BN,61,),"")</f>
        <v>113</v>
      </c>
      <c r="AC226" s="69">
        <f>IFERROR(VLOOKUP(B226,'[2]巫溪-1 (20231219晚计划内)  '!$F:$BO,62,),"")</f>
        <v>0</v>
      </c>
      <c r="AD226" s="69" t="str">
        <f>IFERROR(VLOOKUP(B226,'[2]巫溪-1 (20231219晚计划内)  '!$F:$AH,29,),"")</f>
        <v/>
      </c>
      <c r="AE226" s="69"/>
      <c r="AF226" s="59">
        <v>20</v>
      </c>
      <c r="AG226" s="59">
        <v>5</v>
      </c>
      <c r="AH226" s="33" t="s">
        <v>92</v>
      </c>
      <c r="AI226" s="33" t="s">
        <v>92</v>
      </c>
      <c r="AJ226" s="33" t="s">
        <v>92</v>
      </c>
      <c r="AK226" s="33" t="s">
        <v>91</v>
      </c>
      <c r="AL226" s="33" t="s">
        <v>92</v>
      </c>
      <c r="AM226" s="33" t="s">
        <v>92</v>
      </c>
      <c r="AN226" s="33" t="s">
        <v>2352</v>
      </c>
      <c r="AO226" s="33" t="s">
        <v>92</v>
      </c>
      <c r="AP226" s="33" t="s">
        <v>92</v>
      </c>
      <c r="AQ226" s="33" t="s">
        <v>2353</v>
      </c>
      <c r="AR226" s="65"/>
    </row>
    <row r="227" s="54" customFormat="1" ht="71" customHeight="1" outlineLevel="2" spans="1:44">
      <c r="A227" s="60">
        <v>186</v>
      </c>
      <c r="B227" s="33" t="s">
        <v>8288</v>
      </c>
      <c r="C227" s="33" t="s">
        <v>110</v>
      </c>
      <c r="D227" s="33" t="s">
        <v>111</v>
      </c>
      <c r="E227" s="33" t="s">
        <v>175</v>
      </c>
      <c r="F227" s="61" t="s">
        <v>8289</v>
      </c>
      <c r="G227" s="33" t="s">
        <v>114</v>
      </c>
      <c r="H227" s="33" t="s">
        <v>2357</v>
      </c>
      <c r="I227" s="61" t="s">
        <v>8290</v>
      </c>
      <c r="J227" s="61" t="s">
        <v>8291</v>
      </c>
      <c r="K227" s="61" t="s">
        <v>8290</v>
      </c>
      <c r="L227" s="33" t="s">
        <v>8292</v>
      </c>
      <c r="M227" s="33" t="s">
        <v>8293</v>
      </c>
      <c r="N227" s="33" t="s">
        <v>8294</v>
      </c>
      <c r="O227" s="33" t="s">
        <v>8285</v>
      </c>
      <c r="P227" s="33" t="s">
        <v>8295</v>
      </c>
      <c r="Q227" s="33" t="s">
        <v>1074</v>
      </c>
      <c r="R227" s="33" t="s">
        <v>105</v>
      </c>
      <c r="S227" s="33" t="s">
        <v>8287</v>
      </c>
      <c r="T227" s="33" t="s">
        <v>2351</v>
      </c>
      <c r="U227" s="33" t="s">
        <v>2351</v>
      </c>
      <c r="V227" s="59" t="s">
        <v>8296</v>
      </c>
      <c r="W227" s="33" t="s">
        <v>91</v>
      </c>
      <c r="X227" s="59">
        <v>2024.01</v>
      </c>
      <c r="Y227" s="59">
        <v>2024.12</v>
      </c>
      <c r="Z227" s="60">
        <f>SUM(AB227:AE227)</f>
        <v>150</v>
      </c>
      <c r="AA227" s="65">
        <f>SUM(AB227:AD227)</f>
        <v>150</v>
      </c>
      <c r="AB227" s="69">
        <f>IFERROR(VLOOKUP(B227,'[2]巫溪-1 (20231219晚计划内)  '!$F:$BN,61,),"")</f>
        <v>150</v>
      </c>
      <c r="AC227" s="69">
        <f>IFERROR(VLOOKUP(B227,'[2]巫溪-1 (20231219晚计划内)  '!$F:$BO,62,),"")</f>
        <v>0</v>
      </c>
      <c r="AD227" s="69" t="str">
        <f>IFERROR(VLOOKUP(B227,'[2]巫溪-1 (20231219晚计划内)  '!$F:$AH,29,),"")</f>
        <v/>
      </c>
      <c r="AE227" s="69"/>
      <c r="AF227" s="59">
        <v>25</v>
      </c>
      <c r="AG227" s="59">
        <v>5</v>
      </c>
      <c r="AH227" s="33" t="s">
        <v>92</v>
      </c>
      <c r="AI227" s="33" t="s">
        <v>92</v>
      </c>
      <c r="AJ227" s="33" t="s">
        <v>92</v>
      </c>
      <c r="AK227" s="33" t="s">
        <v>91</v>
      </c>
      <c r="AL227" s="33" t="s">
        <v>92</v>
      </c>
      <c r="AM227" s="33" t="s">
        <v>92</v>
      </c>
      <c r="AN227" s="33" t="s">
        <v>92</v>
      </c>
      <c r="AO227" s="33" t="s">
        <v>92</v>
      </c>
      <c r="AP227" s="33" t="s">
        <v>92</v>
      </c>
      <c r="AQ227" s="33" t="s">
        <v>2369</v>
      </c>
      <c r="AR227" s="65"/>
    </row>
    <row r="228" s="54" customFormat="1" ht="54" customHeight="1" outlineLevel="1" spans="1:44">
      <c r="A228" s="60"/>
      <c r="B228" s="33"/>
      <c r="C228" s="33"/>
      <c r="D228" s="33"/>
      <c r="E228" s="33"/>
      <c r="F228" s="33"/>
      <c r="G228" s="33"/>
      <c r="H228" s="33"/>
      <c r="I228" s="33"/>
      <c r="J228" s="59"/>
      <c r="K228" s="33"/>
      <c r="L228" s="33"/>
      <c r="M228" s="33"/>
      <c r="N228" s="33"/>
      <c r="O228" s="59"/>
      <c r="P228" s="33"/>
      <c r="Q228" s="33"/>
      <c r="R228" s="33"/>
      <c r="S228" s="33"/>
      <c r="T228" s="33"/>
      <c r="U228" s="66" t="s">
        <v>8297</v>
      </c>
      <c r="V228" s="59"/>
      <c r="W228" s="33"/>
      <c r="X228" s="59"/>
      <c r="Y228" s="59"/>
      <c r="Z228" s="60">
        <f t="shared" ref="Z228:AQ228" si="51">SUBTOTAL(9,Z229:Z231)</f>
        <v>5120</v>
      </c>
      <c r="AA228" s="65">
        <f t="shared" si="51"/>
        <v>4620</v>
      </c>
      <c r="AB228" s="69">
        <f t="shared" si="51"/>
        <v>4620</v>
      </c>
      <c r="AC228" s="69">
        <f t="shared" si="51"/>
        <v>0</v>
      </c>
      <c r="AD228" s="69">
        <f t="shared" si="51"/>
        <v>500</v>
      </c>
      <c r="AE228" s="69">
        <f t="shared" si="51"/>
        <v>0</v>
      </c>
      <c r="AF228" s="59">
        <f t="shared" si="51"/>
        <v>13400</v>
      </c>
      <c r="AG228" s="59">
        <f t="shared" si="51"/>
        <v>13050</v>
      </c>
      <c r="AH228" s="33">
        <f t="shared" si="51"/>
        <v>0</v>
      </c>
      <c r="AI228" s="33">
        <f t="shared" si="51"/>
        <v>0</v>
      </c>
      <c r="AJ228" s="33">
        <f t="shared" si="51"/>
        <v>0</v>
      </c>
      <c r="AK228" s="33">
        <f t="shared" si="51"/>
        <v>0</v>
      </c>
      <c r="AL228" s="33">
        <f t="shared" si="51"/>
        <v>0</v>
      </c>
      <c r="AM228" s="33">
        <f t="shared" si="51"/>
        <v>0</v>
      </c>
      <c r="AN228" s="33">
        <f t="shared" si="51"/>
        <v>0</v>
      </c>
      <c r="AO228" s="33">
        <f t="shared" si="51"/>
        <v>0</v>
      </c>
      <c r="AP228" s="33">
        <f t="shared" si="51"/>
        <v>0</v>
      </c>
      <c r="AQ228" s="33">
        <f t="shared" si="51"/>
        <v>0</v>
      </c>
      <c r="AR228" s="65"/>
    </row>
    <row r="229" s="54" customFormat="1" ht="98" customHeight="1" outlineLevel="2" spans="1:44">
      <c r="A229" s="60">
        <v>187</v>
      </c>
      <c r="B229" s="33" t="s">
        <v>8298</v>
      </c>
      <c r="C229" s="33" t="s">
        <v>110</v>
      </c>
      <c r="D229" s="33" t="s">
        <v>111</v>
      </c>
      <c r="E229" s="33" t="s">
        <v>175</v>
      </c>
      <c r="F229" s="33" t="s">
        <v>8299</v>
      </c>
      <c r="G229" s="33" t="s">
        <v>114</v>
      </c>
      <c r="H229" s="33" t="s">
        <v>177</v>
      </c>
      <c r="I229" s="33" t="s">
        <v>8300</v>
      </c>
      <c r="J229" s="59" t="s">
        <v>8301</v>
      </c>
      <c r="K229" s="33" t="s">
        <v>8300</v>
      </c>
      <c r="L229" s="33" t="s">
        <v>8302</v>
      </c>
      <c r="M229" s="33" t="s">
        <v>8303</v>
      </c>
      <c r="N229" s="33" t="s">
        <v>7040</v>
      </c>
      <c r="O229" s="59" t="s">
        <v>8304</v>
      </c>
      <c r="P229" s="33" t="s">
        <v>8305</v>
      </c>
      <c r="Q229" s="33" t="s">
        <v>7949</v>
      </c>
      <c r="R229" s="33" t="s">
        <v>7426</v>
      </c>
      <c r="S229" s="33" t="s">
        <v>8306</v>
      </c>
      <c r="T229" s="33" t="s">
        <v>123</v>
      </c>
      <c r="U229" s="33" t="s">
        <v>123</v>
      </c>
      <c r="V229" s="59">
        <v>2023</v>
      </c>
      <c r="W229" s="33" t="s">
        <v>91</v>
      </c>
      <c r="X229" s="59">
        <v>2023.01</v>
      </c>
      <c r="Y229" s="59">
        <v>2023.12</v>
      </c>
      <c r="Z229" s="60">
        <f>SUM(AB229:AE229)</f>
        <v>550</v>
      </c>
      <c r="AA229" s="65">
        <f>AB229+AC229</f>
        <v>50</v>
      </c>
      <c r="AB229" s="69">
        <f>IFERROR(VLOOKUP(B229,'[2]巫溪-1 (20231219晚计划内)  '!$F:$BN,61,),"")</f>
        <v>50</v>
      </c>
      <c r="AC229" s="69">
        <f>IFERROR(VLOOKUP(B229,'[2]巫溪-1 (20231219晚计划内)  '!$F:$BO,62,),"")</f>
        <v>0</v>
      </c>
      <c r="AD229" s="69">
        <f>IFERROR(VLOOKUP(B229,'[2]巫溪-1 (20231219晚计划内)  '!$F:$AH,29,),"")</f>
        <v>500</v>
      </c>
      <c r="AE229" s="69"/>
      <c r="AF229" s="59">
        <v>400</v>
      </c>
      <c r="AG229" s="59">
        <v>50</v>
      </c>
      <c r="AH229" s="33" t="s">
        <v>92</v>
      </c>
      <c r="AI229" s="33" t="s">
        <v>92</v>
      </c>
      <c r="AJ229" s="33" t="s">
        <v>92</v>
      </c>
      <c r="AK229" s="33" t="s">
        <v>91</v>
      </c>
      <c r="AL229" s="33" t="s">
        <v>92</v>
      </c>
      <c r="AM229" s="33" t="s">
        <v>92</v>
      </c>
      <c r="AN229" s="33" t="s">
        <v>85</v>
      </c>
      <c r="AO229" s="33" t="s">
        <v>92</v>
      </c>
      <c r="AP229" s="33" t="s">
        <v>85</v>
      </c>
      <c r="AQ229" s="33" t="s">
        <v>188</v>
      </c>
      <c r="AR229" s="65"/>
    </row>
    <row r="230" s="54" customFormat="1" ht="49" customHeight="1" outlineLevel="2" spans="1:44">
      <c r="A230" s="60">
        <v>188</v>
      </c>
      <c r="B230" s="33" t="s">
        <v>8307</v>
      </c>
      <c r="C230" s="33" t="s">
        <v>110</v>
      </c>
      <c r="D230" s="33" t="s">
        <v>991</v>
      </c>
      <c r="E230" s="33" t="s">
        <v>992</v>
      </c>
      <c r="F230" s="33" t="s">
        <v>8308</v>
      </c>
      <c r="G230" s="33" t="s">
        <v>114</v>
      </c>
      <c r="H230" s="33" t="s">
        <v>352</v>
      </c>
      <c r="I230" s="33" t="s">
        <v>8309</v>
      </c>
      <c r="J230" s="59" t="s">
        <v>8310</v>
      </c>
      <c r="K230" s="33" t="s">
        <v>8309</v>
      </c>
      <c r="L230" s="33" t="s">
        <v>8311</v>
      </c>
      <c r="M230" s="33" t="s">
        <v>8312</v>
      </c>
      <c r="N230" s="33" t="s">
        <v>8313</v>
      </c>
      <c r="O230" s="33" t="s">
        <v>8314</v>
      </c>
      <c r="P230" s="33" t="s">
        <v>8315</v>
      </c>
      <c r="Q230" s="33" t="s">
        <v>8316</v>
      </c>
      <c r="R230" s="33" t="s">
        <v>7078</v>
      </c>
      <c r="S230" s="33" t="s">
        <v>7045</v>
      </c>
      <c r="T230" s="33" t="s">
        <v>123</v>
      </c>
      <c r="U230" s="33" t="s">
        <v>123</v>
      </c>
      <c r="V230" s="59">
        <v>2024</v>
      </c>
      <c r="W230" s="33" t="s">
        <v>91</v>
      </c>
      <c r="X230" s="59">
        <v>202401</v>
      </c>
      <c r="Y230" s="59">
        <v>202412</v>
      </c>
      <c r="Z230" s="60">
        <f>SUM(AB230:AE230)</f>
        <v>1800</v>
      </c>
      <c r="AA230" s="65">
        <f>SUM(AB230:AD230)</f>
        <v>1800</v>
      </c>
      <c r="AB230" s="69">
        <f>IFERROR(VLOOKUP(B230,'[2]巫溪-1 (20231219晚计划内)  '!$F:$BN,61,),"")</f>
        <v>1800</v>
      </c>
      <c r="AC230" s="69">
        <f>IFERROR(VLOOKUP(B230,'[2]巫溪-1 (20231219晚计划内)  '!$F:$BO,62,),"")</f>
        <v>0</v>
      </c>
      <c r="AD230" s="69" t="str">
        <f>IFERROR(VLOOKUP(B230,'[2]巫溪-1 (20231219晚计划内)  '!$F:$AH,29,),"")</f>
        <v/>
      </c>
      <c r="AE230" s="69"/>
      <c r="AF230" s="59">
        <v>13000</v>
      </c>
      <c r="AG230" s="59">
        <v>13000</v>
      </c>
      <c r="AH230" s="33" t="s">
        <v>92</v>
      </c>
      <c r="AI230" s="33" t="s">
        <v>92</v>
      </c>
      <c r="AJ230" s="33" t="s">
        <v>92</v>
      </c>
      <c r="AK230" s="33" t="s">
        <v>91</v>
      </c>
      <c r="AL230" s="33" t="s">
        <v>91</v>
      </c>
      <c r="AM230" s="33" t="s">
        <v>92</v>
      </c>
      <c r="AN230" s="33" t="s">
        <v>92</v>
      </c>
      <c r="AO230" s="33" t="s">
        <v>92</v>
      </c>
      <c r="AP230" s="33" t="s">
        <v>92</v>
      </c>
      <c r="AQ230" s="33" t="s">
        <v>1003</v>
      </c>
      <c r="AR230" s="65"/>
    </row>
    <row r="231" s="54" customFormat="1" ht="52" customHeight="1" outlineLevel="2" spans="1:44">
      <c r="A231" s="60">
        <v>189</v>
      </c>
      <c r="B231" s="33" t="s">
        <v>8317</v>
      </c>
      <c r="C231" s="33" t="s">
        <v>110</v>
      </c>
      <c r="D231" s="33" t="s">
        <v>111</v>
      </c>
      <c r="E231" s="33" t="s">
        <v>175</v>
      </c>
      <c r="F231" s="59" t="s">
        <v>8318</v>
      </c>
      <c r="G231" s="33" t="s">
        <v>114</v>
      </c>
      <c r="H231" s="33" t="s">
        <v>352</v>
      </c>
      <c r="I231" s="33" t="s">
        <v>8319</v>
      </c>
      <c r="J231" s="59" t="s">
        <v>8320</v>
      </c>
      <c r="K231" s="33" t="s">
        <v>8319</v>
      </c>
      <c r="L231" s="33" t="s">
        <v>8321</v>
      </c>
      <c r="M231" s="33" t="s">
        <v>7026</v>
      </c>
      <c r="N231" s="33" t="s">
        <v>7259</v>
      </c>
      <c r="O231" s="33" t="s">
        <v>8322</v>
      </c>
      <c r="P231" s="33" t="s">
        <v>8323</v>
      </c>
      <c r="Q231" s="33" t="s">
        <v>8324</v>
      </c>
      <c r="R231" s="33" t="s">
        <v>7078</v>
      </c>
      <c r="S231" s="33" t="s">
        <v>7045</v>
      </c>
      <c r="T231" s="33" t="s">
        <v>123</v>
      </c>
      <c r="U231" s="33" t="s">
        <v>123</v>
      </c>
      <c r="V231" s="59">
        <v>2024</v>
      </c>
      <c r="W231" s="33" t="s">
        <v>91</v>
      </c>
      <c r="X231" s="59">
        <v>202401</v>
      </c>
      <c r="Y231" s="59">
        <v>202412</v>
      </c>
      <c r="Z231" s="60">
        <f>SUM(AB231:AE231)</f>
        <v>2770</v>
      </c>
      <c r="AA231" s="59">
        <v>2770</v>
      </c>
      <c r="AB231" s="59">
        <v>2770</v>
      </c>
      <c r="AC231" s="59"/>
      <c r="AD231" s="59"/>
      <c r="AE231" s="59"/>
      <c r="AF231" s="59"/>
      <c r="AG231" s="59"/>
      <c r="AH231" s="59"/>
      <c r="AI231" s="59"/>
      <c r="AJ231" s="59"/>
      <c r="AK231" s="59"/>
      <c r="AL231" s="59"/>
      <c r="AM231" s="59"/>
      <c r="AN231" s="59"/>
      <c r="AO231" s="59"/>
      <c r="AP231" s="59"/>
      <c r="AQ231" s="59"/>
      <c r="AR231" s="65"/>
    </row>
    <row r="232" s="54" customFormat="1" ht="61" customHeight="1" outlineLevel="1" spans="1:44">
      <c r="A232" s="60"/>
      <c r="B232" s="28"/>
      <c r="C232" s="28"/>
      <c r="D232" s="28"/>
      <c r="E232" s="28"/>
      <c r="F232" s="28"/>
      <c r="G232" s="28"/>
      <c r="H232" s="28"/>
      <c r="I232" s="28"/>
      <c r="J232" s="65"/>
      <c r="K232" s="28"/>
      <c r="L232" s="28"/>
      <c r="M232" s="28"/>
      <c r="N232" s="28"/>
      <c r="O232" s="28"/>
      <c r="P232" s="28"/>
      <c r="Q232" s="28"/>
      <c r="R232" s="28"/>
      <c r="S232" s="28"/>
      <c r="T232" s="28"/>
      <c r="U232" s="86" t="s">
        <v>8325</v>
      </c>
      <c r="V232" s="65"/>
      <c r="W232" s="28"/>
      <c r="X232" s="65"/>
      <c r="Y232" s="65"/>
      <c r="Z232" s="60">
        <f t="shared" ref="Z232:AQ232" si="52">SUBTOTAL(9,Z233)</f>
        <v>350</v>
      </c>
      <c r="AA232" s="65">
        <f t="shared" si="52"/>
        <v>350</v>
      </c>
      <c r="AB232" s="69">
        <f t="shared" si="52"/>
        <v>0</v>
      </c>
      <c r="AC232" s="69">
        <f t="shared" si="52"/>
        <v>350</v>
      </c>
      <c r="AD232" s="69">
        <f t="shared" si="52"/>
        <v>0</v>
      </c>
      <c r="AE232" s="69">
        <f t="shared" si="52"/>
        <v>0</v>
      </c>
      <c r="AF232" s="80">
        <f t="shared" si="52"/>
        <v>500</v>
      </c>
      <c r="AG232" s="80">
        <f t="shared" si="52"/>
        <v>200</v>
      </c>
      <c r="AH232" s="72">
        <f t="shared" si="52"/>
        <v>0</v>
      </c>
      <c r="AI232" s="72">
        <f t="shared" si="52"/>
        <v>0</v>
      </c>
      <c r="AJ232" s="72">
        <f t="shared" si="52"/>
        <v>0</v>
      </c>
      <c r="AK232" s="72">
        <f t="shared" si="52"/>
        <v>0</v>
      </c>
      <c r="AL232" s="72">
        <f t="shared" si="52"/>
        <v>0</v>
      </c>
      <c r="AM232" s="72">
        <f t="shared" si="52"/>
        <v>0</v>
      </c>
      <c r="AN232" s="72">
        <f t="shared" si="52"/>
        <v>0</v>
      </c>
      <c r="AO232" s="72">
        <f t="shared" si="52"/>
        <v>0</v>
      </c>
      <c r="AP232" s="72">
        <f t="shared" si="52"/>
        <v>0</v>
      </c>
      <c r="AQ232" s="72">
        <f t="shared" si="52"/>
        <v>0</v>
      </c>
      <c r="AR232" s="65"/>
    </row>
    <row r="233" s="54" customFormat="1" ht="64" customHeight="1" outlineLevel="2" spans="1:44">
      <c r="A233" s="60">
        <v>190</v>
      </c>
      <c r="B233" s="28" t="s">
        <v>8326</v>
      </c>
      <c r="C233" s="28" t="s">
        <v>73</v>
      </c>
      <c r="D233" s="28" t="s">
        <v>128</v>
      </c>
      <c r="E233" s="28" t="s">
        <v>3302</v>
      </c>
      <c r="F233" s="28" t="s">
        <v>8327</v>
      </c>
      <c r="G233" s="28" t="s">
        <v>114</v>
      </c>
      <c r="H233" s="28" t="s">
        <v>352</v>
      </c>
      <c r="I233" s="28" t="s">
        <v>8328</v>
      </c>
      <c r="J233" s="65" t="s">
        <v>8329</v>
      </c>
      <c r="K233" s="28" t="s">
        <v>8328</v>
      </c>
      <c r="L233" s="28" t="s">
        <v>8330</v>
      </c>
      <c r="M233" s="28" t="s">
        <v>7026</v>
      </c>
      <c r="N233" s="28" t="s">
        <v>7084</v>
      </c>
      <c r="O233" s="28" t="s">
        <v>8331</v>
      </c>
      <c r="P233" s="28" t="s">
        <v>8332</v>
      </c>
      <c r="Q233" s="28" t="s">
        <v>8333</v>
      </c>
      <c r="R233" s="28" t="s">
        <v>7044</v>
      </c>
      <c r="S233" s="28" t="s">
        <v>7045</v>
      </c>
      <c r="T233" s="28" t="s">
        <v>3307</v>
      </c>
      <c r="U233" s="28" t="s">
        <v>3307</v>
      </c>
      <c r="V233" s="65">
        <v>2024</v>
      </c>
      <c r="W233" s="28" t="s">
        <v>91</v>
      </c>
      <c r="X233" s="65">
        <v>202401</v>
      </c>
      <c r="Y233" s="65">
        <v>202412</v>
      </c>
      <c r="Z233" s="60">
        <v>350</v>
      </c>
      <c r="AA233" s="65">
        <v>350</v>
      </c>
      <c r="AB233" s="69" t="str">
        <f>IFERROR(VLOOKUP(B233,'[2]巫溪-1 (20231219晚计划内)  '!$F:$BN,61,),"")</f>
        <v/>
      </c>
      <c r="AC233" s="69">
        <v>350</v>
      </c>
      <c r="AD233" s="69" t="str">
        <f>IFERROR(VLOOKUP(B233,'[2]巫溪-1 (20231219晚计划内)  '!$F:$AH,29,),"")</f>
        <v/>
      </c>
      <c r="AE233" s="69"/>
      <c r="AF233" s="80">
        <v>500</v>
      </c>
      <c r="AG233" s="80">
        <v>200</v>
      </c>
      <c r="AH233" s="72" t="s">
        <v>92</v>
      </c>
      <c r="AI233" s="72" t="s">
        <v>92</v>
      </c>
      <c r="AJ233" s="72" t="s">
        <v>92</v>
      </c>
      <c r="AK233" s="72" t="s">
        <v>91</v>
      </c>
      <c r="AL233" s="72" t="s">
        <v>92</v>
      </c>
      <c r="AM233" s="72" t="s">
        <v>92</v>
      </c>
      <c r="AN233" s="72" t="s">
        <v>92</v>
      </c>
      <c r="AO233" s="72" t="s">
        <v>92</v>
      </c>
      <c r="AP233" s="72" t="s">
        <v>92</v>
      </c>
      <c r="AQ233" s="72" t="s">
        <v>3308</v>
      </c>
      <c r="AR233" s="65"/>
    </row>
    <row r="234" s="54" customFormat="1" ht="63" customHeight="1" outlineLevel="1" spans="1:44">
      <c r="A234" s="60"/>
      <c r="B234" s="33"/>
      <c r="C234" s="33"/>
      <c r="D234" s="33"/>
      <c r="E234" s="33"/>
      <c r="F234" s="33"/>
      <c r="G234" s="33"/>
      <c r="H234" s="33"/>
      <c r="I234" s="33"/>
      <c r="J234" s="59"/>
      <c r="K234" s="33"/>
      <c r="L234" s="33"/>
      <c r="M234" s="33"/>
      <c r="N234" s="33"/>
      <c r="O234" s="33"/>
      <c r="P234" s="33"/>
      <c r="Q234" s="33"/>
      <c r="R234" s="33"/>
      <c r="S234" s="33"/>
      <c r="T234" s="33"/>
      <c r="U234" s="66" t="s">
        <v>8334</v>
      </c>
      <c r="V234" s="59"/>
      <c r="W234" s="33"/>
      <c r="X234" s="59"/>
      <c r="Y234" s="59"/>
      <c r="Z234" s="60">
        <f t="shared" ref="Z234:AQ234" si="53">SUBTOTAL(9,Z235:Z269)</f>
        <v>3351.12</v>
      </c>
      <c r="AA234" s="65">
        <f t="shared" si="53"/>
        <v>2557.05</v>
      </c>
      <c r="AB234" s="69">
        <f t="shared" si="53"/>
        <v>1522.05</v>
      </c>
      <c r="AC234" s="69">
        <f t="shared" si="53"/>
        <v>1035</v>
      </c>
      <c r="AD234" s="69">
        <f t="shared" si="53"/>
        <v>794.07</v>
      </c>
      <c r="AE234" s="69">
        <f t="shared" si="53"/>
        <v>0</v>
      </c>
      <c r="AF234" s="59">
        <f t="shared" si="53"/>
        <v>201029</v>
      </c>
      <c r="AG234" s="59">
        <f t="shared" si="53"/>
        <v>18675</v>
      </c>
      <c r="AH234" s="33">
        <f t="shared" si="53"/>
        <v>0</v>
      </c>
      <c r="AI234" s="33">
        <f t="shared" si="53"/>
        <v>0</v>
      </c>
      <c r="AJ234" s="33">
        <f t="shared" si="53"/>
        <v>0</v>
      </c>
      <c r="AK234" s="33">
        <f t="shared" si="53"/>
        <v>0</v>
      </c>
      <c r="AL234" s="33">
        <f t="shared" si="53"/>
        <v>0</v>
      </c>
      <c r="AM234" s="33">
        <f t="shared" si="53"/>
        <v>0</v>
      </c>
      <c r="AN234" s="33">
        <f t="shared" si="53"/>
        <v>0</v>
      </c>
      <c r="AO234" s="33">
        <f t="shared" si="53"/>
        <v>0</v>
      </c>
      <c r="AP234" s="33">
        <f t="shared" si="53"/>
        <v>0</v>
      </c>
      <c r="AQ234" s="33">
        <f t="shared" si="53"/>
        <v>0</v>
      </c>
      <c r="AR234" s="65"/>
    </row>
    <row r="235" s="54" customFormat="1" ht="67" customHeight="1" outlineLevel="2" spans="1:45">
      <c r="A235" s="60">
        <v>191</v>
      </c>
      <c r="B235" s="33" t="s">
        <v>8335</v>
      </c>
      <c r="C235" s="33" t="s">
        <v>73</v>
      </c>
      <c r="D235" s="33" t="s">
        <v>74</v>
      </c>
      <c r="E235" s="33" t="s">
        <v>246</v>
      </c>
      <c r="F235" s="33" t="s">
        <v>8336</v>
      </c>
      <c r="G235" s="33" t="s">
        <v>114</v>
      </c>
      <c r="H235" s="33" t="s">
        <v>248</v>
      </c>
      <c r="I235" s="33" t="s">
        <v>8337</v>
      </c>
      <c r="J235" s="59" t="s">
        <v>8338</v>
      </c>
      <c r="K235" s="33" t="s">
        <v>249</v>
      </c>
      <c r="L235" s="33" t="s">
        <v>8339</v>
      </c>
      <c r="M235" s="33" t="s">
        <v>7026</v>
      </c>
      <c r="N235" s="33" t="s">
        <v>7423</v>
      </c>
      <c r="O235" s="33" t="s">
        <v>7271</v>
      </c>
      <c r="P235" s="33" t="s">
        <v>7272</v>
      </c>
      <c r="Q235" s="33" t="s">
        <v>8340</v>
      </c>
      <c r="R235" s="33" t="s">
        <v>8341</v>
      </c>
      <c r="S235" s="33" t="s">
        <v>7088</v>
      </c>
      <c r="T235" s="33" t="s">
        <v>257</v>
      </c>
      <c r="U235" s="33" t="s">
        <v>267</v>
      </c>
      <c r="V235" s="59">
        <v>2023</v>
      </c>
      <c r="W235" s="33" t="s">
        <v>91</v>
      </c>
      <c r="X235" s="59">
        <v>202301</v>
      </c>
      <c r="Y235" s="59">
        <v>202312</v>
      </c>
      <c r="Z235" s="60">
        <f t="shared" ref="Z235:Z269" si="54">SUM(AB235:AE235)</f>
        <v>11.46</v>
      </c>
      <c r="AA235" s="65">
        <f>AB235+AC235</f>
        <v>1.46</v>
      </c>
      <c r="AB235" s="69">
        <v>1.46</v>
      </c>
      <c r="AC235" s="69">
        <f>IFERROR(VLOOKUP(B235,'[2]巫溪-1 (20231219晚计划内)  '!$F:$BO,62,),"")</f>
        <v>0</v>
      </c>
      <c r="AD235" s="69">
        <f>IFERROR(VLOOKUP(B235,'[2]巫溪-1 (20231219晚计划内)  '!$F:$AH,29,),"")</f>
        <v>10</v>
      </c>
      <c r="AE235" s="69"/>
      <c r="AF235" s="59">
        <v>450</v>
      </c>
      <c r="AG235" s="59">
        <v>32</v>
      </c>
      <c r="AH235" s="33" t="s">
        <v>92</v>
      </c>
      <c r="AI235" s="33" t="s">
        <v>92</v>
      </c>
      <c r="AJ235" s="33" t="s">
        <v>92</v>
      </c>
      <c r="AK235" s="33" t="s">
        <v>91</v>
      </c>
      <c r="AL235" s="33" t="s">
        <v>92</v>
      </c>
      <c r="AM235" s="33" t="s">
        <v>92</v>
      </c>
      <c r="AN235" s="33" t="s">
        <v>85</v>
      </c>
      <c r="AO235" s="33" t="s">
        <v>92</v>
      </c>
      <c r="AP235" s="33" t="s">
        <v>85</v>
      </c>
      <c r="AQ235" s="33" t="s">
        <v>258</v>
      </c>
      <c r="AR235" s="65"/>
      <c r="AS235" s="76" t="s">
        <v>7033</v>
      </c>
    </row>
    <row r="236" s="54" customFormat="1" ht="52" customHeight="1" outlineLevel="2" spans="1:44">
      <c r="A236" s="60">
        <v>192</v>
      </c>
      <c r="B236" s="33" t="s">
        <v>8342</v>
      </c>
      <c r="C236" s="33" t="s">
        <v>73</v>
      </c>
      <c r="D236" s="33" t="s">
        <v>74</v>
      </c>
      <c r="E236" s="33" t="s">
        <v>246</v>
      </c>
      <c r="F236" s="89" t="s">
        <v>8343</v>
      </c>
      <c r="G236" s="33" t="s">
        <v>114</v>
      </c>
      <c r="H236" s="33" t="s">
        <v>363</v>
      </c>
      <c r="I236" s="33" t="s">
        <v>8344</v>
      </c>
      <c r="J236" s="59" t="s">
        <v>8345</v>
      </c>
      <c r="K236" s="33" t="s">
        <v>8344</v>
      </c>
      <c r="L236" s="33" t="s">
        <v>8346</v>
      </c>
      <c r="M236" s="33" t="s">
        <v>7026</v>
      </c>
      <c r="N236" s="33" t="s">
        <v>7027</v>
      </c>
      <c r="O236" s="33" t="s">
        <v>7271</v>
      </c>
      <c r="P236" s="33" t="s">
        <v>7867</v>
      </c>
      <c r="Q236" s="33" t="s">
        <v>8347</v>
      </c>
      <c r="R236" s="33" t="s">
        <v>7283</v>
      </c>
      <c r="S236" s="33" t="s">
        <v>7045</v>
      </c>
      <c r="T236" s="33" t="s">
        <v>257</v>
      </c>
      <c r="U236" s="33" t="s">
        <v>267</v>
      </c>
      <c r="V236" s="59">
        <v>2024</v>
      </c>
      <c r="W236" s="33" t="s">
        <v>91</v>
      </c>
      <c r="X236" s="59">
        <v>202401</v>
      </c>
      <c r="Y236" s="59">
        <v>202412</v>
      </c>
      <c r="Z236" s="60">
        <f t="shared" si="54"/>
        <v>500</v>
      </c>
      <c r="AA236" s="65">
        <f>SUM(AB236:AD236)</f>
        <v>500</v>
      </c>
      <c r="AB236" s="69">
        <v>500</v>
      </c>
      <c r="AC236" s="69"/>
      <c r="AD236" s="69" t="str">
        <f>IFERROR(VLOOKUP(B236,'[2]巫溪-1 (20231219晚计划内)  '!$F:$AH,29,),"")</f>
        <v/>
      </c>
      <c r="AE236" s="69"/>
      <c r="AF236" s="59">
        <v>150000</v>
      </c>
      <c r="AG236" s="59">
        <v>11030</v>
      </c>
      <c r="AH236" s="33" t="s">
        <v>92</v>
      </c>
      <c r="AI236" s="33" t="s">
        <v>92</v>
      </c>
      <c r="AJ236" s="33" t="s">
        <v>92</v>
      </c>
      <c r="AK236" s="33" t="s">
        <v>91</v>
      </c>
      <c r="AL236" s="33" t="s">
        <v>92</v>
      </c>
      <c r="AM236" s="33" t="s">
        <v>92</v>
      </c>
      <c r="AN236" s="33" t="s">
        <v>92</v>
      </c>
      <c r="AO236" s="33" t="s">
        <v>92</v>
      </c>
      <c r="AP236" s="33" t="s">
        <v>92</v>
      </c>
      <c r="AQ236" s="33" t="s">
        <v>1591</v>
      </c>
      <c r="AR236" s="65"/>
    </row>
    <row r="237" s="54" customFormat="1" ht="52" customHeight="1" outlineLevel="2" spans="1:44">
      <c r="A237" s="60">
        <v>193</v>
      </c>
      <c r="B237" s="33" t="s">
        <v>8348</v>
      </c>
      <c r="C237" s="33" t="s">
        <v>73</v>
      </c>
      <c r="D237" s="33" t="s">
        <v>74</v>
      </c>
      <c r="E237" s="33" t="s">
        <v>246</v>
      </c>
      <c r="F237" s="33" t="s">
        <v>8349</v>
      </c>
      <c r="G237" s="33" t="s">
        <v>114</v>
      </c>
      <c r="H237" s="33" t="s">
        <v>352</v>
      </c>
      <c r="I237" s="33" t="s">
        <v>8350</v>
      </c>
      <c r="J237" s="59" t="s">
        <v>8351</v>
      </c>
      <c r="K237" s="33" t="s">
        <v>8350</v>
      </c>
      <c r="L237" s="33" t="s">
        <v>8349</v>
      </c>
      <c r="M237" s="33" t="s">
        <v>7026</v>
      </c>
      <c r="N237" s="33" t="s">
        <v>7423</v>
      </c>
      <c r="O237" s="33" t="s">
        <v>7271</v>
      </c>
      <c r="P237" s="33" t="s">
        <v>7867</v>
      </c>
      <c r="Q237" s="33" t="s">
        <v>8352</v>
      </c>
      <c r="R237" s="33" t="s">
        <v>7283</v>
      </c>
      <c r="S237" s="33" t="s">
        <v>7045</v>
      </c>
      <c r="T237" s="33" t="s">
        <v>257</v>
      </c>
      <c r="U237" s="33" t="s">
        <v>267</v>
      </c>
      <c r="V237" s="59">
        <v>2024</v>
      </c>
      <c r="W237" s="33" t="s">
        <v>91</v>
      </c>
      <c r="X237" s="59">
        <v>202401</v>
      </c>
      <c r="Y237" s="59">
        <v>202412</v>
      </c>
      <c r="Z237" s="60">
        <f t="shared" si="54"/>
        <v>150</v>
      </c>
      <c r="AA237" s="65">
        <f>SUM(AC237:AD237)</f>
        <v>150</v>
      </c>
      <c r="AB237" s="65"/>
      <c r="AC237" s="69">
        <v>150</v>
      </c>
      <c r="AD237" s="69" t="str">
        <f>IFERROR(VLOOKUP(B237,'[2]巫溪-1 (20231219晚计划内)  '!$F:$AH,29,),"")</f>
        <v/>
      </c>
      <c r="AE237" s="69"/>
      <c r="AF237" s="59">
        <v>13520</v>
      </c>
      <c r="AG237" s="92">
        <v>2240</v>
      </c>
      <c r="AH237" s="33" t="s">
        <v>92</v>
      </c>
      <c r="AI237" s="33" t="s">
        <v>92</v>
      </c>
      <c r="AJ237" s="33" t="s">
        <v>92</v>
      </c>
      <c r="AK237" s="33" t="s">
        <v>91</v>
      </c>
      <c r="AL237" s="33" t="s">
        <v>92</v>
      </c>
      <c r="AM237" s="33" t="s">
        <v>92</v>
      </c>
      <c r="AN237" s="33" t="s">
        <v>92</v>
      </c>
      <c r="AO237" s="33" t="s">
        <v>92</v>
      </c>
      <c r="AP237" s="33" t="s">
        <v>92</v>
      </c>
      <c r="AQ237" s="33" t="s">
        <v>1591</v>
      </c>
      <c r="AR237" s="65"/>
    </row>
    <row r="238" s="55" customFormat="1" ht="77" customHeight="1" outlineLevel="2" spans="1:45">
      <c r="A238" s="60">
        <v>194</v>
      </c>
      <c r="B238" s="33" t="s">
        <v>8353</v>
      </c>
      <c r="C238" s="33" t="s">
        <v>73</v>
      </c>
      <c r="D238" s="33" t="s">
        <v>74</v>
      </c>
      <c r="E238" s="33" t="s">
        <v>246</v>
      </c>
      <c r="F238" s="33" t="s">
        <v>8354</v>
      </c>
      <c r="G238" s="33" t="s">
        <v>114</v>
      </c>
      <c r="H238" s="33" t="s">
        <v>375</v>
      </c>
      <c r="I238" s="33" t="s">
        <v>8355</v>
      </c>
      <c r="J238" s="59" t="s">
        <v>8356</v>
      </c>
      <c r="K238" s="33" t="s">
        <v>8355</v>
      </c>
      <c r="L238" s="33" t="s">
        <v>8354</v>
      </c>
      <c r="M238" s="33" t="s">
        <v>7026</v>
      </c>
      <c r="N238" s="33" t="s">
        <v>7423</v>
      </c>
      <c r="O238" s="33" t="s">
        <v>7271</v>
      </c>
      <c r="P238" s="33" t="s">
        <v>7272</v>
      </c>
      <c r="Q238" s="33" t="s">
        <v>8357</v>
      </c>
      <c r="R238" s="33" t="s">
        <v>7274</v>
      </c>
      <c r="S238" s="33" t="s">
        <v>7088</v>
      </c>
      <c r="T238" s="33" t="s">
        <v>257</v>
      </c>
      <c r="U238" s="33" t="s">
        <v>617</v>
      </c>
      <c r="V238" s="59">
        <v>2023</v>
      </c>
      <c r="W238" s="33" t="s">
        <v>91</v>
      </c>
      <c r="X238" s="59">
        <v>202301</v>
      </c>
      <c r="Y238" s="59">
        <v>2024.06</v>
      </c>
      <c r="Z238" s="60">
        <f t="shared" si="54"/>
        <v>53.29</v>
      </c>
      <c r="AA238" s="65">
        <f t="shared" ref="AA238:AA261" si="55">AB238+AC238</f>
        <v>31.29</v>
      </c>
      <c r="AB238" s="69">
        <v>31.29</v>
      </c>
      <c r="AC238" s="69">
        <f>IFERROR(VLOOKUP(B238,'[2]巫溪-1 (20231219晚计划内)  '!$F:$BO,62,),"")</f>
        <v>0</v>
      </c>
      <c r="AD238" s="69">
        <f>IFERROR(VLOOKUP(B238,'[2]巫溪-1 (20231219晚计划内)  '!$F:$AH,29,),"")</f>
        <v>22</v>
      </c>
      <c r="AE238" s="69"/>
      <c r="AF238" s="59">
        <v>5135</v>
      </c>
      <c r="AG238" s="59">
        <v>856</v>
      </c>
      <c r="AH238" s="33" t="s">
        <v>92</v>
      </c>
      <c r="AI238" s="33" t="s">
        <v>92</v>
      </c>
      <c r="AJ238" s="33" t="s">
        <v>92</v>
      </c>
      <c r="AK238" s="33" t="s">
        <v>91</v>
      </c>
      <c r="AL238" s="33" t="s">
        <v>92</v>
      </c>
      <c r="AM238" s="33" t="s">
        <v>92</v>
      </c>
      <c r="AN238" s="33" t="s">
        <v>85</v>
      </c>
      <c r="AO238" s="33" t="s">
        <v>92</v>
      </c>
      <c r="AP238" s="33" t="s">
        <v>85</v>
      </c>
      <c r="AQ238" s="33" t="s">
        <v>258</v>
      </c>
      <c r="AR238" s="65"/>
      <c r="AS238" s="93" t="s">
        <v>7033</v>
      </c>
    </row>
    <row r="239" s="55" customFormat="1" ht="52" customHeight="1" outlineLevel="2" spans="1:44">
      <c r="A239" s="60">
        <v>195</v>
      </c>
      <c r="B239" s="33" t="s">
        <v>8358</v>
      </c>
      <c r="C239" s="33" t="s">
        <v>73</v>
      </c>
      <c r="D239" s="33" t="s">
        <v>74</v>
      </c>
      <c r="E239" s="33" t="s">
        <v>246</v>
      </c>
      <c r="F239" s="90" t="s">
        <v>8359</v>
      </c>
      <c r="G239" s="33" t="s">
        <v>114</v>
      </c>
      <c r="H239" s="33" t="s">
        <v>1586</v>
      </c>
      <c r="I239" s="33" t="s">
        <v>8360</v>
      </c>
      <c r="J239" s="59" t="s">
        <v>8361</v>
      </c>
      <c r="K239" s="33" t="s">
        <v>8360</v>
      </c>
      <c r="L239" s="33" t="s">
        <v>8362</v>
      </c>
      <c r="M239" s="33" t="s">
        <v>7026</v>
      </c>
      <c r="N239" s="33" t="s">
        <v>7423</v>
      </c>
      <c r="O239" s="33" t="s">
        <v>7271</v>
      </c>
      <c r="P239" s="33" t="s">
        <v>7272</v>
      </c>
      <c r="Q239" s="33" t="s">
        <v>8363</v>
      </c>
      <c r="R239" s="33" t="s">
        <v>7274</v>
      </c>
      <c r="S239" s="33" t="s">
        <v>7088</v>
      </c>
      <c r="T239" s="33" t="s">
        <v>257</v>
      </c>
      <c r="U239" s="33" t="s">
        <v>267</v>
      </c>
      <c r="V239" s="59">
        <v>2023</v>
      </c>
      <c r="W239" s="33" t="s">
        <v>91</v>
      </c>
      <c r="X239" s="59">
        <v>202301</v>
      </c>
      <c r="Y239" s="59">
        <v>202312</v>
      </c>
      <c r="Z239" s="60">
        <f t="shared" si="54"/>
        <v>77.65</v>
      </c>
      <c r="AA239" s="65">
        <f t="shared" si="55"/>
        <v>77.65</v>
      </c>
      <c r="AB239" s="69">
        <v>77.65</v>
      </c>
      <c r="AC239" s="69">
        <f>IFERROR(VLOOKUP(B239,'[2]巫溪-1 (20231219晚计划内)  '!$F:$BO,62,),"")</f>
        <v>0</v>
      </c>
      <c r="AD239" s="69" t="str">
        <f>IFERROR(VLOOKUP(B239,'[2]巫溪-1 (20231219晚计划内)  '!$F:$AH,29,),"")</f>
        <v/>
      </c>
      <c r="AE239" s="69"/>
      <c r="AF239" s="59">
        <v>420</v>
      </c>
      <c r="AG239" s="59">
        <v>70</v>
      </c>
      <c r="AH239" s="33" t="s">
        <v>92</v>
      </c>
      <c r="AI239" s="33" t="s">
        <v>92</v>
      </c>
      <c r="AJ239" s="33" t="s">
        <v>92</v>
      </c>
      <c r="AK239" s="33" t="s">
        <v>91</v>
      </c>
      <c r="AL239" s="33" t="s">
        <v>92</v>
      </c>
      <c r="AM239" s="33" t="s">
        <v>92</v>
      </c>
      <c r="AN239" s="33" t="s">
        <v>85</v>
      </c>
      <c r="AO239" s="33" t="s">
        <v>92</v>
      </c>
      <c r="AP239" s="33" t="s">
        <v>85</v>
      </c>
      <c r="AQ239" s="33" t="s">
        <v>258</v>
      </c>
      <c r="AR239" s="65"/>
    </row>
    <row r="240" s="55" customFormat="1" ht="52" customHeight="1" outlineLevel="2" spans="1:44">
      <c r="A240" s="60">
        <v>196</v>
      </c>
      <c r="B240" s="83" t="s">
        <v>8364</v>
      </c>
      <c r="C240" s="33" t="s">
        <v>73</v>
      </c>
      <c r="D240" s="33" t="s">
        <v>74</v>
      </c>
      <c r="E240" s="33" t="s">
        <v>246</v>
      </c>
      <c r="F240" s="90" t="s">
        <v>8365</v>
      </c>
      <c r="G240" s="33" t="s">
        <v>114</v>
      </c>
      <c r="H240" s="33" t="s">
        <v>357</v>
      </c>
      <c r="I240" s="33" t="s">
        <v>8366</v>
      </c>
      <c r="J240" s="59" t="s">
        <v>8367</v>
      </c>
      <c r="K240" s="33" t="s">
        <v>8366</v>
      </c>
      <c r="L240" s="33" t="s">
        <v>8368</v>
      </c>
      <c r="M240" s="33" t="s">
        <v>7026</v>
      </c>
      <c r="N240" s="33" t="s">
        <v>7423</v>
      </c>
      <c r="O240" s="33" t="s">
        <v>7271</v>
      </c>
      <c r="P240" s="33" t="s">
        <v>7272</v>
      </c>
      <c r="Q240" s="33" t="s">
        <v>8369</v>
      </c>
      <c r="R240" s="33" t="s">
        <v>7274</v>
      </c>
      <c r="S240" s="33" t="s">
        <v>7088</v>
      </c>
      <c r="T240" s="33" t="s">
        <v>257</v>
      </c>
      <c r="U240" s="33" t="s">
        <v>267</v>
      </c>
      <c r="V240" s="59">
        <v>2023</v>
      </c>
      <c r="W240" s="33" t="s">
        <v>91</v>
      </c>
      <c r="X240" s="59">
        <v>202301</v>
      </c>
      <c r="Y240" s="59">
        <v>202312</v>
      </c>
      <c r="Z240" s="60">
        <f t="shared" si="54"/>
        <v>32.58</v>
      </c>
      <c r="AA240" s="63">
        <v>32.58</v>
      </c>
      <c r="AB240" s="69">
        <v>32.58</v>
      </c>
      <c r="AC240" s="69" t="str">
        <f>IFERROR(VLOOKUP(B240,'[2]巫溪-1 (20231219晚计划内)  '!$F:$BO,62,),"")</f>
        <v/>
      </c>
      <c r="AD240" s="69" t="str">
        <f>IFERROR(VLOOKUP(B240,'[2]巫溪-1 (20231219晚计划内)  '!$F:$AH,29,),"")</f>
        <v/>
      </c>
      <c r="AE240" s="69"/>
      <c r="AF240" s="59">
        <v>230</v>
      </c>
      <c r="AG240" s="59">
        <v>38</v>
      </c>
      <c r="AH240" s="33" t="s">
        <v>92</v>
      </c>
      <c r="AI240" s="33" t="s">
        <v>92</v>
      </c>
      <c r="AJ240" s="33" t="s">
        <v>92</v>
      </c>
      <c r="AK240" s="33" t="s">
        <v>91</v>
      </c>
      <c r="AL240" s="33" t="s">
        <v>92</v>
      </c>
      <c r="AM240" s="33" t="s">
        <v>92</v>
      </c>
      <c r="AN240" s="33" t="s">
        <v>85</v>
      </c>
      <c r="AO240" s="33" t="s">
        <v>92</v>
      </c>
      <c r="AP240" s="33" t="s">
        <v>85</v>
      </c>
      <c r="AQ240" s="33" t="s">
        <v>258</v>
      </c>
      <c r="AR240" s="65"/>
    </row>
    <row r="241" s="55" customFormat="1" ht="52" customHeight="1" outlineLevel="2" spans="1:44">
      <c r="A241" s="60">
        <v>197</v>
      </c>
      <c r="B241" s="83" t="s">
        <v>8370</v>
      </c>
      <c r="C241" s="33" t="s">
        <v>73</v>
      </c>
      <c r="D241" s="33" t="s">
        <v>74</v>
      </c>
      <c r="E241" s="33" t="s">
        <v>246</v>
      </c>
      <c r="F241" s="83" t="s">
        <v>8371</v>
      </c>
      <c r="G241" s="33" t="s">
        <v>114</v>
      </c>
      <c r="H241" s="33" t="s">
        <v>392</v>
      </c>
      <c r="I241" s="83" t="s">
        <v>8372</v>
      </c>
      <c r="J241" s="59" t="s">
        <v>8373</v>
      </c>
      <c r="K241" s="83" t="s">
        <v>8372</v>
      </c>
      <c r="L241" s="33" t="s">
        <v>8374</v>
      </c>
      <c r="M241" s="33" t="s">
        <v>7026</v>
      </c>
      <c r="N241" s="33" t="s">
        <v>7423</v>
      </c>
      <c r="O241" s="33" t="s">
        <v>7271</v>
      </c>
      <c r="P241" s="33" t="s">
        <v>7272</v>
      </c>
      <c r="Q241" s="33" t="s">
        <v>8375</v>
      </c>
      <c r="R241" s="33" t="s">
        <v>7274</v>
      </c>
      <c r="S241" s="33" t="s">
        <v>7088</v>
      </c>
      <c r="T241" s="33" t="s">
        <v>257</v>
      </c>
      <c r="U241" s="33" t="s">
        <v>267</v>
      </c>
      <c r="V241" s="59">
        <v>2023</v>
      </c>
      <c r="W241" s="33" t="s">
        <v>91</v>
      </c>
      <c r="X241" s="59">
        <v>202301</v>
      </c>
      <c r="Y241" s="59">
        <v>202312</v>
      </c>
      <c r="Z241" s="60">
        <f t="shared" si="54"/>
        <v>58.89</v>
      </c>
      <c r="AA241" s="63">
        <v>58.89</v>
      </c>
      <c r="AB241" s="69">
        <v>58.89</v>
      </c>
      <c r="AC241" s="69" t="str">
        <f>IFERROR(VLOOKUP(B241,'[2]巫溪-1 (20231219晚计划内)  '!$F:$BO,62,),"")</f>
        <v/>
      </c>
      <c r="AD241" s="69" t="str">
        <f>IFERROR(VLOOKUP(B241,'[2]巫溪-1 (20231219晚计划内)  '!$F:$AH,29,),"")</f>
        <v/>
      </c>
      <c r="AE241" s="69"/>
      <c r="AF241" s="59">
        <v>450</v>
      </c>
      <c r="AG241" s="59">
        <v>75</v>
      </c>
      <c r="AH241" s="33" t="s">
        <v>92</v>
      </c>
      <c r="AI241" s="33" t="s">
        <v>92</v>
      </c>
      <c r="AJ241" s="33" t="s">
        <v>92</v>
      </c>
      <c r="AK241" s="33" t="s">
        <v>91</v>
      </c>
      <c r="AL241" s="33" t="s">
        <v>92</v>
      </c>
      <c r="AM241" s="33" t="s">
        <v>92</v>
      </c>
      <c r="AN241" s="33" t="s">
        <v>85</v>
      </c>
      <c r="AO241" s="33" t="s">
        <v>92</v>
      </c>
      <c r="AP241" s="33" t="s">
        <v>85</v>
      </c>
      <c r="AQ241" s="33" t="s">
        <v>258</v>
      </c>
      <c r="AR241" s="65"/>
    </row>
    <row r="242" s="55" customFormat="1" ht="54" customHeight="1" outlineLevel="2" spans="1:44">
      <c r="A242" s="60">
        <v>198</v>
      </c>
      <c r="B242" s="83" t="s">
        <v>8376</v>
      </c>
      <c r="C242" s="33" t="s">
        <v>73</v>
      </c>
      <c r="D242" s="33" t="s">
        <v>74</v>
      </c>
      <c r="E242" s="33" t="s">
        <v>246</v>
      </c>
      <c r="F242" s="61" t="s">
        <v>8377</v>
      </c>
      <c r="G242" s="33" t="s">
        <v>114</v>
      </c>
      <c r="H242" s="33" t="s">
        <v>399</v>
      </c>
      <c r="I242" s="33" t="s">
        <v>8378</v>
      </c>
      <c r="J242" s="59" t="s">
        <v>8379</v>
      </c>
      <c r="K242" s="33" t="s">
        <v>8378</v>
      </c>
      <c r="L242" s="33" t="s">
        <v>8380</v>
      </c>
      <c r="M242" s="33" t="s">
        <v>7026</v>
      </c>
      <c r="N242" s="33" t="s">
        <v>7423</v>
      </c>
      <c r="O242" s="33" t="s">
        <v>7271</v>
      </c>
      <c r="P242" s="33" t="s">
        <v>7272</v>
      </c>
      <c r="Q242" s="33" t="s">
        <v>8381</v>
      </c>
      <c r="R242" s="33" t="s">
        <v>7274</v>
      </c>
      <c r="S242" s="33" t="s">
        <v>7088</v>
      </c>
      <c r="T242" s="33" t="s">
        <v>257</v>
      </c>
      <c r="U242" s="33" t="s">
        <v>267</v>
      </c>
      <c r="V242" s="59">
        <v>2023</v>
      </c>
      <c r="W242" s="33" t="s">
        <v>91</v>
      </c>
      <c r="X242" s="59">
        <v>202301</v>
      </c>
      <c r="Y242" s="59">
        <v>202312</v>
      </c>
      <c r="Z242" s="60">
        <f t="shared" si="54"/>
        <v>37.65</v>
      </c>
      <c r="AA242" s="63">
        <v>37.65</v>
      </c>
      <c r="AB242" s="69">
        <v>37.65</v>
      </c>
      <c r="AC242" s="69" t="str">
        <f>IFERROR(VLOOKUP(B242,'[2]巫溪-1 (20231219晚计划内)  '!$F:$BO,62,),"")</f>
        <v/>
      </c>
      <c r="AD242" s="69" t="str">
        <f>IFERROR(VLOOKUP(B242,'[2]巫溪-1 (20231219晚计划内)  '!$F:$AH,29,),"")</f>
        <v/>
      </c>
      <c r="AE242" s="69"/>
      <c r="AF242" s="59">
        <v>365</v>
      </c>
      <c r="AG242" s="59">
        <v>61</v>
      </c>
      <c r="AH242" s="33" t="s">
        <v>92</v>
      </c>
      <c r="AI242" s="33" t="s">
        <v>92</v>
      </c>
      <c r="AJ242" s="33" t="s">
        <v>92</v>
      </c>
      <c r="AK242" s="33" t="s">
        <v>91</v>
      </c>
      <c r="AL242" s="33" t="s">
        <v>92</v>
      </c>
      <c r="AM242" s="33" t="s">
        <v>92</v>
      </c>
      <c r="AN242" s="33" t="s">
        <v>85</v>
      </c>
      <c r="AO242" s="33" t="s">
        <v>92</v>
      </c>
      <c r="AP242" s="33" t="s">
        <v>85</v>
      </c>
      <c r="AQ242" s="33" t="s">
        <v>258</v>
      </c>
      <c r="AR242" s="65"/>
    </row>
    <row r="243" s="55" customFormat="1" ht="54" customHeight="1" outlineLevel="2" spans="1:44">
      <c r="A243" s="60">
        <v>199</v>
      </c>
      <c r="B243" s="83" t="s">
        <v>8382</v>
      </c>
      <c r="C243" s="33" t="s">
        <v>73</v>
      </c>
      <c r="D243" s="33" t="s">
        <v>74</v>
      </c>
      <c r="E243" s="33" t="s">
        <v>246</v>
      </c>
      <c r="F243" s="33" t="s">
        <v>8383</v>
      </c>
      <c r="G243" s="33" t="s">
        <v>114</v>
      </c>
      <c r="H243" s="33" t="s">
        <v>405</v>
      </c>
      <c r="I243" s="33" t="s">
        <v>8384</v>
      </c>
      <c r="J243" s="59" t="s">
        <v>8385</v>
      </c>
      <c r="K243" s="33" t="s">
        <v>8384</v>
      </c>
      <c r="L243" s="33" t="s">
        <v>8383</v>
      </c>
      <c r="M243" s="33" t="s">
        <v>7026</v>
      </c>
      <c r="N243" s="33" t="s">
        <v>7423</v>
      </c>
      <c r="O243" s="33" t="s">
        <v>7271</v>
      </c>
      <c r="P243" s="33" t="s">
        <v>7272</v>
      </c>
      <c r="Q243" s="33" t="s">
        <v>8386</v>
      </c>
      <c r="R243" s="33" t="s">
        <v>7274</v>
      </c>
      <c r="S243" s="33" t="s">
        <v>7088</v>
      </c>
      <c r="T243" s="33" t="s">
        <v>257</v>
      </c>
      <c r="U243" s="33" t="s">
        <v>267</v>
      </c>
      <c r="V243" s="59">
        <v>2023</v>
      </c>
      <c r="W243" s="33" t="s">
        <v>91</v>
      </c>
      <c r="X243" s="59">
        <v>202301</v>
      </c>
      <c r="Y243" s="59">
        <v>202312</v>
      </c>
      <c r="Z243" s="60">
        <f t="shared" si="54"/>
        <v>35</v>
      </c>
      <c r="AA243" s="63">
        <v>35</v>
      </c>
      <c r="AB243" s="69">
        <v>35</v>
      </c>
      <c r="AC243" s="69" t="str">
        <f>IFERROR(VLOOKUP(B243,'[2]巫溪-1 (20231219晚计划内)  '!$F:$BO,62,),"")</f>
        <v/>
      </c>
      <c r="AD243" s="69" t="str">
        <f>IFERROR(VLOOKUP(B243,'[2]巫溪-1 (20231219晚计划内)  '!$F:$AH,29,),"")</f>
        <v/>
      </c>
      <c r="AE243" s="69"/>
      <c r="AF243" s="59">
        <v>246</v>
      </c>
      <c r="AG243" s="59">
        <v>44</v>
      </c>
      <c r="AH243" s="33" t="s">
        <v>92</v>
      </c>
      <c r="AI243" s="33" t="s">
        <v>92</v>
      </c>
      <c r="AJ243" s="33" t="s">
        <v>92</v>
      </c>
      <c r="AK243" s="33" t="s">
        <v>91</v>
      </c>
      <c r="AL243" s="33" t="s">
        <v>92</v>
      </c>
      <c r="AM243" s="33" t="s">
        <v>92</v>
      </c>
      <c r="AN243" s="33" t="s">
        <v>85</v>
      </c>
      <c r="AO243" s="33" t="s">
        <v>92</v>
      </c>
      <c r="AP243" s="33" t="s">
        <v>85</v>
      </c>
      <c r="AQ243" s="33" t="s">
        <v>258</v>
      </c>
      <c r="AR243" s="65"/>
    </row>
    <row r="244" s="54" customFormat="1" ht="56" customHeight="1" outlineLevel="2" spans="1:44">
      <c r="A244" s="60">
        <v>200</v>
      </c>
      <c r="B244" s="83" t="s">
        <v>8387</v>
      </c>
      <c r="C244" s="33" t="s">
        <v>73</v>
      </c>
      <c r="D244" s="33" t="s">
        <v>74</v>
      </c>
      <c r="E244" s="33" t="s">
        <v>246</v>
      </c>
      <c r="F244" s="61" t="s">
        <v>8388</v>
      </c>
      <c r="G244" s="33" t="s">
        <v>114</v>
      </c>
      <c r="H244" s="33" t="s">
        <v>411</v>
      </c>
      <c r="I244" s="33" t="s">
        <v>8389</v>
      </c>
      <c r="J244" s="59" t="s">
        <v>8390</v>
      </c>
      <c r="K244" s="33" t="s">
        <v>8389</v>
      </c>
      <c r="L244" s="33" t="s">
        <v>8391</v>
      </c>
      <c r="M244" s="33" t="s">
        <v>7026</v>
      </c>
      <c r="N244" s="33" t="s">
        <v>7423</v>
      </c>
      <c r="O244" s="33" t="s">
        <v>7271</v>
      </c>
      <c r="P244" s="33" t="s">
        <v>7272</v>
      </c>
      <c r="Q244" s="33" t="s">
        <v>8392</v>
      </c>
      <c r="R244" s="33" t="s">
        <v>7274</v>
      </c>
      <c r="S244" s="33" t="s">
        <v>7088</v>
      </c>
      <c r="T244" s="33" t="s">
        <v>257</v>
      </c>
      <c r="U244" s="33" t="s">
        <v>267</v>
      </c>
      <c r="V244" s="59">
        <v>2023</v>
      </c>
      <c r="W244" s="33" t="s">
        <v>91</v>
      </c>
      <c r="X244" s="59">
        <v>202301</v>
      </c>
      <c r="Y244" s="59">
        <v>202312</v>
      </c>
      <c r="Z244" s="60">
        <f t="shared" si="54"/>
        <v>20.7</v>
      </c>
      <c r="AA244" s="63">
        <v>20.7</v>
      </c>
      <c r="AB244" s="69">
        <v>20.7</v>
      </c>
      <c r="AC244" s="69" t="str">
        <f>IFERROR(VLOOKUP(B244,'[2]巫溪-1 (20231219晚计划内)  '!$F:$BO,62,),"")</f>
        <v/>
      </c>
      <c r="AD244" s="69" t="str">
        <f>IFERROR(VLOOKUP(B244,'[2]巫溪-1 (20231219晚计划内)  '!$F:$AH,29,),"")</f>
        <v/>
      </c>
      <c r="AE244" s="69"/>
      <c r="AF244" s="59">
        <v>220</v>
      </c>
      <c r="AG244" s="59">
        <v>37</v>
      </c>
      <c r="AH244" s="33" t="s">
        <v>92</v>
      </c>
      <c r="AI244" s="33" t="s">
        <v>92</v>
      </c>
      <c r="AJ244" s="33" t="s">
        <v>92</v>
      </c>
      <c r="AK244" s="33" t="s">
        <v>91</v>
      </c>
      <c r="AL244" s="33" t="s">
        <v>92</v>
      </c>
      <c r="AM244" s="33" t="s">
        <v>92</v>
      </c>
      <c r="AN244" s="33" t="s">
        <v>85</v>
      </c>
      <c r="AO244" s="33" t="s">
        <v>92</v>
      </c>
      <c r="AP244" s="33" t="s">
        <v>85</v>
      </c>
      <c r="AQ244" s="33" t="s">
        <v>258</v>
      </c>
      <c r="AR244" s="65"/>
    </row>
    <row r="245" s="54" customFormat="1" ht="88" customHeight="1" outlineLevel="2" spans="1:44">
      <c r="A245" s="60">
        <v>201</v>
      </c>
      <c r="B245" s="83" t="s">
        <v>8393</v>
      </c>
      <c r="C245" s="33" t="s">
        <v>73</v>
      </c>
      <c r="D245" s="33" t="s">
        <v>74</v>
      </c>
      <c r="E245" s="33" t="s">
        <v>246</v>
      </c>
      <c r="F245" s="83" t="s">
        <v>8394</v>
      </c>
      <c r="G245" s="33" t="s">
        <v>114</v>
      </c>
      <c r="H245" s="33" t="s">
        <v>417</v>
      </c>
      <c r="I245" s="83" t="s">
        <v>8395</v>
      </c>
      <c r="J245" s="59" t="s">
        <v>8396</v>
      </c>
      <c r="K245" s="83" t="s">
        <v>8395</v>
      </c>
      <c r="L245" s="33" t="s">
        <v>8397</v>
      </c>
      <c r="M245" s="33" t="s">
        <v>7026</v>
      </c>
      <c r="N245" s="33" t="s">
        <v>7423</v>
      </c>
      <c r="O245" s="33" t="s">
        <v>7271</v>
      </c>
      <c r="P245" s="33" t="s">
        <v>7272</v>
      </c>
      <c r="Q245" s="33" t="s">
        <v>8398</v>
      </c>
      <c r="R245" s="33" t="s">
        <v>7274</v>
      </c>
      <c r="S245" s="33" t="s">
        <v>7088</v>
      </c>
      <c r="T245" s="33" t="s">
        <v>257</v>
      </c>
      <c r="U245" s="33" t="s">
        <v>267</v>
      </c>
      <c r="V245" s="59">
        <v>2023</v>
      </c>
      <c r="W245" s="33" t="s">
        <v>91</v>
      </c>
      <c r="X245" s="59">
        <v>202301</v>
      </c>
      <c r="Y245" s="59">
        <v>202312</v>
      </c>
      <c r="Z245" s="60">
        <f t="shared" si="54"/>
        <v>91.68</v>
      </c>
      <c r="AA245" s="63">
        <v>91.68</v>
      </c>
      <c r="AB245" s="69">
        <v>91.68</v>
      </c>
      <c r="AC245" s="69" t="str">
        <f>IFERROR(VLOOKUP(B245,'[2]巫溪-1 (20231219晚计划内)  '!$F:$BO,62,),"")</f>
        <v/>
      </c>
      <c r="AD245" s="69" t="str">
        <f>IFERROR(VLOOKUP(B245,'[2]巫溪-1 (20231219晚计划内)  '!$F:$AH,29,),"")</f>
        <v/>
      </c>
      <c r="AE245" s="69"/>
      <c r="AF245" s="59">
        <v>566</v>
      </c>
      <c r="AG245" s="59">
        <v>94</v>
      </c>
      <c r="AH245" s="33" t="s">
        <v>92</v>
      </c>
      <c r="AI245" s="33" t="s">
        <v>92</v>
      </c>
      <c r="AJ245" s="33" t="s">
        <v>92</v>
      </c>
      <c r="AK245" s="33" t="s">
        <v>91</v>
      </c>
      <c r="AL245" s="33" t="s">
        <v>92</v>
      </c>
      <c r="AM245" s="33" t="s">
        <v>92</v>
      </c>
      <c r="AN245" s="33" t="s">
        <v>85</v>
      </c>
      <c r="AO245" s="33" t="s">
        <v>92</v>
      </c>
      <c r="AP245" s="33" t="s">
        <v>85</v>
      </c>
      <c r="AQ245" s="33" t="s">
        <v>258</v>
      </c>
      <c r="AR245" s="65"/>
    </row>
    <row r="246" s="54" customFormat="1" ht="52" customHeight="1" outlineLevel="2" spans="1:44">
      <c r="A246" s="60">
        <v>202</v>
      </c>
      <c r="B246" s="33" t="s">
        <v>8399</v>
      </c>
      <c r="C246" s="33" t="s">
        <v>73</v>
      </c>
      <c r="D246" s="33" t="s">
        <v>74</v>
      </c>
      <c r="E246" s="33" t="s">
        <v>246</v>
      </c>
      <c r="F246" s="33" t="s">
        <v>8400</v>
      </c>
      <c r="G246" s="33" t="s">
        <v>114</v>
      </c>
      <c r="H246" s="33" t="s">
        <v>423</v>
      </c>
      <c r="I246" s="33" t="s">
        <v>8401</v>
      </c>
      <c r="J246" s="59" t="s">
        <v>8402</v>
      </c>
      <c r="K246" s="33" t="s">
        <v>8401</v>
      </c>
      <c r="L246" s="33" t="s">
        <v>8400</v>
      </c>
      <c r="M246" s="33" t="s">
        <v>7026</v>
      </c>
      <c r="N246" s="33" t="s">
        <v>7423</v>
      </c>
      <c r="O246" s="33" t="s">
        <v>7271</v>
      </c>
      <c r="P246" s="33" t="s">
        <v>7272</v>
      </c>
      <c r="Q246" s="33" t="s">
        <v>8142</v>
      </c>
      <c r="R246" s="33" t="s">
        <v>7274</v>
      </c>
      <c r="S246" s="33" t="s">
        <v>7088</v>
      </c>
      <c r="T246" s="33" t="s">
        <v>257</v>
      </c>
      <c r="U246" s="33" t="s">
        <v>267</v>
      </c>
      <c r="V246" s="59">
        <v>2023</v>
      </c>
      <c r="W246" s="33" t="s">
        <v>91</v>
      </c>
      <c r="X246" s="59">
        <v>202301</v>
      </c>
      <c r="Y246" s="59">
        <v>202312</v>
      </c>
      <c r="Z246" s="60">
        <f t="shared" si="54"/>
        <v>200</v>
      </c>
      <c r="AA246" s="65">
        <f t="shared" si="55"/>
        <v>200</v>
      </c>
      <c r="AB246" s="69"/>
      <c r="AC246" s="69">
        <v>200</v>
      </c>
      <c r="AD246" s="69" t="str">
        <f>IFERROR(VLOOKUP(B246,'[2]巫溪-1 (20231219晚计划内)  '!$F:$AH,29,),"")</f>
        <v/>
      </c>
      <c r="AE246" s="69"/>
      <c r="AF246" s="59">
        <v>388</v>
      </c>
      <c r="AG246" s="59">
        <v>65</v>
      </c>
      <c r="AH246" s="33" t="s">
        <v>92</v>
      </c>
      <c r="AI246" s="33" t="s">
        <v>92</v>
      </c>
      <c r="AJ246" s="33" t="s">
        <v>92</v>
      </c>
      <c r="AK246" s="33" t="s">
        <v>91</v>
      </c>
      <c r="AL246" s="33" t="s">
        <v>92</v>
      </c>
      <c r="AM246" s="33" t="s">
        <v>92</v>
      </c>
      <c r="AN246" s="33" t="s">
        <v>85</v>
      </c>
      <c r="AO246" s="33" t="s">
        <v>92</v>
      </c>
      <c r="AP246" s="33" t="s">
        <v>85</v>
      </c>
      <c r="AQ246" s="33" t="s">
        <v>258</v>
      </c>
      <c r="AR246" s="65"/>
    </row>
    <row r="247" s="54" customFormat="1" ht="68" customHeight="1" outlineLevel="2" spans="1:44">
      <c r="A247" s="60">
        <v>203</v>
      </c>
      <c r="B247" s="33" t="s">
        <v>8403</v>
      </c>
      <c r="C247" s="33" t="s">
        <v>73</v>
      </c>
      <c r="D247" s="33" t="s">
        <v>74</v>
      </c>
      <c r="E247" s="33" t="s">
        <v>246</v>
      </c>
      <c r="F247" s="33" t="s">
        <v>8404</v>
      </c>
      <c r="G247" s="33" t="s">
        <v>114</v>
      </c>
      <c r="H247" s="83" t="s">
        <v>1619</v>
      </c>
      <c r="I247" s="83" t="s">
        <v>8405</v>
      </c>
      <c r="J247" s="59" t="s">
        <v>8406</v>
      </c>
      <c r="K247" s="83" t="s">
        <v>8405</v>
      </c>
      <c r="L247" s="33" t="s">
        <v>8407</v>
      </c>
      <c r="M247" s="33" t="s">
        <v>7026</v>
      </c>
      <c r="N247" s="33" t="s">
        <v>7423</v>
      </c>
      <c r="O247" s="33" t="s">
        <v>7271</v>
      </c>
      <c r="P247" s="33" t="s">
        <v>7272</v>
      </c>
      <c r="Q247" s="33" t="s">
        <v>8408</v>
      </c>
      <c r="R247" s="33" t="s">
        <v>7274</v>
      </c>
      <c r="S247" s="33" t="s">
        <v>7088</v>
      </c>
      <c r="T247" s="33" t="s">
        <v>257</v>
      </c>
      <c r="U247" s="33" t="s">
        <v>267</v>
      </c>
      <c r="V247" s="59">
        <v>2023</v>
      </c>
      <c r="W247" s="33" t="s">
        <v>91</v>
      </c>
      <c r="X247" s="59">
        <v>202301</v>
      </c>
      <c r="Y247" s="59">
        <v>202312</v>
      </c>
      <c r="Z247" s="60">
        <f t="shared" si="54"/>
        <v>31.56</v>
      </c>
      <c r="AA247" s="65">
        <v>31.56</v>
      </c>
      <c r="AB247" s="69">
        <v>31.56</v>
      </c>
      <c r="AC247" s="69" t="str">
        <f>IFERROR(VLOOKUP(B247,'[2]巫溪-1 (20231219晚计划内)  '!$F:$BO,62,),"")</f>
        <v/>
      </c>
      <c r="AD247" s="69" t="str">
        <f>IFERROR(VLOOKUP(B247,'[2]巫溪-1 (20231219晚计划内)  '!$F:$AH,29,),"")</f>
        <v/>
      </c>
      <c r="AE247" s="69"/>
      <c r="AF247" s="59">
        <v>274</v>
      </c>
      <c r="AG247" s="59">
        <v>46</v>
      </c>
      <c r="AH247" s="33" t="s">
        <v>92</v>
      </c>
      <c r="AI247" s="33" t="s">
        <v>92</v>
      </c>
      <c r="AJ247" s="33" t="s">
        <v>92</v>
      </c>
      <c r="AK247" s="33" t="s">
        <v>91</v>
      </c>
      <c r="AL247" s="33" t="s">
        <v>92</v>
      </c>
      <c r="AM247" s="33" t="s">
        <v>92</v>
      </c>
      <c r="AN247" s="33" t="s">
        <v>85</v>
      </c>
      <c r="AO247" s="33" t="s">
        <v>92</v>
      </c>
      <c r="AP247" s="33" t="s">
        <v>85</v>
      </c>
      <c r="AQ247" s="33" t="s">
        <v>258</v>
      </c>
      <c r="AR247" s="65"/>
    </row>
    <row r="248" s="54" customFormat="1" ht="78" customHeight="1" outlineLevel="2" spans="1:45">
      <c r="A248" s="60">
        <v>204</v>
      </c>
      <c r="B248" s="33" t="s">
        <v>8409</v>
      </c>
      <c r="C248" s="33" t="s">
        <v>73</v>
      </c>
      <c r="D248" s="33" t="s">
        <v>74</v>
      </c>
      <c r="E248" s="33" t="s">
        <v>246</v>
      </c>
      <c r="F248" s="33" t="s">
        <v>8410</v>
      </c>
      <c r="G248" s="33" t="s">
        <v>114</v>
      </c>
      <c r="H248" s="33" t="s">
        <v>261</v>
      </c>
      <c r="I248" s="33" t="s">
        <v>8411</v>
      </c>
      <c r="J248" s="59" t="s">
        <v>8412</v>
      </c>
      <c r="K248" s="33" t="s">
        <v>8413</v>
      </c>
      <c r="L248" s="33" t="s">
        <v>8414</v>
      </c>
      <c r="M248" s="33" t="s">
        <v>7026</v>
      </c>
      <c r="N248" s="33" t="s">
        <v>7423</v>
      </c>
      <c r="O248" s="33" t="s">
        <v>7271</v>
      </c>
      <c r="P248" s="33" t="s">
        <v>7272</v>
      </c>
      <c r="Q248" s="33" t="s">
        <v>8415</v>
      </c>
      <c r="R248" s="33" t="s">
        <v>7274</v>
      </c>
      <c r="S248" s="33" t="s">
        <v>7088</v>
      </c>
      <c r="T248" s="33" t="s">
        <v>257</v>
      </c>
      <c r="U248" s="33" t="s">
        <v>267</v>
      </c>
      <c r="V248" s="59">
        <v>2023</v>
      </c>
      <c r="W248" s="33" t="s">
        <v>91</v>
      </c>
      <c r="X248" s="59">
        <v>202301</v>
      </c>
      <c r="Y248" s="59">
        <v>202312</v>
      </c>
      <c r="Z248" s="60">
        <f t="shared" si="54"/>
        <v>33.65</v>
      </c>
      <c r="AA248" s="65">
        <f t="shared" si="55"/>
        <v>8.65</v>
      </c>
      <c r="AB248" s="69">
        <v>8.65</v>
      </c>
      <c r="AC248" s="69">
        <f>IFERROR(VLOOKUP(B248,'[2]巫溪-1 (20231219晚计划内)  '!$F:$BO,62,),"")</f>
        <v>0</v>
      </c>
      <c r="AD248" s="69">
        <f>IFERROR(VLOOKUP(B248,'[2]巫溪-1 (20231219晚计划内)  '!$F:$AH,29,),"")</f>
        <v>25</v>
      </c>
      <c r="AE248" s="69"/>
      <c r="AF248" s="59">
        <v>3000</v>
      </c>
      <c r="AG248" s="59">
        <v>223</v>
      </c>
      <c r="AH248" s="33" t="s">
        <v>92</v>
      </c>
      <c r="AI248" s="33" t="s">
        <v>92</v>
      </c>
      <c r="AJ248" s="33" t="s">
        <v>92</v>
      </c>
      <c r="AK248" s="33" t="s">
        <v>91</v>
      </c>
      <c r="AL248" s="33" t="s">
        <v>91</v>
      </c>
      <c r="AM248" s="33" t="s">
        <v>92</v>
      </c>
      <c r="AN248" s="33" t="s">
        <v>85</v>
      </c>
      <c r="AO248" s="33" t="s">
        <v>92</v>
      </c>
      <c r="AP248" s="33" t="s">
        <v>85</v>
      </c>
      <c r="AQ248" s="33" t="s">
        <v>258</v>
      </c>
      <c r="AR248" s="65"/>
      <c r="AS248" s="76" t="s">
        <v>7033</v>
      </c>
    </row>
    <row r="249" s="54" customFormat="1" ht="123" customHeight="1" outlineLevel="2" spans="1:44">
      <c r="A249" s="60">
        <v>205</v>
      </c>
      <c r="B249" s="33" t="s">
        <v>8416</v>
      </c>
      <c r="C249" s="33" t="s">
        <v>73</v>
      </c>
      <c r="D249" s="33" t="s">
        <v>74</v>
      </c>
      <c r="E249" s="33" t="s">
        <v>246</v>
      </c>
      <c r="F249" s="61" t="s">
        <v>8417</v>
      </c>
      <c r="G249" s="33" t="s">
        <v>114</v>
      </c>
      <c r="H249" s="33" t="s">
        <v>279</v>
      </c>
      <c r="I249" s="61" t="s">
        <v>8418</v>
      </c>
      <c r="J249" s="59" t="s">
        <v>8419</v>
      </c>
      <c r="K249" s="33" t="s">
        <v>8418</v>
      </c>
      <c r="L249" s="33" t="s">
        <v>8420</v>
      </c>
      <c r="M249" s="33" t="s">
        <v>7026</v>
      </c>
      <c r="N249" s="33" t="s">
        <v>7027</v>
      </c>
      <c r="O249" s="33" t="s">
        <v>7271</v>
      </c>
      <c r="P249" s="33" t="s">
        <v>7272</v>
      </c>
      <c r="Q249" s="33" t="s">
        <v>8421</v>
      </c>
      <c r="R249" s="33" t="s">
        <v>7274</v>
      </c>
      <c r="S249" s="33" t="s">
        <v>7088</v>
      </c>
      <c r="T249" s="33" t="s">
        <v>257</v>
      </c>
      <c r="U249" s="33" t="s">
        <v>267</v>
      </c>
      <c r="V249" s="59">
        <v>2023</v>
      </c>
      <c r="W249" s="33" t="s">
        <v>91</v>
      </c>
      <c r="X249" s="59">
        <v>202301</v>
      </c>
      <c r="Y249" s="59">
        <v>202312</v>
      </c>
      <c r="Z249" s="60">
        <f t="shared" si="54"/>
        <v>316.46</v>
      </c>
      <c r="AA249" s="65">
        <f t="shared" si="55"/>
        <v>116.46</v>
      </c>
      <c r="AB249" s="69">
        <v>116.46</v>
      </c>
      <c r="AC249" s="69">
        <f>IFERROR(VLOOKUP(B249,'[2]巫溪-1 (20231219晚计划内)  '!$F:$BO,62,),"")</f>
        <v>0</v>
      </c>
      <c r="AD249" s="69">
        <f>IFERROR(VLOOKUP(B249,'[2]巫溪-1 (20231219晚计划内)  '!$F:$AH,29,),"")</f>
        <v>200</v>
      </c>
      <c r="AE249" s="69"/>
      <c r="AF249" s="59">
        <v>1200</v>
      </c>
      <c r="AG249" s="59">
        <v>145</v>
      </c>
      <c r="AH249" s="33" t="s">
        <v>92</v>
      </c>
      <c r="AI249" s="33" t="s">
        <v>92</v>
      </c>
      <c r="AJ249" s="33" t="s">
        <v>92</v>
      </c>
      <c r="AK249" s="33" t="s">
        <v>91</v>
      </c>
      <c r="AL249" s="33" t="s">
        <v>92</v>
      </c>
      <c r="AM249" s="33" t="s">
        <v>92</v>
      </c>
      <c r="AN249" s="33" t="s">
        <v>85</v>
      </c>
      <c r="AO249" s="33" t="s">
        <v>92</v>
      </c>
      <c r="AP249" s="33" t="s">
        <v>85</v>
      </c>
      <c r="AQ249" s="33" t="s">
        <v>258</v>
      </c>
      <c r="AR249" s="65"/>
    </row>
    <row r="250" s="54" customFormat="1" ht="58" customHeight="1" outlineLevel="2" spans="1:44">
      <c r="A250" s="60">
        <v>206</v>
      </c>
      <c r="B250" s="33" t="s">
        <v>8422</v>
      </c>
      <c r="C250" s="33" t="s">
        <v>73</v>
      </c>
      <c r="D250" s="33" t="s">
        <v>74</v>
      </c>
      <c r="E250" s="33" t="s">
        <v>246</v>
      </c>
      <c r="F250" s="33" t="s">
        <v>8423</v>
      </c>
      <c r="G250" s="33" t="s">
        <v>114</v>
      </c>
      <c r="H250" s="33" t="s">
        <v>286</v>
      </c>
      <c r="I250" s="33" t="s">
        <v>8424</v>
      </c>
      <c r="J250" s="59" t="s">
        <v>8425</v>
      </c>
      <c r="K250" s="33" t="s">
        <v>8424</v>
      </c>
      <c r="L250" s="33" t="s">
        <v>8426</v>
      </c>
      <c r="M250" s="33" t="s">
        <v>7026</v>
      </c>
      <c r="N250" s="33" t="s">
        <v>7027</v>
      </c>
      <c r="O250" s="33" t="s">
        <v>7271</v>
      </c>
      <c r="P250" s="33" t="s">
        <v>7272</v>
      </c>
      <c r="Q250" s="33" t="s">
        <v>8427</v>
      </c>
      <c r="R250" s="33" t="s">
        <v>7274</v>
      </c>
      <c r="S250" s="33" t="s">
        <v>7088</v>
      </c>
      <c r="T250" s="33" t="s">
        <v>257</v>
      </c>
      <c r="U250" s="33" t="s">
        <v>267</v>
      </c>
      <c r="V250" s="59">
        <v>2023</v>
      </c>
      <c r="W250" s="33" t="s">
        <v>91</v>
      </c>
      <c r="X250" s="59">
        <v>202301</v>
      </c>
      <c r="Y250" s="59">
        <v>202312</v>
      </c>
      <c r="Z250" s="60">
        <f t="shared" si="54"/>
        <v>65.5</v>
      </c>
      <c r="AA250" s="65">
        <f t="shared" si="55"/>
        <v>15.5</v>
      </c>
      <c r="AB250" s="69">
        <v>15.5</v>
      </c>
      <c r="AC250" s="69">
        <f>IFERROR(VLOOKUP(B250,'[2]巫溪-1 (20231219晚计划内)  '!$F:$BO,62,),"")</f>
        <v>0</v>
      </c>
      <c r="AD250" s="69">
        <f>IFERROR(VLOOKUP(B250,'[2]巫溪-1 (20231219晚计划内)  '!$F:$AH,29,),"")</f>
        <v>50</v>
      </c>
      <c r="AE250" s="69"/>
      <c r="AF250" s="59">
        <v>1000</v>
      </c>
      <c r="AG250" s="59">
        <v>86</v>
      </c>
      <c r="AH250" s="33" t="s">
        <v>92</v>
      </c>
      <c r="AI250" s="33" t="s">
        <v>92</v>
      </c>
      <c r="AJ250" s="33" t="s">
        <v>92</v>
      </c>
      <c r="AK250" s="33" t="s">
        <v>91</v>
      </c>
      <c r="AL250" s="33" t="s">
        <v>92</v>
      </c>
      <c r="AM250" s="33" t="s">
        <v>92</v>
      </c>
      <c r="AN250" s="33" t="s">
        <v>85</v>
      </c>
      <c r="AO250" s="33" t="s">
        <v>92</v>
      </c>
      <c r="AP250" s="33" t="s">
        <v>85</v>
      </c>
      <c r="AQ250" s="33" t="s">
        <v>258</v>
      </c>
      <c r="AR250" s="65"/>
    </row>
    <row r="251" s="54" customFormat="1" ht="58" customHeight="1" outlineLevel="2" spans="1:44">
      <c r="A251" s="60">
        <v>207</v>
      </c>
      <c r="B251" s="33" t="s">
        <v>8428</v>
      </c>
      <c r="C251" s="33" t="s">
        <v>73</v>
      </c>
      <c r="D251" s="33" t="s">
        <v>74</v>
      </c>
      <c r="E251" s="33" t="s">
        <v>246</v>
      </c>
      <c r="F251" s="33" t="s">
        <v>8429</v>
      </c>
      <c r="G251" s="33" t="s">
        <v>114</v>
      </c>
      <c r="H251" s="33" t="s">
        <v>293</v>
      </c>
      <c r="I251" s="33" t="s">
        <v>8430</v>
      </c>
      <c r="J251" s="59" t="s">
        <v>8431</v>
      </c>
      <c r="K251" s="33" t="s">
        <v>8430</v>
      </c>
      <c r="L251" s="33" t="s">
        <v>8432</v>
      </c>
      <c r="M251" s="33" t="s">
        <v>7026</v>
      </c>
      <c r="N251" s="33" t="s">
        <v>7027</v>
      </c>
      <c r="O251" s="33" t="s">
        <v>7271</v>
      </c>
      <c r="P251" s="33" t="s">
        <v>7272</v>
      </c>
      <c r="Q251" s="33" t="s">
        <v>8433</v>
      </c>
      <c r="R251" s="33" t="s">
        <v>7274</v>
      </c>
      <c r="S251" s="33" t="s">
        <v>7088</v>
      </c>
      <c r="T251" s="33" t="s">
        <v>257</v>
      </c>
      <c r="U251" s="33" t="s">
        <v>267</v>
      </c>
      <c r="V251" s="59">
        <v>2023</v>
      </c>
      <c r="W251" s="33" t="s">
        <v>91</v>
      </c>
      <c r="X251" s="59">
        <v>202301</v>
      </c>
      <c r="Y251" s="59">
        <v>202312</v>
      </c>
      <c r="Z251" s="60">
        <f t="shared" si="54"/>
        <v>34.79</v>
      </c>
      <c r="AA251" s="65">
        <f t="shared" si="55"/>
        <v>14.79</v>
      </c>
      <c r="AB251" s="69">
        <v>14.79</v>
      </c>
      <c r="AC251" s="69">
        <f>IFERROR(VLOOKUP(B251,'[2]巫溪-1 (20231219晚计划内)  '!$F:$BO,62,),"")</f>
        <v>0</v>
      </c>
      <c r="AD251" s="69">
        <f>IFERROR(VLOOKUP(B251,'[2]巫溪-1 (20231219晚计划内)  '!$F:$AH,29,),"")</f>
        <v>20</v>
      </c>
      <c r="AE251" s="69"/>
      <c r="AF251" s="59">
        <v>800</v>
      </c>
      <c r="AG251" s="59">
        <v>60</v>
      </c>
      <c r="AH251" s="33" t="s">
        <v>92</v>
      </c>
      <c r="AI251" s="33" t="s">
        <v>92</v>
      </c>
      <c r="AJ251" s="33" t="s">
        <v>92</v>
      </c>
      <c r="AK251" s="33" t="s">
        <v>91</v>
      </c>
      <c r="AL251" s="33" t="s">
        <v>92</v>
      </c>
      <c r="AM251" s="33" t="s">
        <v>92</v>
      </c>
      <c r="AN251" s="33" t="s">
        <v>85</v>
      </c>
      <c r="AO251" s="33" t="s">
        <v>92</v>
      </c>
      <c r="AP251" s="33" t="s">
        <v>85</v>
      </c>
      <c r="AQ251" s="33" t="s">
        <v>258</v>
      </c>
      <c r="AR251" s="65"/>
    </row>
    <row r="252" s="54" customFormat="1" ht="70" customHeight="1" outlineLevel="2" spans="1:44">
      <c r="A252" s="60">
        <v>208</v>
      </c>
      <c r="B252" s="33" t="s">
        <v>8434</v>
      </c>
      <c r="C252" s="33" t="s">
        <v>73</v>
      </c>
      <c r="D252" s="33" t="s">
        <v>74</v>
      </c>
      <c r="E252" s="33" t="s">
        <v>246</v>
      </c>
      <c r="F252" s="33" t="s">
        <v>8435</v>
      </c>
      <c r="G252" s="33" t="s">
        <v>114</v>
      </c>
      <c r="H252" s="33" t="s">
        <v>300</v>
      </c>
      <c r="I252" s="33" t="s">
        <v>8436</v>
      </c>
      <c r="J252" s="59" t="s">
        <v>8437</v>
      </c>
      <c r="K252" s="33" t="s">
        <v>8436</v>
      </c>
      <c r="L252" s="33" t="s">
        <v>8438</v>
      </c>
      <c r="M252" s="33" t="s">
        <v>7026</v>
      </c>
      <c r="N252" s="33" t="s">
        <v>7027</v>
      </c>
      <c r="O252" s="33" t="s">
        <v>7271</v>
      </c>
      <c r="P252" s="33" t="s">
        <v>7272</v>
      </c>
      <c r="Q252" s="33" t="s">
        <v>8439</v>
      </c>
      <c r="R252" s="33" t="s">
        <v>7274</v>
      </c>
      <c r="S252" s="33" t="s">
        <v>7088</v>
      </c>
      <c r="T252" s="33" t="s">
        <v>257</v>
      </c>
      <c r="U252" s="33" t="s">
        <v>267</v>
      </c>
      <c r="V252" s="59">
        <v>2023</v>
      </c>
      <c r="W252" s="33" t="s">
        <v>91</v>
      </c>
      <c r="X252" s="59">
        <v>202301</v>
      </c>
      <c r="Y252" s="59">
        <v>202312</v>
      </c>
      <c r="Z252" s="60">
        <f t="shared" si="54"/>
        <v>51.91</v>
      </c>
      <c r="AA252" s="65">
        <f t="shared" si="55"/>
        <v>9.84</v>
      </c>
      <c r="AB252" s="69">
        <v>9.84</v>
      </c>
      <c r="AC252" s="69">
        <f>IFERROR(VLOOKUP(B252,'[2]巫溪-1 (20231219晚计划内)  '!$F:$BO,62,),"")</f>
        <v>0</v>
      </c>
      <c r="AD252" s="69">
        <f>IFERROR(VLOOKUP(B252,'[2]巫溪-1 (20231219晚计划内)  '!$F:$AH,29,),"")</f>
        <v>42.07</v>
      </c>
      <c r="AE252" s="69"/>
      <c r="AF252" s="59">
        <v>500</v>
      </c>
      <c r="AG252" s="59">
        <v>48</v>
      </c>
      <c r="AH252" s="33" t="s">
        <v>92</v>
      </c>
      <c r="AI252" s="33" t="s">
        <v>92</v>
      </c>
      <c r="AJ252" s="33" t="s">
        <v>92</v>
      </c>
      <c r="AK252" s="33" t="s">
        <v>91</v>
      </c>
      <c r="AL252" s="33" t="s">
        <v>91</v>
      </c>
      <c r="AM252" s="33" t="s">
        <v>92</v>
      </c>
      <c r="AN252" s="33" t="s">
        <v>85</v>
      </c>
      <c r="AO252" s="33" t="s">
        <v>92</v>
      </c>
      <c r="AP252" s="33" t="s">
        <v>85</v>
      </c>
      <c r="AQ252" s="33" t="s">
        <v>258</v>
      </c>
      <c r="AR252" s="65"/>
    </row>
    <row r="253" s="54" customFormat="1" ht="54" customHeight="1" outlineLevel="2" spans="1:44">
      <c r="A253" s="60">
        <v>209</v>
      </c>
      <c r="B253" s="33" t="s">
        <v>8440</v>
      </c>
      <c r="C253" s="33" t="s">
        <v>73</v>
      </c>
      <c r="D253" s="33" t="s">
        <v>74</v>
      </c>
      <c r="E253" s="33" t="s">
        <v>246</v>
      </c>
      <c r="F253" s="33" t="s">
        <v>8441</v>
      </c>
      <c r="G253" s="33" t="s">
        <v>114</v>
      </c>
      <c r="H253" s="33" t="s">
        <v>314</v>
      </c>
      <c r="I253" s="33" t="s">
        <v>8442</v>
      </c>
      <c r="J253" s="59" t="s">
        <v>8443</v>
      </c>
      <c r="K253" s="33" t="s">
        <v>8442</v>
      </c>
      <c r="L253" s="59" t="s">
        <v>8444</v>
      </c>
      <c r="M253" s="33" t="s">
        <v>7026</v>
      </c>
      <c r="N253" s="33" t="s">
        <v>7027</v>
      </c>
      <c r="O253" s="33" t="s">
        <v>7271</v>
      </c>
      <c r="P253" s="33" t="s">
        <v>7272</v>
      </c>
      <c r="Q253" s="33" t="s">
        <v>8445</v>
      </c>
      <c r="R253" s="33" t="s">
        <v>7274</v>
      </c>
      <c r="S253" s="33" t="s">
        <v>7088</v>
      </c>
      <c r="T253" s="33" t="s">
        <v>257</v>
      </c>
      <c r="U253" s="33" t="s">
        <v>267</v>
      </c>
      <c r="V253" s="59">
        <v>2023</v>
      </c>
      <c r="W253" s="33" t="s">
        <v>91</v>
      </c>
      <c r="X253" s="59">
        <v>202301</v>
      </c>
      <c r="Y253" s="59">
        <v>202312</v>
      </c>
      <c r="Z253" s="60">
        <f t="shared" si="54"/>
        <v>33.67</v>
      </c>
      <c r="AA253" s="65">
        <f t="shared" si="55"/>
        <v>8.67</v>
      </c>
      <c r="AB253" s="69">
        <v>8.67</v>
      </c>
      <c r="AC253" s="69">
        <f>IFERROR(VLOOKUP(B253,'[2]巫溪-1 (20231219晚计划内)  '!$F:$BO,62,),"")</f>
        <v>0</v>
      </c>
      <c r="AD253" s="69">
        <f>IFERROR(VLOOKUP(B253,'[2]巫溪-1 (20231219晚计划内)  '!$F:$AH,29,),"")</f>
        <v>25</v>
      </c>
      <c r="AE253" s="69"/>
      <c r="AF253" s="59">
        <v>750</v>
      </c>
      <c r="AG253" s="59">
        <v>66</v>
      </c>
      <c r="AH253" s="33" t="s">
        <v>92</v>
      </c>
      <c r="AI253" s="33" t="s">
        <v>92</v>
      </c>
      <c r="AJ253" s="33" t="s">
        <v>92</v>
      </c>
      <c r="AK253" s="33" t="s">
        <v>91</v>
      </c>
      <c r="AL253" s="33" t="s">
        <v>91</v>
      </c>
      <c r="AM253" s="33" t="s">
        <v>92</v>
      </c>
      <c r="AN253" s="33" t="s">
        <v>85</v>
      </c>
      <c r="AO253" s="33" t="s">
        <v>92</v>
      </c>
      <c r="AP253" s="33" t="s">
        <v>85</v>
      </c>
      <c r="AQ253" s="33" t="s">
        <v>258</v>
      </c>
      <c r="AR253" s="65"/>
    </row>
    <row r="254" s="54" customFormat="1" ht="138" customHeight="1" outlineLevel="2" spans="1:44">
      <c r="A254" s="60">
        <v>210</v>
      </c>
      <c r="B254" s="33" t="s">
        <v>8446</v>
      </c>
      <c r="C254" s="33" t="s">
        <v>73</v>
      </c>
      <c r="D254" s="33" t="s">
        <v>74</v>
      </c>
      <c r="E254" s="33" t="s">
        <v>246</v>
      </c>
      <c r="F254" s="33" t="s">
        <v>8447</v>
      </c>
      <c r="G254" s="33" t="s">
        <v>114</v>
      </c>
      <c r="H254" s="33" t="s">
        <v>307</v>
      </c>
      <c r="I254" s="33" t="s">
        <v>8448</v>
      </c>
      <c r="J254" s="59" t="s">
        <v>8449</v>
      </c>
      <c r="K254" s="33" t="s">
        <v>8450</v>
      </c>
      <c r="L254" s="33" t="s">
        <v>8451</v>
      </c>
      <c r="M254" s="33" t="s">
        <v>7026</v>
      </c>
      <c r="N254" s="33" t="s">
        <v>7027</v>
      </c>
      <c r="O254" s="33" t="s">
        <v>7271</v>
      </c>
      <c r="P254" s="33" t="s">
        <v>7272</v>
      </c>
      <c r="Q254" s="33" t="s">
        <v>8452</v>
      </c>
      <c r="R254" s="33" t="s">
        <v>7274</v>
      </c>
      <c r="S254" s="33" t="s">
        <v>7088</v>
      </c>
      <c r="T254" s="33" t="s">
        <v>257</v>
      </c>
      <c r="U254" s="33" t="s">
        <v>267</v>
      </c>
      <c r="V254" s="59">
        <v>2023</v>
      </c>
      <c r="W254" s="33" t="s">
        <v>91</v>
      </c>
      <c r="X254" s="59">
        <v>202301</v>
      </c>
      <c r="Y254" s="59">
        <v>202312</v>
      </c>
      <c r="Z254" s="60">
        <f t="shared" si="54"/>
        <v>126.76</v>
      </c>
      <c r="AA254" s="65">
        <f t="shared" si="55"/>
        <v>46.76</v>
      </c>
      <c r="AB254" s="69">
        <v>46.76</v>
      </c>
      <c r="AC254" s="69">
        <f>IFERROR(VLOOKUP(B254,'[2]巫溪-1 (20231219晚计划内)  '!$F:$BO,62,),"")</f>
        <v>0</v>
      </c>
      <c r="AD254" s="69">
        <f>IFERROR(VLOOKUP(B254,'[2]巫溪-1 (20231219晚计划内)  '!$F:$AH,29,),"")</f>
        <v>80</v>
      </c>
      <c r="AE254" s="69"/>
      <c r="AF254" s="59">
        <v>610</v>
      </c>
      <c r="AG254" s="59">
        <v>59</v>
      </c>
      <c r="AH254" s="33" t="s">
        <v>92</v>
      </c>
      <c r="AI254" s="33" t="s">
        <v>92</v>
      </c>
      <c r="AJ254" s="33" t="s">
        <v>92</v>
      </c>
      <c r="AK254" s="33" t="s">
        <v>91</v>
      </c>
      <c r="AL254" s="33" t="s">
        <v>92</v>
      </c>
      <c r="AM254" s="33" t="s">
        <v>92</v>
      </c>
      <c r="AN254" s="33" t="s">
        <v>85</v>
      </c>
      <c r="AO254" s="33" t="s">
        <v>92</v>
      </c>
      <c r="AP254" s="33" t="s">
        <v>85</v>
      </c>
      <c r="AQ254" s="33" t="s">
        <v>258</v>
      </c>
      <c r="AR254" s="65"/>
    </row>
    <row r="255" s="54" customFormat="1" ht="54" customHeight="1" outlineLevel="2" spans="1:44">
      <c r="A255" s="60">
        <v>211</v>
      </c>
      <c r="B255" s="33" t="s">
        <v>8453</v>
      </c>
      <c r="C255" s="33" t="s">
        <v>73</v>
      </c>
      <c r="D255" s="33" t="s">
        <v>74</v>
      </c>
      <c r="E255" s="33" t="s">
        <v>246</v>
      </c>
      <c r="F255" s="33" t="s">
        <v>8454</v>
      </c>
      <c r="G255" s="33" t="s">
        <v>114</v>
      </c>
      <c r="H255" s="33" t="s">
        <v>321</v>
      </c>
      <c r="I255" s="33" t="s">
        <v>8455</v>
      </c>
      <c r="J255" s="59" t="s">
        <v>8456</v>
      </c>
      <c r="K255" s="33" t="s">
        <v>8455</v>
      </c>
      <c r="L255" s="33" t="s">
        <v>8454</v>
      </c>
      <c r="M255" s="33" t="s">
        <v>7026</v>
      </c>
      <c r="N255" s="33" t="s">
        <v>7423</v>
      </c>
      <c r="O255" s="33" t="s">
        <v>7271</v>
      </c>
      <c r="P255" s="33" t="s">
        <v>7272</v>
      </c>
      <c r="Q255" s="33" t="s">
        <v>8457</v>
      </c>
      <c r="R255" s="33" t="s">
        <v>7274</v>
      </c>
      <c r="S255" s="33" t="s">
        <v>7088</v>
      </c>
      <c r="T255" s="33" t="s">
        <v>257</v>
      </c>
      <c r="U255" s="33" t="s">
        <v>668</v>
      </c>
      <c r="V255" s="59">
        <v>2023</v>
      </c>
      <c r="W255" s="33" t="s">
        <v>91</v>
      </c>
      <c r="X255" s="59">
        <v>202301</v>
      </c>
      <c r="Y255" s="59">
        <v>202312</v>
      </c>
      <c r="Z255" s="60">
        <f t="shared" si="54"/>
        <v>13.75</v>
      </c>
      <c r="AA255" s="65">
        <f t="shared" si="55"/>
        <v>3.75</v>
      </c>
      <c r="AB255" s="69">
        <f>IFERROR(VLOOKUP(B255,'[2]巫溪-1 (20231219晚计划内)  '!$F:$BN,61,),"")</f>
        <v>3.75</v>
      </c>
      <c r="AC255" s="69">
        <f>IFERROR(VLOOKUP(B255,'[2]巫溪-1 (20231219晚计划内)  '!$F:$BO,62,),"")</f>
        <v>0</v>
      </c>
      <c r="AD255" s="69">
        <f>IFERROR(VLOOKUP(B255,'[2]巫溪-1 (20231219晚计划内)  '!$F:$AH,29,),"")</f>
        <v>10</v>
      </c>
      <c r="AE255" s="69"/>
      <c r="AF255" s="59">
        <v>455</v>
      </c>
      <c r="AG255" s="59">
        <v>76</v>
      </c>
      <c r="AH255" s="33" t="s">
        <v>92</v>
      </c>
      <c r="AI255" s="33" t="s">
        <v>92</v>
      </c>
      <c r="AJ255" s="33" t="s">
        <v>92</v>
      </c>
      <c r="AK255" s="33" t="s">
        <v>91</v>
      </c>
      <c r="AL255" s="33" t="s">
        <v>92</v>
      </c>
      <c r="AM255" s="33" t="s">
        <v>92</v>
      </c>
      <c r="AN255" s="33" t="s">
        <v>85</v>
      </c>
      <c r="AO255" s="33" t="s">
        <v>92</v>
      </c>
      <c r="AP255" s="33" t="s">
        <v>85</v>
      </c>
      <c r="AQ255" s="33" t="s">
        <v>258</v>
      </c>
      <c r="AR255" s="65"/>
    </row>
    <row r="256" s="54" customFormat="1" ht="54" customHeight="1" outlineLevel="2" spans="1:44">
      <c r="A256" s="60">
        <v>212</v>
      </c>
      <c r="B256" s="33" t="s">
        <v>8458</v>
      </c>
      <c r="C256" s="33" t="s">
        <v>73</v>
      </c>
      <c r="D256" s="33" t="s">
        <v>74</v>
      </c>
      <c r="E256" s="33" t="s">
        <v>246</v>
      </c>
      <c r="F256" s="33" t="s">
        <v>8459</v>
      </c>
      <c r="G256" s="33" t="s">
        <v>96</v>
      </c>
      <c r="H256" s="33" t="s">
        <v>327</v>
      </c>
      <c r="I256" s="33" t="s">
        <v>8460</v>
      </c>
      <c r="J256" s="59" t="s">
        <v>8461</v>
      </c>
      <c r="K256" s="33" t="s">
        <v>8460</v>
      </c>
      <c r="L256" s="33" t="s">
        <v>8459</v>
      </c>
      <c r="M256" s="33" t="s">
        <v>7026</v>
      </c>
      <c r="N256" s="33" t="s">
        <v>7423</v>
      </c>
      <c r="O256" s="33" t="s">
        <v>7271</v>
      </c>
      <c r="P256" s="33" t="s">
        <v>7272</v>
      </c>
      <c r="Q256" s="33" t="s">
        <v>8462</v>
      </c>
      <c r="R256" s="33" t="s">
        <v>7274</v>
      </c>
      <c r="S256" s="33" t="s">
        <v>7088</v>
      </c>
      <c r="T256" s="33" t="s">
        <v>257</v>
      </c>
      <c r="U256" s="33" t="s">
        <v>267</v>
      </c>
      <c r="V256" s="59">
        <v>2023</v>
      </c>
      <c r="W256" s="33" t="s">
        <v>91</v>
      </c>
      <c r="X256" s="59">
        <v>202301</v>
      </c>
      <c r="Y256" s="59">
        <v>202312</v>
      </c>
      <c r="Z256" s="60">
        <f t="shared" si="54"/>
        <v>27.4</v>
      </c>
      <c r="AA256" s="65">
        <f t="shared" si="55"/>
        <v>7.4</v>
      </c>
      <c r="AB256" s="69">
        <v>7.4</v>
      </c>
      <c r="AC256" s="69">
        <f>IFERROR(VLOOKUP(B256,'[2]巫溪-1 (20231219晚计划内)  '!$F:$BO,62,),"")</f>
        <v>0</v>
      </c>
      <c r="AD256" s="69">
        <f>IFERROR(VLOOKUP(B256,'[2]巫溪-1 (20231219晚计划内)  '!$F:$AH,29,),"")</f>
        <v>20</v>
      </c>
      <c r="AE256" s="69"/>
      <c r="AF256" s="59">
        <v>2600</v>
      </c>
      <c r="AG256" s="59">
        <v>433</v>
      </c>
      <c r="AH256" s="33" t="s">
        <v>92</v>
      </c>
      <c r="AI256" s="33" t="s">
        <v>92</v>
      </c>
      <c r="AJ256" s="33" t="s">
        <v>92</v>
      </c>
      <c r="AK256" s="33" t="s">
        <v>91</v>
      </c>
      <c r="AL256" s="33" t="s">
        <v>92</v>
      </c>
      <c r="AM256" s="33" t="s">
        <v>92</v>
      </c>
      <c r="AN256" s="33" t="s">
        <v>85</v>
      </c>
      <c r="AO256" s="33" t="s">
        <v>92</v>
      </c>
      <c r="AP256" s="33" t="s">
        <v>85</v>
      </c>
      <c r="AQ256" s="33" t="s">
        <v>258</v>
      </c>
      <c r="AR256" s="65"/>
    </row>
    <row r="257" s="54" customFormat="1" ht="54" customHeight="1" outlineLevel="2" spans="1:44">
      <c r="A257" s="60">
        <v>213</v>
      </c>
      <c r="B257" s="33" t="s">
        <v>8463</v>
      </c>
      <c r="C257" s="33" t="s">
        <v>73</v>
      </c>
      <c r="D257" s="33" t="s">
        <v>74</v>
      </c>
      <c r="E257" s="33" t="s">
        <v>246</v>
      </c>
      <c r="F257" s="28" t="s">
        <v>8464</v>
      </c>
      <c r="G257" s="33" t="s">
        <v>114</v>
      </c>
      <c r="H257" s="33" t="s">
        <v>333</v>
      </c>
      <c r="I257" s="28" t="s">
        <v>8465</v>
      </c>
      <c r="J257" s="59" t="s">
        <v>8466</v>
      </c>
      <c r="K257" s="28" t="s">
        <v>8467</v>
      </c>
      <c r="L257" s="33" t="s">
        <v>8468</v>
      </c>
      <c r="M257" s="33" t="s">
        <v>7026</v>
      </c>
      <c r="N257" s="33" t="s">
        <v>7423</v>
      </c>
      <c r="O257" s="33" t="s">
        <v>7271</v>
      </c>
      <c r="P257" s="33" t="s">
        <v>7272</v>
      </c>
      <c r="Q257" s="33" t="s">
        <v>8469</v>
      </c>
      <c r="R257" s="33" t="s">
        <v>7274</v>
      </c>
      <c r="S257" s="33" t="s">
        <v>7088</v>
      </c>
      <c r="T257" s="33" t="s">
        <v>257</v>
      </c>
      <c r="U257" s="33" t="s">
        <v>267</v>
      </c>
      <c r="V257" s="59">
        <v>2023</v>
      </c>
      <c r="W257" s="33" t="s">
        <v>91</v>
      </c>
      <c r="X257" s="59">
        <v>202301</v>
      </c>
      <c r="Y257" s="59">
        <v>202312</v>
      </c>
      <c r="Z257" s="60">
        <f t="shared" si="54"/>
        <v>215.29</v>
      </c>
      <c r="AA257" s="65">
        <f t="shared" si="55"/>
        <v>15.29</v>
      </c>
      <c r="AB257" s="69">
        <v>15.29</v>
      </c>
      <c r="AC257" s="69">
        <f>IFERROR(VLOOKUP(B257,'[2]巫溪-1 (20231219晚计划内)  '!$F:$BO,62,),"")</f>
        <v>0</v>
      </c>
      <c r="AD257" s="69">
        <f>IFERROR(VLOOKUP(B257,'[2]巫溪-1 (20231219晚计划内)  '!$F:$AH,29,),"")</f>
        <v>200</v>
      </c>
      <c r="AE257" s="69"/>
      <c r="AF257" s="59">
        <v>8980</v>
      </c>
      <c r="AG257" s="59">
        <v>1497</v>
      </c>
      <c r="AH257" s="33" t="s">
        <v>92</v>
      </c>
      <c r="AI257" s="33" t="s">
        <v>92</v>
      </c>
      <c r="AJ257" s="33" t="s">
        <v>92</v>
      </c>
      <c r="AK257" s="33" t="s">
        <v>91</v>
      </c>
      <c r="AL257" s="33" t="s">
        <v>92</v>
      </c>
      <c r="AM257" s="33" t="s">
        <v>92</v>
      </c>
      <c r="AN257" s="33" t="s">
        <v>85</v>
      </c>
      <c r="AO257" s="33" t="s">
        <v>92</v>
      </c>
      <c r="AP257" s="33" t="s">
        <v>85</v>
      </c>
      <c r="AQ257" s="33" t="s">
        <v>258</v>
      </c>
      <c r="AR257" s="65"/>
    </row>
    <row r="258" s="54" customFormat="1" ht="54" customHeight="1" outlineLevel="2" spans="1:44">
      <c r="A258" s="60">
        <v>214</v>
      </c>
      <c r="B258" s="33" t="s">
        <v>8470</v>
      </c>
      <c r="C258" s="33" t="s">
        <v>73</v>
      </c>
      <c r="D258" s="33" t="s">
        <v>74</v>
      </c>
      <c r="E258" s="33" t="s">
        <v>246</v>
      </c>
      <c r="F258" s="33" t="s">
        <v>8471</v>
      </c>
      <c r="G258" s="33" t="s">
        <v>114</v>
      </c>
      <c r="H258" s="33" t="s">
        <v>341</v>
      </c>
      <c r="I258" s="33" t="s">
        <v>8472</v>
      </c>
      <c r="J258" s="59" t="s">
        <v>8473</v>
      </c>
      <c r="K258" s="33" t="s">
        <v>8472</v>
      </c>
      <c r="L258" s="33" t="s">
        <v>8474</v>
      </c>
      <c r="M258" s="33" t="s">
        <v>7026</v>
      </c>
      <c r="N258" s="33" t="s">
        <v>7423</v>
      </c>
      <c r="O258" s="33" t="s">
        <v>7271</v>
      </c>
      <c r="P258" s="33" t="s">
        <v>7272</v>
      </c>
      <c r="Q258" s="33" t="s">
        <v>8475</v>
      </c>
      <c r="R258" s="33" t="s">
        <v>7274</v>
      </c>
      <c r="S258" s="33" t="s">
        <v>7088</v>
      </c>
      <c r="T258" s="33" t="s">
        <v>257</v>
      </c>
      <c r="U258" s="33" t="s">
        <v>267</v>
      </c>
      <c r="V258" s="59">
        <v>2023</v>
      </c>
      <c r="W258" s="33" t="s">
        <v>91</v>
      </c>
      <c r="X258" s="59">
        <v>202301</v>
      </c>
      <c r="Y258" s="59">
        <v>202312</v>
      </c>
      <c r="Z258" s="60">
        <f t="shared" si="54"/>
        <v>34.49</v>
      </c>
      <c r="AA258" s="65">
        <f t="shared" si="55"/>
        <v>4.49</v>
      </c>
      <c r="AB258" s="69">
        <v>4.49</v>
      </c>
      <c r="AC258" s="69">
        <f>IFERROR(VLOOKUP(B258,'[2]巫溪-1 (20231219晚计划内)  '!$F:$BO,62,),"")</f>
        <v>0</v>
      </c>
      <c r="AD258" s="69">
        <f>IFERROR(VLOOKUP(B258,'[2]巫溪-1 (20231219晚计划内)  '!$F:$AH,29,),"")</f>
        <v>30</v>
      </c>
      <c r="AE258" s="69"/>
      <c r="AF258" s="59">
        <v>510</v>
      </c>
      <c r="AG258" s="59">
        <v>85</v>
      </c>
      <c r="AH258" s="33" t="s">
        <v>92</v>
      </c>
      <c r="AI258" s="33" t="s">
        <v>92</v>
      </c>
      <c r="AJ258" s="33" t="s">
        <v>92</v>
      </c>
      <c r="AK258" s="33" t="s">
        <v>91</v>
      </c>
      <c r="AL258" s="33" t="s">
        <v>92</v>
      </c>
      <c r="AM258" s="33" t="s">
        <v>92</v>
      </c>
      <c r="AN258" s="33" t="s">
        <v>85</v>
      </c>
      <c r="AO258" s="33" t="s">
        <v>92</v>
      </c>
      <c r="AP258" s="33" t="s">
        <v>85</v>
      </c>
      <c r="AQ258" s="33" t="s">
        <v>258</v>
      </c>
      <c r="AR258" s="65"/>
    </row>
    <row r="259" s="54" customFormat="1" ht="54" customHeight="1" outlineLevel="2" spans="1:44">
      <c r="A259" s="60">
        <v>215</v>
      </c>
      <c r="B259" s="33" t="s">
        <v>346</v>
      </c>
      <c r="C259" s="33" t="s">
        <v>73</v>
      </c>
      <c r="D259" s="33" t="s">
        <v>74</v>
      </c>
      <c r="E259" s="33" t="s">
        <v>246</v>
      </c>
      <c r="F259" s="33" t="s">
        <v>8476</v>
      </c>
      <c r="G259" s="33" t="s">
        <v>114</v>
      </c>
      <c r="H259" s="33" t="s">
        <v>97</v>
      </c>
      <c r="I259" s="33" t="s">
        <v>8477</v>
      </c>
      <c r="J259" s="59" t="s">
        <v>8478</v>
      </c>
      <c r="K259" s="33" t="s">
        <v>8477</v>
      </c>
      <c r="L259" s="33" t="s">
        <v>8476</v>
      </c>
      <c r="M259" s="33" t="s">
        <v>7026</v>
      </c>
      <c r="N259" s="33" t="s">
        <v>7423</v>
      </c>
      <c r="O259" s="33" t="s">
        <v>7271</v>
      </c>
      <c r="P259" s="33" t="s">
        <v>7272</v>
      </c>
      <c r="Q259" s="33" t="s">
        <v>8479</v>
      </c>
      <c r="R259" s="33" t="s">
        <v>7274</v>
      </c>
      <c r="S259" s="33" t="s">
        <v>7088</v>
      </c>
      <c r="T259" s="33" t="s">
        <v>257</v>
      </c>
      <c r="U259" s="33" t="s">
        <v>267</v>
      </c>
      <c r="V259" s="59">
        <v>2023</v>
      </c>
      <c r="W259" s="33" t="s">
        <v>91</v>
      </c>
      <c r="X259" s="59">
        <v>202301</v>
      </c>
      <c r="Y259" s="59">
        <v>202312</v>
      </c>
      <c r="Z259" s="60">
        <f t="shared" si="54"/>
        <v>68.98</v>
      </c>
      <c r="AA259" s="65">
        <f t="shared" si="55"/>
        <v>8.98</v>
      </c>
      <c r="AB259" s="69">
        <v>8.98</v>
      </c>
      <c r="AC259" s="69">
        <f>IFERROR(VLOOKUP(B259,'[2]巫溪-1 (20231219晚计划内)  '!$F:$BO,62,),"")</f>
        <v>0</v>
      </c>
      <c r="AD259" s="69">
        <f>IFERROR(VLOOKUP(B259,'[2]巫溪-1 (20231219晚计划内)  '!$F:$AH,29,),"")</f>
        <v>60</v>
      </c>
      <c r="AE259" s="69"/>
      <c r="AF259" s="59">
        <v>600</v>
      </c>
      <c r="AG259" s="59">
        <v>100</v>
      </c>
      <c r="AH259" s="33" t="s">
        <v>92</v>
      </c>
      <c r="AI259" s="33" t="s">
        <v>92</v>
      </c>
      <c r="AJ259" s="33" t="s">
        <v>92</v>
      </c>
      <c r="AK259" s="33" t="s">
        <v>91</v>
      </c>
      <c r="AL259" s="33" t="s">
        <v>92</v>
      </c>
      <c r="AM259" s="33" t="s">
        <v>92</v>
      </c>
      <c r="AN259" s="33" t="s">
        <v>85</v>
      </c>
      <c r="AO259" s="33" t="s">
        <v>92</v>
      </c>
      <c r="AP259" s="33" t="s">
        <v>85</v>
      </c>
      <c r="AQ259" s="33" t="s">
        <v>258</v>
      </c>
      <c r="AR259" s="65"/>
    </row>
    <row r="260" s="54" customFormat="1" ht="63" customHeight="1" outlineLevel="2" spans="1:44">
      <c r="A260" s="60">
        <v>216</v>
      </c>
      <c r="B260" s="33" t="s">
        <v>8480</v>
      </c>
      <c r="C260" s="33" t="s">
        <v>73</v>
      </c>
      <c r="D260" s="33" t="s">
        <v>74</v>
      </c>
      <c r="E260" s="33" t="s">
        <v>246</v>
      </c>
      <c r="F260" s="33" t="s">
        <v>8481</v>
      </c>
      <c r="G260" s="33" t="s">
        <v>114</v>
      </c>
      <c r="H260" s="33" t="s">
        <v>352</v>
      </c>
      <c r="I260" s="33" t="s">
        <v>8482</v>
      </c>
      <c r="J260" s="59" t="s">
        <v>8483</v>
      </c>
      <c r="K260" s="33" t="s">
        <v>8482</v>
      </c>
      <c r="L260" s="33" t="s">
        <v>8481</v>
      </c>
      <c r="M260" s="33" t="s">
        <v>7026</v>
      </c>
      <c r="N260" s="33" t="s">
        <v>7423</v>
      </c>
      <c r="O260" s="33" t="s">
        <v>7271</v>
      </c>
      <c r="P260" s="33" t="s">
        <v>7272</v>
      </c>
      <c r="Q260" s="33" t="s">
        <v>8093</v>
      </c>
      <c r="R260" s="33" t="s">
        <v>7274</v>
      </c>
      <c r="S260" s="33" t="s">
        <v>7088</v>
      </c>
      <c r="T260" s="33" t="s">
        <v>257</v>
      </c>
      <c r="U260" s="33" t="s">
        <v>267</v>
      </c>
      <c r="V260" s="59">
        <v>2023</v>
      </c>
      <c r="W260" s="33" t="s">
        <v>91</v>
      </c>
      <c r="X260" s="59">
        <v>202301</v>
      </c>
      <c r="Y260" s="59">
        <v>202312</v>
      </c>
      <c r="Z260" s="60">
        <f t="shared" si="54"/>
        <v>300</v>
      </c>
      <c r="AA260" s="65">
        <f t="shared" si="55"/>
        <v>300</v>
      </c>
      <c r="AB260" s="69"/>
      <c r="AC260" s="69">
        <v>300</v>
      </c>
      <c r="AD260" s="69"/>
      <c r="AE260" s="69"/>
      <c r="AF260" s="59">
        <v>2100</v>
      </c>
      <c r="AG260" s="59">
        <v>350</v>
      </c>
      <c r="AH260" s="33" t="s">
        <v>92</v>
      </c>
      <c r="AI260" s="33" t="s">
        <v>92</v>
      </c>
      <c r="AJ260" s="33" t="s">
        <v>92</v>
      </c>
      <c r="AK260" s="33" t="s">
        <v>91</v>
      </c>
      <c r="AL260" s="33" t="s">
        <v>92</v>
      </c>
      <c r="AM260" s="33" t="s">
        <v>92</v>
      </c>
      <c r="AN260" s="33" t="s">
        <v>85</v>
      </c>
      <c r="AO260" s="33" t="s">
        <v>92</v>
      </c>
      <c r="AP260" s="33" t="s">
        <v>85</v>
      </c>
      <c r="AQ260" s="33" t="s">
        <v>258</v>
      </c>
      <c r="AR260" s="65"/>
    </row>
    <row r="261" s="54" customFormat="1" ht="63" customHeight="1" outlineLevel="2" spans="1:44">
      <c r="A261" s="60">
        <v>217</v>
      </c>
      <c r="B261" s="33" t="s">
        <v>8484</v>
      </c>
      <c r="C261" s="33" t="s">
        <v>73</v>
      </c>
      <c r="D261" s="33" t="s">
        <v>74</v>
      </c>
      <c r="E261" s="33" t="s">
        <v>246</v>
      </c>
      <c r="F261" s="33" t="s">
        <v>8485</v>
      </c>
      <c r="G261" s="33" t="s">
        <v>114</v>
      </c>
      <c r="H261" s="33" t="s">
        <v>357</v>
      </c>
      <c r="I261" s="33" t="s">
        <v>8486</v>
      </c>
      <c r="J261" s="59" t="s">
        <v>8487</v>
      </c>
      <c r="K261" s="33" t="s">
        <v>8486</v>
      </c>
      <c r="L261" s="33" t="s">
        <v>8485</v>
      </c>
      <c r="M261" s="33" t="s">
        <v>7026</v>
      </c>
      <c r="N261" s="33" t="s">
        <v>7423</v>
      </c>
      <c r="O261" s="33" t="s">
        <v>7271</v>
      </c>
      <c r="P261" s="33" t="s">
        <v>7272</v>
      </c>
      <c r="Q261" s="33" t="s">
        <v>8488</v>
      </c>
      <c r="R261" s="33" t="s">
        <v>7274</v>
      </c>
      <c r="S261" s="33" t="s">
        <v>7088</v>
      </c>
      <c r="T261" s="33" t="s">
        <v>257</v>
      </c>
      <c r="U261" s="33" t="s">
        <v>267</v>
      </c>
      <c r="V261" s="59">
        <v>2023</v>
      </c>
      <c r="W261" s="33" t="s">
        <v>91</v>
      </c>
      <c r="X261" s="59">
        <v>202301</v>
      </c>
      <c r="Y261" s="59">
        <v>202312</v>
      </c>
      <c r="Z261" s="60">
        <f t="shared" si="54"/>
        <v>17.94</v>
      </c>
      <c r="AA261" s="65">
        <f t="shared" si="55"/>
        <v>17.94</v>
      </c>
      <c r="AB261" s="69">
        <v>17.94</v>
      </c>
      <c r="AC261" s="69"/>
      <c r="AD261" s="69"/>
      <c r="AE261" s="69"/>
      <c r="AF261" s="59">
        <v>350</v>
      </c>
      <c r="AG261" s="59">
        <v>58</v>
      </c>
      <c r="AH261" s="33" t="s">
        <v>92</v>
      </c>
      <c r="AI261" s="33" t="s">
        <v>92</v>
      </c>
      <c r="AJ261" s="33" t="s">
        <v>92</v>
      </c>
      <c r="AK261" s="33" t="s">
        <v>91</v>
      </c>
      <c r="AL261" s="33" t="s">
        <v>92</v>
      </c>
      <c r="AM261" s="33" t="s">
        <v>92</v>
      </c>
      <c r="AN261" s="33" t="s">
        <v>85</v>
      </c>
      <c r="AO261" s="33" t="s">
        <v>92</v>
      </c>
      <c r="AP261" s="33" t="s">
        <v>85</v>
      </c>
      <c r="AQ261" s="33" t="s">
        <v>258</v>
      </c>
      <c r="AR261" s="65"/>
    </row>
    <row r="262" s="54" customFormat="1" ht="63" customHeight="1" outlineLevel="2" spans="1:44">
      <c r="A262" s="60">
        <v>218</v>
      </c>
      <c r="B262" s="33" t="s">
        <v>8489</v>
      </c>
      <c r="C262" s="33" t="s">
        <v>73</v>
      </c>
      <c r="D262" s="33" t="s">
        <v>74</v>
      </c>
      <c r="E262" s="33" t="s">
        <v>246</v>
      </c>
      <c r="F262" s="61" t="s">
        <v>8490</v>
      </c>
      <c r="G262" s="33" t="s">
        <v>114</v>
      </c>
      <c r="H262" s="61" t="s">
        <v>1672</v>
      </c>
      <c r="I262" s="33" t="s">
        <v>8491</v>
      </c>
      <c r="J262" s="59" t="s">
        <v>8492</v>
      </c>
      <c r="K262" s="33" t="s">
        <v>8491</v>
      </c>
      <c r="L262" s="61" t="s">
        <v>8490</v>
      </c>
      <c r="M262" s="33" t="s">
        <v>7026</v>
      </c>
      <c r="N262" s="33" t="s">
        <v>7423</v>
      </c>
      <c r="O262" s="33" t="s">
        <v>7271</v>
      </c>
      <c r="P262" s="33" t="s">
        <v>7272</v>
      </c>
      <c r="Q262" s="33" t="s">
        <v>8488</v>
      </c>
      <c r="R262" s="33" t="s">
        <v>7274</v>
      </c>
      <c r="S262" s="33" t="s">
        <v>7088</v>
      </c>
      <c r="T262" s="61" t="s">
        <v>257</v>
      </c>
      <c r="U262" s="83" t="s">
        <v>696</v>
      </c>
      <c r="V262" s="59">
        <v>2023</v>
      </c>
      <c r="W262" s="33" t="s">
        <v>91</v>
      </c>
      <c r="X262" s="59">
        <v>202401</v>
      </c>
      <c r="Y262" s="59">
        <v>202412</v>
      </c>
      <c r="Z262" s="60">
        <f t="shared" si="54"/>
        <v>25</v>
      </c>
      <c r="AA262" s="60">
        <v>25</v>
      </c>
      <c r="AB262" s="69">
        <v>25</v>
      </c>
      <c r="AC262" s="69"/>
      <c r="AD262" s="69"/>
      <c r="AE262" s="69"/>
      <c r="AF262" s="59">
        <v>350</v>
      </c>
      <c r="AG262" s="59">
        <v>58</v>
      </c>
      <c r="AH262" s="33" t="s">
        <v>92</v>
      </c>
      <c r="AI262" s="33" t="s">
        <v>92</v>
      </c>
      <c r="AJ262" s="33" t="s">
        <v>92</v>
      </c>
      <c r="AK262" s="33" t="s">
        <v>91</v>
      </c>
      <c r="AL262" s="33" t="s">
        <v>92</v>
      </c>
      <c r="AM262" s="33" t="s">
        <v>92</v>
      </c>
      <c r="AN262" s="33" t="s">
        <v>85</v>
      </c>
      <c r="AO262" s="33" t="s">
        <v>92</v>
      </c>
      <c r="AP262" s="33" t="s">
        <v>85</v>
      </c>
      <c r="AQ262" s="33" t="s">
        <v>258</v>
      </c>
      <c r="AR262" s="65"/>
    </row>
    <row r="263" s="54" customFormat="1" ht="63" customHeight="1" outlineLevel="2" spans="1:44">
      <c r="A263" s="60">
        <v>219</v>
      </c>
      <c r="B263" s="83" t="s">
        <v>8493</v>
      </c>
      <c r="C263" s="33" t="s">
        <v>73</v>
      </c>
      <c r="D263" s="33" t="s">
        <v>74</v>
      </c>
      <c r="E263" s="33" t="s">
        <v>246</v>
      </c>
      <c r="F263" s="83" t="s">
        <v>8494</v>
      </c>
      <c r="G263" s="33" t="s">
        <v>114</v>
      </c>
      <c r="H263" s="61" t="s">
        <v>1594</v>
      </c>
      <c r="I263" s="33" t="s">
        <v>8495</v>
      </c>
      <c r="J263" s="59" t="s">
        <v>8496</v>
      </c>
      <c r="K263" s="33" t="s">
        <v>8495</v>
      </c>
      <c r="L263" s="61" t="s">
        <v>8497</v>
      </c>
      <c r="M263" s="33" t="s">
        <v>7026</v>
      </c>
      <c r="N263" s="33" t="s">
        <v>7423</v>
      </c>
      <c r="O263" s="33" t="s">
        <v>7271</v>
      </c>
      <c r="P263" s="33" t="s">
        <v>7272</v>
      </c>
      <c r="Q263" s="33" t="s">
        <v>8498</v>
      </c>
      <c r="R263" s="33" t="s">
        <v>7274</v>
      </c>
      <c r="S263" s="33" t="s">
        <v>7088</v>
      </c>
      <c r="T263" s="33" t="s">
        <v>257</v>
      </c>
      <c r="U263" s="33" t="s">
        <v>267</v>
      </c>
      <c r="V263" s="59">
        <v>2023</v>
      </c>
      <c r="W263" s="33" t="s">
        <v>91</v>
      </c>
      <c r="X263" s="59">
        <v>202401</v>
      </c>
      <c r="Y263" s="59">
        <v>202412</v>
      </c>
      <c r="Z263" s="60">
        <f t="shared" si="54"/>
        <v>86</v>
      </c>
      <c r="AA263" s="63">
        <v>86</v>
      </c>
      <c r="AB263" s="94">
        <v>86</v>
      </c>
      <c r="AC263" s="69"/>
      <c r="AD263" s="69"/>
      <c r="AE263" s="69"/>
      <c r="AF263" s="59">
        <v>800</v>
      </c>
      <c r="AG263" s="59">
        <v>136</v>
      </c>
      <c r="AH263" s="33" t="s">
        <v>92</v>
      </c>
      <c r="AI263" s="33" t="s">
        <v>92</v>
      </c>
      <c r="AJ263" s="33" t="s">
        <v>92</v>
      </c>
      <c r="AK263" s="33" t="s">
        <v>91</v>
      </c>
      <c r="AL263" s="33" t="s">
        <v>92</v>
      </c>
      <c r="AM263" s="33" t="s">
        <v>92</v>
      </c>
      <c r="AN263" s="33" t="s">
        <v>85</v>
      </c>
      <c r="AO263" s="33" t="s">
        <v>92</v>
      </c>
      <c r="AP263" s="33" t="s">
        <v>85</v>
      </c>
      <c r="AQ263" s="33" t="s">
        <v>258</v>
      </c>
      <c r="AR263" s="65"/>
    </row>
    <row r="264" s="54" customFormat="1" ht="63" customHeight="1" outlineLevel="2" spans="1:44">
      <c r="A264" s="60">
        <v>220</v>
      </c>
      <c r="B264" s="83" t="s">
        <v>1633</v>
      </c>
      <c r="C264" s="33" t="s">
        <v>73</v>
      </c>
      <c r="D264" s="33" t="s">
        <v>74</v>
      </c>
      <c r="E264" s="33" t="s">
        <v>246</v>
      </c>
      <c r="F264" s="83" t="s">
        <v>8499</v>
      </c>
      <c r="G264" s="33" t="s">
        <v>114</v>
      </c>
      <c r="H264" s="61" t="s">
        <v>1635</v>
      </c>
      <c r="I264" s="33" t="s">
        <v>8500</v>
      </c>
      <c r="J264" s="59" t="s">
        <v>8501</v>
      </c>
      <c r="K264" s="33" t="s">
        <v>8500</v>
      </c>
      <c r="L264" s="61" t="s">
        <v>8502</v>
      </c>
      <c r="M264" s="33" t="s">
        <v>7026</v>
      </c>
      <c r="N264" s="33" t="s">
        <v>7423</v>
      </c>
      <c r="O264" s="33" t="s">
        <v>7271</v>
      </c>
      <c r="P264" s="33" t="s">
        <v>7272</v>
      </c>
      <c r="Q264" s="33" t="s">
        <v>8503</v>
      </c>
      <c r="R264" s="33" t="s">
        <v>7274</v>
      </c>
      <c r="S264" s="33" t="s">
        <v>7088</v>
      </c>
      <c r="T264" s="33" t="s">
        <v>257</v>
      </c>
      <c r="U264" s="33" t="s">
        <v>267</v>
      </c>
      <c r="V264" s="59">
        <v>2023</v>
      </c>
      <c r="W264" s="33" t="s">
        <v>91</v>
      </c>
      <c r="X264" s="59">
        <v>202401</v>
      </c>
      <c r="Y264" s="59">
        <v>202412</v>
      </c>
      <c r="Z264" s="60">
        <f t="shared" si="54"/>
        <v>20</v>
      </c>
      <c r="AA264" s="63">
        <v>20</v>
      </c>
      <c r="AB264" s="94">
        <v>20</v>
      </c>
      <c r="AC264" s="65"/>
      <c r="AD264" s="69"/>
      <c r="AE264" s="69"/>
      <c r="AF264" s="59">
        <v>360</v>
      </c>
      <c r="AG264" s="59">
        <v>42</v>
      </c>
      <c r="AH264" s="33" t="s">
        <v>92</v>
      </c>
      <c r="AI264" s="33" t="s">
        <v>92</v>
      </c>
      <c r="AJ264" s="33" t="s">
        <v>92</v>
      </c>
      <c r="AK264" s="33" t="s">
        <v>91</v>
      </c>
      <c r="AL264" s="33" t="s">
        <v>92</v>
      </c>
      <c r="AM264" s="33" t="s">
        <v>92</v>
      </c>
      <c r="AN264" s="33" t="s">
        <v>85</v>
      </c>
      <c r="AO264" s="33" t="s">
        <v>92</v>
      </c>
      <c r="AP264" s="33" t="s">
        <v>85</v>
      </c>
      <c r="AQ264" s="33" t="s">
        <v>258</v>
      </c>
      <c r="AR264" s="65"/>
    </row>
    <row r="265" s="54" customFormat="1" ht="63" customHeight="1" outlineLevel="2" spans="1:44">
      <c r="A265" s="60">
        <v>221</v>
      </c>
      <c r="B265" s="83" t="s">
        <v>1638</v>
      </c>
      <c r="C265" s="33" t="s">
        <v>73</v>
      </c>
      <c r="D265" s="33" t="s">
        <v>74</v>
      </c>
      <c r="E265" s="33" t="s">
        <v>246</v>
      </c>
      <c r="F265" s="83" t="s">
        <v>8504</v>
      </c>
      <c r="G265" s="33" t="s">
        <v>114</v>
      </c>
      <c r="H265" s="61" t="s">
        <v>1340</v>
      </c>
      <c r="I265" s="33" t="s">
        <v>8505</v>
      </c>
      <c r="J265" s="59" t="s">
        <v>8506</v>
      </c>
      <c r="K265" s="33" t="s">
        <v>8505</v>
      </c>
      <c r="L265" s="61" t="s">
        <v>8507</v>
      </c>
      <c r="M265" s="33" t="s">
        <v>7026</v>
      </c>
      <c r="N265" s="33" t="s">
        <v>7423</v>
      </c>
      <c r="O265" s="33" t="s">
        <v>7271</v>
      </c>
      <c r="P265" s="33" t="s">
        <v>7272</v>
      </c>
      <c r="Q265" s="33" t="s">
        <v>8508</v>
      </c>
      <c r="R265" s="33" t="s">
        <v>7274</v>
      </c>
      <c r="S265" s="33" t="s">
        <v>7088</v>
      </c>
      <c r="T265" s="33" t="s">
        <v>257</v>
      </c>
      <c r="U265" s="33" t="s">
        <v>267</v>
      </c>
      <c r="V265" s="59">
        <v>2023</v>
      </c>
      <c r="W265" s="33" t="s">
        <v>91</v>
      </c>
      <c r="X265" s="59">
        <v>202401</v>
      </c>
      <c r="Y265" s="59">
        <v>202412</v>
      </c>
      <c r="Z265" s="60">
        <f t="shared" si="54"/>
        <v>76</v>
      </c>
      <c r="AA265" s="63">
        <v>76</v>
      </c>
      <c r="AB265" s="94">
        <v>76</v>
      </c>
      <c r="AC265" s="69"/>
      <c r="AD265" s="69"/>
      <c r="AE265" s="69"/>
      <c r="AF265" s="59">
        <v>400</v>
      </c>
      <c r="AG265" s="59">
        <v>68</v>
      </c>
      <c r="AH265" s="33" t="s">
        <v>92</v>
      </c>
      <c r="AI265" s="33" t="s">
        <v>92</v>
      </c>
      <c r="AJ265" s="33" t="s">
        <v>92</v>
      </c>
      <c r="AK265" s="33" t="s">
        <v>91</v>
      </c>
      <c r="AL265" s="33" t="s">
        <v>92</v>
      </c>
      <c r="AM265" s="33" t="s">
        <v>92</v>
      </c>
      <c r="AN265" s="33" t="s">
        <v>85</v>
      </c>
      <c r="AO265" s="33" t="s">
        <v>92</v>
      </c>
      <c r="AP265" s="33" t="s">
        <v>85</v>
      </c>
      <c r="AQ265" s="33" t="s">
        <v>258</v>
      </c>
      <c r="AR265" s="65"/>
    </row>
    <row r="266" s="54" customFormat="1" ht="63" customHeight="1" outlineLevel="2" spans="1:44">
      <c r="A266" s="60">
        <v>222</v>
      </c>
      <c r="B266" s="83" t="s">
        <v>1643</v>
      </c>
      <c r="C266" s="33" t="s">
        <v>73</v>
      </c>
      <c r="D266" s="33" t="s">
        <v>74</v>
      </c>
      <c r="E266" s="33" t="s">
        <v>246</v>
      </c>
      <c r="F266" s="83" t="s">
        <v>8509</v>
      </c>
      <c r="G266" s="33" t="s">
        <v>114</v>
      </c>
      <c r="H266" s="61" t="s">
        <v>1645</v>
      </c>
      <c r="I266" s="33" t="s">
        <v>8510</v>
      </c>
      <c r="J266" s="59" t="s">
        <v>8511</v>
      </c>
      <c r="K266" s="33" t="s">
        <v>8510</v>
      </c>
      <c r="L266" s="61" t="s">
        <v>8512</v>
      </c>
      <c r="M266" s="33" t="s">
        <v>7026</v>
      </c>
      <c r="N266" s="33" t="s">
        <v>7423</v>
      </c>
      <c r="O266" s="33" t="s">
        <v>7271</v>
      </c>
      <c r="P266" s="33" t="s">
        <v>7272</v>
      </c>
      <c r="Q266" s="33" t="s">
        <v>8513</v>
      </c>
      <c r="R266" s="33" t="s">
        <v>7274</v>
      </c>
      <c r="S266" s="33" t="s">
        <v>7088</v>
      </c>
      <c r="T266" s="33" t="s">
        <v>257</v>
      </c>
      <c r="U266" s="33" t="s">
        <v>267</v>
      </c>
      <c r="V266" s="59">
        <v>2023</v>
      </c>
      <c r="W266" s="33" t="s">
        <v>91</v>
      </c>
      <c r="X266" s="59">
        <v>202401</v>
      </c>
      <c r="Y266" s="59">
        <v>202412</v>
      </c>
      <c r="Z266" s="60">
        <f t="shared" si="54"/>
        <v>19</v>
      </c>
      <c r="AA266" s="63">
        <v>19</v>
      </c>
      <c r="AB266" s="94">
        <v>19</v>
      </c>
      <c r="AC266" s="65"/>
      <c r="AD266" s="69"/>
      <c r="AE266" s="69"/>
      <c r="AF266" s="59">
        <v>380</v>
      </c>
      <c r="AG266" s="59">
        <v>45</v>
      </c>
      <c r="AH266" s="33" t="s">
        <v>92</v>
      </c>
      <c r="AI266" s="33" t="s">
        <v>92</v>
      </c>
      <c r="AJ266" s="33" t="s">
        <v>92</v>
      </c>
      <c r="AK266" s="33" t="s">
        <v>91</v>
      </c>
      <c r="AL266" s="33" t="s">
        <v>92</v>
      </c>
      <c r="AM266" s="33" t="s">
        <v>92</v>
      </c>
      <c r="AN266" s="33" t="s">
        <v>85</v>
      </c>
      <c r="AO266" s="33" t="s">
        <v>92</v>
      </c>
      <c r="AP266" s="33" t="s">
        <v>85</v>
      </c>
      <c r="AQ266" s="33" t="s">
        <v>258</v>
      </c>
      <c r="AR266" s="65"/>
    </row>
    <row r="267" s="54" customFormat="1" ht="63" customHeight="1" outlineLevel="2" spans="1:44">
      <c r="A267" s="60">
        <v>223</v>
      </c>
      <c r="B267" s="61" t="s">
        <v>8514</v>
      </c>
      <c r="C267" s="33" t="s">
        <v>73</v>
      </c>
      <c r="D267" s="33" t="s">
        <v>74</v>
      </c>
      <c r="E267" s="33" t="s">
        <v>246</v>
      </c>
      <c r="F267" s="83" t="s">
        <v>8515</v>
      </c>
      <c r="G267" s="33" t="s">
        <v>114</v>
      </c>
      <c r="H267" s="61" t="s">
        <v>1586</v>
      </c>
      <c r="I267" s="33" t="s">
        <v>8516</v>
      </c>
      <c r="J267" s="59" t="s">
        <v>8517</v>
      </c>
      <c r="K267" s="33" t="s">
        <v>8516</v>
      </c>
      <c r="L267" s="61" t="s">
        <v>8518</v>
      </c>
      <c r="M267" s="33" t="s">
        <v>7026</v>
      </c>
      <c r="N267" s="33" t="s">
        <v>7423</v>
      </c>
      <c r="O267" s="33" t="s">
        <v>7271</v>
      </c>
      <c r="P267" s="33" t="s">
        <v>7272</v>
      </c>
      <c r="Q267" s="33" t="s">
        <v>8363</v>
      </c>
      <c r="R267" s="33" t="s">
        <v>7274</v>
      </c>
      <c r="S267" s="33" t="s">
        <v>7088</v>
      </c>
      <c r="T267" s="33" t="s">
        <v>257</v>
      </c>
      <c r="U267" s="33" t="s">
        <v>267</v>
      </c>
      <c r="V267" s="59">
        <v>2023</v>
      </c>
      <c r="W267" s="33" t="s">
        <v>91</v>
      </c>
      <c r="X267" s="59">
        <v>202401</v>
      </c>
      <c r="Y267" s="59">
        <v>202412</v>
      </c>
      <c r="Z267" s="60">
        <f t="shared" si="54"/>
        <v>14.07</v>
      </c>
      <c r="AA267" s="63">
        <v>14.07</v>
      </c>
      <c r="AB267" s="94">
        <v>14.07</v>
      </c>
      <c r="AC267" s="69"/>
      <c r="AD267" s="69"/>
      <c r="AE267" s="69"/>
      <c r="AF267" s="59">
        <v>420</v>
      </c>
      <c r="AG267" s="59">
        <v>70</v>
      </c>
      <c r="AH267" s="33" t="s">
        <v>92</v>
      </c>
      <c r="AI267" s="33" t="s">
        <v>92</v>
      </c>
      <c r="AJ267" s="33" t="s">
        <v>92</v>
      </c>
      <c r="AK267" s="33" t="s">
        <v>91</v>
      </c>
      <c r="AL267" s="33" t="s">
        <v>92</v>
      </c>
      <c r="AM267" s="33" t="s">
        <v>92</v>
      </c>
      <c r="AN267" s="33" t="s">
        <v>85</v>
      </c>
      <c r="AO267" s="33" t="s">
        <v>92</v>
      </c>
      <c r="AP267" s="33" t="s">
        <v>85</v>
      </c>
      <c r="AQ267" s="33" t="s">
        <v>258</v>
      </c>
      <c r="AR267" s="65"/>
    </row>
    <row r="268" s="54" customFormat="1" ht="63" customHeight="1" outlineLevel="2" spans="1:44">
      <c r="A268" s="60">
        <v>224</v>
      </c>
      <c r="B268" s="61" t="s">
        <v>8519</v>
      </c>
      <c r="C268" s="33" t="s">
        <v>73</v>
      </c>
      <c r="D268" s="33" t="s">
        <v>74</v>
      </c>
      <c r="E268" s="33" t="s">
        <v>246</v>
      </c>
      <c r="F268" s="61" t="s">
        <v>8520</v>
      </c>
      <c r="G268" s="33" t="s">
        <v>114</v>
      </c>
      <c r="H268" s="61" t="s">
        <v>1601</v>
      </c>
      <c r="I268" s="33" t="s">
        <v>8521</v>
      </c>
      <c r="J268" s="59" t="s">
        <v>8522</v>
      </c>
      <c r="K268" s="33" t="s">
        <v>8521</v>
      </c>
      <c r="L268" s="61" t="s">
        <v>8520</v>
      </c>
      <c r="M268" s="33" t="s">
        <v>7026</v>
      </c>
      <c r="N268" s="33" t="s">
        <v>7423</v>
      </c>
      <c r="O268" s="33" t="s">
        <v>7271</v>
      </c>
      <c r="P268" s="33" t="s">
        <v>7272</v>
      </c>
      <c r="Q268" s="33" t="s">
        <v>8523</v>
      </c>
      <c r="R268" s="33" t="s">
        <v>7274</v>
      </c>
      <c r="S268" s="33" t="s">
        <v>7088</v>
      </c>
      <c r="T268" s="61" t="s">
        <v>257</v>
      </c>
      <c r="U268" s="33" t="s">
        <v>267</v>
      </c>
      <c r="V268" s="59">
        <v>2023</v>
      </c>
      <c r="W268" s="33" t="s">
        <v>91</v>
      </c>
      <c r="X268" s="59">
        <v>202401</v>
      </c>
      <c r="Y268" s="59">
        <v>202412</v>
      </c>
      <c r="Z268" s="60">
        <f t="shared" si="54"/>
        <v>85</v>
      </c>
      <c r="AA268" s="63">
        <v>85</v>
      </c>
      <c r="AB268" s="94">
        <v>85</v>
      </c>
      <c r="AC268" s="65"/>
      <c r="AD268" s="69"/>
      <c r="AE268" s="69"/>
      <c r="AF268" s="59">
        <v>600</v>
      </c>
      <c r="AG268" s="59">
        <v>82</v>
      </c>
      <c r="AH268" s="33" t="s">
        <v>92</v>
      </c>
      <c r="AI268" s="33" t="s">
        <v>92</v>
      </c>
      <c r="AJ268" s="33" t="s">
        <v>92</v>
      </c>
      <c r="AK268" s="33" t="s">
        <v>91</v>
      </c>
      <c r="AL268" s="33" t="s">
        <v>92</v>
      </c>
      <c r="AM268" s="33" t="s">
        <v>92</v>
      </c>
      <c r="AN268" s="33" t="s">
        <v>85</v>
      </c>
      <c r="AO268" s="33" t="s">
        <v>92</v>
      </c>
      <c r="AP268" s="33" t="s">
        <v>85</v>
      </c>
      <c r="AQ268" s="33" t="s">
        <v>258</v>
      </c>
      <c r="AR268" s="65"/>
    </row>
    <row r="269" s="54" customFormat="1" ht="63" customHeight="1" outlineLevel="2" spans="1:44">
      <c r="A269" s="60">
        <v>225</v>
      </c>
      <c r="B269" s="89" t="s">
        <v>8524</v>
      </c>
      <c r="C269" s="33" t="s">
        <v>73</v>
      </c>
      <c r="D269" s="33" t="s">
        <v>74</v>
      </c>
      <c r="E269" s="33" t="s">
        <v>246</v>
      </c>
      <c r="F269" s="90" t="s">
        <v>8525</v>
      </c>
      <c r="G269" s="33" t="s">
        <v>114</v>
      </c>
      <c r="H269" s="89" t="s">
        <v>8526</v>
      </c>
      <c r="I269" s="33" t="s">
        <v>8527</v>
      </c>
      <c r="J269" s="59" t="s">
        <v>8528</v>
      </c>
      <c r="K269" s="33" t="s">
        <v>8527</v>
      </c>
      <c r="L269" s="33" t="s">
        <v>8529</v>
      </c>
      <c r="M269" s="33" t="s">
        <v>7026</v>
      </c>
      <c r="N269" s="33" t="s">
        <v>7423</v>
      </c>
      <c r="O269" s="33" t="s">
        <v>7271</v>
      </c>
      <c r="P269" s="33" t="s">
        <v>7867</v>
      </c>
      <c r="Q269" s="33" t="s">
        <v>8333</v>
      </c>
      <c r="R269" s="33" t="s">
        <v>7283</v>
      </c>
      <c r="S269" s="33" t="s">
        <v>7045</v>
      </c>
      <c r="T269" s="61" t="s">
        <v>257</v>
      </c>
      <c r="U269" s="33" t="s">
        <v>267</v>
      </c>
      <c r="V269" s="59">
        <v>2024</v>
      </c>
      <c r="W269" s="33" t="s">
        <v>91</v>
      </c>
      <c r="X269" s="59">
        <v>202401</v>
      </c>
      <c r="Y269" s="59">
        <v>202412</v>
      </c>
      <c r="Z269" s="60">
        <f t="shared" si="54"/>
        <v>385</v>
      </c>
      <c r="AA269" s="95">
        <v>385</v>
      </c>
      <c r="AB269" s="65"/>
      <c r="AC269" s="94">
        <v>385</v>
      </c>
      <c r="AD269" s="69"/>
      <c r="AE269" s="69"/>
      <c r="AF269" s="59">
        <v>2000</v>
      </c>
      <c r="AG269" s="59">
        <v>200</v>
      </c>
      <c r="AH269" s="33" t="s">
        <v>92</v>
      </c>
      <c r="AI269" s="33" t="s">
        <v>92</v>
      </c>
      <c r="AJ269" s="33" t="s">
        <v>92</v>
      </c>
      <c r="AK269" s="33" t="s">
        <v>91</v>
      </c>
      <c r="AL269" s="33" t="s">
        <v>92</v>
      </c>
      <c r="AM269" s="33" t="s">
        <v>92</v>
      </c>
      <c r="AN269" s="33" t="s">
        <v>92</v>
      </c>
      <c r="AO269" s="33" t="s">
        <v>92</v>
      </c>
      <c r="AP269" s="33" t="s">
        <v>92</v>
      </c>
      <c r="AQ269" s="33" t="s">
        <v>1591</v>
      </c>
      <c r="AR269" s="65"/>
    </row>
    <row r="270" s="54" customFormat="1" ht="60" customHeight="1" outlineLevel="1" spans="1:44">
      <c r="A270" s="60"/>
      <c r="B270" s="33"/>
      <c r="C270" s="33"/>
      <c r="D270" s="33"/>
      <c r="E270" s="33"/>
      <c r="F270" s="33"/>
      <c r="G270" s="33"/>
      <c r="H270" s="33"/>
      <c r="I270" s="33"/>
      <c r="J270" s="59"/>
      <c r="K270" s="33"/>
      <c r="L270" s="33"/>
      <c r="M270" s="33"/>
      <c r="N270" s="33"/>
      <c r="O270" s="33"/>
      <c r="P270" s="33"/>
      <c r="Q270" s="33"/>
      <c r="R270" s="33"/>
      <c r="S270" s="33"/>
      <c r="T270" s="33"/>
      <c r="U270" s="66" t="s">
        <v>8530</v>
      </c>
      <c r="V270" s="59"/>
      <c r="W270" s="33"/>
      <c r="X270" s="59"/>
      <c r="Y270" s="59"/>
      <c r="Z270" s="60">
        <f t="shared" ref="Z270:AQ270" si="56">SUBTOTAL(9,Z271:Z281)</f>
        <v>5487.01</v>
      </c>
      <c r="AA270" s="65">
        <f t="shared" si="56"/>
        <v>5487.01</v>
      </c>
      <c r="AB270" s="69">
        <f t="shared" si="56"/>
        <v>5087.01</v>
      </c>
      <c r="AC270" s="69">
        <f t="shared" si="56"/>
        <v>400</v>
      </c>
      <c r="AD270" s="69">
        <f t="shared" si="56"/>
        <v>0</v>
      </c>
      <c r="AE270" s="69">
        <f t="shared" si="56"/>
        <v>0</v>
      </c>
      <c r="AF270" s="59">
        <f t="shared" si="56"/>
        <v>149140</v>
      </c>
      <c r="AG270" s="59">
        <f t="shared" si="56"/>
        <v>106130</v>
      </c>
      <c r="AH270" s="33">
        <f t="shared" si="56"/>
        <v>0</v>
      </c>
      <c r="AI270" s="33">
        <f t="shared" si="56"/>
        <v>0</v>
      </c>
      <c r="AJ270" s="33">
        <f t="shared" si="56"/>
        <v>0</v>
      </c>
      <c r="AK270" s="33">
        <f t="shared" si="56"/>
        <v>0</v>
      </c>
      <c r="AL270" s="33">
        <f t="shared" si="56"/>
        <v>0</v>
      </c>
      <c r="AM270" s="33">
        <f t="shared" si="56"/>
        <v>0</v>
      </c>
      <c r="AN270" s="33">
        <f t="shared" si="56"/>
        <v>0</v>
      </c>
      <c r="AO270" s="33">
        <f t="shared" si="56"/>
        <v>0</v>
      </c>
      <c r="AP270" s="33">
        <f t="shared" si="56"/>
        <v>0</v>
      </c>
      <c r="AQ270" s="33">
        <f t="shared" si="56"/>
        <v>0</v>
      </c>
      <c r="AR270" s="65"/>
    </row>
    <row r="271" s="54" customFormat="1" ht="74" customHeight="1" outlineLevel="2" spans="1:44">
      <c r="A271" s="60">
        <v>226</v>
      </c>
      <c r="B271" s="33" t="s">
        <v>8531</v>
      </c>
      <c r="C271" s="33" t="s">
        <v>558</v>
      </c>
      <c r="D271" s="33" t="s">
        <v>2126</v>
      </c>
      <c r="E271" s="33" t="s">
        <v>2135</v>
      </c>
      <c r="F271" s="33" t="s">
        <v>8532</v>
      </c>
      <c r="G271" s="33" t="s">
        <v>114</v>
      </c>
      <c r="H271" s="33" t="s">
        <v>352</v>
      </c>
      <c r="I271" s="33" t="s">
        <v>8533</v>
      </c>
      <c r="J271" s="59" t="s">
        <v>8534</v>
      </c>
      <c r="K271" s="33" t="s">
        <v>8533</v>
      </c>
      <c r="L271" s="33" t="s">
        <v>8535</v>
      </c>
      <c r="M271" s="33" t="s">
        <v>7026</v>
      </c>
      <c r="N271" s="33" t="s">
        <v>7084</v>
      </c>
      <c r="O271" s="33" t="s">
        <v>8536</v>
      </c>
      <c r="P271" s="33" t="s">
        <v>8537</v>
      </c>
      <c r="Q271" s="33" t="s">
        <v>8538</v>
      </c>
      <c r="R271" s="33" t="s">
        <v>7773</v>
      </c>
      <c r="S271" s="33" t="s">
        <v>7045</v>
      </c>
      <c r="T271" s="33" t="s">
        <v>214</v>
      </c>
      <c r="U271" s="33" t="s">
        <v>214</v>
      </c>
      <c r="V271" s="59">
        <v>2024</v>
      </c>
      <c r="W271" s="33" t="s">
        <v>91</v>
      </c>
      <c r="X271" s="59">
        <v>202401</v>
      </c>
      <c r="Y271" s="59">
        <v>202412</v>
      </c>
      <c r="Z271" s="60">
        <f t="shared" ref="Z271:Z281" si="57">SUM(AB271:AE271)</f>
        <v>100</v>
      </c>
      <c r="AA271" s="65">
        <f>SUM(AB271:AD271)</f>
        <v>100</v>
      </c>
      <c r="AB271" s="69">
        <f>IFERROR(VLOOKUP(B271,'[2]巫溪-1 (20231219晚计划内)  '!$F:$BN,61,),"")</f>
        <v>100</v>
      </c>
      <c r="AC271" s="69">
        <f>IFERROR(VLOOKUP(B271,'[2]巫溪-1 (20231219晚计划内)  '!$F:$BO,62,),"")</f>
        <v>0</v>
      </c>
      <c r="AD271" s="69" t="str">
        <f>IFERROR(VLOOKUP(B271,'[2]巫溪-1 (20231219晚计划内)  '!$F:$AH,29,),"")</f>
        <v/>
      </c>
      <c r="AE271" s="69"/>
      <c r="AF271" s="59">
        <v>350</v>
      </c>
      <c r="AG271" s="59">
        <v>240</v>
      </c>
      <c r="AH271" s="33" t="s">
        <v>92</v>
      </c>
      <c r="AI271" s="33" t="s">
        <v>92</v>
      </c>
      <c r="AJ271" s="33" t="s">
        <v>92</v>
      </c>
      <c r="AK271" s="33" t="s">
        <v>91</v>
      </c>
      <c r="AL271" s="33" t="s">
        <v>92</v>
      </c>
      <c r="AM271" s="33" t="s">
        <v>92</v>
      </c>
      <c r="AN271" s="33" t="s">
        <v>92</v>
      </c>
      <c r="AO271" s="33" t="s">
        <v>92</v>
      </c>
      <c r="AP271" s="33" t="s">
        <v>92</v>
      </c>
      <c r="AQ271" s="33" t="s">
        <v>2638</v>
      </c>
      <c r="AR271" s="65"/>
    </row>
    <row r="272" s="54" customFormat="1" ht="74" customHeight="1" outlineLevel="2" spans="1:44">
      <c r="A272" s="60">
        <v>227</v>
      </c>
      <c r="B272" s="33" t="s">
        <v>8539</v>
      </c>
      <c r="C272" s="33" t="s">
        <v>110</v>
      </c>
      <c r="D272" s="33" t="s">
        <v>111</v>
      </c>
      <c r="E272" s="33" t="s">
        <v>175</v>
      </c>
      <c r="F272" s="59" t="s">
        <v>8540</v>
      </c>
      <c r="G272" s="33" t="s">
        <v>114</v>
      </c>
      <c r="H272" s="33" t="s">
        <v>352</v>
      </c>
      <c r="I272" s="33" t="s">
        <v>8541</v>
      </c>
      <c r="J272" s="59" t="s">
        <v>8542</v>
      </c>
      <c r="K272" s="33" t="s">
        <v>8543</v>
      </c>
      <c r="L272" s="33" t="s">
        <v>8544</v>
      </c>
      <c r="M272" s="33" t="s">
        <v>7026</v>
      </c>
      <c r="N272" s="33" t="s">
        <v>8545</v>
      </c>
      <c r="O272" s="33" t="s">
        <v>8322</v>
      </c>
      <c r="P272" s="33" t="s">
        <v>8546</v>
      </c>
      <c r="Q272" s="33" t="s">
        <v>8547</v>
      </c>
      <c r="R272" s="33" t="s">
        <v>7044</v>
      </c>
      <c r="S272" s="33" t="s">
        <v>7045</v>
      </c>
      <c r="T272" s="33" t="s">
        <v>214</v>
      </c>
      <c r="U272" s="33" t="s">
        <v>214</v>
      </c>
      <c r="V272" s="59">
        <v>2024</v>
      </c>
      <c r="W272" s="33" t="s">
        <v>91</v>
      </c>
      <c r="X272" s="59">
        <v>202401</v>
      </c>
      <c r="Y272" s="59">
        <v>202412</v>
      </c>
      <c r="Z272" s="60">
        <f t="shared" si="57"/>
        <v>107.01</v>
      </c>
      <c r="AA272" s="59">
        <v>107.01</v>
      </c>
      <c r="AB272" s="59">
        <v>107.01</v>
      </c>
      <c r="AC272" s="69">
        <f>IFERROR(VLOOKUP(B272,'[2]巫溪-1 (20231219晚计划内)  '!$F:$BO,62,),"")</f>
        <v>0</v>
      </c>
      <c r="AD272" s="69" t="str">
        <f>IFERROR(VLOOKUP(B272,'[2]巫溪-1 (20231219晚计划内)  '!$F:$AH,29,),"")</f>
        <v/>
      </c>
      <c r="AE272" s="69"/>
      <c r="AF272" s="59">
        <v>18975</v>
      </c>
      <c r="AG272" s="59">
        <v>18975</v>
      </c>
      <c r="AH272" s="33" t="s">
        <v>92</v>
      </c>
      <c r="AI272" s="33" t="s">
        <v>92</v>
      </c>
      <c r="AJ272" s="33" t="s">
        <v>92</v>
      </c>
      <c r="AK272" s="33" t="s">
        <v>91</v>
      </c>
      <c r="AL272" s="33" t="s">
        <v>91</v>
      </c>
      <c r="AM272" s="33" t="s">
        <v>92</v>
      </c>
      <c r="AN272" s="33" t="s">
        <v>92</v>
      </c>
      <c r="AO272" s="33" t="s">
        <v>92</v>
      </c>
      <c r="AP272" s="33" t="s">
        <v>92</v>
      </c>
      <c r="AQ272" s="33" t="s">
        <v>1740</v>
      </c>
      <c r="AR272" s="65"/>
    </row>
    <row r="273" s="54" customFormat="1" ht="74" customHeight="1" outlineLevel="2" spans="1:44">
      <c r="A273" s="60">
        <v>228</v>
      </c>
      <c r="B273" s="33" t="s">
        <v>8548</v>
      </c>
      <c r="C273" s="33" t="s">
        <v>558</v>
      </c>
      <c r="D273" s="33" t="s">
        <v>2126</v>
      </c>
      <c r="E273" s="33" t="s">
        <v>2127</v>
      </c>
      <c r="F273" s="33" t="s">
        <v>8549</v>
      </c>
      <c r="G273" s="33" t="s">
        <v>114</v>
      </c>
      <c r="H273" s="33" t="s">
        <v>352</v>
      </c>
      <c r="I273" s="83" t="s">
        <v>8550</v>
      </c>
      <c r="J273" s="59" t="s">
        <v>8551</v>
      </c>
      <c r="K273" s="83" t="s">
        <v>8550</v>
      </c>
      <c r="L273" s="33" t="s">
        <v>8552</v>
      </c>
      <c r="M273" s="33" t="s">
        <v>7026</v>
      </c>
      <c r="N273" s="33" t="s">
        <v>7259</v>
      </c>
      <c r="O273" s="33" t="s">
        <v>8553</v>
      </c>
      <c r="P273" s="33" t="s">
        <v>8554</v>
      </c>
      <c r="Q273" s="33" t="s">
        <v>7902</v>
      </c>
      <c r="R273" s="33" t="s">
        <v>7887</v>
      </c>
      <c r="S273" s="33" t="s">
        <v>7045</v>
      </c>
      <c r="T273" s="33" t="s">
        <v>214</v>
      </c>
      <c r="U273" s="33" t="s">
        <v>214</v>
      </c>
      <c r="V273" s="59">
        <v>2024</v>
      </c>
      <c r="W273" s="33" t="s">
        <v>91</v>
      </c>
      <c r="X273" s="59">
        <v>202401</v>
      </c>
      <c r="Y273" s="59">
        <v>202412</v>
      </c>
      <c r="Z273" s="60">
        <f t="shared" si="57"/>
        <v>100</v>
      </c>
      <c r="AA273" s="65">
        <f t="shared" ref="AA273:AA281" si="58">SUM(AB273:AD273)</f>
        <v>100</v>
      </c>
      <c r="AB273" s="69">
        <f>IFERROR(VLOOKUP(B273,'[2]巫溪-1 (20231219晚计划内)  '!$F:$BN,61,),"")</f>
        <v>100</v>
      </c>
      <c r="AC273" s="69">
        <f>IFERROR(VLOOKUP(B273,'[2]巫溪-1 (20231219晚计划内)  '!$F:$BO,62,),"")</f>
        <v>0</v>
      </c>
      <c r="AD273" s="69" t="str">
        <f>IFERROR(VLOOKUP(B273,'[2]巫溪-1 (20231219晚计划内)  '!$F:$AH,29,),"")</f>
        <v/>
      </c>
      <c r="AE273" s="69"/>
      <c r="AF273" s="59">
        <v>15</v>
      </c>
      <c r="AG273" s="59">
        <v>15</v>
      </c>
      <c r="AH273" s="33" t="s">
        <v>92</v>
      </c>
      <c r="AI273" s="33" t="s">
        <v>92</v>
      </c>
      <c r="AJ273" s="33" t="s">
        <v>92</v>
      </c>
      <c r="AK273" s="33" t="s">
        <v>91</v>
      </c>
      <c r="AL273" s="33" t="s">
        <v>91</v>
      </c>
      <c r="AM273" s="33" t="s">
        <v>92</v>
      </c>
      <c r="AN273" s="33" t="s">
        <v>92</v>
      </c>
      <c r="AO273" s="33" t="s">
        <v>92</v>
      </c>
      <c r="AP273" s="33" t="s">
        <v>92</v>
      </c>
      <c r="AQ273" s="33" t="s">
        <v>8555</v>
      </c>
      <c r="AR273" s="65"/>
    </row>
    <row r="274" s="54" customFormat="1" ht="52" customHeight="1" outlineLevel="2" spans="1:44">
      <c r="A274" s="60">
        <v>229</v>
      </c>
      <c r="B274" s="33" t="s">
        <v>8556</v>
      </c>
      <c r="C274" s="33" t="s">
        <v>558</v>
      </c>
      <c r="D274" s="33" t="s">
        <v>2126</v>
      </c>
      <c r="E274" s="33" t="s">
        <v>2135</v>
      </c>
      <c r="F274" s="33" t="s">
        <v>8557</v>
      </c>
      <c r="G274" s="33" t="s">
        <v>114</v>
      </c>
      <c r="H274" s="33" t="s">
        <v>352</v>
      </c>
      <c r="I274" s="33" t="s">
        <v>8558</v>
      </c>
      <c r="J274" s="59" t="s">
        <v>8559</v>
      </c>
      <c r="K274" s="33" t="s">
        <v>8558</v>
      </c>
      <c r="L274" s="59" t="s">
        <v>8560</v>
      </c>
      <c r="M274" s="33" t="s">
        <v>7026</v>
      </c>
      <c r="N274" s="33" t="s">
        <v>7259</v>
      </c>
      <c r="O274" s="33" t="s">
        <v>8561</v>
      </c>
      <c r="P274" s="33" t="s">
        <v>8562</v>
      </c>
      <c r="Q274" s="33" t="s">
        <v>8563</v>
      </c>
      <c r="R274" s="33" t="s">
        <v>7078</v>
      </c>
      <c r="S274" s="33" t="s">
        <v>7045</v>
      </c>
      <c r="T274" s="33" t="s">
        <v>214</v>
      </c>
      <c r="U274" s="33" t="s">
        <v>214</v>
      </c>
      <c r="V274" s="59">
        <v>2024</v>
      </c>
      <c r="W274" s="33" t="s">
        <v>91</v>
      </c>
      <c r="X274" s="59">
        <v>202401</v>
      </c>
      <c r="Y274" s="59">
        <v>202412</v>
      </c>
      <c r="Z274" s="60">
        <f t="shared" si="57"/>
        <v>350</v>
      </c>
      <c r="AA274" s="65">
        <f t="shared" si="58"/>
        <v>350</v>
      </c>
      <c r="AB274" s="69">
        <f>IFERROR(VLOOKUP(B274,'[2]巫溪-1 (20231219晚计划内)  '!$F:$BN,61,),"")</f>
        <v>350</v>
      </c>
      <c r="AC274" s="69">
        <f>IFERROR(VLOOKUP(B274,'[2]巫溪-1 (20231219晚计划内)  '!$F:$BO,62,),"")</f>
        <v>0</v>
      </c>
      <c r="AD274" s="69" t="str">
        <f>IFERROR(VLOOKUP(B274,'[2]巫溪-1 (20231219晚计划内)  '!$F:$AH,29,),"")</f>
        <v/>
      </c>
      <c r="AE274" s="69"/>
      <c r="AF274" s="59">
        <v>700</v>
      </c>
      <c r="AG274" s="59">
        <v>450</v>
      </c>
      <c r="AH274" s="33" t="s">
        <v>92</v>
      </c>
      <c r="AI274" s="33" t="s">
        <v>92</v>
      </c>
      <c r="AJ274" s="33" t="s">
        <v>92</v>
      </c>
      <c r="AK274" s="33" t="s">
        <v>91</v>
      </c>
      <c r="AL274" s="33" t="s">
        <v>91</v>
      </c>
      <c r="AM274" s="33" t="s">
        <v>92</v>
      </c>
      <c r="AN274" s="33" t="s">
        <v>92</v>
      </c>
      <c r="AO274" s="33" t="s">
        <v>92</v>
      </c>
      <c r="AP274" s="33" t="s">
        <v>92</v>
      </c>
      <c r="AQ274" s="33" t="s">
        <v>8555</v>
      </c>
      <c r="AR274" s="65"/>
    </row>
    <row r="275" s="54" customFormat="1" ht="67" customHeight="1" outlineLevel="2" spans="1:44">
      <c r="A275" s="60">
        <v>230</v>
      </c>
      <c r="B275" s="33" t="s">
        <v>8564</v>
      </c>
      <c r="C275" s="33" t="s">
        <v>558</v>
      </c>
      <c r="D275" s="33" t="s">
        <v>2126</v>
      </c>
      <c r="E275" s="33" t="s">
        <v>2135</v>
      </c>
      <c r="F275" s="33" t="s">
        <v>8565</v>
      </c>
      <c r="G275" s="33" t="s">
        <v>114</v>
      </c>
      <c r="H275" s="33" t="s">
        <v>352</v>
      </c>
      <c r="I275" s="33" t="s">
        <v>8566</v>
      </c>
      <c r="J275" s="59" t="s">
        <v>8567</v>
      </c>
      <c r="K275" s="33" t="s">
        <v>8566</v>
      </c>
      <c r="L275" s="33" t="s">
        <v>8565</v>
      </c>
      <c r="M275" s="33" t="s">
        <v>8568</v>
      </c>
      <c r="N275" s="33" t="s">
        <v>7040</v>
      </c>
      <c r="O275" s="33" t="s">
        <v>8569</v>
      </c>
      <c r="P275" s="33" t="s">
        <v>8562</v>
      </c>
      <c r="Q275" s="33" t="s">
        <v>8570</v>
      </c>
      <c r="R275" s="33" t="s">
        <v>7078</v>
      </c>
      <c r="S275" s="33" t="s">
        <v>7045</v>
      </c>
      <c r="T275" s="33" t="s">
        <v>214</v>
      </c>
      <c r="U275" s="33" t="s">
        <v>214</v>
      </c>
      <c r="V275" s="59">
        <v>2024</v>
      </c>
      <c r="W275" s="33" t="s">
        <v>91</v>
      </c>
      <c r="X275" s="59">
        <v>202401</v>
      </c>
      <c r="Y275" s="59">
        <v>202412</v>
      </c>
      <c r="Z275" s="60">
        <f t="shared" si="57"/>
        <v>500</v>
      </c>
      <c r="AA275" s="65">
        <f t="shared" si="58"/>
        <v>500</v>
      </c>
      <c r="AB275" s="69">
        <f>IFERROR(VLOOKUP(B275,'[2]巫溪-1 (20231219晚计划内)  '!$F:$BN,61,),"")</f>
        <v>500</v>
      </c>
      <c r="AC275" s="69">
        <f>IFERROR(VLOOKUP(B275,'[2]巫溪-1 (20231219晚计划内)  '!$F:$BO,62,),"")</f>
        <v>0</v>
      </c>
      <c r="AD275" s="69" t="str">
        <f>IFERROR(VLOOKUP(B275,'[2]巫溪-1 (20231219晚计划内)  '!$F:$AH,29,),"")</f>
        <v/>
      </c>
      <c r="AE275" s="69"/>
      <c r="AF275" s="59">
        <v>1500</v>
      </c>
      <c r="AG275" s="59">
        <v>550</v>
      </c>
      <c r="AH275" s="33" t="s">
        <v>92</v>
      </c>
      <c r="AI275" s="33" t="s">
        <v>92</v>
      </c>
      <c r="AJ275" s="33" t="s">
        <v>92</v>
      </c>
      <c r="AK275" s="33" t="s">
        <v>91</v>
      </c>
      <c r="AL275" s="33" t="s">
        <v>91</v>
      </c>
      <c r="AM275" s="33" t="s">
        <v>92</v>
      </c>
      <c r="AN275" s="33" t="s">
        <v>92</v>
      </c>
      <c r="AO275" s="33" t="s">
        <v>92</v>
      </c>
      <c r="AP275" s="33" t="s">
        <v>92</v>
      </c>
      <c r="AQ275" s="33" t="s">
        <v>8555</v>
      </c>
      <c r="AR275" s="65"/>
    </row>
    <row r="276" s="54" customFormat="1" ht="60" customHeight="1" outlineLevel="2" spans="1:44">
      <c r="A276" s="60">
        <v>231</v>
      </c>
      <c r="B276" s="33" t="s">
        <v>8571</v>
      </c>
      <c r="C276" s="33" t="s">
        <v>2114</v>
      </c>
      <c r="D276" s="33" t="s">
        <v>2115</v>
      </c>
      <c r="E276" s="33" t="s">
        <v>2116</v>
      </c>
      <c r="F276" s="59" t="s">
        <v>8572</v>
      </c>
      <c r="G276" s="33" t="s">
        <v>114</v>
      </c>
      <c r="H276" s="33" t="s">
        <v>352</v>
      </c>
      <c r="I276" s="33" t="s">
        <v>8573</v>
      </c>
      <c r="J276" s="59" t="s">
        <v>8574</v>
      </c>
      <c r="K276" s="33" t="s">
        <v>8573</v>
      </c>
      <c r="L276" s="33" t="s">
        <v>8575</v>
      </c>
      <c r="M276" s="33" t="s">
        <v>8576</v>
      </c>
      <c r="N276" s="33" t="s">
        <v>7259</v>
      </c>
      <c r="O276" s="33" t="s">
        <v>8577</v>
      </c>
      <c r="P276" s="33" t="s">
        <v>8578</v>
      </c>
      <c r="Q276" s="33" t="s">
        <v>8579</v>
      </c>
      <c r="R276" s="33" t="s">
        <v>7078</v>
      </c>
      <c r="S276" s="33" t="s">
        <v>7045</v>
      </c>
      <c r="T276" s="33" t="s">
        <v>214</v>
      </c>
      <c r="U276" s="33" t="s">
        <v>214</v>
      </c>
      <c r="V276" s="59">
        <v>2024</v>
      </c>
      <c r="W276" s="33" t="s">
        <v>91</v>
      </c>
      <c r="X276" s="59">
        <v>202401</v>
      </c>
      <c r="Y276" s="59">
        <v>202412</v>
      </c>
      <c r="Z276" s="60">
        <f t="shared" si="57"/>
        <v>350</v>
      </c>
      <c r="AA276" s="65">
        <f t="shared" si="58"/>
        <v>350</v>
      </c>
      <c r="AB276" s="69">
        <f>IFERROR(VLOOKUP(B276,'[2]巫溪-1 (20231219晚计划内)  '!$F:$BN,61,),"")</f>
        <v>350</v>
      </c>
      <c r="AC276" s="69">
        <f>IFERROR(VLOOKUP(B276,'[2]巫溪-1 (20231219晚计划内)  '!$F:$BO,62,),"")</f>
        <v>0</v>
      </c>
      <c r="AD276" s="69" t="str">
        <f>IFERROR(VLOOKUP(B276,'[2]巫溪-1 (20231219晚计划内)  '!$F:$AH,29,),"")</f>
        <v/>
      </c>
      <c r="AE276" s="69"/>
      <c r="AF276" s="59">
        <v>75000</v>
      </c>
      <c r="AG276" s="59">
        <v>75000</v>
      </c>
      <c r="AH276" s="33" t="s">
        <v>92</v>
      </c>
      <c r="AI276" s="33" t="s">
        <v>92</v>
      </c>
      <c r="AJ276" s="33" t="s">
        <v>91</v>
      </c>
      <c r="AK276" s="33" t="s">
        <v>92</v>
      </c>
      <c r="AL276" s="33" t="s">
        <v>91</v>
      </c>
      <c r="AM276" s="33" t="s">
        <v>92</v>
      </c>
      <c r="AN276" s="33" t="s">
        <v>92</v>
      </c>
      <c r="AO276" s="33" t="s">
        <v>92</v>
      </c>
      <c r="AP276" s="33" t="s">
        <v>92</v>
      </c>
      <c r="AQ276" s="33" t="s">
        <v>2463</v>
      </c>
      <c r="AR276" s="65"/>
    </row>
    <row r="277" s="54" customFormat="1" ht="57" customHeight="1" outlineLevel="2" spans="1:44">
      <c r="A277" s="60">
        <v>232</v>
      </c>
      <c r="B277" s="33" t="s">
        <v>8580</v>
      </c>
      <c r="C277" s="33" t="s">
        <v>2114</v>
      </c>
      <c r="D277" s="33" t="s">
        <v>2151</v>
      </c>
      <c r="E277" s="33" t="s">
        <v>8581</v>
      </c>
      <c r="F277" s="33" t="s">
        <v>8582</v>
      </c>
      <c r="G277" s="33" t="s">
        <v>96</v>
      </c>
      <c r="H277" s="33" t="s">
        <v>352</v>
      </c>
      <c r="I277" s="33" t="s">
        <v>8583</v>
      </c>
      <c r="J277" s="59" t="s">
        <v>8584</v>
      </c>
      <c r="K277" s="33" t="s">
        <v>8583</v>
      </c>
      <c r="L277" s="33" t="s">
        <v>8585</v>
      </c>
      <c r="M277" s="33" t="s">
        <v>8586</v>
      </c>
      <c r="N277" s="33" t="s">
        <v>8587</v>
      </c>
      <c r="O277" s="33" t="s">
        <v>8588</v>
      </c>
      <c r="P277" s="33" t="s">
        <v>8589</v>
      </c>
      <c r="Q277" s="33" t="s">
        <v>8590</v>
      </c>
      <c r="R277" s="33" t="s">
        <v>7078</v>
      </c>
      <c r="S277" s="33" t="s">
        <v>7045</v>
      </c>
      <c r="T277" s="33" t="s">
        <v>214</v>
      </c>
      <c r="U277" s="33" t="s">
        <v>214</v>
      </c>
      <c r="V277" s="59" t="s">
        <v>2163</v>
      </c>
      <c r="W277" s="33" t="s">
        <v>91</v>
      </c>
      <c r="X277" s="59">
        <v>202401</v>
      </c>
      <c r="Y277" s="59">
        <v>202412</v>
      </c>
      <c r="Z277" s="60">
        <f t="shared" si="57"/>
        <v>780</v>
      </c>
      <c r="AA277" s="65">
        <f t="shared" si="58"/>
        <v>780</v>
      </c>
      <c r="AB277" s="69">
        <f>IFERROR(VLOOKUP(B277,'[2]巫溪-1 (20231219晚计划内)  '!$F:$BN,61,),"")</f>
        <v>780</v>
      </c>
      <c r="AC277" s="69">
        <f>IFERROR(VLOOKUP(B277,'[2]巫溪-1 (20231219晚计划内)  '!$F:$BO,62,),"")</f>
        <v>0</v>
      </c>
      <c r="AD277" s="69" t="str">
        <f>IFERROR(VLOOKUP(B277,'[2]巫溪-1 (20231219晚计划内)  '!$F:$AH,29,),"")</f>
        <v/>
      </c>
      <c r="AE277" s="69"/>
      <c r="AF277" s="59">
        <v>2600</v>
      </c>
      <c r="AG277" s="59">
        <v>2600</v>
      </c>
      <c r="AH277" s="33" t="s">
        <v>92</v>
      </c>
      <c r="AI277" s="33" t="s">
        <v>92</v>
      </c>
      <c r="AJ277" s="33" t="s">
        <v>91</v>
      </c>
      <c r="AK277" s="33" t="s">
        <v>92</v>
      </c>
      <c r="AL277" s="33" t="s">
        <v>91</v>
      </c>
      <c r="AM277" s="33" t="s">
        <v>92</v>
      </c>
      <c r="AN277" s="33" t="s">
        <v>92</v>
      </c>
      <c r="AO277" s="33" t="s">
        <v>92</v>
      </c>
      <c r="AP277" s="33" t="s">
        <v>92</v>
      </c>
      <c r="AQ277" s="33" t="s">
        <v>2638</v>
      </c>
      <c r="AR277" s="65"/>
    </row>
    <row r="278" s="54" customFormat="1" ht="74" customHeight="1" outlineLevel="2" spans="1:44">
      <c r="A278" s="60">
        <v>233</v>
      </c>
      <c r="B278" s="33" t="s">
        <v>8591</v>
      </c>
      <c r="C278" s="33" t="s">
        <v>73</v>
      </c>
      <c r="D278" s="33" t="s">
        <v>128</v>
      </c>
      <c r="E278" s="33" t="s">
        <v>2454</v>
      </c>
      <c r="F278" s="33" t="s">
        <v>8592</v>
      </c>
      <c r="G278" s="33" t="s">
        <v>114</v>
      </c>
      <c r="H278" s="33" t="s">
        <v>352</v>
      </c>
      <c r="I278" s="33" t="s">
        <v>8593</v>
      </c>
      <c r="J278" s="33" t="s">
        <v>8594</v>
      </c>
      <c r="K278" s="33" t="s">
        <v>8593</v>
      </c>
      <c r="L278" s="33" t="s">
        <v>8592</v>
      </c>
      <c r="M278" s="33" t="s">
        <v>7026</v>
      </c>
      <c r="N278" s="33" t="s">
        <v>7259</v>
      </c>
      <c r="O278" s="33" t="s">
        <v>8595</v>
      </c>
      <c r="P278" s="33" t="s">
        <v>85</v>
      </c>
      <c r="Q278" s="33" t="s">
        <v>8596</v>
      </c>
      <c r="R278" s="33" t="s">
        <v>7808</v>
      </c>
      <c r="S278" s="33" t="s">
        <v>7045</v>
      </c>
      <c r="T278" s="33" t="s">
        <v>214</v>
      </c>
      <c r="U278" s="33" t="s">
        <v>214</v>
      </c>
      <c r="V278" s="59">
        <v>2024</v>
      </c>
      <c r="W278" s="33" t="s">
        <v>91</v>
      </c>
      <c r="X278" s="59">
        <v>202401</v>
      </c>
      <c r="Y278" s="59">
        <v>202412</v>
      </c>
      <c r="Z278" s="60">
        <f t="shared" si="57"/>
        <v>500</v>
      </c>
      <c r="AA278" s="65">
        <f t="shared" si="58"/>
        <v>500</v>
      </c>
      <c r="AB278" s="69">
        <f>IFERROR(VLOOKUP(B278,'[2]巫溪-1 (20231219晚计划内)  '!$F:$BN,61,),"")</f>
        <v>100</v>
      </c>
      <c r="AC278" s="69">
        <f>IFERROR(VLOOKUP(B278,'[2]巫溪-1 (20231219晚计划内)  '!$F:$BO,62,),"")</f>
        <v>400</v>
      </c>
      <c r="AD278" s="69" t="str">
        <f>IFERROR(VLOOKUP(B278,'[2]巫溪-1 (20231219晚计划内)  '!$F:$AH,29,),"")</f>
        <v/>
      </c>
      <c r="AE278" s="69"/>
      <c r="AF278" s="59">
        <v>7000</v>
      </c>
      <c r="AG278" s="59">
        <v>2500</v>
      </c>
      <c r="AH278" s="33" t="s">
        <v>92</v>
      </c>
      <c r="AI278" s="33" t="s">
        <v>92</v>
      </c>
      <c r="AJ278" s="33" t="s">
        <v>92</v>
      </c>
      <c r="AK278" s="33" t="s">
        <v>91</v>
      </c>
      <c r="AL278" s="33" t="s">
        <v>91</v>
      </c>
      <c r="AM278" s="33" t="s">
        <v>92</v>
      </c>
      <c r="AN278" s="33" t="s">
        <v>92</v>
      </c>
      <c r="AO278" s="33" t="s">
        <v>92</v>
      </c>
      <c r="AP278" s="33" t="s">
        <v>92</v>
      </c>
      <c r="AQ278" s="33" t="s">
        <v>2463</v>
      </c>
      <c r="AR278" s="65"/>
    </row>
    <row r="279" s="54" customFormat="1" ht="91" customHeight="1" outlineLevel="2" spans="1:44">
      <c r="A279" s="60">
        <v>234</v>
      </c>
      <c r="B279" s="33" t="s">
        <v>8597</v>
      </c>
      <c r="C279" s="33" t="s">
        <v>2628</v>
      </c>
      <c r="D279" s="33" t="s">
        <v>2629</v>
      </c>
      <c r="E279" s="33" t="s">
        <v>2630</v>
      </c>
      <c r="F279" s="33" t="s">
        <v>8598</v>
      </c>
      <c r="G279" s="33" t="s">
        <v>114</v>
      </c>
      <c r="H279" s="33" t="s">
        <v>352</v>
      </c>
      <c r="I279" s="33" t="s">
        <v>8599</v>
      </c>
      <c r="J279" s="59" t="s">
        <v>8600</v>
      </c>
      <c r="K279" s="33" t="s">
        <v>8599</v>
      </c>
      <c r="L279" s="33" t="s">
        <v>8601</v>
      </c>
      <c r="M279" s="33" t="s">
        <v>7026</v>
      </c>
      <c r="N279" s="33" t="s">
        <v>8602</v>
      </c>
      <c r="O279" s="33" t="s">
        <v>8603</v>
      </c>
      <c r="P279" s="33" t="s">
        <v>85</v>
      </c>
      <c r="Q279" s="33" t="s">
        <v>8604</v>
      </c>
      <c r="R279" s="33" t="s">
        <v>7283</v>
      </c>
      <c r="S279" s="33" t="s">
        <v>7045</v>
      </c>
      <c r="T279" s="33" t="s">
        <v>214</v>
      </c>
      <c r="U279" s="33" t="s">
        <v>214</v>
      </c>
      <c r="V279" s="59">
        <v>2024</v>
      </c>
      <c r="W279" s="33" t="s">
        <v>91</v>
      </c>
      <c r="X279" s="59">
        <v>202401</v>
      </c>
      <c r="Y279" s="59">
        <v>202412</v>
      </c>
      <c r="Z279" s="60">
        <f t="shared" si="57"/>
        <v>2000</v>
      </c>
      <c r="AA279" s="65">
        <f t="shared" si="58"/>
        <v>2000</v>
      </c>
      <c r="AB279" s="69">
        <f>IFERROR(VLOOKUP(B279,'[2]巫溪-1 (20231219晚计划内)  '!$F:$BN,61,),"")</f>
        <v>2000</v>
      </c>
      <c r="AC279" s="69">
        <f>IFERROR(VLOOKUP(B279,'[2]巫溪-1 (20231219晚计划内)  '!$F:$BO,62,),"")</f>
        <v>0</v>
      </c>
      <c r="AD279" s="69" t="str">
        <f>IFERROR(VLOOKUP(B279,'[2]巫溪-1 (20231219晚计划内)  '!$F:$AH,29,),"")</f>
        <v/>
      </c>
      <c r="AE279" s="69"/>
      <c r="AF279" s="59">
        <v>20000</v>
      </c>
      <c r="AG279" s="59">
        <v>2000</v>
      </c>
      <c r="AH279" s="33" t="s">
        <v>92</v>
      </c>
      <c r="AI279" s="33" t="s">
        <v>92</v>
      </c>
      <c r="AJ279" s="33" t="s">
        <v>92</v>
      </c>
      <c r="AK279" s="33" t="s">
        <v>91</v>
      </c>
      <c r="AL279" s="33" t="s">
        <v>92</v>
      </c>
      <c r="AM279" s="33" t="s">
        <v>92</v>
      </c>
      <c r="AN279" s="33" t="s">
        <v>92</v>
      </c>
      <c r="AO279" s="33" t="s">
        <v>92</v>
      </c>
      <c r="AP279" s="33" t="s">
        <v>92</v>
      </c>
      <c r="AQ279" s="33" t="s">
        <v>2638</v>
      </c>
      <c r="AR279" s="65"/>
    </row>
    <row r="280" s="54" customFormat="1" ht="96" customHeight="1" outlineLevel="2" spans="1:44">
      <c r="A280" s="60">
        <v>235</v>
      </c>
      <c r="B280" s="33" t="s">
        <v>8605</v>
      </c>
      <c r="C280" s="33" t="s">
        <v>2861</v>
      </c>
      <c r="D280" s="33" t="s">
        <v>2861</v>
      </c>
      <c r="E280" s="33" t="s">
        <v>2861</v>
      </c>
      <c r="F280" s="33" t="s">
        <v>8606</v>
      </c>
      <c r="G280" s="33" t="s">
        <v>114</v>
      </c>
      <c r="H280" s="33" t="s">
        <v>352</v>
      </c>
      <c r="I280" s="33" t="s">
        <v>8607</v>
      </c>
      <c r="J280" s="59" t="s">
        <v>8608</v>
      </c>
      <c r="K280" s="33" t="s">
        <v>8607</v>
      </c>
      <c r="L280" s="33" t="s">
        <v>8609</v>
      </c>
      <c r="M280" s="33" t="s">
        <v>7026</v>
      </c>
      <c r="N280" s="33" t="s">
        <v>7040</v>
      </c>
      <c r="O280" s="33" t="s">
        <v>8610</v>
      </c>
      <c r="P280" s="33" t="s">
        <v>85</v>
      </c>
      <c r="Q280" s="33" t="s">
        <v>8611</v>
      </c>
      <c r="R280" s="33" t="s">
        <v>7078</v>
      </c>
      <c r="S280" s="33" t="s">
        <v>8612</v>
      </c>
      <c r="T280" s="33" t="s">
        <v>214</v>
      </c>
      <c r="U280" s="33" t="s">
        <v>214</v>
      </c>
      <c r="V280" s="59" t="s">
        <v>2163</v>
      </c>
      <c r="W280" s="33" t="s">
        <v>91</v>
      </c>
      <c r="X280" s="59">
        <v>202401</v>
      </c>
      <c r="Y280" s="59">
        <v>202412</v>
      </c>
      <c r="Z280" s="60">
        <f t="shared" si="57"/>
        <v>200</v>
      </c>
      <c r="AA280" s="65">
        <f t="shared" si="58"/>
        <v>200</v>
      </c>
      <c r="AB280" s="69">
        <f>IFERROR(VLOOKUP(B280,'[2]巫溪-1 (20231219晚计划内)  '!$F:$BN,61,),"")</f>
        <v>200</v>
      </c>
      <c r="AC280" s="69">
        <f>IFERROR(VLOOKUP(B280,'[2]巫溪-1 (20231219晚计划内)  '!$F:$BO,62,),"")</f>
        <v>0</v>
      </c>
      <c r="AD280" s="69" t="str">
        <f>IFERROR(VLOOKUP(B280,'[2]巫溪-1 (20231219晚计划内)  '!$F:$AH,29,),"")</f>
        <v/>
      </c>
      <c r="AE280" s="69"/>
      <c r="AF280" s="59">
        <v>3000</v>
      </c>
      <c r="AG280" s="59">
        <v>1000</v>
      </c>
      <c r="AH280" s="33" t="s">
        <v>92</v>
      </c>
      <c r="AI280" s="33" t="s">
        <v>92</v>
      </c>
      <c r="AJ280" s="33" t="s">
        <v>92</v>
      </c>
      <c r="AK280" s="33" t="s">
        <v>91</v>
      </c>
      <c r="AL280" s="33" t="s">
        <v>91</v>
      </c>
      <c r="AM280" s="33" t="s">
        <v>92</v>
      </c>
      <c r="AN280" s="33" t="s">
        <v>92</v>
      </c>
      <c r="AO280" s="33" t="s">
        <v>92</v>
      </c>
      <c r="AP280" s="33" t="s">
        <v>92</v>
      </c>
      <c r="AQ280" s="33" t="s">
        <v>1748</v>
      </c>
      <c r="AR280" s="65"/>
    </row>
    <row r="281" s="54" customFormat="1" ht="88" customHeight="1" outlineLevel="2" spans="1:44">
      <c r="A281" s="60">
        <v>236</v>
      </c>
      <c r="B281" s="33" t="s">
        <v>8613</v>
      </c>
      <c r="C281" s="33" t="s">
        <v>73</v>
      </c>
      <c r="D281" s="33" t="s">
        <v>128</v>
      </c>
      <c r="E281" s="33" t="s">
        <v>2454</v>
      </c>
      <c r="F281" s="33" t="s">
        <v>8614</v>
      </c>
      <c r="G281" s="33" t="s">
        <v>114</v>
      </c>
      <c r="H281" s="33" t="s">
        <v>352</v>
      </c>
      <c r="I281" s="33" t="s">
        <v>8615</v>
      </c>
      <c r="J281" s="33" t="s">
        <v>8616</v>
      </c>
      <c r="K281" s="33" t="s">
        <v>8615</v>
      </c>
      <c r="L281" s="33" t="s">
        <v>8617</v>
      </c>
      <c r="M281" s="33" t="s">
        <v>7026</v>
      </c>
      <c r="N281" s="33" t="s">
        <v>7259</v>
      </c>
      <c r="O281" s="33" t="s">
        <v>8618</v>
      </c>
      <c r="P281" s="33" t="s">
        <v>85</v>
      </c>
      <c r="Q281" s="33" t="s">
        <v>8619</v>
      </c>
      <c r="R281" s="33" t="s">
        <v>7031</v>
      </c>
      <c r="S281" s="33" t="s">
        <v>7045</v>
      </c>
      <c r="T281" s="33" t="s">
        <v>214</v>
      </c>
      <c r="U281" s="33" t="s">
        <v>214</v>
      </c>
      <c r="V281" s="59">
        <v>2024</v>
      </c>
      <c r="W281" s="33" t="s">
        <v>91</v>
      </c>
      <c r="X281" s="59">
        <v>202401</v>
      </c>
      <c r="Y281" s="59">
        <v>202412</v>
      </c>
      <c r="Z281" s="60">
        <f t="shared" si="57"/>
        <v>500</v>
      </c>
      <c r="AA281" s="65">
        <f t="shared" si="58"/>
        <v>500</v>
      </c>
      <c r="AB281" s="69">
        <f>IFERROR(VLOOKUP(B281,'[2]巫溪-1 (20231219晚计划内)  '!$F:$BN,61,),"")</f>
        <v>500</v>
      </c>
      <c r="AC281" s="69">
        <f>IFERROR(VLOOKUP(B281,'[2]巫溪-1 (20231219晚计划内)  '!$F:$BO,62,),"")</f>
        <v>0</v>
      </c>
      <c r="AD281" s="69" t="str">
        <f>IFERROR(VLOOKUP(B281,'[2]巫溪-1 (20231219晚计划内)  '!$F:$AH,29,),"")</f>
        <v/>
      </c>
      <c r="AE281" s="69"/>
      <c r="AF281" s="59">
        <v>20000</v>
      </c>
      <c r="AG281" s="59">
        <v>2800</v>
      </c>
      <c r="AH281" s="33" t="s">
        <v>92</v>
      </c>
      <c r="AI281" s="33" t="s">
        <v>92</v>
      </c>
      <c r="AJ281" s="33" t="s">
        <v>92</v>
      </c>
      <c r="AK281" s="33" t="s">
        <v>91</v>
      </c>
      <c r="AL281" s="33" t="s">
        <v>91</v>
      </c>
      <c r="AM281" s="33" t="s">
        <v>92</v>
      </c>
      <c r="AN281" s="33" t="s">
        <v>92</v>
      </c>
      <c r="AO281" s="33" t="s">
        <v>92</v>
      </c>
      <c r="AP281" s="33" t="s">
        <v>92</v>
      </c>
      <c r="AQ281" s="33" t="s">
        <v>2463</v>
      </c>
      <c r="AR281" s="65"/>
    </row>
    <row r="282" s="54" customFormat="1" ht="72" customHeight="1" outlineLevel="1" spans="1:44">
      <c r="A282" s="60"/>
      <c r="B282" s="33"/>
      <c r="C282" s="33"/>
      <c r="D282" s="33"/>
      <c r="E282" s="33"/>
      <c r="F282" s="59"/>
      <c r="G282" s="33"/>
      <c r="H282" s="33"/>
      <c r="I282" s="61"/>
      <c r="J282" s="60"/>
      <c r="K282" s="61"/>
      <c r="L282" s="33"/>
      <c r="M282" s="33"/>
      <c r="N282" s="33"/>
      <c r="O282" s="33"/>
      <c r="P282" s="33"/>
      <c r="Q282" s="33"/>
      <c r="R282" s="33"/>
      <c r="S282" s="33"/>
      <c r="T282" s="33"/>
      <c r="U282" s="66" t="s">
        <v>8620</v>
      </c>
      <c r="V282" s="59"/>
      <c r="W282" s="33"/>
      <c r="X282" s="59"/>
      <c r="Y282" s="59"/>
      <c r="Z282" s="60">
        <f t="shared" ref="Z282:AQ282" si="59">SUBTOTAL(9,Z283)</f>
        <v>2772</v>
      </c>
      <c r="AA282" s="65">
        <f t="shared" si="59"/>
        <v>2772</v>
      </c>
      <c r="AB282" s="69">
        <f t="shared" si="59"/>
        <v>2772</v>
      </c>
      <c r="AC282" s="69">
        <f t="shared" si="59"/>
        <v>0</v>
      </c>
      <c r="AD282" s="69">
        <f t="shared" si="59"/>
        <v>0</v>
      </c>
      <c r="AE282" s="69">
        <f t="shared" si="59"/>
        <v>0</v>
      </c>
      <c r="AF282" s="59">
        <f t="shared" si="59"/>
        <v>23881</v>
      </c>
      <c r="AG282" s="59">
        <f t="shared" si="59"/>
        <v>23881</v>
      </c>
      <c r="AH282" s="33">
        <f t="shared" si="59"/>
        <v>0</v>
      </c>
      <c r="AI282" s="33">
        <f t="shared" si="59"/>
        <v>0</v>
      </c>
      <c r="AJ282" s="33">
        <f t="shared" si="59"/>
        <v>0</v>
      </c>
      <c r="AK282" s="33">
        <f t="shared" si="59"/>
        <v>0</v>
      </c>
      <c r="AL282" s="33">
        <f t="shared" si="59"/>
        <v>0</v>
      </c>
      <c r="AM282" s="33">
        <f t="shared" si="59"/>
        <v>0</v>
      </c>
      <c r="AN282" s="33">
        <f t="shared" si="59"/>
        <v>0</v>
      </c>
      <c r="AO282" s="33">
        <f t="shared" si="59"/>
        <v>0</v>
      </c>
      <c r="AP282" s="33">
        <f t="shared" si="59"/>
        <v>0</v>
      </c>
      <c r="AQ282" s="33">
        <f t="shared" si="59"/>
        <v>0</v>
      </c>
      <c r="AR282" s="65"/>
    </row>
    <row r="283" s="54" customFormat="1" ht="72" customHeight="1" outlineLevel="2" spans="1:44">
      <c r="A283" s="60">
        <v>237</v>
      </c>
      <c r="B283" s="33" t="s">
        <v>8621</v>
      </c>
      <c r="C283" s="33" t="s">
        <v>2373</v>
      </c>
      <c r="D283" s="33" t="s">
        <v>2373</v>
      </c>
      <c r="E283" s="33" t="s">
        <v>2848</v>
      </c>
      <c r="F283" s="59" t="s">
        <v>8622</v>
      </c>
      <c r="G283" s="33" t="s">
        <v>1095</v>
      </c>
      <c r="H283" s="33" t="s">
        <v>352</v>
      </c>
      <c r="I283" s="61" t="s">
        <v>2852</v>
      </c>
      <c r="J283" s="60" t="s">
        <v>8623</v>
      </c>
      <c r="K283" s="61" t="s">
        <v>2852</v>
      </c>
      <c r="L283" s="33" t="s">
        <v>8624</v>
      </c>
      <c r="M283" s="33" t="s">
        <v>8625</v>
      </c>
      <c r="N283" s="33" t="s">
        <v>8626</v>
      </c>
      <c r="O283" s="33" t="s">
        <v>8627</v>
      </c>
      <c r="P283" s="33" t="s">
        <v>85</v>
      </c>
      <c r="Q283" s="33" t="s">
        <v>8628</v>
      </c>
      <c r="R283" s="33" t="s">
        <v>7078</v>
      </c>
      <c r="S283" s="33" t="s">
        <v>7045</v>
      </c>
      <c r="T283" s="33" t="s">
        <v>1274</v>
      </c>
      <c r="U283" s="33" t="s">
        <v>2858</v>
      </c>
      <c r="V283" s="59">
        <v>2024</v>
      </c>
      <c r="W283" s="33" t="s">
        <v>91</v>
      </c>
      <c r="X283" s="59">
        <v>202401</v>
      </c>
      <c r="Y283" s="59">
        <v>202412</v>
      </c>
      <c r="Z283" s="60">
        <f>SUM(AB283:AE283)</f>
        <v>2772</v>
      </c>
      <c r="AA283" s="65">
        <f>SUM(AB283:AD283)</f>
        <v>2772</v>
      </c>
      <c r="AB283" s="69">
        <f>IFERROR(VLOOKUP(B283,'[2]巫溪-1 (20231219晚计划内)  '!$F:$BN,61,),"")</f>
        <v>2772</v>
      </c>
      <c r="AC283" s="69">
        <f>IFERROR(VLOOKUP(B283,'[2]巫溪-1 (20231219晚计划内)  '!$F:$BO,62,),"")</f>
        <v>0</v>
      </c>
      <c r="AD283" s="69" t="str">
        <f>IFERROR(VLOOKUP(B283,'[2]巫溪-1 (20231219晚计划内)  '!$F:$AH,29,),"")</f>
        <v/>
      </c>
      <c r="AE283" s="69"/>
      <c r="AF283" s="59">
        <v>23881</v>
      </c>
      <c r="AG283" s="59">
        <v>23881</v>
      </c>
      <c r="AH283" s="33" t="s">
        <v>92</v>
      </c>
      <c r="AI283" s="33" t="s">
        <v>92</v>
      </c>
      <c r="AJ283" s="33" t="s">
        <v>92</v>
      </c>
      <c r="AK283" s="33" t="s">
        <v>91</v>
      </c>
      <c r="AL283" s="33" t="s">
        <v>91</v>
      </c>
      <c r="AM283" s="33" t="s">
        <v>92</v>
      </c>
      <c r="AN283" s="33" t="s">
        <v>92</v>
      </c>
      <c r="AO283" s="33" t="s">
        <v>92</v>
      </c>
      <c r="AP283" s="33" t="s">
        <v>92</v>
      </c>
      <c r="AQ283" s="33" t="s">
        <v>2859</v>
      </c>
      <c r="AR283" s="65"/>
    </row>
    <row r="284" s="54" customFormat="1" ht="45" customHeight="1" outlineLevel="1" spans="1:44">
      <c r="A284" s="60"/>
      <c r="B284" s="33"/>
      <c r="C284" s="28"/>
      <c r="D284" s="28"/>
      <c r="E284" s="28"/>
      <c r="F284" s="28"/>
      <c r="G284" s="28"/>
      <c r="H284" s="28"/>
      <c r="I284" s="28"/>
      <c r="J284" s="65"/>
      <c r="K284" s="28"/>
      <c r="L284" s="65"/>
      <c r="M284" s="28"/>
      <c r="N284" s="28"/>
      <c r="O284" s="28"/>
      <c r="P284" s="28"/>
      <c r="Q284" s="28"/>
      <c r="R284" s="28"/>
      <c r="S284" s="28"/>
      <c r="T284" s="28"/>
      <c r="U284" s="66" t="s">
        <v>8629</v>
      </c>
      <c r="V284" s="65"/>
      <c r="W284" s="28"/>
      <c r="X284" s="65"/>
      <c r="Y284" s="65"/>
      <c r="Z284" s="60">
        <f t="shared" ref="Z284:AQ284" si="60">SUBTOTAL(9,Z285)</f>
        <v>300</v>
      </c>
      <c r="AA284" s="65">
        <f t="shared" si="60"/>
        <v>300</v>
      </c>
      <c r="AB284" s="69">
        <f t="shared" si="60"/>
        <v>300</v>
      </c>
      <c r="AC284" s="69">
        <f t="shared" si="60"/>
        <v>0</v>
      </c>
      <c r="AD284" s="69">
        <f t="shared" si="60"/>
        <v>0</v>
      </c>
      <c r="AE284" s="69">
        <f t="shared" si="60"/>
        <v>0</v>
      </c>
      <c r="AF284" s="80">
        <f t="shared" si="60"/>
        <v>20000</v>
      </c>
      <c r="AG284" s="80">
        <f t="shared" si="60"/>
        <v>100</v>
      </c>
      <c r="AH284" s="72">
        <f t="shared" si="60"/>
        <v>0</v>
      </c>
      <c r="AI284" s="72">
        <f t="shared" si="60"/>
        <v>0</v>
      </c>
      <c r="AJ284" s="72">
        <f t="shared" si="60"/>
        <v>0</v>
      </c>
      <c r="AK284" s="72">
        <f t="shared" si="60"/>
        <v>0</v>
      </c>
      <c r="AL284" s="72">
        <f t="shared" si="60"/>
        <v>0</v>
      </c>
      <c r="AM284" s="72">
        <f t="shared" si="60"/>
        <v>0</v>
      </c>
      <c r="AN284" s="72">
        <f t="shared" si="60"/>
        <v>0</v>
      </c>
      <c r="AO284" s="72">
        <f t="shared" si="60"/>
        <v>0</v>
      </c>
      <c r="AP284" s="72">
        <f t="shared" si="60"/>
        <v>0</v>
      </c>
      <c r="AQ284" s="72">
        <f t="shared" si="60"/>
        <v>0</v>
      </c>
      <c r="AR284" s="65"/>
    </row>
    <row r="285" s="54" customFormat="1" ht="97" customHeight="1" outlineLevel="2" spans="1:44">
      <c r="A285" s="60">
        <v>238</v>
      </c>
      <c r="B285" s="33" t="s">
        <v>8630</v>
      </c>
      <c r="C285" s="28" t="s">
        <v>110</v>
      </c>
      <c r="D285" s="28" t="s">
        <v>1561</v>
      </c>
      <c r="E285" s="28" t="s">
        <v>3310</v>
      </c>
      <c r="F285" s="28" t="s">
        <v>8631</v>
      </c>
      <c r="G285" s="28" t="s">
        <v>114</v>
      </c>
      <c r="H285" s="28" t="s">
        <v>352</v>
      </c>
      <c r="I285" s="28" t="s">
        <v>8632</v>
      </c>
      <c r="J285" s="65" t="s">
        <v>8633</v>
      </c>
      <c r="K285" s="28" t="s">
        <v>8632</v>
      </c>
      <c r="L285" s="65" t="s">
        <v>8634</v>
      </c>
      <c r="M285" s="28" t="s">
        <v>7026</v>
      </c>
      <c r="N285" s="28" t="s">
        <v>7084</v>
      </c>
      <c r="O285" s="28" t="s">
        <v>8635</v>
      </c>
      <c r="P285" s="28" t="s">
        <v>85</v>
      </c>
      <c r="Q285" s="28" t="s">
        <v>8636</v>
      </c>
      <c r="R285" s="28" t="s">
        <v>7044</v>
      </c>
      <c r="S285" s="28" t="s">
        <v>7045</v>
      </c>
      <c r="T285" s="28" t="s">
        <v>3316</v>
      </c>
      <c r="U285" s="33" t="s">
        <v>3316</v>
      </c>
      <c r="V285" s="65">
        <v>2024</v>
      </c>
      <c r="W285" s="28" t="s">
        <v>91</v>
      </c>
      <c r="X285" s="65" t="s">
        <v>1571</v>
      </c>
      <c r="Y285" s="65" t="s">
        <v>1572</v>
      </c>
      <c r="Z285" s="60">
        <f>SUM(AB285:AE285)</f>
        <v>300</v>
      </c>
      <c r="AA285" s="65">
        <f>SUM(AB285:AD285)</f>
        <v>300</v>
      </c>
      <c r="AB285" s="69">
        <f>IFERROR(VLOOKUP(B285,'[2]巫溪-1 (20231219晚计划内)  '!$F:$BN,61,),"")</f>
        <v>300</v>
      </c>
      <c r="AC285" s="69">
        <f>IFERROR(VLOOKUP(B285,'[2]巫溪-1 (20231219晚计划内)  '!$F:$BO,62,),"")</f>
        <v>0</v>
      </c>
      <c r="AD285" s="69" t="str">
        <f>IFERROR(VLOOKUP(B285,'[2]巫溪-1 (20231219晚计划内)  '!$F:$AH,29,),"")</f>
        <v/>
      </c>
      <c r="AE285" s="69"/>
      <c r="AF285" s="80">
        <v>20000</v>
      </c>
      <c r="AG285" s="80">
        <v>100</v>
      </c>
      <c r="AH285" s="72" t="s">
        <v>92</v>
      </c>
      <c r="AI285" s="72" t="s">
        <v>92</v>
      </c>
      <c r="AJ285" s="72" t="s">
        <v>92</v>
      </c>
      <c r="AK285" s="72" t="s">
        <v>91</v>
      </c>
      <c r="AL285" s="72" t="s">
        <v>92</v>
      </c>
      <c r="AM285" s="72" t="s">
        <v>92</v>
      </c>
      <c r="AN285" s="72" t="s">
        <v>92</v>
      </c>
      <c r="AO285" s="72" t="s">
        <v>92</v>
      </c>
      <c r="AP285" s="72" t="s">
        <v>92</v>
      </c>
      <c r="AQ285" s="72" t="s">
        <v>3317</v>
      </c>
      <c r="AR285" s="65"/>
    </row>
    <row r="286" s="54" customFormat="1" ht="67" customHeight="1" outlineLevel="1" spans="1:44">
      <c r="A286" s="60"/>
      <c r="B286" s="33"/>
      <c r="C286" s="28"/>
      <c r="D286" s="28"/>
      <c r="E286" s="28"/>
      <c r="F286" s="28"/>
      <c r="G286" s="28"/>
      <c r="H286" s="28"/>
      <c r="I286" s="28"/>
      <c r="J286" s="65"/>
      <c r="K286" s="28"/>
      <c r="L286" s="28"/>
      <c r="M286" s="28"/>
      <c r="N286" s="28"/>
      <c r="O286" s="28"/>
      <c r="P286" s="28"/>
      <c r="Q286" s="28"/>
      <c r="R286" s="28"/>
      <c r="S286" s="28"/>
      <c r="T286" s="28"/>
      <c r="U286" s="66" t="s">
        <v>8637</v>
      </c>
      <c r="V286" s="65"/>
      <c r="W286" s="28"/>
      <c r="X286" s="65"/>
      <c r="Y286" s="65"/>
      <c r="Z286" s="60">
        <f t="shared" ref="Z286:AQ286" si="61">SUBTOTAL(9,Z287)</f>
        <v>2000</v>
      </c>
      <c r="AA286" s="65">
        <f t="shared" si="61"/>
        <v>2000</v>
      </c>
      <c r="AB286" s="69">
        <f t="shared" si="61"/>
        <v>2000</v>
      </c>
      <c r="AC286" s="69">
        <f t="shared" si="61"/>
        <v>0</v>
      </c>
      <c r="AD286" s="69">
        <f t="shared" si="61"/>
        <v>0</v>
      </c>
      <c r="AE286" s="69">
        <f t="shared" si="61"/>
        <v>0</v>
      </c>
      <c r="AF286" s="80">
        <f t="shared" si="61"/>
        <v>3200</v>
      </c>
      <c r="AG286" s="80">
        <f t="shared" si="61"/>
        <v>1200</v>
      </c>
      <c r="AH286" s="72">
        <f t="shared" si="61"/>
        <v>0</v>
      </c>
      <c r="AI286" s="72">
        <f t="shared" si="61"/>
        <v>0</v>
      </c>
      <c r="AJ286" s="72">
        <f t="shared" si="61"/>
        <v>0</v>
      </c>
      <c r="AK286" s="72">
        <f t="shared" si="61"/>
        <v>0</v>
      </c>
      <c r="AL286" s="72">
        <f t="shared" si="61"/>
        <v>0</v>
      </c>
      <c r="AM286" s="72">
        <f t="shared" si="61"/>
        <v>0</v>
      </c>
      <c r="AN286" s="72">
        <f t="shared" si="61"/>
        <v>0</v>
      </c>
      <c r="AO286" s="72">
        <f t="shared" si="61"/>
        <v>0</v>
      </c>
      <c r="AP286" s="72">
        <f t="shared" si="61"/>
        <v>0</v>
      </c>
      <c r="AQ286" s="72">
        <f t="shared" si="61"/>
        <v>0</v>
      </c>
      <c r="AR286" s="65"/>
    </row>
    <row r="287" s="54" customFormat="1" ht="82" customHeight="1" outlineLevel="2" spans="1:44">
      <c r="A287" s="60">
        <v>239</v>
      </c>
      <c r="B287" s="33" t="s">
        <v>8638</v>
      </c>
      <c r="C287" s="28" t="s">
        <v>110</v>
      </c>
      <c r="D287" s="28" t="s">
        <v>227</v>
      </c>
      <c r="E287" s="28" t="s">
        <v>228</v>
      </c>
      <c r="F287" s="28" t="s">
        <v>8639</v>
      </c>
      <c r="G287" s="28" t="s">
        <v>114</v>
      </c>
      <c r="H287" s="28" t="s">
        <v>381</v>
      </c>
      <c r="I287" s="28" t="s">
        <v>8640</v>
      </c>
      <c r="J287" s="65" t="s">
        <v>8641</v>
      </c>
      <c r="K287" s="28" t="s">
        <v>8640</v>
      </c>
      <c r="L287" s="28" t="s">
        <v>8642</v>
      </c>
      <c r="M287" s="28" t="s">
        <v>8643</v>
      </c>
      <c r="N287" s="28" t="s">
        <v>8644</v>
      </c>
      <c r="O287" s="28" t="s">
        <v>8645</v>
      </c>
      <c r="P287" s="28" t="s">
        <v>8646</v>
      </c>
      <c r="Q287" s="28" t="s">
        <v>8647</v>
      </c>
      <c r="R287" s="28" t="s">
        <v>8648</v>
      </c>
      <c r="S287" s="28" t="s">
        <v>7045</v>
      </c>
      <c r="T287" s="28" t="s">
        <v>1274</v>
      </c>
      <c r="U287" s="33" t="s">
        <v>1275</v>
      </c>
      <c r="V287" s="65">
        <v>2024</v>
      </c>
      <c r="W287" s="28" t="s">
        <v>91</v>
      </c>
      <c r="X287" s="65">
        <v>202401</v>
      </c>
      <c r="Y287" s="65">
        <v>202512</v>
      </c>
      <c r="Z287" s="60">
        <f>SUM(AB287:AE287)</f>
        <v>2000</v>
      </c>
      <c r="AA287" s="65">
        <f>SUM(AB287:AD287)</f>
        <v>2000</v>
      </c>
      <c r="AB287" s="69">
        <v>2000</v>
      </c>
      <c r="AC287" s="69">
        <f>IFERROR(VLOOKUP(B287,'[2]巫溪-1 (20231219晚计划内)  '!$F:$BO,62,),"")</f>
        <v>0</v>
      </c>
      <c r="AD287" s="69" t="str">
        <f>IFERROR(VLOOKUP(B287,'[2]巫溪-1 (20231219晚计划内)  '!$F:$AH,29,),"")</f>
        <v/>
      </c>
      <c r="AE287" s="69"/>
      <c r="AF287" s="80">
        <v>3200</v>
      </c>
      <c r="AG287" s="80">
        <v>1200</v>
      </c>
      <c r="AH287" s="72" t="s">
        <v>92</v>
      </c>
      <c r="AI287" s="72" t="s">
        <v>92</v>
      </c>
      <c r="AJ287" s="72" t="s">
        <v>92</v>
      </c>
      <c r="AK287" s="72" t="s">
        <v>91</v>
      </c>
      <c r="AL287" s="72" t="s">
        <v>92</v>
      </c>
      <c r="AM287" s="72" t="s">
        <v>92</v>
      </c>
      <c r="AN287" s="72" t="s">
        <v>92</v>
      </c>
      <c r="AO287" s="72" t="s">
        <v>92</v>
      </c>
      <c r="AP287" s="72" t="s">
        <v>92</v>
      </c>
      <c r="AQ287" s="72" t="s">
        <v>1276</v>
      </c>
      <c r="AR287" s="65"/>
    </row>
    <row r="288" s="54" customFormat="1" ht="83" customHeight="1" outlineLevel="1" spans="1:44">
      <c r="A288" s="60"/>
      <c r="B288" s="33"/>
      <c r="C288" s="33"/>
      <c r="D288" s="33"/>
      <c r="E288" s="59"/>
      <c r="F288" s="33"/>
      <c r="G288" s="33"/>
      <c r="H288" s="33"/>
      <c r="I288" s="33"/>
      <c r="J288" s="59"/>
      <c r="K288" s="33"/>
      <c r="L288" s="33"/>
      <c r="M288" s="33"/>
      <c r="N288" s="33"/>
      <c r="O288" s="33"/>
      <c r="P288" s="33"/>
      <c r="Q288" s="33"/>
      <c r="R288" s="33"/>
      <c r="S288" s="33"/>
      <c r="T288" s="33"/>
      <c r="U288" s="66" t="s">
        <v>8649</v>
      </c>
      <c r="V288" s="59"/>
      <c r="W288" s="33"/>
      <c r="X288" s="59"/>
      <c r="Y288" s="59"/>
      <c r="Z288" s="60">
        <f t="shared" ref="Z288:AQ288" si="62">SUBTOTAL(9,Z289:Z290)</f>
        <v>1900</v>
      </c>
      <c r="AA288" s="65">
        <f t="shared" si="62"/>
        <v>1900</v>
      </c>
      <c r="AB288" s="69">
        <f t="shared" si="62"/>
        <v>1900</v>
      </c>
      <c r="AC288" s="69">
        <f t="shared" si="62"/>
        <v>0</v>
      </c>
      <c r="AD288" s="69">
        <f t="shared" si="62"/>
        <v>0</v>
      </c>
      <c r="AE288" s="69">
        <f t="shared" si="62"/>
        <v>0</v>
      </c>
      <c r="AF288" s="59">
        <f t="shared" si="62"/>
        <v>20680</v>
      </c>
      <c r="AG288" s="59">
        <f t="shared" si="62"/>
        <v>468</v>
      </c>
      <c r="AH288" s="33">
        <f t="shared" si="62"/>
        <v>0</v>
      </c>
      <c r="AI288" s="33">
        <f t="shared" si="62"/>
        <v>0</v>
      </c>
      <c r="AJ288" s="33">
        <f t="shared" si="62"/>
        <v>0</v>
      </c>
      <c r="AK288" s="33">
        <f t="shared" si="62"/>
        <v>0</v>
      </c>
      <c r="AL288" s="33">
        <f t="shared" si="62"/>
        <v>0</v>
      </c>
      <c r="AM288" s="33">
        <f t="shared" si="62"/>
        <v>0</v>
      </c>
      <c r="AN288" s="33">
        <f t="shared" si="62"/>
        <v>0</v>
      </c>
      <c r="AO288" s="33">
        <f t="shared" si="62"/>
        <v>0</v>
      </c>
      <c r="AP288" s="33">
        <f t="shared" si="62"/>
        <v>0</v>
      </c>
      <c r="AQ288" s="33">
        <f t="shared" si="62"/>
        <v>0</v>
      </c>
      <c r="AR288" s="65"/>
    </row>
    <row r="289" s="54" customFormat="1" ht="129" customHeight="1" outlineLevel="2" spans="1:44">
      <c r="A289" s="60">
        <v>240</v>
      </c>
      <c r="B289" s="33" t="s">
        <v>8650</v>
      </c>
      <c r="C289" s="33" t="s">
        <v>2373</v>
      </c>
      <c r="D289" s="33" t="s">
        <v>2373</v>
      </c>
      <c r="E289" s="59" t="s">
        <v>8073</v>
      </c>
      <c r="F289" s="33" t="s">
        <v>8651</v>
      </c>
      <c r="G289" s="33" t="s">
        <v>114</v>
      </c>
      <c r="H289" s="33" t="s">
        <v>2376</v>
      </c>
      <c r="I289" s="33" t="s">
        <v>8652</v>
      </c>
      <c r="J289" s="59" t="s">
        <v>8653</v>
      </c>
      <c r="K289" s="33" t="s">
        <v>8652</v>
      </c>
      <c r="L289" s="33" t="s">
        <v>8654</v>
      </c>
      <c r="M289" s="33" t="s">
        <v>8655</v>
      </c>
      <c r="N289" s="33" t="s">
        <v>7423</v>
      </c>
      <c r="O289" s="33" t="s">
        <v>8656</v>
      </c>
      <c r="P289" s="33" t="s">
        <v>85</v>
      </c>
      <c r="Q289" s="33" t="s">
        <v>8657</v>
      </c>
      <c r="R289" s="33" t="s">
        <v>7395</v>
      </c>
      <c r="S289" s="33" t="s">
        <v>8658</v>
      </c>
      <c r="T289" s="33" t="s">
        <v>139</v>
      </c>
      <c r="U289" s="33" t="s">
        <v>3328</v>
      </c>
      <c r="V289" s="59">
        <v>2024</v>
      </c>
      <c r="W289" s="33" t="s">
        <v>91</v>
      </c>
      <c r="X289" s="59">
        <v>2024.01</v>
      </c>
      <c r="Y289" s="59">
        <v>2024.12</v>
      </c>
      <c r="Z289" s="60">
        <f>SUM(AB289:AE289)</f>
        <v>400</v>
      </c>
      <c r="AA289" s="65">
        <f>SUM(AB289:AD289)</f>
        <v>400</v>
      </c>
      <c r="AB289" s="69">
        <f>IFERROR(VLOOKUP(B289,'[2]巫溪-1 (20231219晚计划内)  '!$F:$BN,61,),"")</f>
        <v>400</v>
      </c>
      <c r="AC289" s="69">
        <f>IFERROR(VLOOKUP(B289,'[2]巫溪-1 (20231219晚计划内)  '!$F:$BO,62,),"")</f>
        <v>0</v>
      </c>
      <c r="AD289" s="69" t="str">
        <f>IFERROR(VLOOKUP(B289,'[2]巫溪-1 (20231219晚计划内)  '!$F:$AH,29,),"")</f>
        <v/>
      </c>
      <c r="AE289" s="69"/>
      <c r="AF289" s="59">
        <v>680</v>
      </c>
      <c r="AG289" s="59">
        <v>168</v>
      </c>
      <c r="AH289" s="33" t="s">
        <v>92</v>
      </c>
      <c r="AI289" s="33" t="s">
        <v>92</v>
      </c>
      <c r="AJ289" s="33" t="s">
        <v>92</v>
      </c>
      <c r="AK289" s="33" t="s">
        <v>91</v>
      </c>
      <c r="AL289" s="33" t="s">
        <v>92</v>
      </c>
      <c r="AM289" s="33" t="s">
        <v>92</v>
      </c>
      <c r="AN289" s="33" t="s">
        <v>92</v>
      </c>
      <c r="AO289" s="33" t="s">
        <v>92</v>
      </c>
      <c r="AP289" s="33" t="s">
        <v>92</v>
      </c>
      <c r="AQ289" s="33" t="s">
        <v>1039</v>
      </c>
      <c r="AR289" s="65"/>
    </row>
    <row r="290" s="54" customFormat="1" ht="97" customHeight="1" outlineLevel="2" spans="1:44">
      <c r="A290" s="60">
        <v>241</v>
      </c>
      <c r="B290" s="33" t="s">
        <v>8659</v>
      </c>
      <c r="C290" s="28" t="s">
        <v>73</v>
      </c>
      <c r="D290" s="28" t="s">
        <v>74</v>
      </c>
      <c r="E290" s="28" t="s">
        <v>246</v>
      </c>
      <c r="F290" s="28" t="s">
        <v>8660</v>
      </c>
      <c r="G290" s="28" t="s">
        <v>96</v>
      </c>
      <c r="H290" s="28" t="s">
        <v>657</v>
      </c>
      <c r="I290" s="28" t="s">
        <v>8661</v>
      </c>
      <c r="J290" s="65" t="s">
        <v>8662</v>
      </c>
      <c r="K290" s="28" t="s">
        <v>8661</v>
      </c>
      <c r="L290" s="28" t="s">
        <v>8663</v>
      </c>
      <c r="M290" s="62" t="s">
        <v>7026</v>
      </c>
      <c r="N290" s="28" t="s">
        <v>7084</v>
      </c>
      <c r="O290" s="28" t="s">
        <v>8664</v>
      </c>
      <c r="P290" s="28" t="s">
        <v>8665</v>
      </c>
      <c r="Q290" s="28" t="s">
        <v>8666</v>
      </c>
      <c r="R290" s="28" t="s">
        <v>8667</v>
      </c>
      <c r="S290" s="28" t="s">
        <v>7045</v>
      </c>
      <c r="T290" s="28" t="s">
        <v>257</v>
      </c>
      <c r="U290" s="33" t="s">
        <v>3328</v>
      </c>
      <c r="V290" s="65">
        <v>2024</v>
      </c>
      <c r="W290" s="28" t="s">
        <v>91</v>
      </c>
      <c r="X290" s="65" t="s">
        <v>1571</v>
      </c>
      <c r="Y290" s="65">
        <v>202512</v>
      </c>
      <c r="Z290" s="60">
        <f>SUM(AB290:AE290)</f>
        <v>1500</v>
      </c>
      <c r="AA290" s="65">
        <f>SUM(AB290:AD290)</f>
        <v>1500</v>
      </c>
      <c r="AB290" s="69">
        <f>IFERROR(VLOOKUP(B290,'[2]巫溪-1 (20231219晚计划内)  '!$F:$BN,61,),"")</f>
        <v>1500</v>
      </c>
      <c r="AC290" s="69">
        <f>IFERROR(VLOOKUP(B290,'[2]巫溪-1 (20231219晚计划内)  '!$F:$BO,62,),"")</f>
        <v>0</v>
      </c>
      <c r="AD290" s="69" t="str">
        <f>IFERROR(VLOOKUP(B290,'[2]巫溪-1 (20231219晚计划内)  '!$F:$AH,29,),"")</f>
        <v/>
      </c>
      <c r="AE290" s="69"/>
      <c r="AF290" s="80">
        <v>20000</v>
      </c>
      <c r="AG290" s="80">
        <v>300</v>
      </c>
      <c r="AH290" s="72" t="s">
        <v>92</v>
      </c>
      <c r="AI290" s="72" t="s">
        <v>92</v>
      </c>
      <c r="AJ290" s="33" t="s">
        <v>92</v>
      </c>
      <c r="AK290" s="33" t="s">
        <v>91</v>
      </c>
      <c r="AL290" s="72" t="s">
        <v>6092</v>
      </c>
      <c r="AM290" s="72" t="s">
        <v>92</v>
      </c>
      <c r="AN290" s="72" t="s">
        <v>92</v>
      </c>
      <c r="AO290" s="72" t="s">
        <v>92</v>
      </c>
      <c r="AP290" s="72" t="s">
        <v>92</v>
      </c>
      <c r="AQ290" s="72" t="s">
        <v>3329</v>
      </c>
      <c r="AR290" s="65"/>
    </row>
    <row r="291" s="54" customFormat="1" ht="67" customHeight="1" outlineLevel="1" spans="1:44">
      <c r="A291" s="60"/>
      <c r="B291" s="33"/>
      <c r="C291" s="33"/>
      <c r="D291" s="33"/>
      <c r="E291" s="33"/>
      <c r="F291" s="33"/>
      <c r="G291" s="33"/>
      <c r="H291" s="33"/>
      <c r="I291" s="33"/>
      <c r="J291" s="59"/>
      <c r="K291" s="33"/>
      <c r="L291" s="33"/>
      <c r="M291" s="33"/>
      <c r="N291" s="33"/>
      <c r="O291" s="33"/>
      <c r="P291" s="33"/>
      <c r="Q291" s="33"/>
      <c r="R291" s="33"/>
      <c r="S291" s="33"/>
      <c r="T291" s="33"/>
      <c r="U291" s="66" t="s">
        <v>8668</v>
      </c>
      <c r="V291" s="59"/>
      <c r="W291" s="33"/>
      <c r="X291" s="59"/>
      <c r="Y291" s="59"/>
      <c r="Z291" s="60">
        <f t="shared" ref="Z291:AE291" si="63">SUBTOTAL(9,Z292:Z293)</f>
        <v>2800</v>
      </c>
      <c r="AA291" s="60">
        <f t="shared" si="63"/>
        <v>2800</v>
      </c>
      <c r="AB291" s="60">
        <f t="shared" si="63"/>
        <v>2800</v>
      </c>
      <c r="AC291" s="60">
        <f t="shared" si="63"/>
        <v>0</v>
      </c>
      <c r="AD291" s="60">
        <f t="shared" si="63"/>
        <v>0</v>
      </c>
      <c r="AE291" s="60">
        <f t="shared" si="63"/>
        <v>0</v>
      </c>
      <c r="AF291" s="59">
        <f t="shared" ref="Z291:AQ291" si="64">SUBTOTAL(9,AF292)</f>
        <v>650</v>
      </c>
      <c r="AG291" s="59">
        <f t="shared" si="64"/>
        <v>80</v>
      </c>
      <c r="AH291" s="33">
        <f t="shared" si="64"/>
        <v>0</v>
      </c>
      <c r="AI291" s="33">
        <f t="shared" si="64"/>
        <v>0</v>
      </c>
      <c r="AJ291" s="33">
        <f t="shared" si="64"/>
        <v>0</v>
      </c>
      <c r="AK291" s="33">
        <f t="shared" si="64"/>
        <v>0</v>
      </c>
      <c r="AL291" s="33">
        <f t="shared" si="64"/>
        <v>0</v>
      </c>
      <c r="AM291" s="33">
        <f t="shared" si="64"/>
        <v>0</v>
      </c>
      <c r="AN291" s="33">
        <f t="shared" si="64"/>
        <v>0</v>
      </c>
      <c r="AO291" s="33">
        <f t="shared" si="64"/>
        <v>0</v>
      </c>
      <c r="AP291" s="33">
        <f t="shared" si="64"/>
        <v>0</v>
      </c>
      <c r="AQ291" s="33">
        <f t="shared" si="64"/>
        <v>0</v>
      </c>
      <c r="AR291" s="65"/>
    </row>
    <row r="292" s="54" customFormat="1" ht="63" customHeight="1" outlineLevel="2" spans="1:44">
      <c r="A292" s="60">
        <v>242</v>
      </c>
      <c r="B292" s="33" t="s">
        <v>8669</v>
      </c>
      <c r="C292" s="33" t="s">
        <v>73</v>
      </c>
      <c r="D292" s="33" t="s">
        <v>128</v>
      </c>
      <c r="E292" s="33" t="s">
        <v>129</v>
      </c>
      <c r="F292" s="33" t="s">
        <v>8670</v>
      </c>
      <c r="G292" s="33" t="s">
        <v>114</v>
      </c>
      <c r="H292" s="33" t="s">
        <v>657</v>
      </c>
      <c r="I292" s="33" t="s">
        <v>8671</v>
      </c>
      <c r="J292" s="59" t="s">
        <v>8672</v>
      </c>
      <c r="K292" s="33" t="s">
        <v>8671</v>
      </c>
      <c r="L292" s="33" t="s">
        <v>8673</v>
      </c>
      <c r="M292" s="33" t="s">
        <v>7026</v>
      </c>
      <c r="N292" s="33" t="s">
        <v>7084</v>
      </c>
      <c r="O292" s="33" t="s">
        <v>8674</v>
      </c>
      <c r="P292" s="33" t="s">
        <v>85</v>
      </c>
      <c r="Q292" s="33" t="s">
        <v>7816</v>
      </c>
      <c r="R292" s="33" t="s">
        <v>7887</v>
      </c>
      <c r="S292" s="33" t="s">
        <v>7045</v>
      </c>
      <c r="T292" s="33" t="s">
        <v>2973</v>
      </c>
      <c r="U292" s="33" t="s">
        <v>8675</v>
      </c>
      <c r="V292" s="59">
        <v>2024</v>
      </c>
      <c r="W292" s="33" t="s">
        <v>7535</v>
      </c>
      <c r="X292" s="59">
        <v>202401</v>
      </c>
      <c r="Y292" s="59">
        <v>202412</v>
      </c>
      <c r="Z292" s="60">
        <f>SUM(AB292:AE292)</f>
        <v>800</v>
      </c>
      <c r="AA292" s="65">
        <v>800</v>
      </c>
      <c r="AB292" s="69">
        <v>800</v>
      </c>
      <c r="AC292" s="69"/>
      <c r="AD292" s="69"/>
      <c r="AE292" s="69"/>
      <c r="AF292" s="59">
        <v>650</v>
      </c>
      <c r="AG292" s="59">
        <v>80</v>
      </c>
      <c r="AH292" s="33" t="s">
        <v>92</v>
      </c>
      <c r="AI292" s="33" t="s">
        <v>92</v>
      </c>
      <c r="AJ292" s="33" t="s">
        <v>92</v>
      </c>
      <c r="AK292" s="33" t="s">
        <v>91</v>
      </c>
      <c r="AL292" s="33" t="s">
        <v>92</v>
      </c>
      <c r="AM292" s="33" t="s">
        <v>92</v>
      </c>
      <c r="AN292" s="33" t="s">
        <v>92</v>
      </c>
      <c r="AO292" s="33" t="s">
        <v>92</v>
      </c>
      <c r="AP292" s="33" t="s">
        <v>92</v>
      </c>
      <c r="AQ292" s="33" t="s">
        <v>107</v>
      </c>
      <c r="AR292" s="65"/>
    </row>
    <row r="293" s="54" customFormat="1" ht="105" customHeight="1" outlineLevel="2" spans="1:44">
      <c r="A293" s="60">
        <v>243</v>
      </c>
      <c r="B293" s="33" t="s">
        <v>8676</v>
      </c>
      <c r="C293" s="28" t="s">
        <v>73</v>
      </c>
      <c r="D293" s="28" t="s">
        <v>111</v>
      </c>
      <c r="E293" s="28" t="s">
        <v>2964</v>
      </c>
      <c r="F293" s="28" t="s">
        <v>8677</v>
      </c>
      <c r="G293" s="28" t="s">
        <v>114</v>
      </c>
      <c r="H293" s="28" t="s">
        <v>8678</v>
      </c>
      <c r="I293" s="28" t="s">
        <v>8679</v>
      </c>
      <c r="J293" s="65" t="s">
        <v>8680</v>
      </c>
      <c r="K293" s="28" t="s">
        <v>8679</v>
      </c>
      <c r="L293" s="28" t="s">
        <v>8681</v>
      </c>
      <c r="M293" s="62" t="s">
        <v>7026</v>
      </c>
      <c r="N293" s="28" t="s">
        <v>7027</v>
      </c>
      <c r="O293" s="28" t="s">
        <v>8682</v>
      </c>
      <c r="P293" s="28" t="s">
        <v>8683</v>
      </c>
      <c r="Q293" s="28" t="s">
        <v>8684</v>
      </c>
      <c r="R293" s="28" t="s">
        <v>7426</v>
      </c>
      <c r="S293" s="28" t="s">
        <v>7045</v>
      </c>
      <c r="T293" s="28" t="s">
        <v>2973</v>
      </c>
      <c r="U293" s="33" t="s">
        <v>1570</v>
      </c>
      <c r="V293" s="65">
        <v>2024</v>
      </c>
      <c r="W293" s="28" t="s">
        <v>91</v>
      </c>
      <c r="X293" s="65">
        <v>202401</v>
      </c>
      <c r="Y293" s="65">
        <v>202512</v>
      </c>
      <c r="Z293" s="60">
        <f>SUM(AB293:AE293)</f>
        <v>2000</v>
      </c>
      <c r="AA293" s="65">
        <f>SUM(AB293:AD293)</f>
        <v>2000</v>
      </c>
      <c r="AB293" s="69">
        <f>IFERROR(VLOOKUP(B293,'[2]巫溪-1 (20231219晚计划内)  '!$F:$BN,61,),"")</f>
        <v>2000</v>
      </c>
      <c r="AC293" s="69">
        <f>IFERROR(VLOOKUP(B293,'[2]巫溪-1 (20231219晚计划内)  '!$F:$BO,62,),"")</f>
        <v>0</v>
      </c>
      <c r="AD293" s="69" t="str">
        <f>IFERROR(VLOOKUP(B293,'[2]巫溪-1 (20231219晚计划内)  '!$F:$AH,29,),"")</f>
        <v/>
      </c>
      <c r="AE293" s="69"/>
      <c r="AF293" s="80">
        <v>30000</v>
      </c>
      <c r="AG293" s="80">
        <v>3000</v>
      </c>
      <c r="AH293" s="72" t="s">
        <v>92</v>
      </c>
      <c r="AI293" s="72" t="s">
        <v>92</v>
      </c>
      <c r="AJ293" s="72" t="s">
        <v>92</v>
      </c>
      <c r="AK293" s="72" t="s">
        <v>91</v>
      </c>
      <c r="AL293" s="72" t="s">
        <v>92</v>
      </c>
      <c r="AM293" s="72" t="s">
        <v>92</v>
      </c>
      <c r="AN293" s="72" t="s">
        <v>92</v>
      </c>
      <c r="AO293" s="72" t="s">
        <v>92</v>
      </c>
      <c r="AP293" s="72" t="s">
        <v>92</v>
      </c>
      <c r="AQ293" s="72" t="s">
        <v>2974</v>
      </c>
      <c r="AR293" s="65"/>
    </row>
    <row r="294" s="54" customFormat="1" ht="69" customHeight="1" outlineLevel="1" spans="1:44">
      <c r="A294" s="60"/>
      <c r="B294" s="33"/>
      <c r="C294" s="33"/>
      <c r="D294" s="33"/>
      <c r="E294" s="33"/>
      <c r="F294" s="33"/>
      <c r="G294" s="33"/>
      <c r="H294" s="33"/>
      <c r="I294" s="62"/>
      <c r="J294" s="59"/>
      <c r="K294" s="33"/>
      <c r="L294" s="33"/>
      <c r="M294" s="33"/>
      <c r="N294" s="33"/>
      <c r="O294" s="33"/>
      <c r="P294" s="33"/>
      <c r="Q294" s="33"/>
      <c r="R294" s="33"/>
      <c r="S294" s="33"/>
      <c r="T294" s="33"/>
      <c r="U294" s="66" t="s">
        <v>8685</v>
      </c>
      <c r="V294" s="59"/>
      <c r="W294" s="33"/>
      <c r="X294" s="59"/>
      <c r="Y294" s="59"/>
      <c r="Z294" s="60">
        <f t="shared" ref="Z294:AQ294" si="65">SUBTOTAL(9,Z295:Z296)</f>
        <v>3350</v>
      </c>
      <c r="AA294" s="65">
        <f t="shared" si="65"/>
        <v>2550</v>
      </c>
      <c r="AB294" s="69">
        <f t="shared" si="65"/>
        <v>2550</v>
      </c>
      <c r="AC294" s="69">
        <f t="shared" si="65"/>
        <v>0</v>
      </c>
      <c r="AD294" s="69">
        <f t="shared" si="65"/>
        <v>800</v>
      </c>
      <c r="AE294" s="69">
        <f t="shared" si="65"/>
        <v>0</v>
      </c>
      <c r="AF294" s="59">
        <f t="shared" si="65"/>
        <v>45000</v>
      </c>
      <c r="AG294" s="59">
        <f t="shared" si="65"/>
        <v>7400</v>
      </c>
      <c r="AH294" s="33">
        <f t="shared" si="65"/>
        <v>0</v>
      </c>
      <c r="AI294" s="33">
        <f t="shared" si="65"/>
        <v>0</v>
      </c>
      <c r="AJ294" s="33">
        <f t="shared" si="65"/>
        <v>0</v>
      </c>
      <c r="AK294" s="33">
        <f t="shared" si="65"/>
        <v>0</v>
      </c>
      <c r="AL294" s="33">
        <f t="shared" si="65"/>
        <v>0</v>
      </c>
      <c r="AM294" s="33">
        <f t="shared" si="65"/>
        <v>0</v>
      </c>
      <c r="AN294" s="33">
        <f t="shared" si="65"/>
        <v>0</v>
      </c>
      <c r="AO294" s="33">
        <f t="shared" si="65"/>
        <v>0</v>
      </c>
      <c r="AP294" s="33">
        <f t="shared" si="65"/>
        <v>0</v>
      </c>
      <c r="AQ294" s="33">
        <f t="shared" si="65"/>
        <v>0</v>
      </c>
      <c r="AR294" s="65"/>
    </row>
    <row r="295" s="54" customFormat="1" ht="108" customHeight="1" outlineLevel="2" spans="1:45">
      <c r="A295" s="60">
        <v>244</v>
      </c>
      <c r="B295" s="33" t="s">
        <v>8686</v>
      </c>
      <c r="C295" s="33" t="s">
        <v>110</v>
      </c>
      <c r="D295" s="33" t="s">
        <v>111</v>
      </c>
      <c r="E295" s="33" t="s">
        <v>175</v>
      </c>
      <c r="F295" s="33" t="s">
        <v>8687</v>
      </c>
      <c r="G295" s="33" t="s">
        <v>114</v>
      </c>
      <c r="H295" s="33" t="s">
        <v>191</v>
      </c>
      <c r="I295" s="62" t="s">
        <v>8688</v>
      </c>
      <c r="J295" s="59" t="s">
        <v>8689</v>
      </c>
      <c r="K295" s="33" t="s">
        <v>8690</v>
      </c>
      <c r="L295" s="33" t="s">
        <v>8691</v>
      </c>
      <c r="M295" s="33" t="s">
        <v>8303</v>
      </c>
      <c r="N295" s="33" t="s">
        <v>7423</v>
      </c>
      <c r="O295" s="33" t="s">
        <v>8692</v>
      </c>
      <c r="P295" s="33" t="s">
        <v>7911</v>
      </c>
      <c r="Q295" s="33" t="s">
        <v>8693</v>
      </c>
      <c r="R295" s="33" t="s">
        <v>7426</v>
      </c>
      <c r="S295" s="33" t="s">
        <v>7284</v>
      </c>
      <c r="T295" s="33" t="s">
        <v>123</v>
      </c>
      <c r="U295" s="33" t="s">
        <v>201</v>
      </c>
      <c r="V295" s="59">
        <v>2023</v>
      </c>
      <c r="W295" s="33" t="s">
        <v>91</v>
      </c>
      <c r="X295" s="59">
        <v>202301</v>
      </c>
      <c r="Y295" s="59">
        <v>202312</v>
      </c>
      <c r="Z295" s="60">
        <f>SUM(AB295:AE295)</f>
        <v>850</v>
      </c>
      <c r="AA295" s="65">
        <f>AB295+AC295</f>
        <v>50</v>
      </c>
      <c r="AB295" s="69">
        <f>IFERROR(VLOOKUP(B295,'[2]巫溪-1 (20231219晚计划内)  '!$F:$BN,61,),"")</f>
        <v>50</v>
      </c>
      <c r="AC295" s="69">
        <f>IFERROR(VLOOKUP(B295,'[2]巫溪-1 (20231219晚计划内)  '!$F:$BO,62,),"")</f>
        <v>0</v>
      </c>
      <c r="AD295" s="69">
        <f>IFERROR(VLOOKUP(B295,'[2]巫溪-1 (20231219晚计划内)  '!$F:$AH,29,),"")</f>
        <v>800</v>
      </c>
      <c r="AE295" s="69"/>
      <c r="AF295" s="59">
        <v>30000</v>
      </c>
      <c r="AG295" s="59">
        <v>5000</v>
      </c>
      <c r="AH295" s="33" t="s">
        <v>92</v>
      </c>
      <c r="AI295" s="33" t="s">
        <v>92</v>
      </c>
      <c r="AJ295" s="33" t="s">
        <v>92</v>
      </c>
      <c r="AK295" s="33" t="s">
        <v>91</v>
      </c>
      <c r="AL295" s="33" t="s">
        <v>91</v>
      </c>
      <c r="AM295" s="33" t="s">
        <v>92</v>
      </c>
      <c r="AN295" s="33" t="s">
        <v>85</v>
      </c>
      <c r="AO295" s="33" t="s">
        <v>92</v>
      </c>
      <c r="AP295" s="33" t="s">
        <v>85</v>
      </c>
      <c r="AQ295" s="33" t="s">
        <v>202</v>
      </c>
      <c r="AR295" s="65"/>
      <c r="AS295" s="76" t="s">
        <v>7033</v>
      </c>
    </row>
    <row r="296" s="54" customFormat="1" ht="82" customHeight="1" outlineLevel="2" spans="1:44">
      <c r="A296" s="60">
        <v>245</v>
      </c>
      <c r="B296" s="33" t="s">
        <v>8694</v>
      </c>
      <c r="C296" s="33" t="s">
        <v>110</v>
      </c>
      <c r="D296" s="33" t="s">
        <v>160</v>
      </c>
      <c r="E296" s="33" t="s">
        <v>161</v>
      </c>
      <c r="F296" s="33" t="s">
        <v>8695</v>
      </c>
      <c r="G296" s="33" t="s">
        <v>114</v>
      </c>
      <c r="H296" s="33" t="s">
        <v>8696</v>
      </c>
      <c r="I296" s="33" t="s">
        <v>8697</v>
      </c>
      <c r="J296" s="59" t="s">
        <v>8698</v>
      </c>
      <c r="K296" s="33" t="s">
        <v>8697</v>
      </c>
      <c r="L296" s="33" t="s">
        <v>8699</v>
      </c>
      <c r="M296" s="33" t="s">
        <v>7026</v>
      </c>
      <c r="N296" s="33" t="s">
        <v>7084</v>
      </c>
      <c r="O296" s="33" t="s">
        <v>8700</v>
      </c>
      <c r="P296" s="33" t="s">
        <v>8701</v>
      </c>
      <c r="Q296" s="33" t="s">
        <v>8702</v>
      </c>
      <c r="R296" s="33" t="s">
        <v>8703</v>
      </c>
      <c r="S296" s="33" t="s">
        <v>7045</v>
      </c>
      <c r="T296" s="33" t="s">
        <v>8704</v>
      </c>
      <c r="U296" s="33" t="s">
        <v>201</v>
      </c>
      <c r="V296" s="59">
        <v>2024</v>
      </c>
      <c r="W296" s="33" t="s">
        <v>91</v>
      </c>
      <c r="X296" s="59">
        <v>202401</v>
      </c>
      <c r="Y296" s="59">
        <v>202512</v>
      </c>
      <c r="Z296" s="60">
        <f>SUM(AB296:AE296)</f>
        <v>2500</v>
      </c>
      <c r="AA296" s="65">
        <f>SUM(AB296:AD296)</f>
        <v>2500</v>
      </c>
      <c r="AB296" s="69">
        <v>2500</v>
      </c>
      <c r="AC296" s="69" t="str">
        <f>IFERROR(VLOOKUP(B296,'[2]巫溪-1 (20231219晚计划内)  '!$F:$BO,62,),"")</f>
        <v/>
      </c>
      <c r="AD296" s="69" t="str">
        <f>IFERROR(VLOOKUP(B296,'[2]巫溪-1 (20231219晚计划内)  '!$F:$AH,29,),"")</f>
        <v/>
      </c>
      <c r="AE296" s="69"/>
      <c r="AF296" s="59">
        <v>15000</v>
      </c>
      <c r="AG296" s="59">
        <v>2400</v>
      </c>
      <c r="AH296" s="33" t="s">
        <v>92</v>
      </c>
      <c r="AI296" s="33" t="s">
        <v>92</v>
      </c>
      <c r="AJ296" s="33" t="s">
        <v>92</v>
      </c>
      <c r="AK296" s="33" t="s">
        <v>91</v>
      </c>
      <c r="AL296" s="33" t="s">
        <v>92</v>
      </c>
      <c r="AM296" s="33" t="s">
        <v>92</v>
      </c>
      <c r="AN296" s="33" t="s">
        <v>92</v>
      </c>
      <c r="AO296" s="33" t="s">
        <v>92</v>
      </c>
      <c r="AP296" s="33" t="s">
        <v>92</v>
      </c>
      <c r="AQ296" s="33" t="s">
        <v>202</v>
      </c>
      <c r="AR296" s="65"/>
    </row>
    <row r="297" customHeight="1" spans="1:1">
      <c r="A297" s="57"/>
    </row>
  </sheetData>
  <sheetProtection formatCells="0" insertHyperlinks="0" autoFilter="0"/>
  <autoFilter ref="A5:AR296">
    <extLst/>
  </autoFilter>
  <mergeCells count="56">
    <mergeCell ref="A1:AQ1"/>
    <mergeCell ref="K2:S2"/>
    <mergeCell ref="T2:U2"/>
    <mergeCell ref="X2:Y2"/>
    <mergeCell ref="AF2:AG2"/>
    <mergeCell ref="AJ2:AK2"/>
    <mergeCell ref="AM2:AN2"/>
    <mergeCell ref="AO2:AP2"/>
    <mergeCell ref="L3:O3"/>
    <mergeCell ref="P3:R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2:Z5"/>
    <mergeCell ref="AA4:AA5"/>
    <mergeCell ref="AB4:AB5"/>
    <mergeCell ref="AC4:AC5"/>
    <mergeCell ref="AD2:AD5"/>
    <mergeCell ref="AE2: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 ref="AA2:AC3"/>
  </mergeCells>
  <dataValidations count="3">
    <dataValidation type="list" allowBlank="1" showInputMessage="1" showErrorMessage="1" sqref="AH130:AP130 AK131 AH132:AP133 AH250:AP254 AH120:AP123 AH125:AP128 AH256:AP269">
      <formula1>"是,否"</formula1>
    </dataValidation>
    <dataValidation type="list" allowBlank="1" showInputMessage="1" showErrorMessage="1" sqref="C136 C196:C198 C200:C205 C207:C211 C213:C214">
      <formula1>项目类型</formula1>
    </dataValidation>
    <dataValidation type="list" allowBlank="1" showInputMessage="1" showErrorMessage="1" sqref="E136 C155">
      <formula1>INDIRECT(B136)</formula1>
    </dataValidation>
  </dataValidations>
  <hyperlinks>
    <hyperlink ref="B296" r:id="rId3" display="巫溪县2024年冷链物流中心建设项目"/>
  </hyperlinks>
  <printOptions horizontalCentered="1"/>
  <pageMargins left="0.161111111111111" right="0.161111111111111" top="0.802777777777778" bottom="0.802777777777778" header="0.5" footer="0.5"/>
  <pageSetup paperSize="9" scale="80" orientation="landscape" horizontalDpi="600"/>
  <headerFooter>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83"/>
  <sheetViews>
    <sheetView topLeftCell="A49" workbookViewId="0">
      <selection activeCell="J9" sqref="J9"/>
    </sheetView>
  </sheetViews>
  <sheetFormatPr defaultColWidth="8.8" defaultRowHeight="14.25" outlineLevelCol="5"/>
  <cols>
    <col min="1" max="1" width="6.3" style="42" customWidth="1"/>
    <col min="2" max="2" width="27.9" customWidth="1"/>
    <col min="3" max="3" width="12.3" style="42" customWidth="1"/>
    <col min="4" max="6" width="14.6" style="42" customWidth="1"/>
  </cols>
  <sheetData>
    <row r="1" ht="36" customHeight="1" spans="1:6">
      <c r="A1" s="43" t="s">
        <v>8705</v>
      </c>
      <c r="B1" s="43"/>
      <c r="C1" s="43"/>
      <c r="D1" s="43"/>
      <c r="E1" s="43"/>
      <c r="F1" s="43"/>
    </row>
    <row r="2" customFormat="1" ht="36" customHeight="1" spans="1:6">
      <c r="A2" s="43"/>
      <c r="B2" s="43"/>
      <c r="C2" s="43"/>
      <c r="D2" s="43"/>
      <c r="E2" s="43"/>
      <c r="F2" s="44" t="s">
        <v>8706</v>
      </c>
    </row>
    <row r="3" s="41" customFormat="1" ht="41" customHeight="1" spans="1:6">
      <c r="A3" s="45" t="s">
        <v>4</v>
      </c>
      <c r="B3" s="45" t="s">
        <v>34</v>
      </c>
      <c r="C3" s="46" t="s">
        <v>8707</v>
      </c>
      <c r="D3" s="46" t="s">
        <v>8708</v>
      </c>
      <c r="E3" s="46" t="s">
        <v>8709</v>
      </c>
      <c r="F3" s="46" t="s">
        <v>8710</v>
      </c>
    </row>
    <row r="4" ht="27" customHeight="1" spans="1:6">
      <c r="A4" s="47"/>
      <c r="B4" s="48" t="s">
        <v>67</v>
      </c>
      <c r="C4" s="47">
        <f>SUM(C5:C23)</f>
        <v>96236.258</v>
      </c>
      <c r="D4" s="47">
        <f>SUM(D5:D23)</f>
        <v>65536.83</v>
      </c>
      <c r="E4" s="47">
        <f>SUM(E5:E23)</f>
        <v>3545.428</v>
      </c>
      <c r="F4" s="47">
        <f>SUM(F5:F23)</f>
        <v>27154</v>
      </c>
    </row>
    <row r="5" ht="27" customHeight="1" spans="1:6">
      <c r="A5" s="47">
        <v>1</v>
      </c>
      <c r="B5" s="48" t="s">
        <v>2540</v>
      </c>
      <c r="C5" s="47">
        <v>3000</v>
      </c>
      <c r="D5" s="47">
        <v>3000</v>
      </c>
      <c r="E5" s="47"/>
      <c r="F5" s="47">
        <f>C5-D5-E5</f>
        <v>0</v>
      </c>
    </row>
    <row r="6" ht="27" customHeight="1" spans="1:6">
      <c r="A6" s="47">
        <v>2</v>
      </c>
      <c r="B6" s="48" t="s">
        <v>2477</v>
      </c>
      <c r="C6" s="47">
        <v>480</v>
      </c>
      <c r="D6" s="47">
        <v>480</v>
      </c>
      <c r="E6" s="47"/>
      <c r="F6" s="47">
        <f t="shared" ref="F6:F23" si="0">C6-D6-E6</f>
        <v>0</v>
      </c>
    </row>
    <row r="7" ht="27" customHeight="1" spans="1:6">
      <c r="A7" s="47">
        <v>3</v>
      </c>
      <c r="B7" s="48" t="s">
        <v>139</v>
      </c>
      <c r="C7" s="47">
        <v>4877</v>
      </c>
      <c r="D7" s="47">
        <f>2797-E7</f>
        <v>2697</v>
      </c>
      <c r="E7" s="47">
        <v>100</v>
      </c>
      <c r="F7" s="47">
        <f t="shared" si="0"/>
        <v>2080</v>
      </c>
    </row>
    <row r="8" ht="27" customHeight="1" spans="1:6">
      <c r="A8" s="47">
        <v>4</v>
      </c>
      <c r="B8" s="48" t="s">
        <v>172</v>
      </c>
      <c r="C8" s="47">
        <v>300</v>
      </c>
      <c r="D8" s="47">
        <v>300</v>
      </c>
      <c r="E8" s="47"/>
      <c r="F8" s="47">
        <f t="shared" si="0"/>
        <v>0</v>
      </c>
    </row>
    <row r="9" ht="27" customHeight="1" spans="1:6">
      <c r="A9" s="47">
        <v>5</v>
      </c>
      <c r="B9" s="48" t="s">
        <v>1274</v>
      </c>
      <c r="C9" s="47">
        <v>4772</v>
      </c>
      <c r="D9" s="47">
        <v>4272</v>
      </c>
      <c r="E9" s="47"/>
      <c r="F9" s="47">
        <f t="shared" si="0"/>
        <v>500</v>
      </c>
    </row>
    <row r="10" ht="27" customHeight="1" spans="1:6">
      <c r="A10" s="47">
        <v>6</v>
      </c>
      <c r="B10" s="48" t="s">
        <v>89</v>
      </c>
      <c r="C10" s="47">
        <v>8436</v>
      </c>
      <c r="D10" s="47">
        <f>2981-E10</f>
        <v>2951</v>
      </c>
      <c r="E10" s="47">
        <v>30</v>
      </c>
      <c r="F10" s="47">
        <f t="shared" si="0"/>
        <v>5455</v>
      </c>
    </row>
    <row r="11" ht="27" customHeight="1" spans="1:6">
      <c r="A11" s="47">
        <v>7</v>
      </c>
      <c r="B11" s="48" t="s">
        <v>2351</v>
      </c>
      <c r="C11" s="47">
        <v>4033</v>
      </c>
      <c r="D11" s="47">
        <f>3920+13+100</f>
        <v>4033</v>
      </c>
      <c r="E11" s="47"/>
      <c r="F11" s="47">
        <f t="shared" si="0"/>
        <v>0</v>
      </c>
    </row>
    <row r="12" ht="27" customHeight="1" spans="1:6">
      <c r="A12" s="47">
        <v>8</v>
      </c>
      <c r="B12" s="48" t="s">
        <v>2306</v>
      </c>
      <c r="C12" s="47">
        <v>260</v>
      </c>
      <c r="D12" s="47">
        <v>250</v>
      </c>
      <c r="E12" s="47"/>
      <c r="F12" s="47">
        <f t="shared" si="0"/>
        <v>10</v>
      </c>
    </row>
    <row r="13" ht="27" customHeight="1" spans="1:6">
      <c r="A13" s="47">
        <v>9</v>
      </c>
      <c r="B13" s="48" t="s">
        <v>123</v>
      </c>
      <c r="C13" s="47">
        <v>32373</v>
      </c>
      <c r="D13" s="47">
        <f>25213-E13</f>
        <v>23693</v>
      </c>
      <c r="E13" s="47">
        <v>1520</v>
      </c>
      <c r="F13" s="47">
        <f t="shared" si="0"/>
        <v>7160</v>
      </c>
    </row>
    <row r="14" ht="27" customHeight="1" spans="1:6">
      <c r="A14" s="47">
        <v>10</v>
      </c>
      <c r="B14" s="48" t="s">
        <v>3316</v>
      </c>
      <c r="C14" s="47">
        <v>300</v>
      </c>
      <c r="D14" s="47">
        <v>300</v>
      </c>
      <c r="E14" s="47"/>
      <c r="F14" s="47">
        <f t="shared" si="0"/>
        <v>0</v>
      </c>
    </row>
    <row r="15" ht="27" customHeight="1" spans="1:6">
      <c r="A15" s="47">
        <v>11</v>
      </c>
      <c r="B15" s="48" t="s">
        <v>571</v>
      </c>
      <c r="C15" s="47">
        <v>2799.8</v>
      </c>
      <c r="D15" s="47">
        <v>2799.8</v>
      </c>
      <c r="E15" s="47"/>
      <c r="F15" s="47">
        <f t="shared" si="0"/>
        <v>0</v>
      </c>
    </row>
    <row r="16" ht="27" customHeight="1" spans="1:6">
      <c r="A16" s="47">
        <v>12</v>
      </c>
      <c r="B16" s="48" t="s">
        <v>3126</v>
      </c>
      <c r="C16" s="47">
        <v>700</v>
      </c>
      <c r="D16" s="47">
        <v>650</v>
      </c>
      <c r="E16" s="47"/>
      <c r="F16" s="47">
        <f t="shared" si="0"/>
        <v>50</v>
      </c>
    </row>
    <row r="17" ht="27" customHeight="1" spans="1:6">
      <c r="A17" s="47">
        <v>13</v>
      </c>
      <c r="B17" s="48" t="s">
        <v>3307</v>
      </c>
      <c r="C17" s="47">
        <v>350</v>
      </c>
      <c r="D17" s="47">
        <v>350</v>
      </c>
      <c r="E17" s="47"/>
      <c r="F17" s="47">
        <f t="shared" si="0"/>
        <v>0</v>
      </c>
    </row>
    <row r="18" ht="27" customHeight="1" spans="1:6">
      <c r="A18" s="47">
        <v>14</v>
      </c>
      <c r="B18" s="48" t="s">
        <v>257</v>
      </c>
      <c r="C18" s="47">
        <v>11076.22</v>
      </c>
      <c r="D18" s="47">
        <f>6027.22-E18</f>
        <v>5213.15</v>
      </c>
      <c r="E18" s="47">
        <v>814.07</v>
      </c>
      <c r="F18" s="47">
        <f t="shared" si="0"/>
        <v>5049</v>
      </c>
    </row>
    <row r="19" ht="27" customHeight="1" spans="1:6">
      <c r="A19" s="47">
        <v>15</v>
      </c>
      <c r="B19" s="48" t="s">
        <v>2973</v>
      </c>
      <c r="C19" s="47">
        <v>2500</v>
      </c>
      <c r="D19" s="47">
        <v>2500</v>
      </c>
      <c r="E19" s="47"/>
      <c r="F19" s="47">
        <f t="shared" si="0"/>
        <v>0</v>
      </c>
    </row>
    <row r="20" ht="27" customHeight="1" spans="1:6">
      <c r="A20" s="47">
        <v>16</v>
      </c>
      <c r="B20" s="48" t="s">
        <v>214</v>
      </c>
      <c r="C20" s="47">
        <v>16304.238</v>
      </c>
      <c r="D20" s="47">
        <f>12904.238-E20</f>
        <v>11822.88</v>
      </c>
      <c r="E20" s="47">
        <v>1081.358</v>
      </c>
      <c r="F20" s="47">
        <f t="shared" si="0"/>
        <v>3400</v>
      </c>
    </row>
    <row r="21" ht="27" customHeight="1" spans="1:6">
      <c r="A21" s="47">
        <v>17</v>
      </c>
      <c r="B21" s="48" t="s">
        <v>2173</v>
      </c>
      <c r="C21" s="47">
        <v>225</v>
      </c>
      <c r="D21" s="47">
        <v>225</v>
      </c>
      <c r="E21" s="47"/>
      <c r="F21" s="47">
        <f t="shared" si="0"/>
        <v>0</v>
      </c>
    </row>
    <row r="22" ht="27" customHeight="1" spans="1:6">
      <c r="A22" s="47">
        <v>18</v>
      </c>
      <c r="B22" s="48" t="s">
        <v>8711</v>
      </c>
      <c r="C22" s="47">
        <v>3000</v>
      </c>
      <c r="D22" s="48"/>
      <c r="E22" s="48"/>
      <c r="F22" s="47">
        <f t="shared" si="0"/>
        <v>3000</v>
      </c>
    </row>
    <row r="23" ht="27" customHeight="1" spans="1:6">
      <c r="A23" s="47">
        <v>19</v>
      </c>
      <c r="B23" s="48" t="s">
        <v>2981</v>
      </c>
      <c r="C23" s="47">
        <v>450</v>
      </c>
      <c r="D23" s="48"/>
      <c r="E23" s="48"/>
      <c r="F23" s="47">
        <f t="shared" si="0"/>
        <v>450</v>
      </c>
    </row>
    <row r="29" ht="36" customHeight="1" spans="1:6">
      <c r="A29" s="43" t="s">
        <v>8705</v>
      </c>
      <c r="B29" s="43"/>
      <c r="C29" s="43"/>
      <c r="D29" s="43"/>
      <c r="E29" s="43"/>
      <c r="F29" s="43"/>
    </row>
    <row r="30" spans="6:6">
      <c r="F30" s="42" t="s">
        <v>8706</v>
      </c>
    </row>
    <row r="31" ht="42" customHeight="1" spans="1:6">
      <c r="A31" s="49" t="s">
        <v>4</v>
      </c>
      <c r="B31" s="49" t="s">
        <v>8712</v>
      </c>
      <c r="C31" s="46" t="s">
        <v>8707</v>
      </c>
      <c r="D31" s="46" t="s">
        <v>8713</v>
      </c>
      <c r="E31" s="46" t="s">
        <v>8709</v>
      </c>
      <c r="F31" s="47" t="s">
        <v>7009</v>
      </c>
    </row>
    <row r="32" ht="24" customHeight="1" spans="1:6">
      <c r="A32" s="50" t="s">
        <v>67</v>
      </c>
      <c r="B32" s="50"/>
      <c r="C32" s="47">
        <f>SUM(C33:C82)</f>
        <v>96236.258</v>
      </c>
      <c r="D32" s="47">
        <f>SUM(D33:D82)</f>
        <v>65536.83</v>
      </c>
      <c r="E32" s="47">
        <f>SUM(E33:E82)</f>
        <v>3545.428</v>
      </c>
      <c r="F32" s="47">
        <f>SUM(F33:F82)</f>
        <v>27154</v>
      </c>
    </row>
    <row r="33" ht="24" customHeight="1" spans="1:6">
      <c r="A33" s="51">
        <v>1</v>
      </c>
      <c r="B33" s="47" t="s">
        <v>8714</v>
      </c>
      <c r="C33" s="47">
        <v>21.6</v>
      </c>
      <c r="D33" s="47">
        <v>21.6</v>
      </c>
      <c r="E33" s="47"/>
      <c r="F33" s="47">
        <f>C33-D33-E33</f>
        <v>0</v>
      </c>
    </row>
    <row r="34" ht="24" customHeight="1" spans="1:6">
      <c r="A34" s="51">
        <v>2</v>
      </c>
      <c r="B34" s="47" t="s">
        <v>8715</v>
      </c>
      <c r="C34" s="47">
        <v>57.2</v>
      </c>
      <c r="D34" s="47">
        <v>57.2</v>
      </c>
      <c r="E34" s="47"/>
      <c r="F34" s="47">
        <f t="shared" ref="F34:F79" si="1">C34-D34-E34</f>
        <v>0</v>
      </c>
    </row>
    <row r="35" ht="24" customHeight="1" spans="1:6">
      <c r="A35" s="51">
        <v>3</v>
      </c>
      <c r="B35" s="47" t="s">
        <v>8716</v>
      </c>
      <c r="C35" s="47">
        <v>1099.4</v>
      </c>
      <c r="D35" s="47">
        <v>316.4</v>
      </c>
      <c r="E35" s="47"/>
      <c r="F35" s="47">
        <f t="shared" si="1"/>
        <v>783</v>
      </c>
    </row>
    <row r="36" ht="24" customHeight="1" spans="1:6">
      <c r="A36" s="51">
        <v>4</v>
      </c>
      <c r="B36" s="47" t="s">
        <v>8717</v>
      </c>
      <c r="C36" s="47">
        <v>346.3</v>
      </c>
      <c r="D36" s="47">
        <v>331.3</v>
      </c>
      <c r="E36" s="47"/>
      <c r="F36" s="47">
        <f t="shared" si="1"/>
        <v>15</v>
      </c>
    </row>
    <row r="37" ht="24" customHeight="1" spans="1:6">
      <c r="A37" s="51">
        <v>5</v>
      </c>
      <c r="B37" s="47" t="s">
        <v>8718</v>
      </c>
      <c r="C37" s="47">
        <f>1083.9+350</f>
        <v>1433.9</v>
      </c>
      <c r="D37" s="47">
        <v>594.9</v>
      </c>
      <c r="E37" s="47"/>
      <c r="F37" s="47">
        <f t="shared" si="1"/>
        <v>839</v>
      </c>
    </row>
    <row r="38" ht="24" customHeight="1" spans="1:6">
      <c r="A38" s="51">
        <v>6</v>
      </c>
      <c r="B38" s="47" t="s">
        <v>8719</v>
      </c>
      <c r="C38" s="47">
        <v>346.4</v>
      </c>
      <c r="D38" s="47">
        <v>346.4</v>
      </c>
      <c r="E38" s="47"/>
      <c r="F38" s="47">
        <f t="shared" si="1"/>
        <v>0</v>
      </c>
    </row>
    <row r="39" ht="24" customHeight="1" spans="1:6">
      <c r="A39" s="51">
        <v>7</v>
      </c>
      <c r="B39" s="47" t="s">
        <v>8720</v>
      </c>
      <c r="C39" s="47">
        <v>388.6</v>
      </c>
      <c r="D39" s="47">
        <v>187.6</v>
      </c>
      <c r="E39" s="47"/>
      <c r="F39" s="47">
        <f t="shared" si="1"/>
        <v>201</v>
      </c>
    </row>
    <row r="40" ht="24" customHeight="1" spans="1:6">
      <c r="A40" s="51">
        <v>8</v>
      </c>
      <c r="B40" s="47" t="s">
        <v>8721</v>
      </c>
      <c r="C40" s="47">
        <v>1746.6</v>
      </c>
      <c r="D40" s="47">
        <v>659.6</v>
      </c>
      <c r="E40" s="47"/>
      <c r="F40" s="47">
        <f t="shared" si="1"/>
        <v>1087</v>
      </c>
    </row>
    <row r="41" ht="24" customHeight="1" spans="1:6">
      <c r="A41" s="51">
        <v>9</v>
      </c>
      <c r="B41" s="47" t="s">
        <v>8722</v>
      </c>
      <c r="C41" s="47">
        <v>846.4</v>
      </c>
      <c r="D41" s="47">
        <v>435.4</v>
      </c>
      <c r="E41" s="47"/>
      <c r="F41" s="47">
        <f t="shared" si="1"/>
        <v>411</v>
      </c>
    </row>
    <row r="42" ht="24" customHeight="1" spans="1:6">
      <c r="A42" s="51">
        <v>10</v>
      </c>
      <c r="B42" s="47" t="s">
        <v>8723</v>
      </c>
      <c r="C42" s="47">
        <v>1023.4</v>
      </c>
      <c r="D42" s="47">
        <v>923.4</v>
      </c>
      <c r="E42" s="47"/>
      <c r="F42" s="47">
        <f t="shared" si="1"/>
        <v>100</v>
      </c>
    </row>
    <row r="43" ht="24" customHeight="1" spans="1:6">
      <c r="A43" s="51">
        <v>11</v>
      </c>
      <c r="B43" s="47" t="s">
        <v>8724</v>
      </c>
      <c r="C43" s="47">
        <v>1425.4</v>
      </c>
      <c r="D43" s="47">
        <v>492.4</v>
      </c>
      <c r="E43" s="47"/>
      <c r="F43" s="47">
        <f t="shared" si="1"/>
        <v>933</v>
      </c>
    </row>
    <row r="44" ht="24" customHeight="1" spans="1:6">
      <c r="A44" s="51">
        <v>12</v>
      </c>
      <c r="B44" s="47" t="s">
        <v>8725</v>
      </c>
      <c r="C44" s="47">
        <v>1268.74</v>
      </c>
      <c r="D44" s="47">
        <f>1268.74-E44</f>
        <v>1208.74</v>
      </c>
      <c r="E44" s="47">
        <v>60</v>
      </c>
      <c r="F44" s="47">
        <f t="shared" si="1"/>
        <v>0</v>
      </c>
    </row>
    <row r="45" ht="24" customHeight="1" spans="1:6">
      <c r="A45" s="51">
        <v>13</v>
      </c>
      <c r="B45" s="47" t="s">
        <v>8726</v>
      </c>
      <c r="C45" s="47">
        <v>1355.7</v>
      </c>
      <c r="D45" s="47">
        <v>584.7</v>
      </c>
      <c r="E45" s="47"/>
      <c r="F45" s="47">
        <f t="shared" si="1"/>
        <v>771</v>
      </c>
    </row>
    <row r="46" ht="24" customHeight="1" spans="1:6">
      <c r="A46" s="51">
        <v>14</v>
      </c>
      <c r="B46" s="47" t="s">
        <v>8727</v>
      </c>
      <c r="C46" s="47">
        <v>4479.3</v>
      </c>
      <c r="D46" s="47">
        <v>3046.3</v>
      </c>
      <c r="E46" s="47"/>
      <c r="F46" s="47">
        <f t="shared" si="1"/>
        <v>1433</v>
      </c>
    </row>
    <row r="47" ht="24" customHeight="1" spans="1:6">
      <c r="A47" s="51">
        <v>15</v>
      </c>
      <c r="B47" s="47" t="s">
        <v>527</v>
      </c>
      <c r="C47" s="47">
        <v>1698.7</v>
      </c>
      <c r="D47" s="47">
        <f>718.7-E47</f>
        <v>673.7</v>
      </c>
      <c r="E47" s="47">
        <v>45</v>
      </c>
      <c r="F47" s="47">
        <f t="shared" si="1"/>
        <v>980</v>
      </c>
    </row>
    <row r="48" ht="24" customHeight="1" spans="1:6">
      <c r="A48" s="51">
        <v>16</v>
      </c>
      <c r="B48" s="47" t="s">
        <v>8728</v>
      </c>
      <c r="C48" s="47">
        <v>347.9</v>
      </c>
      <c r="D48" s="47">
        <v>347.9</v>
      </c>
      <c r="E48" s="47"/>
      <c r="F48" s="47">
        <f t="shared" si="1"/>
        <v>0</v>
      </c>
    </row>
    <row r="49" ht="24" customHeight="1" spans="1:6">
      <c r="A49" s="51">
        <v>17</v>
      </c>
      <c r="B49" s="47" t="s">
        <v>8729</v>
      </c>
      <c r="C49" s="47">
        <v>743.8</v>
      </c>
      <c r="D49" s="47">
        <v>312.8</v>
      </c>
      <c r="E49" s="47"/>
      <c r="F49" s="47">
        <f t="shared" si="1"/>
        <v>431</v>
      </c>
    </row>
    <row r="50" ht="24" customHeight="1" spans="1:6">
      <c r="A50" s="51">
        <v>18</v>
      </c>
      <c r="B50" s="47" t="s">
        <v>8730</v>
      </c>
      <c r="C50" s="47">
        <v>1423.458</v>
      </c>
      <c r="D50" s="47">
        <f>1423.458-E50</f>
        <v>1317.1</v>
      </c>
      <c r="E50" s="47">
        <v>106.358</v>
      </c>
      <c r="F50" s="47">
        <f t="shared" si="1"/>
        <v>0</v>
      </c>
    </row>
    <row r="51" ht="24" customHeight="1" spans="1:6">
      <c r="A51" s="51">
        <v>19</v>
      </c>
      <c r="B51" s="47" t="s">
        <v>8731</v>
      </c>
      <c r="C51" s="47">
        <v>1377.8</v>
      </c>
      <c r="D51" s="47">
        <f>544.8-E51</f>
        <v>494.8</v>
      </c>
      <c r="E51" s="47">
        <v>50</v>
      </c>
      <c r="F51" s="47">
        <f t="shared" si="1"/>
        <v>833</v>
      </c>
    </row>
    <row r="52" ht="24" customHeight="1" spans="1:6">
      <c r="A52" s="51">
        <v>20</v>
      </c>
      <c r="B52" s="47" t="s">
        <v>8732</v>
      </c>
      <c r="C52" s="47">
        <v>1169.5</v>
      </c>
      <c r="D52" s="47">
        <v>805.5</v>
      </c>
      <c r="E52" s="47"/>
      <c r="F52" s="47">
        <f t="shared" si="1"/>
        <v>364</v>
      </c>
    </row>
    <row r="53" ht="24" customHeight="1" spans="1:6">
      <c r="A53" s="51">
        <v>21</v>
      </c>
      <c r="B53" s="47" t="s">
        <v>8733</v>
      </c>
      <c r="C53" s="47">
        <v>1395</v>
      </c>
      <c r="D53" s="47">
        <f>1091-E53</f>
        <v>1041</v>
      </c>
      <c r="E53" s="47">
        <v>50</v>
      </c>
      <c r="F53" s="47">
        <f t="shared" si="1"/>
        <v>304</v>
      </c>
    </row>
    <row r="54" ht="24" customHeight="1" spans="1:6">
      <c r="A54" s="51">
        <v>22</v>
      </c>
      <c r="B54" s="47" t="s">
        <v>8734</v>
      </c>
      <c r="C54" s="47">
        <v>1624.5</v>
      </c>
      <c r="D54" s="47">
        <f>1624.5-E54</f>
        <v>1584.5</v>
      </c>
      <c r="E54" s="47">
        <v>40</v>
      </c>
      <c r="F54" s="47">
        <f t="shared" si="1"/>
        <v>0</v>
      </c>
    </row>
    <row r="55" ht="24" customHeight="1" spans="1:6">
      <c r="A55" s="51">
        <v>23</v>
      </c>
      <c r="B55" s="47" t="s">
        <v>8735</v>
      </c>
      <c r="C55" s="47">
        <v>1646.55</v>
      </c>
      <c r="D55" s="47">
        <f>1514.55-E55</f>
        <v>1474.55</v>
      </c>
      <c r="E55" s="47">
        <v>40</v>
      </c>
      <c r="F55" s="47">
        <f t="shared" si="1"/>
        <v>132</v>
      </c>
    </row>
    <row r="56" ht="24" customHeight="1" spans="1:6">
      <c r="A56" s="51">
        <v>24</v>
      </c>
      <c r="B56" s="47" t="s">
        <v>8736</v>
      </c>
      <c r="C56" s="47">
        <v>541.4</v>
      </c>
      <c r="D56" s="47">
        <v>541.4</v>
      </c>
      <c r="E56" s="47"/>
      <c r="F56" s="47">
        <f t="shared" si="1"/>
        <v>0</v>
      </c>
    </row>
    <row r="57" ht="24" customHeight="1" spans="1:6">
      <c r="A57" s="51">
        <v>25</v>
      </c>
      <c r="B57" s="47" t="s">
        <v>8737</v>
      </c>
      <c r="C57" s="47">
        <v>7227.4</v>
      </c>
      <c r="D57" s="47">
        <f>6827.4-E57</f>
        <v>6107.4</v>
      </c>
      <c r="E57" s="47">
        <v>720</v>
      </c>
      <c r="F57" s="47">
        <f t="shared" si="1"/>
        <v>400</v>
      </c>
    </row>
    <row r="58" ht="24" customHeight="1" spans="1:6">
      <c r="A58" s="51">
        <v>26</v>
      </c>
      <c r="B58" s="47" t="s">
        <v>8738</v>
      </c>
      <c r="C58" s="47">
        <v>124.2</v>
      </c>
      <c r="D58" s="47">
        <v>124.2</v>
      </c>
      <c r="E58" s="47"/>
      <c r="F58" s="47">
        <f t="shared" si="1"/>
        <v>0</v>
      </c>
    </row>
    <row r="59" ht="36" customHeight="1" spans="1:6">
      <c r="A59" s="43" t="s">
        <v>8705</v>
      </c>
      <c r="B59" s="43"/>
      <c r="C59" s="43"/>
      <c r="D59" s="43"/>
      <c r="E59" s="43"/>
      <c r="F59" s="43"/>
    </row>
    <row r="60" spans="6:6">
      <c r="F60" s="42" t="s">
        <v>8706</v>
      </c>
    </row>
    <row r="61" ht="42" customHeight="1" spans="1:6">
      <c r="A61" s="49" t="s">
        <v>4</v>
      </c>
      <c r="B61" s="49" t="s">
        <v>8712</v>
      </c>
      <c r="C61" s="46" t="s">
        <v>8707</v>
      </c>
      <c r="D61" s="46" t="s">
        <v>8713</v>
      </c>
      <c r="E61" s="46" t="s">
        <v>8709</v>
      </c>
      <c r="F61" s="47" t="s">
        <v>7009</v>
      </c>
    </row>
    <row r="62" ht="24" customHeight="1" spans="1:6">
      <c r="A62" s="51">
        <v>27</v>
      </c>
      <c r="B62" s="47" t="s">
        <v>8739</v>
      </c>
      <c r="C62" s="47">
        <v>123.8</v>
      </c>
      <c r="D62" s="47">
        <v>123.8</v>
      </c>
      <c r="E62" s="47"/>
      <c r="F62" s="47">
        <f t="shared" ref="F62:F82" si="2">C62-D62-E62</f>
        <v>0</v>
      </c>
    </row>
    <row r="63" ht="24" customHeight="1" spans="1:6">
      <c r="A63" s="51">
        <v>28</v>
      </c>
      <c r="B63" s="47" t="s">
        <v>8740</v>
      </c>
      <c r="C63" s="47">
        <v>826.8</v>
      </c>
      <c r="D63" s="47">
        <f>466.8-E63</f>
        <v>416.8</v>
      </c>
      <c r="E63" s="47">
        <v>50</v>
      </c>
      <c r="F63" s="47">
        <f t="shared" si="2"/>
        <v>360</v>
      </c>
    </row>
    <row r="64" ht="24" customHeight="1" spans="1:6">
      <c r="A64" s="51">
        <v>29</v>
      </c>
      <c r="B64" s="47" t="s">
        <v>8741</v>
      </c>
      <c r="C64" s="47">
        <v>1353.8</v>
      </c>
      <c r="D64" s="47">
        <f>1353.8-E64</f>
        <v>1343.8</v>
      </c>
      <c r="E64" s="47">
        <v>10</v>
      </c>
      <c r="F64" s="47">
        <f t="shared" si="2"/>
        <v>0</v>
      </c>
    </row>
    <row r="65" ht="24" customHeight="1" spans="1:6">
      <c r="A65" s="51">
        <v>30</v>
      </c>
      <c r="B65" s="47" t="s">
        <v>8742</v>
      </c>
      <c r="C65" s="47">
        <v>338.4</v>
      </c>
      <c r="D65" s="47">
        <v>338.4</v>
      </c>
      <c r="E65" s="47"/>
      <c r="F65" s="47">
        <f t="shared" si="2"/>
        <v>0</v>
      </c>
    </row>
    <row r="66" ht="24" customHeight="1" spans="1:6">
      <c r="A66" s="51">
        <v>31</v>
      </c>
      <c r="B66" s="47" t="s">
        <v>8743</v>
      </c>
      <c r="C66" s="47">
        <v>963.3</v>
      </c>
      <c r="D66" s="47">
        <f>746.3-E66</f>
        <v>716.3</v>
      </c>
      <c r="E66" s="47">
        <v>30</v>
      </c>
      <c r="F66" s="47">
        <f t="shared" si="2"/>
        <v>217</v>
      </c>
    </row>
    <row r="67" ht="24" customHeight="1" spans="1:6">
      <c r="A67" s="51">
        <v>32</v>
      </c>
      <c r="B67" s="47" t="s">
        <v>8744</v>
      </c>
      <c r="C67" s="47">
        <v>1183.2</v>
      </c>
      <c r="D67" s="47">
        <f>1023.2-E67</f>
        <v>773.2</v>
      </c>
      <c r="E67" s="47">
        <v>250</v>
      </c>
      <c r="F67" s="47">
        <f t="shared" si="2"/>
        <v>160</v>
      </c>
    </row>
    <row r="68" ht="24" customHeight="1" spans="1:6">
      <c r="A68" s="51">
        <v>33</v>
      </c>
      <c r="B68" s="47" t="s">
        <v>8745</v>
      </c>
      <c r="C68" s="52">
        <v>3000</v>
      </c>
      <c r="D68" s="47"/>
      <c r="E68" s="47"/>
      <c r="F68" s="47">
        <f t="shared" si="2"/>
        <v>3000</v>
      </c>
    </row>
    <row r="69" ht="24" customHeight="1" spans="1:6">
      <c r="A69" s="51">
        <v>34</v>
      </c>
      <c r="B69" s="47" t="s">
        <v>8746</v>
      </c>
      <c r="C69" s="52">
        <v>3000</v>
      </c>
      <c r="D69" s="47">
        <v>3000</v>
      </c>
      <c r="E69" s="47"/>
      <c r="F69" s="47">
        <f t="shared" si="2"/>
        <v>0</v>
      </c>
    </row>
    <row r="70" ht="24" customHeight="1" spans="1:6">
      <c r="A70" s="51">
        <v>35</v>
      </c>
      <c r="B70" s="47" t="s">
        <v>8747</v>
      </c>
      <c r="C70" s="52">
        <v>433</v>
      </c>
      <c r="D70" s="52">
        <v>433</v>
      </c>
      <c r="E70" s="52"/>
      <c r="F70" s="47">
        <f t="shared" si="2"/>
        <v>0</v>
      </c>
    </row>
    <row r="71" ht="24" customHeight="1" spans="1:6">
      <c r="A71" s="51">
        <v>36</v>
      </c>
      <c r="B71" s="47" t="s">
        <v>8748</v>
      </c>
      <c r="C71" s="52">
        <v>150</v>
      </c>
      <c r="D71" s="47"/>
      <c r="E71" s="47"/>
      <c r="F71" s="47">
        <f t="shared" si="2"/>
        <v>150</v>
      </c>
    </row>
    <row r="72" ht="24" customHeight="1" spans="1:6">
      <c r="A72" s="51">
        <v>37</v>
      </c>
      <c r="B72" s="47" t="s">
        <v>8749</v>
      </c>
      <c r="C72" s="52">
        <v>420</v>
      </c>
      <c r="D72" s="47">
        <v>420</v>
      </c>
      <c r="E72" s="47"/>
      <c r="F72" s="47">
        <f t="shared" si="2"/>
        <v>0</v>
      </c>
    </row>
    <row r="73" ht="24" customHeight="1" spans="1:6">
      <c r="A73" s="51">
        <v>38</v>
      </c>
      <c r="B73" s="47" t="s">
        <v>8750</v>
      </c>
      <c r="C73" s="52">
        <v>4900</v>
      </c>
      <c r="D73" s="47">
        <v>1900</v>
      </c>
      <c r="E73" s="47"/>
      <c r="F73" s="47">
        <f t="shared" si="2"/>
        <v>3000</v>
      </c>
    </row>
    <row r="74" ht="24" customHeight="1" spans="1:6">
      <c r="A74" s="51">
        <v>39</v>
      </c>
      <c r="B74" s="47" t="s">
        <v>8751</v>
      </c>
      <c r="C74" s="52">
        <v>300</v>
      </c>
      <c r="D74" s="52">
        <v>300</v>
      </c>
      <c r="E74" s="52"/>
      <c r="F74" s="47">
        <f t="shared" si="2"/>
        <v>0</v>
      </c>
    </row>
    <row r="75" ht="24" customHeight="1" spans="1:6">
      <c r="A75" s="51">
        <v>40</v>
      </c>
      <c r="B75" s="47" t="s">
        <v>8752</v>
      </c>
      <c r="C75" s="52">
        <v>4772</v>
      </c>
      <c r="D75" s="52">
        <v>4772</v>
      </c>
      <c r="E75" s="52"/>
      <c r="F75" s="47">
        <f t="shared" si="2"/>
        <v>0</v>
      </c>
    </row>
    <row r="76" ht="24" customHeight="1" spans="1:6">
      <c r="A76" s="51">
        <v>41</v>
      </c>
      <c r="B76" s="47" t="s">
        <v>8753</v>
      </c>
      <c r="C76" s="47">
        <v>14716</v>
      </c>
      <c r="D76" s="47">
        <f>10316-E76</f>
        <v>9816</v>
      </c>
      <c r="E76" s="47">
        <v>500</v>
      </c>
      <c r="F76" s="47">
        <f t="shared" si="2"/>
        <v>4400</v>
      </c>
    </row>
    <row r="77" ht="24" customHeight="1" spans="1:6">
      <c r="A77" s="51">
        <v>42</v>
      </c>
      <c r="B77" s="47" t="s">
        <v>8754</v>
      </c>
      <c r="C77" s="47">
        <v>300</v>
      </c>
      <c r="D77" s="47">
        <v>300</v>
      </c>
      <c r="E77" s="47"/>
      <c r="F77" s="47">
        <f t="shared" si="2"/>
        <v>0</v>
      </c>
    </row>
    <row r="78" ht="24" customHeight="1" spans="1:6">
      <c r="A78" s="51">
        <v>43</v>
      </c>
      <c r="B78" s="47" t="s">
        <v>8755</v>
      </c>
      <c r="C78" s="47">
        <v>700</v>
      </c>
      <c r="D78" s="47">
        <v>650</v>
      </c>
      <c r="E78" s="47"/>
      <c r="F78" s="47">
        <f t="shared" si="2"/>
        <v>50</v>
      </c>
    </row>
    <row r="79" ht="24" customHeight="1" spans="1:6">
      <c r="A79" s="51">
        <v>44</v>
      </c>
      <c r="B79" s="47" t="s">
        <v>8756</v>
      </c>
      <c r="C79" s="47">
        <v>4141.08</v>
      </c>
      <c r="D79" s="47">
        <f>4141.08-E79</f>
        <v>3347.01</v>
      </c>
      <c r="E79" s="47">
        <v>794.07</v>
      </c>
      <c r="F79" s="47">
        <f t="shared" si="2"/>
        <v>0</v>
      </c>
    </row>
    <row r="80" ht="24" customHeight="1" spans="1:6">
      <c r="A80" s="51">
        <v>45</v>
      </c>
      <c r="B80" s="47" t="s">
        <v>8757</v>
      </c>
      <c r="C80" s="47">
        <v>9655.73</v>
      </c>
      <c r="D80" s="47">
        <v>6655.73</v>
      </c>
      <c r="E80" s="47"/>
      <c r="F80" s="47">
        <f t="shared" si="2"/>
        <v>3000</v>
      </c>
    </row>
    <row r="81" ht="24" customHeight="1" spans="1:6">
      <c r="A81" s="51">
        <v>46</v>
      </c>
      <c r="B81" s="47" t="s">
        <v>8758</v>
      </c>
      <c r="C81" s="47">
        <v>2000</v>
      </c>
      <c r="D81" s="47">
        <v>1500</v>
      </c>
      <c r="E81" s="47"/>
      <c r="F81" s="47">
        <f t="shared" si="2"/>
        <v>500</v>
      </c>
    </row>
    <row r="82" ht="24" customHeight="1" spans="1:6">
      <c r="A82" s="51">
        <v>47</v>
      </c>
      <c r="B82" s="47" t="s">
        <v>8759</v>
      </c>
      <c r="C82" s="47">
        <v>7800</v>
      </c>
      <c r="D82" s="47">
        <f>5500-E82</f>
        <v>4700</v>
      </c>
      <c r="E82" s="47">
        <v>800</v>
      </c>
      <c r="F82" s="47">
        <f t="shared" si="2"/>
        <v>2300</v>
      </c>
    </row>
    <row r="83" ht="24" customHeight="1"/>
  </sheetData>
  <sheetProtection formatCells="0" insertHyperlinks="0" autoFilter="0"/>
  <mergeCells count="3">
    <mergeCell ref="A1:F1"/>
    <mergeCell ref="A29:F29"/>
    <mergeCell ref="A59:F59"/>
  </mergeCells>
  <printOptions horizontalCentered="1"/>
  <pageMargins left="0.357638888888889" right="0.35763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8"/>
  <sheetViews>
    <sheetView workbookViewId="0">
      <selection activeCell="O4" sqref="O4:O8"/>
    </sheetView>
  </sheetViews>
  <sheetFormatPr defaultColWidth="8.8" defaultRowHeight="14.25" outlineLevelRow="7"/>
  <cols>
    <col min="1" max="1" width="19.2" customWidth="1"/>
    <col min="2" max="2" width="11.5" customWidth="1"/>
    <col min="3" max="3" width="16.4" customWidth="1"/>
    <col min="12" max="12" width="13.375" customWidth="1"/>
    <col min="13" max="13" width="14.5" customWidth="1"/>
    <col min="14" max="14" width="12.625"/>
  </cols>
  <sheetData>
    <row r="1" ht="20.25" spans="1:1">
      <c r="A1" s="39">
        <v>65536.83</v>
      </c>
    </row>
    <row r="2" ht="20.25" spans="1:8">
      <c r="A2" s="39">
        <v>5187.1</v>
      </c>
      <c r="B2">
        <v>65536.83</v>
      </c>
      <c r="C2">
        <f t="shared" ref="C2:C7" si="0">A2/B2*100</f>
        <v>7.91478623546485</v>
      </c>
      <c r="D2">
        <v>7.9</v>
      </c>
      <c r="H2" s="39">
        <v>5187.1</v>
      </c>
    </row>
    <row r="3" ht="20.25" spans="1:8">
      <c r="A3" s="39">
        <v>13277.73</v>
      </c>
      <c r="B3">
        <v>65536.83</v>
      </c>
      <c r="C3">
        <f t="shared" si="0"/>
        <v>20.2599515417514</v>
      </c>
      <c r="D3">
        <v>20.3</v>
      </c>
      <c r="H3" s="39">
        <v>13277.73</v>
      </c>
    </row>
    <row r="4" ht="20.25" spans="1:15">
      <c r="A4" s="39">
        <v>5826</v>
      </c>
      <c r="B4">
        <v>65536.83</v>
      </c>
      <c r="C4">
        <f t="shared" si="0"/>
        <v>8.88965792211799</v>
      </c>
      <c r="D4">
        <v>8.9</v>
      </c>
      <c r="H4" s="39">
        <v>12002</v>
      </c>
      <c r="L4" s="39">
        <v>5187.1</v>
      </c>
      <c r="M4" s="39">
        <v>44292.83</v>
      </c>
      <c r="N4">
        <f>L4/M4</f>
        <v>0.117109247704425</v>
      </c>
      <c r="O4">
        <v>11.7</v>
      </c>
    </row>
    <row r="5" ht="20.25" spans="1:15">
      <c r="A5" s="39">
        <v>7000</v>
      </c>
      <c r="B5">
        <v>65536.83</v>
      </c>
      <c r="C5">
        <f t="shared" si="0"/>
        <v>10.6810170708592</v>
      </c>
      <c r="D5">
        <v>10.7</v>
      </c>
      <c r="H5" s="39">
        <v>5826</v>
      </c>
      <c r="L5" s="39">
        <v>13277.73</v>
      </c>
      <c r="M5" s="39">
        <v>44292.83</v>
      </c>
      <c r="N5">
        <f>L5/M5</f>
        <v>0.299771543159468</v>
      </c>
      <c r="O5">
        <v>29.9</v>
      </c>
    </row>
    <row r="6" ht="20.25" spans="1:15">
      <c r="A6" s="39">
        <v>12002</v>
      </c>
      <c r="B6">
        <v>65536.83</v>
      </c>
      <c r="C6">
        <f t="shared" si="0"/>
        <v>18.3133666977789</v>
      </c>
      <c r="D6">
        <v>18.3</v>
      </c>
      <c r="H6" s="39">
        <v>7000</v>
      </c>
      <c r="L6" s="39">
        <v>5826</v>
      </c>
      <c r="M6" s="39">
        <v>44292.83</v>
      </c>
      <c r="N6">
        <f>L6/M6</f>
        <v>0.131533704213526</v>
      </c>
      <c r="O6">
        <v>13.2</v>
      </c>
    </row>
    <row r="7" ht="20.25" spans="1:15">
      <c r="A7" s="39">
        <v>22244</v>
      </c>
      <c r="B7">
        <v>65536.83</v>
      </c>
      <c r="C7">
        <f t="shared" si="0"/>
        <v>33.9412205320276</v>
      </c>
      <c r="D7">
        <v>33.9</v>
      </c>
      <c r="H7" s="39">
        <v>22244</v>
      </c>
      <c r="L7" s="39">
        <v>8000</v>
      </c>
      <c r="M7" s="39">
        <v>44292.83</v>
      </c>
      <c r="N7">
        <f>L7/M7</f>
        <v>0.180616140354997</v>
      </c>
      <c r="O7">
        <v>18.1</v>
      </c>
    </row>
    <row r="8" ht="20.25" spans="12:15">
      <c r="L8" s="39">
        <v>12002</v>
      </c>
      <c r="M8" s="39">
        <v>44292.83</v>
      </c>
      <c r="N8">
        <f>L8/M8</f>
        <v>0.270969364567584</v>
      </c>
      <c r="O8">
        <v>27.1</v>
      </c>
    </row>
  </sheetData>
  <sheetProtection formatCells="0" insertHyperlinks="0" autoFilter="0"/>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8"/>
  <sheetViews>
    <sheetView workbookViewId="0">
      <selection activeCell="G12" sqref="G12"/>
    </sheetView>
  </sheetViews>
  <sheetFormatPr defaultColWidth="8.8" defaultRowHeight="14.25" outlineLevelRow="7" outlineLevelCol="4"/>
  <cols>
    <col min="1" max="1" width="13.7" customWidth="1"/>
    <col min="3" max="3" width="12.8"/>
    <col min="5" max="5" width="12.8"/>
  </cols>
  <sheetData>
    <row r="1" ht="20.25" spans="1:1">
      <c r="A1" s="39"/>
    </row>
    <row r="2" ht="20.25" spans="1:5">
      <c r="A2" s="39">
        <v>5066.1</v>
      </c>
      <c r="B2">
        <v>77806.7</v>
      </c>
      <c r="C2">
        <f>A2/B2</f>
        <v>0.0651113593045329</v>
      </c>
      <c r="D2">
        <v>6.5</v>
      </c>
      <c r="E2">
        <f>C2*100</f>
        <v>6.51113593045329</v>
      </c>
    </row>
    <row r="3" ht="20.25" spans="1:5">
      <c r="A3" s="39">
        <v>12438.6</v>
      </c>
      <c r="B3">
        <v>77806.7</v>
      </c>
      <c r="C3">
        <f t="shared" ref="C3:C8" si="0">A3/B3</f>
        <v>0.159865410048235</v>
      </c>
      <c r="D3">
        <v>16</v>
      </c>
      <c r="E3">
        <f t="shared" ref="E3:E8" si="1">C3*100</f>
        <v>15.9865410048235</v>
      </c>
    </row>
    <row r="4" ht="20.25" spans="1:5">
      <c r="A4" s="39">
        <v>7356</v>
      </c>
      <c r="B4">
        <v>77806.7</v>
      </c>
      <c r="C4">
        <f t="shared" si="0"/>
        <v>0.0945419867440722</v>
      </c>
      <c r="D4">
        <v>9.5</v>
      </c>
      <c r="E4">
        <f t="shared" si="1"/>
        <v>9.45419867440722</v>
      </c>
    </row>
    <row r="5" ht="20.25" spans="1:5">
      <c r="A5" s="39">
        <v>8500</v>
      </c>
      <c r="B5">
        <v>77806.7</v>
      </c>
      <c r="C5">
        <f t="shared" si="0"/>
        <v>0.109245090718409</v>
      </c>
      <c r="D5">
        <v>10.9</v>
      </c>
      <c r="E5">
        <f t="shared" si="1"/>
        <v>10.9245090718409</v>
      </c>
    </row>
    <row r="6" ht="20.25" spans="1:5">
      <c r="A6" s="40">
        <v>14142</v>
      </c>
      <c r="B6">
        <v>77806.7</v>
      </c>
      <c r="C6">
        <f t="shared" si="0"/>
        <v>0.181758126228204</v>
      </c>
      <c r="D6">
        <v>18.2</v>
      </c>
      <c r="E6">
        <f t="shared" si="1"/>
        <v>18.1758126228204</v>
      </c>
    </row>
    <row r="7" ht="20.25" spans="1:5">
      <c r="A7" s="39">
        <v>24304</v>
      </c>
      <c r="B7">
        <v>77806.7</v>
      </c>
      <c r="C7">
        <f t="shared" si="0"/>
        <v>0.312363845272965</v>
      </c>
      <c r="D7">
        <v>31.2</v>
      </c>
      <c r="E7">
        <f t="shared" si="1"/>
        <v>31.2363845272965</v>
      </c>
    </row>
    <row r="8" ht="20.25" spans="1:5">
      <c r="A8" s="39">
        <v>6000</v>
      </c>
      <c r="B8">
        <v>77806.7</v>
      </c>
      <c r="C8">
        <f t="shared" si="0"/>
        <v>0.0771141816835825</v>
      </c>
      <c r="D8">
        <v>7.7</v>
      </c>
      <c r="E8">
        <f t="shared" si="1"/>
        <v>7.71141816835825</v>
      </c>
    </row>
  </sheetData>
  <sheetProtection formatCells="0" insertHyperlinks="0" autoFilter="0"/>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eetPr>
  <dimension ref="A1:AH277"/>
  <sheetViews>
    <sheetView zoomScale="89" zoomScaleNormal="89" workbookViewId="0">
      <pane xSplit="3" ySplit="6" topLeftCell="D188" activePane="bottomRight" state="frozen"/>
      <selection/>
      <selection pane="topRight"/>
      <selection pane="bottomLeft"/>
      <selection pane="bottomRight" activeCell="F12" sqref="F12"/>
    </sheetView>
  </sheetViews>
  <sheetFormatPr defaultColWidth="9" defaultRowHeight="15.6" customHeight="1"/>
  <cols>
    <col min="1" max="1" width="8.25" style="13" customWidth="1"/>
    <col min="2" max="2" width="4.7" style="14" customWidth="1"/>
    <col min="3" max="3" width="18.3333333333333" style="14" customWidth="1"/>
    <col min="4" max="4" width="7.75" style="14" customWidth="1"/>
    <col min="5" max="5" width="12.6666666666667" style="14" hidden="1" customWidth="1"/>
    <col min="6" max="6" width="14.1" style="14" hidden="1" customWidth="1"/>
    <col min="7" max="7" width="30" style="14" customWidth="1"/>
    <col min="8" max="8" width="7.33333333333333" style="15" hidden="1" customWidth="1"/>
    <col min="9" max="9" width="10" style="15" hidden="1" customWidth="1"/>
    <col min="10" max="10" width="21.1" style="15" hidden="1" customWidth="1"/>
    <col min="11" max="11" width="26" style="15" hidden="1" customWidth="1"/>
    <col min="12" max="12" width="29.2" style="15" hidden="1" customWidth="1"/>
    <col min="13" max="13" width="13.7" style="15" hidden="1" customWidth="1"/>
    <col min="14" max="15" width="13.1666666666667" style="15" hidden="1" customWidth="1"/>
    <col min="16" max="16" width="18.5" style="15" hidden="1" customWidth="1"/>
    <col min="17" max="20" width="14.3333333333333" style="15" hidden="1" customWidth="1"/>
    <col min="21" max="21" width="11.375" style="14" customWidth="1"/>
    <col min="22" max="22" width="10.75" style="14" customWidth="1"/>
    <col min="23" max="23" width="9.875" style="16" customWidth="1"/>
    <col min="24" max="24" width="9.125" style="16" customWidth="1"/>
    <col min="25" max="25" width="8" style="15" customWidth="1"/>
    <col min="26" max="26" width="8.66666666666667" style="15" customWidth="1"/>
    <col min="27" max="27" width="9" style="17" customWidth="1"/>
    <col min="28" max="28" width="7.125" style="18" customWidth="1"/>
    <col min="29" max="29" width="7.7" style="18" customWidth="1"/>
    <col min="30" max="30" width="10.8" style="18" customWidth="1"/>
    <col min="31" max="31" width="9" style="18"/>
    <col min="32" max="33" width="6.125" style="18" customWidth="1"/>
    <col min="34" max="34" width="11.5" style="18" customWidth="1"/>
    <col min="35" max="16295" width="9" style="1"/>
  </cols>
  <sheetData>
    <row r="1" s="1" customFormat="1" ht="28" customHeight="1" spans="1:34">
      <c r="A1" s="19" t="s">
        <v>0</v>
      </c>
      <c r="B1" s="19"/>
      <c r="C1" s="19"/>
      <c r="D1" s="19"/>
      <c r="E1" s="19"/>
      <c r="F1" s="19"/>
      <c r="G1" s="19"/>
      <c r="H1" s="20"/>
      <c r="I1" s="15"/>
      <c r="J1" s="15"/>
      <c r="K1" s="15"/>
      <c r="L1" s="15"/>
      <c r="M1" s="15"/>
      <c r="N1" s="15"/>
      <c r="O1" s="15"/>
      <c r="P1" s="15"/>
      <c r="Q1" s="15"/>
      <c r="R1" s="15"/>
      <c r="S1" s="15"/>
      <c r="T1" s="15"/>
      <c r="U1" s="14"/>
      <c r="V1" s="14"/>
      <c r="W1" s="16"/>
      <c r="X1" s="16"/>
      <c r="Y1" s="15"/>
      <c r="Z1" s="15"/>
      <c r="AA1" s="17"/>
      <c r="AB1" s="18"/>
      <c r="AC1" s="18"/>
      <c r="AD1" s="18"/>
      <c r="AE1" s="18"/>
      <c r="AF1" s="18"/>
      <c r="AG1" s="18"/>
      <c r="AH1" s="18"/>
    </row>
    <row r="2" s="1" customFormat="1" ht="27" customHeight="1" spans="1:34">
      <c r="A2" s="21" t="s">
        <v>8760</v>
      </c>
      <c r="B2" s="21"/>
      <c r="C2" s="21"/>
      <c r="D2" s="21"/>
      <c r="E2" s="22"/>
      <c r="F2" s="22"/>
      <c r="G2" s="21"/>
      <c r="H2" s="22"/>
      <c r="I2" s="22"/>
      <c r="J2" s="22"/>
      <c r="K2" s="22"/>
      <c r="L2" s="22"/>
      <c r="M2" s="22"/>
      <c r="N2" s="22"/>
      <c r="O2" s="22"/>
      <c r="P2" s="22"/>
      <c r="Q2" s="22"/>
      <c r="R2" s="22"/>
      <c r="S2" s="22"/>
      <c r="T2" s="22"/>
      <c r="U2" s="21"/>
      <c r="V2" s="21"/>
      <c r="W2" s="21"/>
      <c r="X2" s="21"/>
      <c r="Y2" s="21"/>
      <c r="Z2" s="21"/>
      <c r="AA2" s="22"/>
      <c r="AB2" s="21"/>
      <c r="AC2" s="21"/>
      <c r="AD2" s="21"/>
      <c r="AE2" s="21"/>
      <c r="AF2" s="21"/>
      <c r="AG2" s="21"/>
      <c r="AH2" s="21"/>
    </row>
    <row r="3" s="2" customFormat="1" ht="19" customHeight="1" spans="1:34">
      <c r="A3" s="23" t="s">
        <v>3</v>
      </c>
      <c r="B3" s="24" t="s">
        <v>4</v>
      </c>
      <c r="C3" s="24" t="s">
        <v>5</v>
      </c>
      <c r="D3" s="24" t="s">
        <v>6</v>
      </c>
      <c r="E3" s="24" t="s">
        <v>7</v>
      </c>
      <c r="F3" s="24" t="s">
        <v>8</v>
      </c>
      <c r="G3" s="24" t="s">
        <v>9</v>
      </c>
      <c r="H3" s="24" t="s">
        <v>10</v>
      </c>
      <c r="I3" s="24" t="s">
        <v>11</v>
      </c>
      <c r="J3" s="24" t="s">
        <v>12</v>
      </c>
      <c r="K3" s="24" t="s">
        <v>13</v>
      </c>
      <c r="L3" s="24" t="s">
        <v>14</v>
      </c>
      <c r="M3" s="24"/>
      <c r="N3" s="24"/>
      <c r="O3" s="24"/>
      <c r="P3" s="24"/>
      <c r="Q3" s="24"/>
      <c r="R3" s="24"/>
      <c r="S3" s="24"/>
      <c r="T3" s="24"/>
      <c r="U3" s="24" t="s">
        <v>15</v>
      </c>
      <c r="V3" s="24"/>
      <c r="W3" s="24" t="s">
        <v>19</v>
      </c>
      <c r="X3" s="24"/>
      <c r="Y3" s="24"/>
      <c r="Z3" s="24"/>
      <c r="AA3" s="24" t="s">
        <v>29</v>
      </c>
      <c r="AB3" s="24"/>
      <c r="AC3" s="24"/>
      <c r="AD3" s="24"/>
      <c r="AE3" s="24"/>
      <c r="AF3" s="24"/>
      <c r="AG3" s="24"/>
      <c r="AH3" s="24"/>
    </row>
    <row r="4" s="2" customFormat="1" ht="19" customHeight="1" spans="1:34">
      <c r="A4" s="23"/>
      <c r="B4" s="24"/>
      <c r="C4" s="24"/>
      <c r="D4" s="24"/>
      <c r="E4" s="24"/>
      <c r="F4" s="24"/>
      <c r="G4" s="24"/>
      <c r="H4" s="24"/>
      <c r="I4" s="24"/>
      <c r="J4" s="24"/>
      <c r="K4" s="24"/>
      <c r="L4" s="24" t="s">
        <v>30</v>
      </c>
      <c r="M4" s="24" t="s">
        <v>31</v>
      </c>
      <c r="N4" s="24"/>
      <c r="O4" s="24"/>
      <c r="P4" s="24"/>
      <c r="Q4" s="24" t="s">
        <v>32</v>
      </c>
      <c r="R4" s="24"/>
      <c r="S4" s="24"/>
      <c r="T4" s="24" t="s">
        <v>33</v>
      </c>
      <c r="U4" s="24" t="s">
        <v>34</v>
      </c>
      <c r="V4" s="24" t="s">
        <v>35</v>
      </c>
      <c r="W4" s="24" t="s">
        <v>38</v>
      </c>
      <c r="X4" s="24" t="s">
        <v>39</v>
      </c>
      <c r="Y4" s="24"/>
      <c r="Z4" s="24"/>
      <c r="AA4" s="35" t="s">
        <v>7016</v>
      </c>
      <c r="AB4" s="35" t="s">
        <v>49</v>
      </c>
      <c r="AC4" s="35"/>
      <c r="AD4" s="35"/>
      <c r="AE4" s="35" t="s">
        <v>50</v>
      </c>
      <c r="AF4" s="35" t="s">
        <v>51</v>
      </c>
      <c r="AG4" s="35"/>
      <c r="AH4" s="35" t="s">
        <v>52</v>
      </c>
    </row>
    <row r="5" s="2" customFormat="1" ht="29" customHeight="1" spans="1:34">
      <c r="A5" s="23"/>
      <c r="B5" s="24"/>
      <c r="C5" s="24"/>
      <c r="D5" s="24"/>
      <c r="E5" s="24"/>
      <c r="F5" s="24"/>
      <c r="G5" s="24"/>
      <c r="H5" s="24"/>
      <c r="I5" s="24"/>
      <c r="J5" s="24"/>
      <c r="K5" s="24"/>
      <c r="L5" s="24"/>
      <c r="M5" s="24" t="s">
        <v>53</v>
      </c>
      <c r="N5" s="24" t="s">
        <v>54</v>
      </c>
      <c r="O5" s="24" t="s">
        <v>55</v>
      </c>
      <c r="P5" s="24" t="s">
        <v>56</v>
      </c>
      <c r="Q5" s="24" t="s">
        <v>57</v>
      </c>
      <c r="R5" s="24" t="s">
        <v>58</v>
      </c>
      <c r="S5" s="24" t="s">
        <v>59</v>
      </c>
      <c r="T5" s="24"/>
      <c r="U5" s="24"/>
      <c r="V5" s="24"/>
      <c r="W5" s="24"/>
      <c r="X5" s="24" t="s">
        <v>60</v>
      </c>
      <c r="Y5" s="24" t="s">
        <v>61</v>
      </c>
      <c r="Z5" s="24" t="s">
        <v>62</v>
      </c>
      <c r="AA5" s="35"/>
      <c r="AB5" s="35"/>
      <c r="AC5" s="35"/>
      <c r="AD5" s="35"/>
      <c r="AE5" s="35"/>
      <c r="AF5" s="35"/>
      <c r="AG5" s="35"/>
      <c r="AH5" s="35"/>
    </row>
    <row r="6" s="2" customFormat="1" ht="37" customHeight="1" spans="1:34">
      <c r="A6" s="23"/>
      <c r="B6" s="24"/>
      <c r="C6" s="24"/>
      <c r="D6" s="24"/>
      <c r="E6" s="24"/>
      <c r="F6" s="24"/>
      <c r="G6" s="24"/>
      <c r="H6" s="24"/>
      <c r="I6" s="24"/>
      <c r="J6" s="24"/>
      <c r="K6" s="24"/>
      <c r="L6" s="24"/>
      <c r="M6" s="24"/>
      <c r="N6" s="24" t="s">
        <v>54</v>
      </c>
      <c r="O6" s="24" t="s">
        <v>55</v>
      </c>
      <c r="P6" s="24" t="s">
        <v>56</v>
      </c>
      <c r="Q6" s="24" t="s">
        <v>57</v>
      </c>
      <c r="R6" s="24" t="s">
        <v>58</v>
      </c>
      <c r="S6" s="24" t="s">
        <v>59</v>
      </c>
      <c r="T6" s="24"/>
      <c r="U6" s="24"/>
      <c r="V6" s="24"/>
      <c r="W6" s="24"/>
      <c r="X6" s="24"/>
      <c r="Y6" s="24"/>
      <c r="Z6" s="24"/>
      <c r="AA6" s="35"/>
      <c r="AB6" s="35" t="s">
        <v>63</v>
      </c>
      <c r="AC6" s="35" t="s">
        <v>64</v>
      </c>
      <c r="AD6" s="35" t="s">
        <v>65</v>
      </c>
      <c r="AE6" s="35" t="s">
        <v>63</v>
      </c>
      <c r="AF6" s="35" t="s">
        <v>63</v>
      </c>
      <c r="AG6" s="35" t="s">
        <v>64</v>
      </c>
      <c r="AH6" s="35" t="s">
        <v>63</v>
      </c>
    </row>
    <row r="7" s="2" customFormat="1" ht="44" customHeight="1" spans="1:34">
      <c r="A7" s="25"/>
      <c r="B7" s="24" t="s">
        <v>67</v>
      </c>
      <c r="C7" s="24"/>
      <c r="D7" s="24"/>
      <c r="E7" s="24"/>
      <c r="F7" s="24"/>
      <c r="G7" s="26"/>
      <c r="H7" s="27"/>
      <c r="I7" s="27"/>
      <c r="J7" s="26" t="s">
        <v>8761</v>
      </c>
      <c r="K7" s="26" t="s">
        <v>68</v>
      </c>
      <c r="L7" s="26" t="s">
        <v>69</v>
      </c>
      <c r="M7" s="24"/>
      <c r="N7" s="24"/>
      <c r="O7" s="24"/>
      <c r="P7" s="24" t="s">
        <v>70</v>
      </c>
      <c r="Q7" s="24"/>
      <c r="R7" s="24"/>
      <c r="S7" s="24"/>
      <c r="T7" s="24"/>
      <c r="U7" s="32"/>
      <c r="V7" s="24"/>
      <c r="W7" s="24">
        <f>SUM(W8:W277)</f>
        <v>62212.698</v>
      </c>
      <c r="X7" s="24">
        <f>SUM(X8:X277)</f>
        <v>55144.27</v>
      </c>
      <c r="Y7" s="24">
        <f>SUM(Y8:Y277)</f>
        <v>1325</v>
      </c>
      <c r="Z7" s="24">
        <f>SUM(Z8:Z277)</f>
        <v>5783.428</v>
      </c>
      <c r="AA7" s="24">
        <f>SUM(AA8:AA277)</f>
        <v>37848</v>
      </c>
      <c r="AB7" s="24">
        <f t="shared" ref="AA7:AH7" si="0">SUM(AB8:AB277)</f>
        <v>34512</v>
      </c>
      <c r="AC7" s="24">
        <f t="shared" si="0"/>
        <v>985</v>
      </c>
      <c r="AD7" s="24">
        <f t="shared" si="0"/>
        <v>888</v>
      </c>
      <c r="AE7" s="24">
        <f t="shared" si="0"/>
        <v>200</v>
      </c>
      <c r="AF7" s="24">
        <f t="shared" si="0"/>
        <v>700</v>
      </c>
      <c r="AG7" s="24">
        <f t="shared" si="0"/>
        <v>300</v>
      </c>
      <c r="AH7" s="24">
        <f t="shared" si="0"/>
        <v>263</v>
      </c>
    </row>
    <row r="8" s="2" customFormat="1" ht="75" customHeight="1" spans="1:34">
      <c r="A8" s="28" t="s">
        <v>2297</v>
      </c>
      <c r="B8" s="28">
        <v>1</v>
      </c>
      <c r="C8" s="29" t="s">
        <v>2431</v>
      </c>
      <c r="D8" s="28" t="s">
        <v>73</v>
      </c>
      <c r="E8" s="28"/>
      <c r="F8" s="28"/>
      <c r="G8" s="30" t="s">
        <v>2433</v>
      </c>
      <c r="H8" s="28"/>
      <c r="I8" s="28"/>
      <c r="J8" s="28"/>
      <c r="K8" s="28"/>
      <c r="L8" s="28"/>
      <c r="M8" s="28"/>
      <c r="N8" s="28"/>
      <c r="O8" s="28"/>
      <c r="P8" s="28"/>
      <c r="Q8" s="28"/>
      <c r="R8" s="28"/>
      <c r="S8" s="28"/>
      <c r="T8" s="28"/>
      <c r="U8" s="33" t="s">
        <v>139</v>
      </c>
      <c r="V8" s="34" t="s">
        <v>554</v>
      </c>
      <c r="W8" s="34">
        <v>300</v>
      </c>
      <c r="X8" s="34">
        <v>300</v>
      </c>
      <c r="Y8" s="28"/>
      <c r="Z8" s="28"/>
      <c r="AA8" s="33">
        <f t="shared" ref="AA8:AA55" si="1">AB8+AC8+AD8+AE8+AF8+AG8+AH8</f>
        <v>300</v>
      </c>
      <c r="AB8" s="28"/>
      <c r="AC8" s="28"/>
      <c r="AD8" s="28"/>
      <c r="AE8" s="28"/>
      <c r="AF8" s="28"/>
      <c r="AG8" s="28">
        <v>300</v>
      </c>
      <c r="AH8" s="28"/>
    </row>
    <row r="9" s="2" customFormat="1" ht="75" customHeight="1" spans="1:34">
      <c r="A9" s="28" t="s">
        <v>2297</v>
      </c>
      <c r="B9" s="28">
        <v>2</v>
      </c>
      <c r="C9" s="29" t="s">
        <v>2438</v>
      </c>
      <c r="D9" s="29" t="s">
        <v>73</v>
      </c>
      <c r="E9" s="29"/>
      <c r="F9" s="29"/>
      <c r="G9" s="29" t="s">
        <v>2441</v>
      </c>
      <c r="H9" s="28"/>
      <c r="I9" s="28"/>
      <c r="J9" s="28"/>
      <c r="K9" s="28"/>
      <c r="L9" s="28"/>
      <c r="M9" s="28"/>
      <c r="N9" s="28"/>
      <c r="O9" s="28"/>
      <c r="P9" s="28"/>
      <c r="Q9" s="28"/>
      <c r="R9" s="28"/>
      <c r="S9" s="28"/>
      <c r="T9" s="28"/>
      <c r="U9" s="33" t="s">
        <v>139</v>
      </c>
      <c r="V9" s="34" t="s">
        <v>554</v>
      </c>
      <c r="W9" s="34">
        <v>400</v>
      </c>
      <c r="X9" s="34">
        <v>400</v>
      </c>
      <c r="Y9" s="28"/>
      <c r="Z9" s="28"/>
      <c r="AA9" s="33">
        <f t="shared" si="1"/>
        <v>400</v>
      </c>
      <c r="AB9" s="28"/>
      <c r="AC9" s="28"/>
      <c r="AD9" s="28"/>
      <c r="AE9" s="28"/>
      <c r="AF9" s="28">
        <v>400</v>
      </c>
      <c r="AG9" s="28"/>
      <c r="AH9" s="28"/>
    </row>
    <row r="10" s="2" customFormat="1" ht="75" customHeight="1" spans="1:34">
      <c r="A10" s="28" t="s">
        <v>2297</v>
      </c>
      <c r="B10" s="28">
        <v>3</v>
      </c>
      <c r="C10" s="29" t="s">
        <v>2446</v>
      </c>
      <c r="D10" s="29" t="s">
        <v>73</v>
      </c>
      <c r="E10" s="29"/>
      <c r="F10" s="29"/>
      <c r="G10" s="29" t="s">
        <v>2448</v>
      </c>
      <c r="H10" s="28"/>
      <c r="I10" s="28"/>
      <c r="J10" s="28"/>
      <c r="K10" s="28"/>
      <c r="L10" s="28"/>
      <c r="M10" s="28"/>
      <c r="N10" s="28"/>
      <c r="O10" s="28"/>
      <c r="P10" s="28"/>
      <c r="Q10" s="28"/>
      <c r="R10" s="28"/>
      <c r="S10" s="28"/>
      <c r="T10" s="28"/>
      <c r="U10" s="33" t="s">
        <v>139</v>
      </c>
      <c r="V10" s="34" t="s">
        <v>140</v>
      </c>
      <c r="W10" s="34">
        <v>300</v>
      </c>
      <c r="X10" s="34">
        <v>300</v>
      </c>
      <c r="Y10" s="28"/>
      <c r="Z10" s="28"/>
      <c r="AA10" s="33">
        <f t="shared" si="1"/>
        <v>300</v>
      </c>
      <c r="AB10" s="28"/>
      <c r="AC10" s="28"/>
      <c r="AD10" s="28"/>
      <c r="AE10" s="28"/>
      <c r="AF10" s="28">
        <v>300</v>
      </c>
      <c r="AG10" s="28"/>
      <c r="AH10" s="28"/>
    </row>
    <row r="11" s="3" customFormat="1" ht="92" customHeight="1" spans="1:34">
      <c r="A11" s="28" t="s">
        <v>71</v>
      </c>
      <c r="B11" s="28">
        <v>4</v>
      </c>
      <c r="C11" s="28" t="s">
        <v>245</v>
      </c>
      <c r="D11" s="28" t="s">
        <v>73</v>
      </c>
      <c r="E11" s="28" t="s">
        <v>74</v>
      </c>
      <c r="F11" s="28" t="s">
        <v>246</v>
      </c>
      <c r="G11" s="28" t="s">
        <v>247</v>
      </c>
      <c r="H11" s="28" t="s">
        <v>114</v>
      </c>
      <c r="I11" s="28" t="s">
        <v>248</v>
      </c>
      <c r="J11" s="28" t="s">
        <v>249</v>
      </c>
      <c r="K11" s="28" t="s">
        <v>250</v>
      </c>
      <c r="L11" s="28" t="s">
        <v>251</v>
      </c>
      <c r="M11" s="28" t="s">
        <v>252</v>
      </c>
      <c r="N11" s="28" t="s">
        <v>82</v>
      </c>
      <c r="O11" s="28" t="s">
        <v>83</v>
      </c>
      <c r="P11" s="28" t="s">
        <v>253</v>
      </c>
      <c r="Q11" s="28" t="s">
        <v>254</v>
      </c>
      <c r="R11" s="28" t="s">
        <v>255</v>
      </c>
      <c r="S11" s="28" t="s">
        <v>256</v>
      </c>
      <c r="T11" s="28" t="s">
        <v>171</v>
      </c>
      <c r="U11" s="28" t="s">
        <v>257</v>
      </c>
      <c r="V11" s="28" t="s">
        <v>257</v>
      </c>
      <c r="W11" s="28">
        <v>12.16</v>
      </c>
      <c r="X11" s="28">
        <v>2.16</v>
      </c>
      <c r="Y11" s="28"/>
      <c r="Z11" s="28">
        <v>10</v>
      </c>
      <c r="AA11" s="33">
        <f t="shared" si="1"/>
        <v>2.16</v>
      </c>
      <c r="AB11" s="28"/>
      <c r="AC11" s="28"/>
      <c r="AD11" s="28">
        <v>2.16</v>
      </c>
      <c r="AE11" s="28"/>
      <c r="AF11" s="28"/>
      <c r="AG11" s="28"/>
      <c r="AH11" s="28"/>
    </row>
    <row r="12" s="3" customFormat="1" ht="92" customHeight="1" spans="1:34">
      <c r="A12" s="28" t="s">
        <v>71</v>
      </c>
      <c r="B12" s="28">
        <v>5</v>
      </c>
      <c r="C12" s="28" t="s">
        <v>259</v>
      </c>
      <c r="D12" s="28" t="s">
        <v>73</v>
      </c>
      <c r="E12" s="28" t="s">
        <v>74</v>
      </c>
      <c r="F12" s="28" t="s">
        <v>246</v>
      </c>
      <c r="G12" s="28" t="s">
        <v>260</v>
      </c>
      <c r="H12" s="28" t="s">
        <v>114</v>
      </c>
      <c r="I12" s="28" t="s">
        <v>261</v>
      </c>
      <c r="J12" s="28" t="s">
        <v>262</v>
      </c>
      <c r="K12" s="28" t="s">
        <v>263</v>
      </c>
      <c r="L12" s="28" t="s">
        <v>264</v>
      </c>
      <c r="M12" s="28" t="s">
        <v>265</v>
      </c>
      <c r="N12" s="28" t="s">
        <v>82</v>
      </c>
      <c r="O12" s="28" t="s">
        <v>83</v>
      </c>
      <c r="P12" s="28" t="s">
        <v>253</v>
      </c>
      <c r="Q12" s="28" t="s">
        <v>254</v>
      </c>
      <c r="R12" s="28" t="s">
        <v>266</v>
      </c>
      <c r="S12" s="28" t="s">
        <v>137</v>
      </c>
      <c r="T12" s="28" t="s">
        <v>171</v>
      </c>
      <c r="U12" s="28" t="s">
        <v>257</v>
      </c>
      <c r="V12" s="28" t="s">
        <v>267</v>
      </c>
      <c r="W12" s="28">
        <v>37.05</v>
      </c>
      <c r="X12" s="28">
        <v>12.05</v>
      </c>
      <c r="Y12" s="28"/>
      <c r="Z12" s="28">
        <v>25</v>
      </c>
      <c r="AA12" s="33">
        <f t="shared" si="1"/>
        <v>12.05</v>
      </c>
      <c r="AB12" s="28"/>
      <c r="AC12" s="28"/>
      <c r="AD12" s="28">
        <v>12.05</v>
      </c>
      <c r="AE12" s="28"/>
      <c r="AF12" s="28"/>
      <c r="AG12" s="28"/>
      <c r="AH12" s="28"/>
    </row>
    <row r="13" s="3" customFormat="1" ht="92" customHeight="1" spans="1:34">
      <c r="A13" s="28" t="s">
        <v>71</v>
      </c>
      <c r="B13" s="28">
        <v>6</v>
      </c>
      <c r="C13" s="28" t="s">
        <v>268</v>
      </c>
      <c r="D13" s="28" t="s">
        <v>73</v>
      </c>
      <c r="E13" s="28" t="s">
        <v>74</v>
      </c>
      <c r="F13" s="28" t="s">
        <v>246</v>
      </c>
      <c r="G13" s="28" t="s">
        <v>269</v>
      </c>
      <c r="H13" s="28" t="s">
        <v>114</v>
      </c>
      <c r="I13" s="28" t="s">
        <v>270</v>
      </c>
      <c r="J13" s="28" t="s">
        <v>271</v>
      </c>
      <c r="K13" s="28" t="s">
        <v>272</v>
      </c>
      <c r="L13" s="28" t="s">
        <v>273</v>
      </c>
      <c r="M13" s="28" t="s">
        <v>274</v>
      </c>
      <c r="N13" s="28" t="s">
        <v>82</v>
      </c>
      <c r="O13" s="28" t="s">
        <v>275</v>
      </c>
      <c r="P13" s="28" t="s">
        <v>253</v>
      </c>
      <c r="Q13" s="28" t="s">
        <v>254</v>
      </c>
      <c r="R13" s="28" t="s">
        <v>276</v>
      </c>
      <c r="S13" s="28" t="s">
        <v>137</v>
      </c>
      <c r="T13" s="28" t="s">
        <v>171</v>
      </c>
      <c r="U13" s="28" t="s">
        <v>257</v>
      </c>
      <c r="V13" s="28" t="s">
        <v>124</v>
      </c>
      <c r="W13" s="28">
        <v>36.14</v>
      </c>
      <c r="X13" s="28">
        <v>16.14</v>
      </c>
      <c r="Y13" s="28"/>
      <c r="Z13" s="28">
        <v>20</v>
      </c>
      <c r="AA13" s="33">
        <f t="shared" si="1"/>
        <v>16.14</v>
      </c>
      <c r="AB13" s="28"/>
      <c r="AC13" s="28"/>
      <c r="AD13" s="28">
        <v>16.14</v>
      </c>
      <c r="AE13" s="28"/>
      <c r="AF13" s="28"/>
      <c r="AG13" s="28"/>
      <c r="AH13" s="28"/>
    </row>
    <row r="14" s="3" customFormat="1" ht="138" customHeight="1" spans="1:34">
      <c r="A14" s="28" t="s">
        <v>71</v>
      </c>
      <c r="B14" s="28">
        <v>7</v>
      </c>
      <c r="C14" s="28" t="s">
        <v>277</v>
      </c>
      <c r="D14" s="28" t="s">
        <v>73</v>
      </c>
      <c r="E14" s="28" t="s">
        <v>74</v>
      </c>
      <c r="F14" s="28" t="s">
        <v>246</v>
      </c>
      <c r="G14" s="28" t="s">
        <v>278</v>
      </c>
      <c r="H14" s="28" t="s">
        <v>114</v>
      </c>
      <c r="I14" s="28" t="s">
        <v>279</v>
      </c>
      <c r="J14" s="28" t="s">
        <v>280</v>
      </c>
      <c r="K14" s="28" t="s">
        <v>281</v>
      </c>
      <c r="L14" s="28" t="s">
        <v>280</v>
      </c>
      <c r="M14" s="28" t="s">
        <v>282</v>
      </c>
      <c r="N14" s="28" t="s">
        <v>82</v>
      </c>
      <c r="O14" s="28" t="s">
        <v>275</v>
      </c>
      <c r="P14" s="28" t="s">
        <v>253</v>
      </c>
      <c r="Q14" s="28" t="s">
        <v>254</v>
      </c>
      <c r="R14" s="28" t="s">
        <v>283</v>
      </c>
      <c r="S14" s="28" t="s">
        <v>137</v>
      </c>
      <c r="T14" s="28" t="s">
        <v>171</v>
      </c>
      <c r="U14" s="28" t="s">
        <v>257</v>
      </c>
      <c r="V14" s="28" t="s">
        <v>267</v>
      </c>
      <c r="W14" s="28">
        <v>327.6</v>
      </c>
      <c r="X14" s="28">
        <v>127.6</v>
      </c>
      <c r="Y14" s="28"/>
      <c r="Z14" s="28">
        <v>200</v>
      </c>
      <c r="AA14" s="33">
        <f t="shared" si="1"/>
        <v>127.6</v>
      </c>
      <c r="AB14" s="28"/>
      <c r="AC14" s="28"/>
      <c r="AD14" s="28">
        <v>127.6</v>
      </c>
      <c r="AE14" s="28"/>
      <c r="AF14" s="28"/>
      <c r="AG14" s="28"/>
      <c r="AH14" s="28"/>
    </row>
    <row r="15" s="3" customFormat="1" ht="98" customHeight="1" spans="1:34">
      <c r="A15" s="28" t="s">
        <v>71</v>
      </c>
      <c r="B15" s="28">
        <v>8</v>
      </c>
      <c r="C15" s="28" t="s">
        <v>284</v>
      </c>
      <c r="D15" s="28" t="s">
        <v>73</v>
      </c>
      <c r="E15" s="28" t="s">
        <v>74</v>
      </c>
      <c r="F15" s="28" t="s">
        <v>246</v>
      </c>
      <c r="G15" s="28" t="s">
        <v>285</v>
      </c>
      <c r="H15" s="28" t="s">
        <v>114</v>
      </c>
      <c r="I15" s="28" t="s">
        <v>286</v>
      </c>
      <c r="J15" s="28" t="s">
        <v>287</v>
      </c>
      <c r="K15" s="28" t="s">
        <v>288</v>
      </c>
      <c r="L15" s="28" t="s">
        <v>287</v>
      </c>
      <c r="M15" s="28" t="s">
        <v>289</v>
      </c>
      <c r="N15" s="28" t="s">
        <v>82</v>
      </c>
      <c r="O15" s="28" t="s">
        <v>275</v>
      </c>
      <c r="P15" s="28" t="s">
        <v>253</v>
      </c>
      <c r="Q15" s="28" t="s">
        <v>254</v>
      </c>
      <c r="R15" s="28" t="s">
        <v>290</v>
      </c>
      <c r="S15" s="28" t="s">
        <v>137</v>
      </c>
      <c r="T15" s="28" t="s">
        <v>171</v>
      </c>
      <c r="U15" s="28" t="s">
        <v>257</v>
      </c>
      <c r="V15" s="28" t="s">
        <v>267</v>
      </c>
      <c r="W15" s="28">
        <v>65.86</v>
      </c>
      <c r="X15" s="28">
        <v>15.86</v>
      </c>
      <c r="Y15" s="28"/>
      <c r="Z15" s="28">
        <v>50</v>
      </c>
      <c r="AA15" s="33">
        <f t="shared" si="1"/>
        <v>15.86</v>
      </c>
      <c r="AB15" s="28"/>
      <c r="AC15" s="28"/>
      <c r="AD15" s="28">
        <v>15.86</v>
      </c>
      <c r="AE15" s="28"/>
      <c r="AF15" s="28"/>
      <c r="AG15" s="28"/>
      <c r="AH15" s="28"/>
    </row>
    <row r="16" s="3" customFormat="1" ht="98" customHeight="1" spans="1:34">
      <c r="A16" s="28" t="s">
        <v>71</v>
      </c>
      <c r="B16" s="28">
        <v>9</v>
      </c>
      <c r="C16" s="28" t="s">
        <v>291</v>
      </c>
      <c r="D16" s="28" t="s">
        <v>73</v>
      </c>
      <c r="E16" s="28" t="s">
        <v>74</v>
      </c>
      <c r="F16" s="28" t="s">
        <v>246</v>
      </c>
      <c r="G16" s="28" t="s">
        <v>292</v>
      </c>
      <c r="H16" s="28" t="s">
        <v>114</v>
      </c>
      <c r="I16" s="28" t="s">
        <v>293</v>
      </c>
      <c r="J16" s="28" t="s">
        <v>294</v>
      </c>
      <c r="K16" s="28" t="s">
        <v>295</v>
      </c>
      <c r="L16" s="28" t="s">
        <v>294</v>
      </c>
      <c r="M16" s="28" t="s">
        <v>296</v>
      </c>
      <c r="N16" s="28" t="s">
        <v>82</v>
      </c>
      <c r="O16" s="28" t="s">
        <v>275</v>
      </c>
      <c r="P16" s="28" t="s">
        <v>253</v>
      </c>
      <c r="Q16" s="28" t="s">
        <v>254</v>
      </c>
      <c r="R16" s="28" t="s">
        <v>297</v>
      </c>
      <c r="S16" s="28" t="s">
        <v>137</v>
      </c>
      <c r="T16" s="28" t="s">
        <v>171</v>
      </c>
      <c r="U16" s="28" t="s">
        <v>257</v>
      </c>
      <c r="V16" s="28" t="s">
        <v>267</v>
      </c>
      <c r="W16" s="28">
        <v>35.7</v>
      </c>
      <c r="X16" s="28">
        <v>15.7</v>
      </c>
      <c r="Y16" s="28"/>
      <c r="Z16" s="28">
        <v>20</v>
      </c>
      <c r="AA16" s="33">
        <f t="shared" si="1"/>
        <v>15.7</v>
      </c>
      <c r="AB16" s="28"/>
      <c r="AC16" s="28"/>
      <c r="AD16" s="28">
        <v>15.7</v>
      </c>
      <c r="AE16" s="28"/>
      <c r="AF16" s="28"/>
      <c r="AG16" s="28"/>
      <c r="AH16" s="28"/>
    </row>
    <row r="17" s="3" customFormat="1" ht="98" customHeight="1" spans="1:34">
      <c r="A17" s="28" t="s">
        <v>71</v>
      </c>
      <c r="B17" s="28">
        <v>10</v>
      </c>
      <c r="C17" s="28" t="s">
        <v>298</v>
      </c>
      <c r="D17" s="28" t="s">
        <v>73</v>
      </c>
      <c r="E17" s="28" t="s">
        <v>74</v>
      </c>
      <c r="F17" s="28" t="s">
        <v>246</v>
      </c>
      <c r="G17" s="28" t="s">
        <v>299</v>
      </c>
      <c r="H17" s="28" t="s">
        <v>114</v>
      </c>
      <c r="I17" s="28" t="s">
        <v>300</v>
      </c>
      <c r="J17" s="28" t="s">
        <v>301</v>
      </c>
      <c r="K17" s="28" t="s">
        <v>302</v>
      </c>
      <c r="L17" s="28" t="s">
        <v>301</v>
      </c>
      <c r="M17" s="28" t="s">
        <v>303</v>
      </c>
      <c r="N17" s="28" t="s">
        <v>82</v>
      </c>
      <c r="O17" s="28" t="s">
        <v>275</v>
      </c>
      <c r="P17" s="28" t="s">
        <v>253</v>
      </c>
      <c r="Q17" s="28" t="s">
        <v>254</v>
      </c>
      <c r="R17" s="28" t="s">
        <v>304</v>
      </c>
      <c r="S17" s="28" t="s">
        <v>137</v>
      </c>
      <c r="T17" s="28" t="s">
        <v>171</v>
      </c>
      <c r="U17" s="28" t="s">
        <v>257</v>
      </c>
      <c r="V17" s="28" t="s">
        <v>267</v>
      </c>
      <c r="W17" s="28">
        <v>51.95</v>
      </c>
      <c r="X17" s="28">
        <v>9.88</v>
      </c>
      <c r="Y17" s="28"/>
      <c r="Z17" s="28">
        <v>42.07</v>
      </c>
      <c r="AA17" s="33">
        <f t="shared" si="1"/>
        <v>9.88</v>
      </c>
      <c r="AB17" s="28"/>
      <c r="AC17" s="28"/>
      <c r="AD17" s="28">
        <v>9.88</v>
      </c>
      <c r="AE17" s="28"/>
      <c r="AF17" s="28"/>
      <c r="AG17" s="28"/>
      <c r="AH17" s="28"/>
    </row>
    <row r="18" s="3" customFormat="1" ht="167" customHeight="1" spans="1:34">
      <c r="A18" s="28" t="s">
        <v>71</v>
      </c>
      <c r="B18" s="28">
        <v>11</v>
      </c>
      <c r="C18" s="28" t="s">
        <v>305</v>
      </c>
      <c r="D18" s="28" t="s">
        <v>73</v>
      </c>
      <c r="E18" s="28" t="s">
        <v>74</v>
      </c>
      <c r="F18" s="28" t="s">
        <v>246</v>
      </c>
      <c r="G18" s="28" t="s">
        <v>306</v>
      </c>
      <c r="H18" s="28" t="s">
        <v>114</v>
      </c>
      <c r="I18" s="28" t="s">
        <v>307</v>
      </c>
      <c r="J18" s="28" t="s">
        <v>308</v>
      </c>
      <c r="K18" s="28" t="s">
        <v>309</v>
      </c>
      <c r="L18" s="28" t="s">
        <v>308</v>
      </c>
      <c r="M18" s="28" t="s">
        <v>310</v>
      </c>
      <c r="N18" s="28" t="s">
        <v>82</v>
      </c>
      <c r="O18" s="28" t="s">
        <v>275</v>
      </c>
      <c r="P18" s="28" t="s">
        <v>253</v>
      </c>
      <c r="Q18" s="28" t="s">
        <v>254</v>
      </c>
      <c r="R18" s="28" t="s">
        <v>311</v>
      </c>
      <c r="S18" s="28" t="s">
        <v>137</v>
      </c>
      <c r="T18" s="28" t="s">
        <v>171</v>
      </c>
      <c r="U18" s="28" t="s">
        <v>257</v>
      </c>
      <c r="V18" s="28" t="s">
        <v>267</v>
      </c>
      <c r="W18" s="28">
        <v>127.84</v>
      </c>
      <c r="X18" s="28">
        <v>47.84</v>
      </c>
      <c r="Y18" s="28"/>
      <c r="Z18" s="28">
        <v>80</v>
      </c>
      <c r="AA18" s="33">
        <f t="shared" si="1"/>
        <v>47.84</v>
      </c>
      <c r="AB18" s="28"/>
      <c r="AC18" s="28"/>
      <c r="AD18" s="28">
        <v>47.84</v>
      </c>
      <c r="AE18" s="28"/>
      <c r="AF18" s="28"/>
      <c r="AG18" s="28"/>
      <c r="AH18" s="28"/>
    </row>
    <row r="19" s="3" customFormat="1" ht="94" customHeight="1" spans="1:34">
      <c r="A19" s="28" t="s">
        <v>71</v>
      </c>
      <c r="B19" s="28">
        <v>12</v>
      </c>
      <c r="C19" s="28" t="s">
        <v>312</v>
      </c>
      <c r="D19" s="28" t="s">
        <v>73</v>
      </c>
      <c r="E19" s="28" t="s">
        <v>74</v>
      </c>
      <c r="F19" s="28" t="s">
        <v>246</v>
      </c>
      <c r="G19" s="28" t="s">
        <v>313</v>
      </c>
      <c r="H19" s="28" t="s">
        <v>114</v>
      </c>
      <c r="I19" s="28" t="s">
        <v>314</v>
      </c>
      <c r="J19" s="28" t="s">
        <v>315</v>
      </c>
      <c r="K19" s="28" t="s">
        <v>316</v>
      </c>
      <c r="L19" s="28" t="s">
        <v>315</v>
      </c>
      <c r="M19" s="28" t="s">
        <v>317</v>
      </c>
      <c r="N19" s="28" t="s">
        <v>82</v>
      </c>
      <c r="O19" s="28" t="s">
        <v>275</v>
      </c>
      <c r="P19" s="28" t="s">
        <v>253</v>
      </c>
      <c r="Q19" s="28" t="s">
        <v>254</v>
      </c>
      <c r="R19" s="28" t="s">
        <v>318</v>
      </c>
      <c r="S19" s="28" t="s">
        <v>137</v>
      </c>
      <c r="T19" s="28" t="s">
        <v>171</v>
      </c>
      <c r="U19" s="28" t="s">
        <v>257</v>
      </c>
      <c r="V19" s="28" t="s">
        <v>267</v>
      </c>
      <c r="W19" s="28">
        <v>48.1</v>
      </c>
      <c r="X19" s="28">
        <v>23.1</v>
      </c>
      <c r="Y19" s="28"/>
      <c r="Z19" s="28">
        <v>25</v>
      </c>
      <c r="AA19" s="33">
        <f t="shared" si="1"/>
        <v>23.1</v>
      </c>
      <c r="AB19" s="28"/>
      <c r="AC19" s="28"/>
      <c r="AD19" s="28">
        <v>23.1</v>
      </c>
      <c r="AE19" s="28"/>
      <c r="AF19" s="28"/>
      <c r="AG19" s="28"/>
      <c r="AH19" s="28"/>
    </row>
    <row r="20" s="3" customFormat="1" ht="94" customHeight="1" spans="1:34">
      <c r="A20" s="28" t="s">
        <v>71</v>
      </c>
      <c r="B20" s="28">
        <v>13</v>
      </c>
      <c r="C20" s="28" t="s">
        <v>319</v>
      </c>
      <c r="D20" s="28" t="s">
        <v>73</v>
      </c>
      <c r="E20" s="28" t="s">
        <v>74</v>
      </c>
      <c r="F20" s="28" t="s">
        <v>246</v>
      </c>
      <c r="G20" s="28" t="s">
        <v>320</v>
      </c>
      <c r="H20" s="28" t="s">
        <v>114</v>
      </c>
      <c r="I20" s="28" t="s">
        <v>321</v>
      </c>
      <c r="J20" s="28" t="s">
        <v>322</v>
      </c>
      <c r="K20" s="28" t="s">
        <v>323</v>
      </c>
      <c r="L20" s="28" t="s">
        <v>322</v>
      </c>
      <c r="M20" s="28" t="s">
        <v>320</v>
      </c>
      <c r="N20" s="28" t="s">
        <v>82</v>
      </c>
      <c r="O20" s="28" t="s">
        <v>83</v>
      </c>
      <c r="P20" s="28" t="s">
        <v>253</v>
      </c>
      <c r="Q20" s="28" t="s">
        <v>254</v>
      </c>
      <c r="R20" s="28" t="s">
        <v>324</v>
      </c>
      <c r="S20" s="28" t="s">
        <v>137</v>
      </c>
      <c r="T20" s="28" t="s">
        <v>171</v>
      </c>
      <c r="U20" s="28" t="s">
        <v>257</v>
      </c>
      <c r="V20" s="28" t="s">
        <v>267</v>
      </c>
      <c r="W20" s="28">
        <v>13.75</v>
      </c>
      <c r="X20" s="28">
        <v>3.75</v>
      </c>
      <c r="Y20" s="28"/>
      <c r="Z20" s="28">
        <v>10</v>
      </c>
      <c r="AA20" s="33">
        <f t="shared" si="1"/>
        <v>3.75</v>
      </c>
      <c r="AB20" s="28"/>
      <c r="AC20" s="28"/>
      <c r="AD20" s="28">
        <v>3.75</v>
      </c>
      <c r="AE20" s="28"/>
      <c r="AF20" s="28"/>
      <c r="AG20" s="28"/>
      <c r="AH20" s="28"/>
    </row>
    <row r="21" s="3" customFormat="1" ht="94" customHeight="1" spans="1:34">
      <c r="A21" s="28" t="s">
        <v>71</v>
      </c>
      <c r="B21" s="28">
        <v>14</v>
      </c>
      <c r="C21" s="28" t="s">
        <v>325</v>
      </c>
      <c r="D21" s="28" t="s">
        <v>73</v>
      </c>
      <c r="E21" s="28" t="s">
        <v>74</v>
      </c>
      <c r="F21" s="28" t="s">
        <v>246</v>
      </c>
      <c r="G21" s="28" t="s">
        <v>326</v>
      </c>
      <c r="H21" s="28" t="s">
        <v>96</v>
      </c>
      <c r="I21" s="28" t="s">
        <v>327</v>
      </c>
      <c r="J21" s="28" t="s">
        <v>328</v>
      </c>
      <c r="K21" s="28" t="s">
        <v>329</v>
      </c>
      <c r="L21" s="28" t="s">
        <v>328</v>
      </c>
      <c r="M21" s="28" t="s">
        <v>326</v>
      </c>
      <c r="N21" s="28" t="s">
        <v>82</v>
      </c>
      <c r="O21" s="28" t="s">
        <v>83</v>
      </c>
      <c r="P21" s="28" t="s">
        <v>253</v>
      </c>
      <c r="Q21" s="28" t="s">
        <v>254</v>
      </c>
      <c r="R21" s="28" t="s">
        <v>330</v>
      </c>
      <c r="S21" s="28" t="s">
        <v>137</v>
      </c>
      <c r="T21" s="28" t="s">
        <v>171</v>
      </c>
      <c r="U21" s="28" t="s">
        <v>257</v>
      </c>
      <c r="V21" s="28" t="s">
        <v>267</v>
      </c>
      <c r="W21" s="28">
        <v>28.95</v>
      </c>
      <c r="X21" s="28">
        <v>8.95</v>
      </c>
      <c r="Y21" s="28"/>
      <c r="Z21" s="28">
        <v>20</v>
      </c>
      <c r="AA21" s="33">
        <f t="shared" si="1"/>
        <v>8.95</v>
      </c>
      <c r="AB21" s="28"/>
      <c r="AC21" s="28"/>
      <c r="AD21" s="28">
        <v>8.95</v>
      </c>
      <c r="AE21" s="28"/>
      <c r="AF21" s="28"/>
      <c r="AG21" s="28"/>
      <c r="AH21" s="28"/>
    </row>
    <row r="22" s="3" customFormat="1" ht="94" customHeight="1" spans="1:34">
      <c r="A22" s="28" t="s">
        <v>71</v>
      </c>
      <c r="B22" s="28">
        <v>15</v>
      </c>
      <c r="C22" s="28" t="s">
        <v>331</v>
      </c>
      <c r="D22" s="28" t="s">
        <v>73</v>
      </c>
      <c r="E22" s="28" t="s">
        <v>74</v>
      </c>
      <c r="F22" s="28" t="s">
        <v>246</v>
      </c>
      <c r="G22" s="28" t="s">
        <v>332</v>
      </c>
      <c r="H22" s="28" t="s">
        <v>114</v>
      </c>
      <c r="I22" s="28" t="s">
        <v>333</v>
      </c>
      <c r="J22" s="28" t="s">
        <v>334</v>
      </c>
      <c r="K22" s="28" t="s">
        <v>335</v>
      </c>
      <c r="L22" s="28" t="s">
        <v>336</v>
      </c>
      <c r="M22" s="28" t="s">
        <v>337</v>
      </c>
      <c r="N22" s="28" t="s">
        <v>82</v>
      </c>
      <c r="O22" s="28" t="s">
        <v>83</v>
      </c>
      <c r="P22" s="28" t="s">
        <v>253</v>
      </c>
      <c r="Q22" s="28" t="s">
        <v>254</v>
      </c>
      <c r="R22" s="28" t="s">
        <v>338</v>
      </c>
      <c r="S22" s="28" t="s">
        <v>137</v>
      </c>
      <c r="T22" s="28" t="s">
        <v>171</v>
      </c>
      <c r="U22" s="28" t="s">
        <v>257</v>
      </c>
      <c r="V22" s="28" t="s">
        <v>267</v>
      </c>
      <c r="W22" s="28">
        <v>226.02</v>
      </c>
      <c r="X22" s="28">
        <v>26.02</v>
      </c>
      <c r="Y22" s="28"/>
      <c r="Z22" s="28">
        <v>200</v>
      </c>
      <c r="AA22" s="33">
        <f t="shared" si="1"/>
        <v>26.02</v>
      </c>
      <c r="AB22" s="28"/>
      <c r="AC22" s="28"/>
      <c r="AD22" s="28">
        <v>26.02</v>
      </c>
      <c r="AE22" s="28"/>
      <c r="AF22" s="28"/>
      <c r="AG22" s="28"/>
      <c r="AH22" s="28"/>
    </row>
    <row r="23" s="3" customFormat="1" ht="94" customHeight="1" spans="1:34">
      <c r="A23" s="28" t="s">
        <v>71</v>
      </c>
      <c r="B23" s="28">
        <v>16</v>
      </c>
      <c r="C23" s="28" t="s">
        <v>339</v>
      </c>
      <c r="D23" s="28" t="s">
        <v>73</v>
      </c>
      <c r="E23" s="28" t="s">
        <v>74</v>
      </c>
      <c r="F23" s="28" t="s">
        <v>246</v>
      </c>
      <c r="G23" s="28" t="s">
        <v>340</v>
      </c>
      <c r="H23" s="28" t="s">
        <v>114</v>
      </c>
      <c r="I23" s="28" t="s">
        <v>341</v>
      </c>
      <c r="J23" s="28" t="s">
        <v>342</v>
      </c>
      <c r="K23" s="28" t="s">
        <v>343</v>
      </c>
      <c r="L23" s="28" t="s">
        <v>342</v>
      </c>
      <c r="M23" s="28" t="s">
        <v>344</v>
      </c>
      <c r="N23" s="28" t="s">
        <v>82</v>
      </c>
      <c r="O23" s="28" t="s">
        <v>83</v>
      </c>
      <c r="P23" s="28" t="s">
        <v>253</v>
      </c>
      <c r="Q23" s="28" t="s">
        <v>254</v>
      </c>
      <c r="R23" s="28" t="s">
        <v>345</v>
      </c>
      <c r="S23" s="28" t="s">
        <v>137</v>
      </c>
      <c r="T23" s="28" t="s">
        <v>171</v>
      </c>
      <c r="U23" s="28" t="s">
        <v>257</v>
      </c>
      <c r="V23" s="28" t="s">
        <v>267</v>
      </c>
      <c r="W23" s="28">
        <v>37.55</v>
      </c>
      <c r="X23" s="28">
        <v>7.55</v>
      </c>
      <c r="Y23" s="28"/>
      <c r="Z23" s="28">
        <v>30</v>
      </c>
      <c r="AA23" s="33">
        <f t="shared" si="1"/>
        <v>7.55</v>
      </c>
      <c r="AB23" s="28"/>
      <c r="AC23" s="28"/>
      <c r="AD23" s="28">
        <v>7.55</v>
      </c>
      <c r="AE23" s="28"/>
      <c r="AF23" s="28"/>
      <c r="AG23" s="28"/>
      <c r="AH23" s="28"/>
    </row>
    <row r="24" s="3" customFormat="1" ht="94" customHeight="1" spans="1:34">
      <c r="A24" s="28" t="s">
        <v>71</v>
      </c>
      <c r="B24" s="28">
        <v>17</v>
      </c>
      <c r="C24" s="28" t="s">
        <v>346</v>
      </c>
      <c r="D24" s="28" t="s">
        <v>73</v>
      </c>
      <c r="E24" s="28" t="s">
        <v>74</v>
      </c>
      <c r="F24" s="28" t="s">
        <v>246</v>
      </c>
      <c r="G24" s="28" t="s">
        <v>347</v>
      </c>
      <c r="H24" s="28" t="s">
        <v>114</v>
      </c>
      <c r="I24" s="28" t="s">
        <v>97</v>
      </c>
      <c r="J24" s="28" t="s">
        <v>348</v>
      </c>
      <c r="K24" s="28" t="s">
        <v>349</v>
      </c>
      <c r="L24" s="28" t="s">
        <v>348</v>
      </c>
      <c r="M24" s="28" t="s">
        <v>347</v>
      </c>
      <c r="N24" s="28" t="s">
        <v>82</v>
      </c>
      <c r="O24" s="28" t="s">
        <v>83</v>
      </c>
      <c r="P24" s="28" t="s">
        <v>253</v>
      </c>
      <c r="Q24" s="28" t="s">
        <v>254</v>
      </c>
      <c r="R24" s="28" t="s">
        <v>185</v>
      </c>
      <c r="S24" s="28" t="s">
        <v>137</v>
      </c>
      <c r="T24" s="28" t="s">
        <v>171</v>
      </c>
      <c r="U24" s="28" t="s">
        <v>257</v>
      </c>
      <c r="V24" s="28" t="s">
        <v>267</v>
      </c>
      <c r="W24" s="28">
        <v>73.5</v>
      </c>
      <c r="X24" s="28">
        <v>13.5</v>
      </c>
      <c r="Y24" s="28"/>
      <c r="Z24" s="28">
        <v>60</v>
      </c>
      <c r="AA24" s="33">
        <f t="shared" si="1"/>
        <v>13.5</v>
      </c>
      <c r="AB24" s="28"/>
      <c r="AC24" s="28"/>
      <c r="AD24" s="28">
        <v>13.5</v>
      </c>
      <c r="AE24" s="28"/>
      <c r="AF24" s="28"/>
      <c r="AG24" s="28"/>
      <c r="AH24" s="28"/>
    </row>
    <row r="25" s="3" customFormat="1" ht="94" customHeight="1" spans="1:34">
      <c r="A25" s="28" t="s">
        <v>71</v>
      </c>
      <c r="B25" s="28">
        <v>18</v>
      </c>
      <c r="C25" s="28" t="s">
        <v>350</v>
      </c>
      <c r="D25" s="28" t="s">
        <v>73</v>
      </c>
      <c r="E25" s="28" t="s">
        <v>74</v>
      </c>
      <c r="F25" s="28" t="s">
        <v>246</v>
      </c>
      <c r="G25" s="28" t="s">
        <v>351</v>
      </c>
      <c r="H25" s="28" t="s">
        <v>114</v>
      </c>
      <c r="I25" s="28" t="s">
        <v>352</v>
      </c>
      <c r="J25" s="28" t="s">
        <v>353</v>
      </c>
      <c r="K25" s="28" t="s">
        <v>354</v>
      </c>
      <c r="L25" s="28" t="s">
        <v>353</v>
      </c>
      <c r="M25" s="28" t="s">
        <v>351</v>
      </c>
      <c r="N25" s="28" t="s">
        <v>82</v>
      </c>
      <c r="O25" s="28" t="s">
        <v>83</v>
      </c>
      <c r="P25" s="28" t="s">
        <v>253</v>
      </c>
      <c r="Q25" s="28" t="s">
        <v>254</v>
      </c>
      <c r="R25" s="28" t="s">
        <v>136</v>
      </c>
      <c r="S25" s="28" t="s">
        <v>137</v>
      </c>
      <c r="T25" s="28" t="s">
        <v>171</v>
      </c>
      <c r="U25" s="28" t="s">
        <v>257</v>
      </c>
      <c r="V25" s="28" t="s">
        <v>267</v>
      </c>
      <c r="W25" s="28">
        <v>300</v>
      </c>
      <c r="X25" s="28">
        <v>300</v>
      </c>
      <c r="Y25" s="28"/>
      <c r="Z25" s="28">
        <v>0</v>
      </c>
      <c r="AA25" s="33">
        <f t="shared" si="1"/>
        <v>300</v>
      </c>
      <c r="AB25" s="28"/>
      <c r="AC25" s="28"/>
      <c r="AD25" s="28">
        <v>300</v>
      </c>
      <c r="AE25" s="28"/>
      <c r="AF25" s="28"/>
      <c r="AG25" s="28"/>
      <c r="AH25" s="28"/>
    </row>
    <row r="26" s="3" customFormat="1" ht="94" customHeight="1" spans="1:34">
      <c r="A26" s="28" t="s">
        <v>71</v>
      </c>
      <c r="B26" s="28">
        <v>19</v>
      </c>
      <c r="C26" s="28" t="s">
        <v>355</v>
      </c>
      <c r="D26" s="28" t="s">
        <v>73</v>
      </c>
      <c r="E26" s="28" t="s">
        <v>74</v>
      </c>
      <c r="F26" s="28" t="s">
        <v>246</v>
      </c>
      <c r="G26" s="28" t="s">
        <v>356</v>
      </c>
      <c r="H26" s="28" t="s">
        <v>114</v>
      </c>
      <c r="I26" s="28" t="s">
        <v>357</v>
      </c>
      <c r="J26" s="28" t="s">
        <v>358</v>
      </c>
      <c r="K26" s="28" t="s">
        <v>359</v>
      </c>
      <c r="L26" s="28" t="s">
        <v>358</v>
      </c>
      <c r="M26" s="28" t="s">
        <v>356</v>
      </c>
      <c r="N26" s="28" t="s">
        <v>82</v>
      </c>
      <c r="O26" s="28" t="s">
        <v>83</v>
      </c>
      <c r="P26" s="28" t="s">
        <v>253</v>
      </c>
      <c r="Q26" s="28" t="s">
        <v>254</v>
      </c>
      <c r="R26" s="28" t="s">
        <v>360</v>
      </c>
      <c r="S26" s="28" t="s">
        <v>137</v>
      </c>
      <c r="T26" s="28" t="s">
        <v>171</v>
      </c>
      <c r="U26" s="28" t="s">
        <v>257</v>
      </c>
      <c r="V26" s="28" t="s">
        <v>267</v>
      </c>
      <c r="W26" s="28">
        <v>23.05</v>
      </c>
      <c r="X26" s="28">
        <v>23.05</v>
      </c>
      <c r="Y26" s="28"/>
      <c r="Z26" s="28">
        <v>0</v>
      </c>
      <c r="AA26" s="33">
        <f t="shared" si="1"/>
        <v>23.05</v>
      </c>
      <c r="AB26" s="28"/>
      <c r="AC26" s="28"/>
      <c r="AD26" s="28">
        <v>23.05</v>
      </c>
      <c r="AE26" s="28"/>
      <c r="AF26" s="28"/>
      <c r="AG26" s="28"/>
      <c r="AH26" s="28"/>
    </row>
    <row r="27" s="3" customFormat="1" ht="94" customHeight="1" spans="1:34">
      <c r="A27" s="28" t="s">
        <v>71</v>
      </c>
      <c r="B27" s="28">
        <v>20</v>
      </c>
      <c r="C27" s="28" t="s">
        <v>361</v>
      </c>
      <c r="D27" s="28" t="s">
        <v>73</v>
      </c>
      <c r="E27" s="28" t="s">
        <v>74</v>
      </c>
      <c r="F27" s="28" t="s">
        <v>246</v>
      </c>
      <c r="G27" s="28" t="s">
        <v>362</v>
      </c>
      <c r="H27" s="28" t="s">
        <v>96</v>
      </c>
      <c r="I27" s="28" t="s">
        <v>363</v>
      </c>
      <c r="J27" s="28" t="s">
        <v>364</v>
      </c>
      <c r="K27" s="28" t="s">
        <v>365</v>
      </c>
      <c r="L27" s="28" t="s">
        <v>364</v>
      </c>
      <c r="M27" s="28" t="s">
        <v>366</v>
      </c>
      <c r="N27" s="28" t="s">
        <v>82</v>
      </c>
      <c r="O27" s="28" t="s">
        <v>83</v>
      </c>
      <c r="P27" s="28" t="s">
        <v>253</v>
      </c>
      <c r="Q27" s="28" t="s">
        <v>254</v>
      </c>
      <c r="R27" s="28" t="s">
        <v>367</v>
      </c>
      <c r="S27" s="28" t="s">
        <v>137</v>
      </c>
      <c r="T27" s="28" t="s">
        <v>171</v>
      </c>
      <c r="U27" s="28" t="s">
        <v>257</v>
      </c>
      <c r="V27" s="28" t="s">
        <v>267</v>
      </c>
      <c r="W27" s="28">
        <v>352</v>
      </c>
      <c r="X27" s="28">
        <v>352</v>
      </c>
      <c r="Y27" s="28"/>
      <c r="Z27" s="28">
        <v>0</v>
      </c>
      <c r="AA27" s="33">
        <f t="shared" si="1"/>
        <v>234.85</v>
      </c>
      <c r="AB27" s="28"/>
      <c r="AC27" s="28"/>
      <c r="AD27" s="28">
        <f>888-653.15</f>
        <v>234.85</v>
      </c>
      <c r="AE27" s="28"/>
      <c r="AF27" s="28"/>
      <c r="AG27" s="28"/>
      <c r="AH27" s="28"/>
    </row>
    <row r="28" s="4" customFormat="1" ht="102" customHeight="1" spans="1:34">
      <c r="A28" s="28" t="s">
        <v>2297</v>
      </c>
      <c r="B28" s="28">
        <v>21</v>
      </c>
      <c r="C28" s="28" t="s">
        <v>2337</v>
      </c>
      <c r="D28" s="28" t="s">
        <v>2338</v>
      </c>
      <c r="E28" s="28" t="s">
        <v>111</v>
      </c>
      <c r="F28" s="28" t="s">
        <v>2339</v>
      </c>
      <c r="G28" s="28" t="s">
        <v>2340</v>
      </c>
      <c r="H28" s="28" t="s">
        <v>114</v>
      </c>
      <c r="I28" s="28" t="s">
        <v>2341</v>
      </c>
      <c r="J28" s="28" t="s">
        <v>2342</v>
      </c>
      <c r="K28" s="28" t="s">
        <v>2343</v>
      </c>
      <c r="L28" s="28" t="s">
        <v>2342</v>
      </c>
      <c r="M28" s="28" t="s">
        <v>2342</v>
      </c>
      <c r="N28" s="28" t="s">
        <v>2344</v>
      </c>
      <c r="O28" s="28" t="s">
        <v>2345</v>
      </c>
      <c r="P28" s="28" t="s">
        <v>2346</v>
      </c>
      <c r="Q28" s="28" t="s">
        <v>2347</v>
      </c>
      <c r="R28" s="28" t="s">
        <v>2348</v>
      </c>
      <c r="S28" s="28" t="s">
        <v>2349</v>
      </c>
      <c r="T28" s="28" t="s">
        <v>2350</v>
      </c>
      <c r="U28" s="28" t="s">
        <v>2351</v>
      </c>
      <c r="V28" s="28" t="s">
        <v>2341</v>
      </c>
      <c r="W28" s="28">
        <v>113</v>
      </c>
      <c r="X28" s="28">
        <v>113</v>
      </c>
      <c r="Y28" s="28">
        <v>0</v>
      </c>
      <c r="Z28" s="28">
        <v>0</v>
      </c>
      <c r="AA28" s="33">
        <f t="shared" si="1"/>
        <v>113</v>
      </c>
      <c r="AB28" s="28"/>
      <c r="AC28" s="28"/>
      <c r="AD28" s="28"/>
      <c r="AE28" s="28"/>
      <c r="AF28" s="28"/>
      <c r="AG28" s="28"/>
      <c r="AH28" s="28">
        <v>113</v>
      </c>
    </row>
    <row r="29" s="2" customFormat="1" ht="75" customHeight="1" spans="1:34">
      <c r="A29" s="28" t="s">
        <v>2297</v>
      </c>
      <c r="B29" s="28">
        <v>22</v>
      </c>
      <c r="C29" s="28" t="s">
        <v>2354</v>
      </c>
      <c r="D29" s="28" t="s">
        <v>2338</v>
      </c>
      <c r="E29" s="28" t="s">
        <v>2355</v>
      </c>
      <c r="F29" s="28"/>
      <c r="G29" s="28" t="s">
        <v>2356</v>
      </c>
      <c r="H29" s="28" t="s">
        <v>114</v>
      </c>
      <c r="I29" s="28" t="s">
        <v>2357</v>
      </c>
      <c r="J29" s="28" t="s">
        <v>2358</v>
      </c>
      <c r="K29" s="28" t="s">
        <v>2359</v>
      </c>
      <c r="L29" s="28" t="s">
        <v>2358</v>
      </c>
      <c r="M29" s="28" t="s">
        <v>2358</v>
      </c>
      <c r="N29" s="28" t="s">
        <v>2360</v>
      </c>
      <c r="O29" s="28" t="s">
        <v>2361</v>
      </c>
      <c r="P29" s="28" t="s">
        <v>2362</v>
      </c>
      <c r="Q29" s="28" t="s">
        <v>2363</v>
      </c>
      <c r="R29" s="28" t="s">
        <v>2364</v>
      </c>
      <c r="S29" s="28" t="s">
        <v>2365</v>
      </c>
      <c r="T29" s="28" t="s">
        <v>2350</v>
      </c>
      <c r="U29" s="28" t="s">
        <v>2351</v>
      </c>
      <c r="V29" s="28" t="s">
        <v>2366</v>
      </c>
      <c r="W29" s="28">
        <v>150</v>
      </c>
      <c r="X29" s="28">
        <v>150</v>
      </c>
      <c r="Y29" s="28">
        <v>0</v>
      </c>
      <c r="Z29" s="28">
        <v>0</v>
      </c>
      <c r="AA29" s="33">
        <f t="shared" si="1"/>
        <v>150</v>
      </c>
      <c r="AB29" s="28"/>
      <c r="AC29" s="28"/>
      <c r="AD29" s="28"/>
      <c r="AE29" s="28"/>
      <c r="AF29" s="28"/>
      <c r="AG29" s="28"/>
      <c r="AH29" s="28">
        <v>150</v>
      </c>
    </row>
    <row r="30" s="5" customFormat="1" ht="72" customHeight="1" spans="1:34">
      <c r="A30" s="28" t="s">
        <v>2297</v>
      </c>
      <c r="B30" s="28">
        <v>23</v>
      </c>
      <c r="C30" s="28" t="s">
        <v>2298</v>
      </c>
      <c r="D30" s="28" t="s">
        <v>110</v>
      </c>
      <c r="E30" s="28" t="s">
        <v>111</v>
      </c>
      <c r="F30" s="28" t="s">
        <v>175</v>
      </c>
      <c r="G30" s="28" t="s">
        <v>2299</v>
      </c>
      <c r="H30" s="28" t="s">
        <v>114</v>
      </c>
      <c r="I30" s="28" t="s">
        <v>699</v>
      </c>
      <c r="J30" s="28" t="s">
        <v>2300</v>
      </c>
      <c r="K30" s="28" t="s">
        <v>2301</v>
      </c>
      <c r="L30" s="28" t="s">
        <v>2302</v>
      </c>
      <c r="M30" s="28" t="s">
        <v>2303</v>
      </c>
      <c r="N30" s="28" t="s">
        <v>82</v>
      </c>
      <c r="O30" s="28" t="s">
        <v>2304</v>
      </c>
      <c r="P30" s="28" t="s">
        <v>2305</v>
      </c>
      <c r="Q30" s="28" t="s">
        <v>85</v>
      </c>
      <c r="R30" s="28" t="s">
        <v>224</v>
      </c>
      <c r="S30" s="28" t="s">
        <v>1027</v>
      </c>
      <c r="T30" s="28" t="s">
        <v>570</v>
      </c>
      <c r="U30" s="28" t="s">
        <v>2306</v>
      </c>
      <c r="V30" s="28" t="s">
        <v>704</v>
      </c>
      <c r="W30" s="28">
        <v>20</v>
      </c>
      <c r="X30" s="28">
        <v>20</v>
      </c>
      <c r="Y30" s="28"/>
      <c r="Z30" s="28"/>
      <c r="AA30" s="33">
        <f t="shared" si="1"/>
        <v>20</v>
      </c>
      <c r="AB30" s="28"/>
      <c r="AC30" s="28"/>
      <c r="AD30" s="28"/>
      <c r="AE30" s="28">
        <v>20</v>
      </c>
      <c r="AF30" s="28"/>
      <c r="AG30" s="28"/>
      <c r="AH30" s="28"/>
    </row>
    <row r="31" s="5" customFormat="1" ht="72" customHeight="1" spans="1:34">
      <c r="A31" s="28" t="s">
        <v>2297</v>
      </c>
      <c r="B31" s="28">
        <v>24</v>
      </c>
      <c r="C31" s="28" t="s">
        <v>2308</v>
      </c>
      <c r="D31" s="28" t="s">
        <v>110</v>
      </c>
      <c r="E31" s="28" t="s">
        <v>111</v>
      </c>
      <c r="F31" s="28" t="s">
        <v>175</v>
      </c>
      <c r="G31" s="28" t="s">
        <v>2309</v>
      </c>
      <c r="H31" s="28" t="s">
        <v>96</v>
      </c>
      <c r="I31" s="28" t="s">
        <v>751</v>
      </c>
      <c r="J31" s="28" t="s">
        <v>2310</v>
      </c>
      <c r="K31" s="28" t="s">
        <v>2311</v>
      </c>
      <c r="L31" s="28" t="s">
        <v>2312</v>
      </c>
      <c r="M31" s="28" t="s">
        <v>2313</v>
      </c>
      <c r="N31" s="28" t="s">
        <v>82</v>
      </c>
      <c r="O31" s="28" t="s">
        <v>101</v>
      </c>
      <c r="P31" s="28" t="s">
        <v>2314</v>
      </c>
      <c r="Q31" s="28" t="s">
        <v>2315</v>
      </c>
      <c r="R31" s="28" t="s">
        <v>2316</v>
      </c>
      <c r="S31" s="28" t="s">
        <v>1037</v>
      </c>
      <c r="T31" s="28" t="s">
        <v>570</v>
      </c>
      <c r="U31" s="28" t="s">
        <v>2306</v>
      </c>
      <c r="V31" s="28" t="s">
        <v>756</v>
      </c>
      <c r="W31" s="28">
        <v>80</v>
      </c>
      <c r="X31" s="28">
        <v>80</v>
      </c>
      <c r="Y31" s="28"/>
      <c r="Z31" s="28"/>
      <c r="AA31" s="33">
        <f t="shared" si="1"/>
        <v>80</v>
      </c>
      <c r="AB31" s="28"/>
      <c r="AC31" s="28"/>
      <c r="AD31" s="28"/>
      <c r="AE31" s="28">
        <v>80</v>
      </c>
      <c r="AF31" s="28"/>
      <c r="AG31" s="28"/>
      <c r="AH31" s="28"/>
    </row>
    <row r="32" s="5" customFormat="1" ht="72" customHeight="1" spans="1:34">
      <c r="A32" s="28" t="s">
        <v>2297</v>
      </c>
      <c r="B32" s="28">
        <v>25</v>
      </c>
      <c r="C32" s="28" t="s">
        <v>2318</v>
      </c>
      <c r="D32" s="28" t="s">
        <v>110</v>
      </c>
      <c r="E32" s="28" t="s">
        <v>111</v>
      </c>
      <c r="F32" s="28" t="s">
        <v>2319</v>
      </c>
      <c r="G32" s="28" t="s">
        <v>2320</v>
      </c>
      <c r="H32" s="28" t="s">
        <v>1095</v>
      </c>
      <c r="I32" s="28" t="s">
        <v>2321</v>
      </c>
      <c r="J32" s="28" t="s">
        <v>2322</v>
      </c>
      <c r="K32" s="28" t="s">
        <v>2323</v>
      </c>
      <c r="L32" s="28" t="s">
        <v>2322</v>
      </c>
      <c r="M32" s="28" t="s">
        <v>2324</v>
      </c>
      <c r="N32" s="28" t="s">
        <v>82</v>
      </c>
      <c r="O32" s="28" t="s">
        <v>196</v>
      </c>
      <c r="P32" s="28" t="s">
        <v>2325</v>
      </c>
      <c r="Q32" s="28" t="s">
        <v>2326</v>
      </c>
      <c r="R32" s="28" t="s">
        <v>2327</v>
      </c>
      <c r="S32" s="28" t="s">
        <v>1118</v>
      </c>
      <c r="T32" s="28" t="s">
        <v>200</v>
      </c>
      <c r="U32" s="28" t="s">
        <v>2306</v>
      </c>
      <c r="V32" s="28" t="s">
        <v>523</v>
      </c>
      <c r="W32" s="28">
        <v>30</v>
      </c>
      <c r="X32" s="28">
        <v>20</v>
      </c>
      <c r="Y32" s="28"/>
      <c r="Z32" s="28">
        <v>10</v>
      </c>
      <c r="AA32" s="33">
        <f t="shared" si="1"/>
        <v>20</v>
      </c>
      <c r="AB32" s="28"/>
      <c r="AC32" s="28"/>
      <c r="AD32" s="28"/>
      <c r="AE32" s="28">
        <v>20</v>
      </c>
      <c r="AF32" s="28"/>
      <c r="AG32" s="28"/>
      <c r="AH32" s="28"/>
    </row>
    <row r="33" s="5" customFormat="1" ht="72" customHeight="1" spans="1:34">
      <c r="A33" s="28" t="s">
        <v>2297</v>
      </c>
      <c r="B33" s="28">
        <v>26</v>
      </c>
      <c r="C33" s="28" t="s">
        <v>2330</v>
      </c>
      <c r="D33" s="28" t="s">
        <v>110</v>
      </c>
      <c r="E33" s="28" t="s">
        <v>111</v>
      </c>
      <c r="F33" s="28" t="s">
        <v>175</v>
      </c>
      <c r="G33" s="28" t="s">
        <v>2331</v>
      </c>
      <c r="H33" s="28" t="s">
        <v>114</v>
      </c>
      <c r="I33" s="28" t="s">
        <v>411</v>
      </c>
      <c r="J33" s="28" t="s">
        <v>2332</v>
      </c>
      <c r="K33" s="28" t="s">
        <v>2333</v>
      </c>
      <c r="L33" s="28" t="s">
        <v>2332</v>
      </c>
      <c r="M33" s="28" t="s">
        <v>2334</v>
      </c>
      <c r="N33" s="28" t="s">
        <v>82</v>
      </c>
      <c r="O33" s="28" t="s">
        <v>196</v>
      </c>
      <c r="P33" s="28" t="s">
        <v>2335</v>
      </c>
      <c r="Q33" s="28" t="s">
        <v>1127</v>
      </c>
      <c r="R33" s="28" t="s">
        <v>2336</v>
      </c>
      <c r="S33" s="28" t="s">
        <v>1598</v>
      </c>
      <c r="T33" s="28" t="s">
        <v>570</v>
      </c>
      <c r="U33" s="28" t="s">
        <v>2306</v>
      </c>
      <c r="V33" s="28" t="s">
        <v>534</v>
      </c>
      <c r="W33" s="28">
        <v>130</v>
      </c>
      <c r="X33" s="28">
        <v>80</v>
      </c>
      <c r="Y33" s="28">
        <v>50</v>
      </c>
      <c r="Z33" s="28"/>
      <c r="AA33" s="33">
        <f t="shared" si="1"/>
        <v>80</v>
      </c>
      <c r="AB33" s="28"/>
      <c r="AC33" s="28"/>
      <c r="AD33" s="28"/>
      <c r="AE33" s="28">
        <v>80</v>
      </c>
      <c r="AF33" s="28"/>
      <c r="AG33" s="28"/>
      <c r="AH33" s="28"/>
    </row>
    <row r="34" s="6" customFormat="1" ht="121.5" spans="1:34">
      <c r="A34" s="28" t="s">
        <v>71</v>
      </c>
      <c r="B34" s="28">
        <v>27</v>
      </c>
      <c r="C34" s="28" t="s">
        <v>127</v>
      </c>
      <c r="D34" s="28" t="s">
        <v>73</v>
      </c>
      <c r="E34" s="28" t="s">
        <v>128</v>
      </c>
      <c r="F34" s="28" t="s">
        <v>129</v>
      </c>
      <c r="G34" s="28" t="s">
        <v>130</v>
      </c>
      <c r="H34" s="28" t="s">
        <v>114</v>
      </c>
      <c r="I34" s="28" t="s">
        <v>131</v>
      </c>
      <c r="J34" s="28" t="s">
        <v>132</v>
      </c>
      <c r="K34" s="28" t="s">
        <v>133</v>
      </c>
      <c r="L34" s="28" t="s">
        <v>132</v>
      </c>
      <c r="M34" s="28" t="s">
        <v>134</v>
      </c>
      <c r="N34" s="28" t="s">
        <v>82</v>
      </c>
      <c r="O34" s="28" t="s">
        <v>101</v>
      </c>
      <c r="P34" s="28" t="s">
        <v>135</v>
      </c>
      <c r="Q34" s="28" t="s">
        <v>85</v>
      </c>
      <c r="R34" s="28" t="s">
        <v>136</v>
      </c>
      <c r="S34" s="28" t="s">
        <v>137</v>
      </c>
      <c r="T34" s="28" t="s">
        <v>138</v>
      </c>
      <c r="U34" s="28" t="s">
        <v>139</v>
      </c>
      <c r="V34" s="28" t="s">
        <v>140</v>
      </c>
      <c r="W34" s="28">
        <v>350</v>
      </c>
      <c r="X34" s="28">
        <v>300</v>
      </c>
      <c r="Y34" s="28"/>
      <c r="Z34" s="28">
        <v>50</v>
      </c>
      <c r="AA34" s="33">
        <f t="shared" si="1"/>
        <v>300</v>
      </c>
      <c r="AB34" s="28">
        <v>300</v>
      </c>
      <c r="AC34" s="28"/>
      <c r="AD34" s="28"/>
      <c r="AE34" s="28"/>
      <c r="AF34" s="28"/>
      <c r="AG34" s="28"/>
      <c r="AH34" s="28"/>
    </row>
    <row r="35" s="6" customFormat="1" ht="93" customHeight="1" spans="1:34">
      <c r="A35" s="28" t="s">
        <v>71</v>
      </c>
      <c r="B35" s="28">
        <v>28</v>
      </c>
      <c r="C35" s="28" t="s">
        <v>144</v>
      </c>
      <c r="D35" s="28" t="s">
        <v>73</v>
      </c>
      <c r="E35" s="28" t="s">
        <v>74</v>
      </c>
      <c r="F35" s="28" t="s">
        <v>145</v>
      </c>
      <c r="G35" s="28" t="s">
        <v>146</v>
      </c>
      <c r="H35" s="28" t="s">
        <v>96</v>
      </c>
      <c r="I35" s="28" t="s">
        <v>147</v>
      </c>
      <c r="J35" s="28" t="s">
        <v>148</v>
      </c>
      <c r="K35" s="28" t="s">
        <v>149</v>
      </c>
      <c r="L35" s="28" t="s">
        <v>150</v>
      </c>
      <c r="M35" s="28" t="s">
        <v>8762</v>
      </c>
      <c r="N35" s="28" t="s">
        <v>82</v>
      </c>
      <c r="O35" s="28" t="s">
        <v>101</v>
      </c>
      <c r="P35" s="28" t="s">
        <v>152</v>
      </c>
      <c r="Q35" s="28" t="s">
        <v>85</v>
      </c>
      <c r="R35" s="28" t="s">
        <v>153</v>
      </c>
      <c r="S35" s="28" t="s">
        <v>154</v>
      </c>
      <c r="T35" s="28" t="s">
        <v>155</v>
      </c>
      <c r="U35" s="28" t="s">
        <v>139</v>
      </c>
      <c r="V35" s="28" t="s">
        <v>156</v>
      </c>
      <c r="W35" s="28">
        <v>397</v>
      </c>
      <c r="X35" s="28">
        <v>347</v>
      </c>
      <c r="Y35" s="28"/>
      <c r="Z35" s="28">
        <v>50</v>
      </c>
      <c r="AA35" s="33">
        <f t="shared" si="1"/>
        <v>347</v>
      </c>
      <c r="AB35" s="28">
        <v>347</v>
      </c>
      <c r="AC35" s="28"/>
      <c r="AD35" s="28"/>
      <c r="AE35" s="28"/>
      <c r="AF35" s="28"/>
      <c r="AG35" s="28"/>
      <c r="AH35" s="28"/>
    </row>
    <row r="36" s="6" customFormat="1" ht="96" customHeight="1" spans="1:34">
      <c r="A36" s="28" t="s">
        <v>71</v>
      </c>
      <c r="B36" s="28">
        <v>29</v>
      </c>
      <c r="C36" s="28" t="s">
        <v>72</v>
      </c>
      <c r="D36" s="28" t="s">
        <v>73</v>
      </c>
      <c r="E36" s="28" t="s">
        <v>74</v>
      </c>
      <c r="F36" s="28" t="s">
        <v>75</v>
      </c>
      <c r="G36" s="28" t="s">
        <v>76</v>
      </c>
      <c r="H36" s="28" t="s">
        <v>77</v>
      </c>
      <c r="I36" s="28" t="s">
        <v>78</v>
      </c>
      <c r="J36" s="28" t="s">
        <v>79</v>
      </c>
      <c r="K36" s="28" t="s">
        <v>80</v>
      </c>
      <c r="L36" s="28" t="s">
        <v>79</v>
      </c>
      <c r="M36" s="28" t="s">
        <v>81</v>
      </c>
      <c r="N36" s="28" t="s">
        <v>82</v>
      </c>
      <c r="O36" s="28" t="s">
        <v>83</v>
      </c>
      <c r="P36" s="28" t="s">
        <v>84</v>
      </c>
      <c r="Q36" s="28" t="s">
        <v>85</v>
      </c>
      <c r="R36" s="28" t="s">
        <v>86</v>
      </c>
      <c r="S36" s="28" t="s">
        <v>87</v>
      </c>
      <c r="T36" s="28" t="s">
        <v>88</v>
      </c>
      <c r="U36" s="28" t="s">
        <v>89</v>
      </c>
      <c r="V36" s="28" t="s">
        <v>90</v>
      </c>
      <c r="W36" s="28">
        <v>210</v>
      </c>
      <c r="X36" s="28">
        <v>180</v>
      </c>
      <c r="Y36" s="28"/>
      <c r="Z36" s="28">
        <v>30</v>
      </c>
      <c r="AA36" s="33">
        <f t="shared" si="1"/>
        <v>180</v>
      </c>
      <c r="AB36" s="28">
        <v>180</v>
      </c>
      <c r="AC36" s="28"/>
      <c r="AD36" s="28"/>
      <c r="AE36" s="28"/>
      <c r="AF36" s="28"/>
      <c r="AG36" s="28"/>
      <c r="AH36" s="28"/>
    </row>
    <row r="37" s="6" customFormat="1" ht="135" customHeight="1" spans="1:34">
      <c r="A37" s="28" t="s">
        <v>71</v>
      </c>
      <c r="B37" s="28">
        <v>30</v>
      </c>
      <c r="C37" s="28" t="s">
        <v>94</v>
      </c>
      <c r="D37" s="28" t="s">
        <v>73</v>
      </c>
      <c r="E37" s="28" t="s">
        <v>74</v>
      </c>
      <c r="F37" s="28" t="s">
        <v>75</v>
      </c>
      <c r="G37" s="28" t="s">
        <v>95</v>
      </c>
      <c r="H37" s="28" t="s">
        <v>96</v>
      </c>
      <c r="I37" s="28" t="s">
        <v>97</v>
      </c>
      <c r="J37" s="28" t="s">
        <v>98</v>
      </c>
      <c r="K37" s="28" t="s">
        <v>99</v>
      </c>
      <c r="L37" s="28" t="s">
        <v>98</v>
      </c>
      <c r="M37" s="28" t="s">
        <v>100</v>
      </c>
      <c r="N37" s="28" t="s">
        <v>82</v>
      </c>
      <c r="O37" s="28" t="s">
        <v>101</v>
      </c>
      <c r="P37" s="28" t="s">
        <v>102</v>
      </c>
      <c r="Q37" s="28" t="s">
        <v>103</v>
      </c>
      <c r="R37" s="28" t="s">
        <v>104</v>
      </c>
      <c r="S37" s="28" t="s">
        <v>105</v>
      </c>
      <c r="T37" s="28" t="s">
        <v>106</v>
      </c>
      <c r="U37" s="28" t="s">
        <v>89</v>
      </c>
      <c r="V37" s="28" t="s">
        <v>90</v>
      </c>
      <c r="W37" s="28">
        <v>1000</v>
      </c>
      <c r="X37" s="28">
        <v>1000</v>
      </c>
      <c r="Y37" s="28"/>
      <c r="Z37" s="28"/>
      <c r="AA37" s="33">
        <f t="shared" si="1"/>
        <v>500</v>
      </c>
      <c r="AB37" s="28">
        <v>500</v>
      </c>
      <c r="AC37" s="28"/>
      <c r="AD37" s="28"/>
      <c r="AE37" s="28"/>
      <c r="AF37" s="28"/>
      <c r="AG37" s="28"/>
      <c r="AH37" s="28"/>
    </row>
    <row r="38" s="6" customFormat="1" ht="126" customHeight="1" spans="1:34">
      <c r="A38" s="28" t="s">
        <v>71</v>
      </c>
      <c r="B38" s="28">
        <v>31</v>
      </c>
      <c r="C38" s="28" t="s">
        <v>109</v>
      </c>
      <c r="D38" s="28" t="s">
        <v>110</v>
      </c>
      <c r="E38" s="28" t="s">
        <v>111</v>
      </c>
      <c r="F38" s="28" t="s">
        <v>112</v>
      </c>
      <c r="G38" s="28" t="s">
        <v>113</v>
      </c>
      <c r="H38" s="28" t="s">
        <v>114</v>
      </c>
      <c r="I38" s="28" t="s">
        <v>115</v>
      </c>
      <c r="J38" s="28" t="s">
        <v>116</v>
      </c>
      <c r="K38" s="28" t="s">
        <v>117</v>
      </c>
      <c r="L38" s="28" t="s">
        <v>116</v>
      </c>
      <c r="M38" s="28" t="s">
        <v>118</v>
      </c>
      <c r="N38" s="28" t="s">
        <v>82</v>
      </c>
      <c r="O38" s="28" t="s">
        <v>101</v>
      </c>
      <c r="P38" s="28" t="s">
        <v>119</v>
      </c>
      <c r="Q38" s="28" t="s">
        <v>120</v>
      </c>
      <c r="R38" s="28" t="s">
        <v>121</v>
      </c>
      <c r="S38" s="28" t="s">
        <v>122</v>
      </c>
      <c r="T38" s="28" t="s">
        <v>88</v>
      </c>
      <c r="U38" s="28" t="s">
        <v>123</v>
      </c>
      <c r="V38" s="28" t="s">
        <v>124</v>
      </c>
      <c r="W38" s="28">
        <v>700</v>
      </c>
      <c r="X38" s="28">
        <v>700</v>
      </c>
      <c r="Y38" s="28"/>
      <c r="Z38" s="28"/>
      <c r="AA38" s="33">
        <f t="shared" si="1"/>
        <v>700</v>
      </c>
      <c r="AB38" s="28">
        <v>700</v>
      </c>
      <c r="AC38" s="28"/>
      <c r="AD38" s="28"/>
      <c r="AE38" s="28"/>
      <c r="AF38" s="28"/>
      <c r="AG38" s="28"/>
      <c r="AH38" s="28"/>
    </row>
    <row r="39" s="6" customFormat="1" ht="134" customHeight="1" spans="1:34">
      <c r="A39" s="28" t="s">
        <v>71</v>
      </c>
      <c r="B39" s="28">
        <v>32</v>
      </c>
      <c r="C39" s="28" t="s">
        <v>159</v>
      </c>
      <c r="D39" s="28" t="s">
        <v>110</v>
      </c>
      <c r="E39" s="28" t="s">
        <v>160</v>
      </c>
      <c r="F39" s="28" t="s">
        <v>161</v>
      </c>
      <c r="G39" s="28" t="s">
        <v>162</v>
      </c>
      <c r="H39" s="28" t="s">
        <v>114</v>
      </c>
      <c r="I39" s="28" t="s">
        <v>163</v>
      </c>
      <c r="J39" s="28" t="s">
        <v>164</v>
      </c>
      <c r="K39" s="28" t="s">
        <v>165</v>
      </c>
      <c r="L39" s="28" t="s">
        <v>164</v>
      </c>
      <c r="M39" s="28" t="s">
        <v>166</v>
      </c>
      <c r="N39" s="28" t="s">
        <v>167</v>
      </c>
      <c r="O39" s="28" t="s">
        <v>83</v>
      </c>
      <c r="P39" s="28" t="s">
        <v>168</v>
      </c>
      <c r="Q39" s="28" t="s">
        <v>169</v>
      </c>
      <c r="R39" s="28" t="s">
        <v>170</v>
      </c>
      <c r="S39" s="28" t="s">
        <v>87</v>
      </c>
      <c r="T39" s="28" t="s">
        <v>171</v>
      </c>
      <c r="U39" s="28" t="s">
        <v>172</v>
      </c>
      <c r="V39" s="28" t="s">
        <v>172</v>
      </c>
      <c r="W39" s="28">
        <v>300</v>
      </c>
      <c r="X39" s="28">
        <v>50</v>
      </c>
      <c r="Y39" s="28"/>
      <c r="Z39" s="28">
        <v>250</v>
      </c>
      <c r="AA39" s="33">
        <f t="shared" si="1"/>
        <v>50</v>
      </c>
      <c r="AB39" s="28">
        <v>50</v>
      </c>
      <c r="AC39" s="28"/>
      <c r="AD39" s="28"/>
      <c r="AE39" s="28"/>
      <c r="AF39" s="28"/>
      <c r="AG39" s="28"/>
      <c r="AH39" s="28"/>
    </row>
    <row r="40" s="6" customFormat="1" ht="114" customHeight="1" spans="1:34">
      <c r="A40" s="28" t="s">
        <v>71</v>
      </c>
      <c r="B40" s="28">
        <v>33</v>
      </c>
      <c r="C40" s="28" t="s">
        <v>174</v>
      </c>
      <c r="D40" s="28" t="s">
        <v>110</v>
      </c>
      <c r="E40" s="28" t="s">
        <v>111</v>
      </c>
      <c r="F40" s="28" t="s">
        <v>175</v>
      </c>
      <c r="G40" s="28" t="s">
        <v>176</v>
      </c>
      <c r="H40" s="28" t="s">
        <v>114</v>
      </c>
      <c r="I40" s="28" t="s">
        <v>177</v>
      </c>
      <c r="J40" s="28" t="s">
        <v>178</v>
      </c>
      <c r="K40" s="28" t="s">
        <v>179</v>
      </c>
      <c r="L40" s="28" t="s">
        <v>178</v>
      </c>
      <c r="M40" s="28" t="s">
        <v>180</v>
      </c>
      <c r="N40" s="28" t="s">
        <v>181</v>
      </c>
      <c r="O40" s="28" t="s">
        <v>182</v>
      </c>
      <c r="P40" s="28" t="s">
        <v>183</v>
      </c>
      <c r="Q40" s="28" t="s">
        <v>184</v>
      </c>
      <c r="R40" s="28" t="s">
        <v>185</v>
      </c>
      <c r="S40" s="28" t="s">
        <v>186</v>
      </c>
      <c r="T40" s="28" t="s">
        <v>187</v>
      </c>
      <c r="U40" s="28" t="s">
        <v>123</v>
      </c>
      <c r="V40" s="28" t="s">
        <v>123</v>
      </c>
      <c r="W40" s="28">
        <v>550</v>
      </c>
      <c r="X40" s="28">
        <v>50</v>
      </c>
      <c r="Y40" s="28"/>
      <c r="Z40" s="28">
        <v>500</v>
      </c>
      <c r="AA40" s="33">
        <f t="shared" si="1"/>
        <v>50</v>
      </c>
      <c r="AB40" s="28">
        <v>50</v>
      </c>
      <c r="AC40" s="28"/>
      <c r="AD40" s="28"/>
      <c r="AE40" s="28"/>
      <c r="AF40" s="28"/>
      <c r="AG40" s="28"/>
      <c r="AH40" s="28"/>
    </row>
    <row r="41" s="6" customFormat="1" ht="122" customHeight="1" spans="1:34">
      <c r="A41" s="28" t="s">
        <v>71</v>
      </c>
      <c r="B41" s="28">
        <v>34</v>
      </c>
      <c r="C41" s="28" t="s">
        <v>189</v>
      </c>
      <c r="D41" s="28" t="s">
        <v>110</v>
      </c>
      <c r="E41" s="28" t="s">
        <v>111</v>
      </c>
      <c r="F41" s="28" t="s">
        <v>175</v>
      </c>
      <c r="G41" s="28" t="s">
        <v>190</v>
      </c>
      <c r="H41" s="28" t="s">
        <v>114</v>
      </c>
      <c r="I41" s="28" t="s">
        <v>191</v>
      </c>
      <c r="J41" s="28" t="s">
        <v>192</v>
      </c>
      <c r="K41" s="28" t="s">
        <v>193</v>
      </c>
      <c r="L41" s="28" t="s">
        <v>194</v>
      </c>
      <c r="M41" s="28" t="s">
        <v>195</v>
      </c>
      <c r="N41" s="28" t="s">
        <v>82</v>
      </c>
      <c r="O41" s="28" t="s">
        <v>196</v>
      </c>
      <c r="P41" s="28" t="s">
        <v>197</v>
      </c>
      <c r="Q41" s="28" t="s">
        <v>198</v>
      </c>
      <c r="R41" s="28" t="s">
        <v>199</v>
      </c>
      <c r="S41" s="28" t="s">
        <v>186</v>
      </c>
      <c r="T41" s="28" t="s">
        <v>200</v>
      </c>
      <c r="U41" s="28" t="s">
        <v>123</v>
      </c>
      <c r="V41" s="28" t="s">
        <v>201</v>
      </c>
      <c r="W41" s="28">
        <v>850</v>
      </c>
      <c r="X41" s="28">
        <v>50</v>
      </c>
      <c r="Y41" s="28"/>
      <c r="Z41" s="28">
        <v>800</v>
      </c>
      <c r="AA41" s="33">
        <f t="shared" si="1"/>
        <v>50</v>
      </c>
      <c r="AB41" s="28">
        <v>50</v>
      </c>
      <c r="AC41" s="28"/>
      <c r="AD41" s="28"/>
      <c r="AE41" s="28"/>
      <c r="AF41" s="28"/>
      <c r="AG41" s="28"/>
      <c r="AH41" s="28"/>
    </row>
    <row r="42" s="6" customFormat="1" ht="102" customHeight="1" spans="1:34">
      <c r="A42" s="28" t="s">
        <v>71</v>
      </c>
      <c r="B42" s="28">
        <v>35</v>
      </c>
      <c r="C42" s="28" t="s">
        <v>203</v>
      </c>
      <c r="D42" s="28" t="s">
        <v>110</v>
      </c>
      <c r="E42" s="28" t="s">
        <v>111</v>
      </c>
      <c r="F42" s="28" t="s">
        <v>175</v>
      </c>
      <c r="G42" s="28" t="s">
        <v>204</v>
      </c>
      <c r="H42" s="28" t="s">
        <v>114</v>
      </c>
      <c r="I42" s="28" t="s">
        <v>205</v>
      </c>
      <c r="J42" s="28" t="s">
        <v>206</v>
      </c>
      <c r="K42" s="28" t="s">
        <v>207</v>
      </c>
      <c r="L42" s="28" t="s">
        <v>208</v>
      </c>
      <c r="M42" s="28" t="s">
        <v>8763</v>
      </c>
      <c r="N42" s="28" t="s">
        <v>82</v>
      </c>
      <c r="O42" s="28" t="s">
        <v>101</v>
      </c>
      <c r="P42" s="28" t="s">
        <v>210</v>
      </c>
      <c r="Q42" s="28" t="s">
        <v>211</v>
      </c>
      <c r="R42" s="28" t="s">
        <v>212</v>
      </c>
      <c r="S42" s="28" t="s">
        <v>213</v>
      </c>
      <c r="T42" s="28" t="s">
        <v>88</v>
      </c>
      <c r="U42" s="28" t="s">
        <v>214</v>
      </c>
      <c r="V42" s="28" t="s">
        <v>90</v>
      </c>
      <c r="W42" s="28">
        <v>356</v>
      </c>
      <c r="X42" s="28">
        <v>166</v>
      </c>
      <c r="Y42" s="28"/>
      <c r="Z42" s="28">
        <v>190</v>
      </c>
      <c r="AA42" s="33">
        <f t="shared" si="1"/>
        <v>166</v>
      </c>
      <c r="AB42" s="28">
        <v>166</v>
      </c>
      <c r="AC42" s="28"/>
      <c r="AD42" s="28"/>
      <c r="AE42" s="28"/>
      <c r="AF42" s="28"/>
      <c r="AG42" s="28"/>
      <c r="AH42" s="28"/>
    </row>
    <row r="43" s="6" customFormat="1" ht="92" customHeight="1" spans="1:34">
      <c r="A43" s="28" t="s">
        <v>71</v>
      </c>
      <c r="B43" s="28">
        <v>36</v>
      </c>
      <c r="C43" s="28" t="s">
        <v>215</v>
      </c>
      <c r="D43" s="28" t="s">
        <v>110</v>
      </c>
      <c r="E43" s="28" t="s">
        <v>160</v>
      </c>
      <c r="F43" s="28" t="s">
        <v>216</v>
      </c>
      <c r="G43" s="28" t="s">
        <v>217</v>
      </c>
      <c r="H43" s="28" t="s">
        <v>114</v>
      </c>
      <c r="I43" s="28" t="s">
        <v>218</v>
      </c>
      <c r="J43" s="28" t="s">
        <v>219</v>
      </c>
      <c r="K43" s="28" t="s">
        <v>220</v>
      </c>
      <c r="L43" s="28" t="s">
        <v>219</v>
      </c>
      <c r="M43" s="28" t="s">
        <v>221</v>
      </c>
      <c r="N43" s="28" t="s">
        <v>82</v>
      </c>
      <c r="O43" s="28" t="s">
        <v>101</v>
      </c>
      <c r="P43" s="28" t="s">
        <v>222</v>
      </c>
      <c r="Q43" s="28" t="s">
        <v>223</v>
      </c>
      <c r="R43" s="28" t="s">
        <v>224</v>
      </c>
      <c r="S43" s="28" t="s">
        <v>225</v>
      </c>
      <c r="T43" s="28" t="s">
        <v>88</v>
      </c>
      <c r="U43" s="28" t="s">
        <v>214</v>
      </c>
      <c r="V43" s="28" t="s">
        <v>90</v>
      </c>
      <c r="W43" s="28">
        <v>400</v>
      </c>
      <c r="X43" s="28">
        <v>100</v>
      </c>
      <c r="Y43" s="28"/>
      <c r="Z43" s="28">
        <v>300</v>
      </c>
      <c r="AA43" s="33">
        <f t="shared" si="1"/>
        <v>100</v>
      </c>
      <c r="AB43" s="28">
        <v>100</v>
      </c>
      <c r="AC43" s="28"/>
      <c r="AD43" s="28"/>
      <c r="AE43" s="28"/>
      <c r="AF43" s="28"/>
      <c r="AG43" s="28"/>
      <c r="AH43" s="28"/>
    </row>
    <row r="44" s="6" customFormat="1" ht="109" customHeight="1" spans="1:34">
      <c r="A44" s="28" t="s">
        <v>71</v>
      </c>
      <c r="B44" s="28">
        <v>37</v>
      </c>
      <c r="C44" s="28" t="s">
        <v>226</v>
      </c>
      <c r="D44" s="28" t="s">
        <v>110</v>
      </c>
      <c r="E44" s="28" t="s">
        <v>227</v>
      </c>
      <c r="F44" s="28" t="s">
        <v>228</v>
      </c>
      <c r="G44" s="28" t="s">
        <v>229</v>
      </c>
      <c r="H44" s="28" t="s">
        <v>114</v>
      </c>
      <c r="I44" s="28" t="s">
        <v>230</v>
      </c>
      <c r="J44" s="28" t="s">
        <v>231</v>
      </c>
      <c r="K44" s="28" t="s">
        <v>232</v>
      </c>
      <c r="L44" s="28" t="s">
        <v>233</v>
      </c>
      <c r="M44" s="28" t="s">
        <v>234</v>
      </c>
      <c r="N44" s="28" t="s">
        <v>82</v>
      </c>
      <c r="O44" s="28" t="s">
        <v>101</v>
      </c>
      <c r="P44" s="28" t="s">
        <v>235</v>
      </c>
      <c r="Q44" s="28" t="s">
        <v>198</v>
      </c>
      <c r="R44" s="28" t="s">
        <v>236</v>
      </c>
      <c r="S44" s="28" t="s">
        <v>122</v>
      </c>
      <c r="T44" s="28" t="s">
        <v>88</v>
      </c>
      <c r="U44" s="28" t="s">
        <v>123</v>
      </c>
      <c r="V44" s="28" t="s">
        <v>237</v>
      </c>
      <c r="W44" s="28">
        <v>255</v>
      </c>
      <c r="X44" s="28">
        <v>35</v>
      </c>
      <c r="Y44" s="28"/>
      <c r="Z44" s="28">
        <v>220</v>
      </c>
      <c r="AA44" s="33">
        <f t="shared" si="1"/>
        <v>35</v>
      </c>
      <c r="AB44" s="28">
        <v>35</v>
      </c>
      <c r="AC44" s="28"/>
      <c r="AD44" s="28"/>
      <c r="AE44" s="28"/>
      <c r="AF44" s="28"/>
      <c r="AG44" s="28"/>
      <c r="AH44" s="28"/>
    </row>
    <row r="45" s="6" customFormat="1" ht="92" customHeight="1" spans="1:34">
      <c r="A45" s="28" t="s">
        <v>71</v>
      </c>
      <c r="B45" s="28">
        <v>38</v>
      </c>
      <c r="C45" s="28" t="s">
        <v>239</v>
      </c>
      <c r="D45" s="28" t="s">
        <v>73</v>
      </c>
      <c r="E45" s="28" t="s">
        <v>74</v>
      </c>
      <c r="F45" s="28" t="s">
        <v>75</v>
      </c>
      <c r="G45" s="28" t="s">
        <v>240</v>
      </c>
      <c r="H45" s="28" t="s">
        <v>114</v>
      </c>
      <c r="I45" s="28" t="s">
        <v>241</v>
      </c>
      <c r="J45" s="28" t="s">
        <v>242</v>
      </c>
      <c r="K45" s="28" t="s">
        <v>243</v>
      </c>
      <c r="L45" s="28" t="s">
        <v>242</v>
      </c>
      <c r="M45" s="28" t="s">
        <v>240</v>
      </c>
      <c r="N45" s="28" t="s">
        <v>82</v>
      </c>
      <c r="O45" s="28" t="s">
        <v>196</v>
      </c>
      <c r="P45" s="28" t="s">
        <v>244</v>
      </c>
      <c r="Q45" s="28" t="s">
        <v>85</v>
      </c>
      <c r="R45" s="28" t="s">
        <v>212</v>
      </c>
      <c r="S45" s="28" t="s">
        <v>225</v>
      </c>
      <c r="T45" s="28" t="s">
        <v>106</v>
      </c>
      <c r="U45" s="28" t="s">
        <v>214</v>
      </c>
      <c r="V45" s="28" t="s">
        <v>90</v>
      </c>
      <c r="W45" s="28">
        <v>233</v>
      </c>
      <c r="X45" s="28">
        <v>33</v>
      </c>
      <c r="Y45" s="28"/>
      <c r="Z45" s="28">
        <v>200</v>
      </c>
      <c r="AA45" s="33">
        <f t="shared" si="1"/>
        <v>33</v>
      </c>
      <c r="AB45" s="28">
        <v>33</v>
      </c>
      <c r="AC45" s="28"/>
      <c r="AD45" s="28"/>
      <c r="AE45" s="28"/>
      <c r="AF45" s="28"/>
      <c r="AG45" s="28"/>
      <c r="AH45" s="28"/>
    </row>
    <row r="46" s="6" customFormat="1" ht="94" customHeight="1" spans="1:34">
      <c r="A46" s="28" t="s">
        <v>71</v>
      </c>
      <c r="B46" s="28">
        <v>39</v>
      </c>
      <c r="C46" s="28" t="s">
        <v>431</v>
      </c>
      <c r="D46" s="28" t="s">
        <v>73</v>
      </c>
      <c r="E46" s="28" t="s">
        <v>432</v>
      </c>
      <c r="F46" s="28" t="s">
        <v>75</v>
      </c>
      <c r="G46" s="28" t="s">
        <v>433</v>
      </c>
      <c r="H46" s="28" t="s">
        <v>114</v>
      </c>
      <c r="I46" s="28" t="s">
        <v>434</v>
      </c>
      <c r="J46" s="28" t="s">
        <v>435</v>
      </c>
      <c r="K46" s="28" t="s">
        <v>436</v>
      </c>
      <c r="L46" s="28" t="s">
        <v>437</v>
      </c>
      <c r="M46" s="28" t="s">
        <v>438</v>
      </c>
      <c r="N46" s="28" t="s">
        <v>439</v>
      </c>
      <c r="O46" s="28" t="s">
        <v>101</v>
      </c>
      <c r="P46" s="28" t="s">
        <v>440</v>
      </c>
      <c r="Q46" s="28" t="s">
        <v>85</v>
      </c>
      <c r="R46" s="28" t="s">
        <v>441</v>
      </c>
      <c r="S46" s="28" t="s">
        <v>442</v>
      </c>
      <c r="T46" s="28" t="s">
        <v>171</v>
      </c>
      <c r="U46" s="28" t="s">
        <v>214</v>
      </c>
      <c r="V46" s="28" t="s">
        <v>443</v>
      </c>
      <c r="W46" s="28">
        <v>300</v>
      </c>
      <c r="X46" s="28">
        <v>270</v>
      </c>
      <c r="Y46" s="28"/>
      <c r="Z46" s="28">
        <v>30</v>
      </c>
      <c r="AA46" s="33">
        <f t="shared" si="1"/>
        <v>270</v>
      </c>
      <c r="AB46" s="28">
        <v>270</v>
      </c>
      <c r="AC46" s="28"/>
      <c r="AD46" s="28"/>
      <c r="AE46" s="28"/>
      <c r="AF46" s="28"/>
      <c r="AG46" s="28"/>
      <c r="AH46" s="28"/>
    </row>
    <row r="47" s="6" customFormat="1" ht="94" customHeight="1" spans="1:34">
      <c r="A47" s="28" t="s">
        <v>71</v>
      </c>
      <c r="B47" s="28">
        <v>40</v>
      </c>
      <c r="C47" s="28" t="s">
        <v>445</v>
      </c>
      <c r="D47" s="28" t="s">
        <v>73</v>
      </c>
      <c r="E47" s="28" t="s">
        <v>432</v>
      </c>
      <c r="F47" s="28" t="s">
        <v>446</v>
      </c>
      <c r="G47" s="28" t="s">
        <v>447</v>
      </c>
      <c r="H47" s="28" t="s">
        <v>114</v>
      </c>
      <c r="I47" s="28" t="s">
        <v>448</v>
      </c>
      <c r="J47" s="28" t="s">
        <v>449</v>
      </c>
      <c r="K47" s="28" t="s">
        <v>450</v>
      </c>
      <c r="L47" s="28" t="s">
        <v>451</v>
      </c>
      <c r="M47" s="28" t="s">
        <v>452</v>
      </c>
      <c r="N47" s="28" t="s">
        <v>82</v>
      </c>
      <c r="O47" s="28" t="s">
        <v>275</v>
      </c>
      <c r="P47" s="28" t="s">
        <v>453</v>
      </c>
      <c r="Q47" s="28" t="s">
        <v>454</v>
      </c>
      <c r="R47" s="28" t="s">
        <v>455</v>
      </c>
      <c r="S47" s="28" t="s">
        <v>456</v>
      </c>
      <c r="T47" s="28" t="s">
        <v>457</v>
      </c>
      <c r="U47" s="28" t="s">
        <v>214</v>
      </c>
      <c r="V47" s="28" t="s">
        <v>458</v>
      </c>
      <c r="W47" s="28">
        <v>140</v>
      </c>
      <c r="X47" s="28">
        <v>90</v>
      </c>
      <c r="Y47" s="28"/>
      <c r="Z47" s="28">
        <v>50</v>
      </c>
      <c r="AA47" s="33">
        <f t="shared" si="1"/>
        <v>90</v>
      </c>
      <c r="AB47" s="28">
        <v>90</v>
      </c>
      <c r="AC47" s="28"/>
      <c r="AD47" s="28"/>
      <c r="AE47" s="28"/>
      <c r="AF47" s="28"/>
      <c r="AG47" s="28"/>
      <c r="AH47" s="28"/>
    </row>
    <row r="48" s="6" customFormat="1" ht="202.5" spans="1:34">
      <c r="A48" s="28" t="s">
        <v>71</v>
      </c>
      <c r="B48" s="28">
        <v>41</v>
      </c>
      <c r="C48" s="28" t="s">
        <v>460</v>
      </c>
      <c r="D48" s="28" t="s">
        <v>73</v>
      </c>
      <c r="E48" s="28" t="s">
        <v>432</v>
      </c>
      <c r="F48" s="28" t="s">
        <v>446</v>
      </c>
      <c r="G48" s="28" t="s">
        <v>461</v>
      </c>
      <c r="H48" s="28" t="s">
        <v>96</v>
      </c>
      <c r="I48" s="28" t="s">
        <v>462</v>
      </c>
      <c r="J48" s="28" t="s">
        <v>463</v>
      </c>
      <c r="K48" s="28" t="s">
        <v>464</v>
      </c>
      <c r="L48" s="28" t="s">
        <v>463</v>
      </c>
      <c r="M48" s="28" t="s">
        <v>461</v>
      </c>
      <c r="N48" s="28" t="s">
        <v>82</v>
      </c>
      <c r="O48" s="28" t="s">
        <v>83</v>
      </c>
      <c r="P48" s="28" t="s">
        <v>465</v>
      </c>
      <c r="Q48" s="28" t="s">
        <v>85</v>
      </c>
      <c r="R48" s="28" t="s">
        <v>466</v>
      </c>
      <c r="S48" s="28" t="s">
        <v>186</v>
      </c>
      <c r="T48" s="28" t="s">
        <v>88</v>
      </c>
      <c r="U48" s="28" t="s">
        <v>214</v>
      </c>
      <c r="V48" s="28" t="s">
        <v>467</v>
      </c>
      <c r="W48" s="28">
        <v>60</v>
      </c>
      <c r="X48" s="28">
        <v>50</v>
      </c>
      <c r="Y48" s="28"/>
      <c r="Z48" s="28">
        <v>50</v>
      </c>
      <c r="AA48" s="33">
        <f t="shared" si="1"/>
        <v>10</v>
      </c>
      <c r="AB48" s="28">
        <v>10</v>
      </c>
      <c r="AC48" s="28"/>
      <c r="AD48" s="28"/>
      <c r="AE48" s="28"/>
      <c r="AF48" s="28"/>
      <c r="AG48" s="28"/>
      <c r="AH48" s="28"/>
    </row>
    <row r="49" s="6" customFormat="1" ht="135" spans="1:34">
      <c r="A49" s="28" t="s">
        <v>71</v>
      </c>
      <c r="B49" s="28">
        <v>42</v>
      </c>
      <c r="C49" s="28" t="s">
        <v>469</v>
      </c>
      <c r="D49" s="28" t="s">
        <v>73</v>
      </c>
      <c r="E49" s="28" t="s">
        <v>432</v>
      </c>
      <c r="F49" s="28" t="s">
        <v>446</v>
      </c>
      <c r="G49" s="28" t="s">
        <v>470</v>
      </c>
      <c r="H49" s="28" t="s">
        <v>96</v>
      </c>
      <c r="I49" s="28" t="s">
        <v>471</v>
      </c>
      <c r="J49" s="28" t="s">
        <v>472</v>
      </c>
      <c r="K49" s="28" t="s">
        <v>473</v>
      </c>
      <c r="L49" s="28" t="s">
        <v>474</v>
      </c>
      <c r="M49" s="28" t="s">
        <v>475</v>
      </c>
      <c r="N49" s="28" t="s">
        <v>82</v>
      </c>
      <c r="O49" s="28" t="s">
        <v>196</v>
      </c>
      <c r="P49" s="28" t="s">
        <v>476</v>
      </c>
      <c r="Q49" s="28" t="s">
        <v>85</v>
      </c>
      <c r="R49" s="28" t="s">
        <v>477</v>
      </c>
      <c r="S49" s="28" t="s">
        <v>478</v>
      </c>
      <c r="T49" s="28" t="s">
        <v>171</v>
      </c>
      <c r="U49" s="28" t="s">
        <v>214</v>
      </c>
      <c r="V49" s="28" t="s">
        <v>140</v>
      </c>
      <c r="W49" s="28">
        <v>99.358</v>
      </c>
      <c r="X49" s="28">
        <v>43</v>
      </c>
      <c r="Y49" s="28"/>
      <c r="Z49" s="28">
        <v>56.358</v>
      </c>
      <c r="AA49" s="33">
        <f t="shared" si="1"/>
        <v>43</v>
      </c>
      <c r="AB49" s="28">
        <v>43</v>
      </c>
      <c r="AC49" s="28"/>
      <c r="AD49" s="28"/>
      <c r="AE49" s="28"/>
      <c r="AF49" s="28"/>
      <c r="AG49" s="28"/>
      <c r="AH49" s="28"/>
    </row>
    <row r="50" s="6" customFormat="1" ht="148.5" spans="1:34">
      <c r="A50" s="28" t="s">
        <v>71</v>
      </c>
      <c r="B50" s="28">
        <v>43</v>
      </c>
      <c r="C50" s="28" t="s">
        <v>481</v>
      </c>
      <c r="D50" s="28" t="s">
        <v>73</v>
      </c>
      <c r="E50" s="28" t="s">
        <v>74</v>
      </c>
      <c r="F50" s="28" t="s">
        <v>145</v>
      </c>
      <c r="G50" s="28" t="s">
        <v>482</v>
      </c>
      <c r="H50" s="28" t="s">
        <v>96</v>
      </c>
      <c r="I50" s="28" t="s">
        <v>483</v>
      </c>
      <c r="J50" s="28" t="s">
        <v>484</v>
      </c>
      <c r="K50" s="28" t="s">
        <v>485</v>
      </c>
      <c r="L50" s="28" t="s">
        <v>484</v>
      </c>
      <c r="M50" s="28" t="s">
        <v>486</v>
      </c>
      <c r="N50" s="28" t="s">
        <v>82</v>
      </c>
      <c r="O50" s="28" t="s">
        <v>101</v>
      </c>
      <c r="P50" s="28" t="s">
        <v>487</v>
      </c>
      <c r="Q50" s="28" t="s">
        <v>85</v>
      </c>
      <c r="R50" s="28" t="s">
        <v>488</v>
      </c>
      <c r="S50" s="28" t="s">
        <v>489</v>
      </c>
      <c r="T50" s="28" t="s">
        <v>171</v>
      </c>
      <c r="U50" s="28" t="s">
        <v>214</v>
      </c>
      <c r="V50" s="28" t="s">
        <v>237</v>
      </c>
      <c r="W50" s="28">
        <v>60</v>
      </c>
      <c r="X50" s="28">
        <v>30</v>
      </c>
      <c r="Y50" s="28"/>
      <c r="Z50" s="28">
        <v>30</v>
      </c>
      <c r="AA50" s="33">
        <f t="shared" si="1"/>
        <v>30</v>
      </c>
      <c r="AB50" s="28">
        <v>30</v>
      </c>
      <c r="AC50" s="28"/>
      <c r="AD50" s="28"/>
      <c r="AE50" s="28"/>
      <c r="AF50" s="28"/>
      <c r="AG50" s="28"/>
      <c r="AH50" s="28"/>
    </row>
    <row r="51" s="6" customFormat="1" ht="121.5" spans="1:34">
      <c r="A51" s="28" t="s">
        <v>71</v>
      </c>
      <c r="B51" s="31">
        <v>44</v>
      </c>
      <c r="C51" s="31" t="s">
        <v>501</v>
      </c>
      <c r="D51" s="31" t="s">
        <v>73</v>
      </c>
      <c r="E51" s="28" t="s">
        <v>74</v>
      </c>
      <c r="F51" s="28" t="s">
        <v>75</v>
      </c>
      <c r="G51" s="31" t="s">
        <v>502</v>
      </c>
      <c r="H51" s="28" t="s">
        <v>114</v>
      </c>
      <c r="I51" s="28" t="s">
        <v>503</v>
      </c>
      <c r="J51" s="28" t="s">
        <v>504</v>
      </c>
      <c r="K51" s="28" t="s">
        <v>505</v>
      </c>
      <c r="L51" s="28" t="s">
        <v>506</v>
      </c>
      <c r="M51" s="28" t="s">
        <v>507</v>
      </c>
      <c r="N51" s="28" t="s">
        <v>82</v>
      </c>
      <c r="O51" s="28" t="s">
        <v>101</v>
      </c>
      <c r="P51" s="28" t="s">
        <v>508</v>
      </c>
      <c r="Q51" s="28" t="s">
        <v>509</v>
      </c>
      <c r="R51" s="28" t="s">
        <v>510</v>
      </c>
      <c r="S51" s="28" t="s">
        <v>442</v>
      </c>
      <c r="T51" s="28" t="s">
        <v>88</v>
      </c>
      <c r="U51" s="31" t="s">
        <v>214</v>
      </c>
      <c r="V51" s="31" t="s">
        <v>511</v>
      </c>
      <c r="W51" s="31">
        <v>50</v>
      </c>
      <c r="X51" s="31">
        <v>40</v>
      </c>
      <c r="Y51" s="31"/>
      <c r="Z51" s="31">
        <v>10</v>
      </c>
      <c r="AA51" s="36">
        <f t="shared" si="1"/>
        <v>40</v>
      </c>
      <c r="AB51" s="31">
        <v>40</v>
      </c>
      <c r="AC51" s="31"/>
      <c r="AD51" s="31"/>
      <c r="AE51" s="31"/>
      <c r="AF51" s="31"/>
      <c r="AG51" s="31"/>
      <c r="AH51" s="31"/>
    </row>
    <row r="52" s="6" customFormat="1" ht="135" spans="1:34">
      <c r="A52" s="28" t="s">
        <v>71</v>
      </c>
      <c r="B52" s="28">
        <v>45</v>
      </c>
      <c r="C52" s="28" t="s">
        <v>513</v>
      </c>
      <c r="D52" s="28" t="s">
        <v>73</v>
      </c>
      <c r="E52" s="28" t="s">
        <v>74</v>
      </c>
      <c r="F52" s="28" t="s">
        <v>75</v>
      </c>
      <c r="G52" s="28" t="s">
        <v>514</v>
      </c>
      <c r="H52" s="28" t="s">
        <v>114</v>
      </c>
      <c r="I52" s="28" t="s">
        <v>515</v>
      </c>
      <c r="J52" s="28" t="s">
        <v>516</v>
      </c>
      <c r="K52" s="28" t="s">
        <v>517</v>
      </c>
      <c r="L52" s="28" t="s">
        <v>518</v>
      </c>
      <c r="M52" s="28" t="s">
        <v>519</v>
      </c>
      <c r="N52" s="28" t="s">
        <v>82</v>
      </c>
      <c r="O52" s="28" t="s">
        <v>196</v>
      </c>
      <c r="P52" s="28" t="s">
        <v>520</v>
      </c>
      <c r="Q52" s="28" t="s">
        <v>521</v>
      </c>
      <c r="R52" s="28" t="s">
        <v>522</v>
      </c>
      <c r="S52" s="28" t="s">
        <v>105</v>
      </c>
      <c r="T52" s="28" t="s">
        <v>200</v>
      </c>
      <c r="U52" s="28" t="s">
        <v>214</v>
      </c>
      <c r="V52" s="28" t="s">
        <v>523</v>
      </c>
      <c r="W52" s="28">
        <v>79.95</v>
      </c>
      <c r="X52" s="28">
        <v>39.95</v>
      </c>
      <c r="Y52" s="28"/>
      <c r="Z52" s="28">
        <v>40</v>
      </c>
      <c r="AA52" s="33">
        <f t="shared" si="1"/>
        <v>39.95</v>
      </c>
      <c r="AB52" s="28">
        <v>39.95</v>
      </c>
      <c r="AC52" s="28"/>
      <c r="AD52" s="28"/>
      <c r="AE52" s="28"/>
      <c r="AF52" s="28"/>
      <c r="AG52" s="28"/>
      <c r="AH52" s="28"/>
    </row>
    <row r="53" s="6" customFormat="1" ht="108" spans="1:34">
      <c r="A53" s="28" t="s">
        <v>71</v>
      </c>
      <c r="B53" s="28">
        <v>46</v>
      </c>
      <c r="C53" s="28" t="s">
        <v>525</v>
      </c>
      <c r="D53" s="28" t="s">
        <v>73</v>
      </c>
      <c r="E53" s="28" t="s">
        <v>74</v>
      </c>
      <c r="F53" s="28" t="s">
        <v>75</v>
      </c>
      <c r="G53" s="28" t="s">
        <v>526</v>
      </c>
      <c r="H53" s="28" t="s">
        <v>96</v>
      </c>
      <c r="I53" s="28" t="s">
        <v>527</v>
      </c>
      <c r="J53" s="28" t="s">
        <v>528</v>
      </c>
      <c r="K53" s="28" t="s">
        <v>529</v>
      </c>
      <c r="L53" s="28" t="s">
        <v>530</v>
      </c>
      <c r="M53" s="28" t="s">
        <v>531</v>
      </c>
      <c r="N53" s="28" t="s">
        <v>82</v>
      </c>
      <c r="O53" s="28" t="s">
        <v>196</v>
      </c>
      <c r="P53" s="28" t="s">
        <v>532</v>
      </c>
      <c r="Q53" s="28"/>
      <c r="R53" s="28" t="s">
        <v>533</v>
      </c>
      <c r="S53" s="28" t="s">
        <v>478</v>
      </c>
      <c r="T53" s="28" t="s">
        <v>200</v>
      </c>
      <c r="U53" s="28" t="s">
        <v>214</v>
      </c>
      <c r="V53" s="28" t="s">
        <v>534</v>
      </c>
      <c r="W53" s="28">
        <v>80</v>
      </c>
      <c r="X53" s="28">
        <v>35</v>
      </c>
      <c r="Y53" s="28"/>
      <c r="Z53" s="28">
        <v>45</v>
      </c>
      <c r="AA53" s="33">
        <f t="shared" si="1"/>
        <v>35</v>
      </c>
      <c r="AB53" s="28">
        <v>35</v>
      </c>
      <c r="AC53" s="28"/>
      <c r="AD53" s="28"/>
      <c r="AE53" s="28"/>
      <c r="AF53" s="28"/>
      <c r="AG53" s="28"/>
      <c r="AH53" s="28"/>
    </row>
    <row r="54" s="6" customFormat="1" ht="135" spans="1:34">
      <c r="A54" s="28" t="s">
        <v>71</v>
      </c>
      <c r="B54" s="28">
        <v>47</v>
      </c>
      <c r="C54" s="28" t="s">
        <v>536</v>
      </c>
      <c r="D54" s="28" t="s">
        <v>73</v>
      </c>
      <c r="E54" s="28" t="s">
        <v>432</v>
      </c>
      <c r="F54" s="28" t="s">
        <v>446</v>
      </c>
      <c r="G54" s="28" t="s">
        <v>537</v>
      </c>
      <c r="H54" s="28" t="s">
        <v>114</v>
      </c>
      <c r="I54" s="28" t="s">
        <v>538</v>
      </c>
      <c r="J54" s="28" t="s">
        <v>539</v>
      </c>
      <c r="K54" s="28" t="s">
        <v>540</v>
      </c>
      <c r="L54" s="28" t="s">
        <v>539</v>
      </c>
      <c r="M54" s="28" t="s">
        <v>541</v>
      </c>
      <c r="N54" s="28" t="s">
        <v>82</v>
      </c>
      <c r="O54" s="28" t="s">
        <v>196</v>
      </c>
      <c r="P54" s="28" t="s">
        <v>542</v>
      </c>
      <c r="Q54" s="28"/>
      <c r="R54" s="28" t="s">
        <v>543</v>
      </c>
      <c r="S54" s="28" t="s">
        <v>105</v>
      </c>
      <c r="T54" s="28" t="s">
        <v>200</v>
      </c>
      <c r="U54" s="28" t="s">
        <v>214</v>
      </c>
      <c r="V54" s="28" t="s">
        <v>124</v>
      </c>
      <c r="W54" s="28">
        <v>80</v>
      </c>
      <c r="X54" s="28">
        <v>40</v>
      </c>
      <c r="Y54" s="28"/>
      <c r="Z54" s="28">
        <v>40</v>
      </c>
      <c r="AA54" s="33">
        <f t="shared" si="1"/>
        <v>40</v>
      </c>
      <c r="AB54" s="28">
        <v>40</v>
      </c>
      <c r="AC54" s="28"/>
      <c r="AD54" s="28"/>
      <c r="AE54" s="28"/>
      <c r="AF54" s="28"/>
      <c r="AG54" s="28"/>
      <c r="AH54" s="28"/>
    </row>
    <row r="55" s="6" customFormat="1" ht="121.5" spans="1:34">
      <c r="A55" s="28" t="s">
        <v>71</v>
      </c>
      <c r="B55" s="28">
        <v>48</v>
      </c>
      <c r="C55" s="28" t="s">
        <v>545</v>
      </c>
      <c r="D55" s="28" t="s">
        <v>73</v>
      </c>
      <c r="E55" s="28" t="s">
        <v>432</v>
      </c>
      <c r="F55" s="28" t="s">
        <v>446</v>
      </c>
      <c r="G55" s="28" t="s">
        <v>546</v>
      </c>
      <c r="H55" s="28" t="s">
        <v>114</v>
      </c>
      <c r="I55" s="28" t="s">
        <v>547</v>
      </c>
      <c r="J55" s="28" t="s">
        <v>548</v>
      </c>
      <c r="K55" s="28" t="s">
        <v>549</v>
      </c>
      <c r="L55" s="28" t="s">
        <v>548</v>
      </c>
      <c r="M55" s="28" t="s">
        <v>550</v>
      </c>
      <c r="N55" s="28" t="s">
        <v>82</v>
      </c>
      <c r="O55" s="28" t="s">
        <v>196</v>
      </c>
      <c r="P55" s="28" t="s">
        <v>551</v>
      </c>
      <c r="Q55" s="28"/>
      <c r="R55" s="28" t="s">
        <v>552</v>
      </c>
      <c r="S55" s="28" t="s">
        <v>553</v>
      </c>
      <c r="T55" s="28" t="s">
        <v>200</v>
      </c>
      <c r="U55" s="28" t="s">
        <v>214</v>
      </c>
      <c r="V55" s="28" t="s">
        <v>554</v>
      </c>
      <c r="W55" s="28">
        <v>80</v>
      </c>
      <c r="X55" s="28">
        <v>40</v>
      </c>
      <c r="Y55" s="28"/>
      <c r="Z55" s="28">
        <v>40</v>
      </c>
      <c r="AA55" s="33">
        <f t="shared" si="1"/>
        <v>40</v>
      </c>
      <c r="AB55" s="28">
        <v>40</v>
      </c>
      <c r="AC55" s="28"/>
      <c r="AD55" s="28"/>
      <c r="AE55" s="28"/>
      <c r="AF55" s="28"/>
      <c r="AG55" s="28"/>
      <c r="AH55" s="28"/>
    </row>
    <row r="56" s="4" customFormat="1" ht="109" customHeight="1" spans="1:34">
      <c r="A56" s="28" t="s">
        <v>556</v>
      </c>
      <c r="B56" s="28">
        <v>49</v>
      </c>
      <c r="C56" s="28" t="s">
        <v>557</v>
      </c>
      <c r="D56" s="28" t="s">
        <v>558</v>
      </c>
      <c r="E56" s="28" t="s">
        <v>559</v>
      </c>
      <c r="F56" s="28" t="s">
        <v>559</v>
      </c>
      <c r="G56" s="28" t="s">
        <v>560</v>
      </c>
      <c r="H56" s="28" t="s">
        <v>114</v>
      </c>
      <c r="I56" s="28" t="s">
        <v>561</v>
      </c>
      <c r="J56" s="28" t="s">
        <v>562</v>
      </c>
      <c r="K56" s="28" t="s">
        <v>563</v>
      </c>
      <c r="L56" s="28" t="s">
        <v>562</v>
      </c>
      <c r="M56" s="28" t="s">
        <v>564</v>
      </c>
      <c r="N56" s="28" t="s">
        <v>565</v>
      </c>
      <c r="O56" s="28" t="s">
        <v>182</v>
      </c>
      <c r="P56" s="28" t="s">
        <v>566</v>
      </c>
      <c r="Q56" s="28" t="s">
        <v>567</v>
      </c>
      <c r="R56" s="28" t="s">
        <v>568</v>
      </c>
      <c r="S56" s="28" t="s">
        <v>569</v>
      </c>
      <c r="T56" s="28" t="s">
        <v>570</v>
      </c>
      <c r="U56" s="28" t="s">
        <v>571</v>
      </c>
      <c r="V56" s="28" t="s">
        <v>572</v>
      </c>
      <c r="W56" s="28">
        <v>20.4</v>
      </c>
      <c r="X56" s="28">
        <v>20.4</v>
      </c>
      <c r="Y56" s="28"/>
      <c r="Z56" s="28"/>
      <c r="AA56" s="33">
        <f t="shared" ref="AA56:AA80" si="2">AB56+AC56+AD56+AE56+AF56+AG56+AH56</f>
        <v>4.2</v>
      </c>
      <c r="AB56" s="28">
        <f>14*6*0.05</f>
        <v>4.2</v>
      </c>
      <c r="AC56" s="28"/>
      <c r="AD56" s="28"/>
      <c r="AE56" s="28"/>
      <c r="AF56" s="28"/>
      <c r="AG56" s="28"/>
      <c r="AH56" s="28"/>
    </row>
    <row r="57" s="4" customFormat="1" ht="94.5" spans="1:34">
      <c r="A57" s="28" t="s">
        <v>556</v>
      </c>
      <c r="B57" s="28">
        <v>50</v>
      </c>
      <c r="C57" s="28" t="s">
        <v>574</v>
      </c>
      <c r="D57" s="28" t="s">
        <v>558</v>
      </c>
      <c r="E57" s="28" t="s">
        <v>559</v>
      </c>
      <c r="F57" s="28" t="s">
        <v>559</v>
      </c>
      <c r="G57" s="28" t="s">
        <v>575</v>
      </c>
      <c r="H57" s="28" t="s">
        <v>114</v>
      </c>
      <c r="I57" s="28" t="s">
        <v>576</v>
      </c>
      <c r="J57" s="28" t="s">
        <v>577</v>
      </c>
      <c r="K57" s="28" t="s">
        <v>578</v>
      </c>
      <c r="L57" s="28" t="s">
        <v>577</v>
      </c>
      <c r="M57" s="28" t="s">
        <v>579</v>
      </c>
      <c r="N57" s="28" t="s">
        <v>565</v>
      </c>
      <c r="O57" s="28" t="s">
        <v>182</v>
      </c>
      <c r="P57" s="28" t="s">
        <v>566</v>
      </c>
      <c r="Q57" s="28" t="s">
        <v>567</v>
      </c>
      <c r="R57" s="28" t="s">
        <v>580</v>
      </c>
      <c r="S57" s="28" t="s">
        <v>569</v>
      </c>
      <c r="T57" s="28" t="s">
        <v>570</v>
      </c>
      <c r="U57" s="28" t="s">
        <v>571</v>
      </c>
      <c r="V57" s="28" t="s">
        <v>581</v>
      </c>
      <c r="W57" s="28">
        <v>6</v>
      </c>
      <c r="X57" s="28">
        <v>6</v>
      </c>
      <c r="Y57" s="28"/>
      <c r="Z57" s="28"/>
      <c r="AA57" s="33">
        <f t="shared" si="2"/>
        <v>3</v>
      </c>
      <c r="AB57" s="28">
        <f>10*0.05*6</f>
        <v>3</v>
      </c>
      <c r="AC57" s="28"/>
      <c r="AD57" s="28"/>
      <c r="AE57" s="28"/>
      <c r="AF57" s="28"/>
      <c r="AG57" s="28"/>
      <c r="AH57" s="28"/>
    </row>
    <row r="58" s="4" customFormat="1" ht="124" customHeight="1" spans="1:34">
      <c r="A58" s="28" t="s">
        <v>556</v>
      </c>
      <c r="B58" s="28">
        <v>51</v>
      </c>
      <c r="C58" s="28" t="s">
        <v>582</v>
      </c>
      <c r="D58" s="28" t="s">
        <v>558</v>
      </c>
      <c r="E58" s="28" t="s">
        <v>559</v>
      </c>
      <c r="F58" s="28" t="s">
        <v>559</v>
      </c>
      <c r="G58" s="28" t="s">
        <v>583</v>
      </c>
      <c r="H58" s="28" t="s">
        <v>114</v>
      </c>
      <c r="I58" s="28" t="s">
        <v>584</v>
      </c>
      <c r="J58" s="28" t="s">
        <v>585</v>
      </c>
      <c r="K58" s="28" t="s">
        <v>586</v>
      </c>
      <c r="L58" s="28" t="s">
        <v>585</v>
      </c>
      <c r="M58" s="28" t="s">
        <v>587</v>
      </c>
      <c r="N58" s="28" t="s">
        <v>565</v>
      </c>
      <c r="O58" s="28" t="s">
        <v>182</v>
      </c>
      <c r="P58" s="28" t="s">
        <v>566</v>
      </c>
      <c r="Q58" s="28" t="s">
        <v>567</v>
      </c>
      <c r="R58" s="28" t="s">
        <v>588</v>
      </c>
      <c r="S58" s="28" t="s">
        <v>569</v>
      </c>
      <c r="T58" s="28" t="s">
        <v>570</v>
      </c>
      <c r="U58" s="28" t="s">
        <v>571</v>
      </c>
      <c r="V58" s="28" t="s">
        <v>589</v>
      </c>
      <c r="W58" s="28">
        <v>114.3</v>
      </c>
      <c r="X58" s="28">
        <v>114.3</v>
      </c>
      <c r="Y58" s="28"/>
      <c r="Z58" s="28"/>
      <c r="AA58" s="33">
        <f t="shared" si="2"/>
        <v>45</v>
      </c>
      <c r="AB58" s="28">
        <f>150*0.05*6</f>
        <v>45</v>
      </c>
      <c r="AC58" s="28"/>
      <c r="AD58" s="28"/>
      <c r="AE58" s="28"/>
      <c r="AF58" s="28"/>
      <c r="AG58" s="28"/>
      <c r="AH58" s="28"/>
    </row>
    <row r="59" s="4" customFormat="1" ht="124" customHeight="1" spans="1:34">
      <c r="A59" s="28" t="s">
        <v>556</v>
      </c>
      <c r="B59" s="28">
        <v>52</v>
      </c>
      <c r="C59" s="28" t="s">
        <v>590</v>
      </c>
      <c r="D59" s="28" t="s">
        <v>558</v>
      </c>
      <c r="E59" s="28" t="s">
        <v>559</v>
      </c>
      <c r="F59" s="28" t="s">
        <v>559</v>
      </c>
      <c r="G59" s="28" t="s">
        <v>591</v>
      </c>
      <c r="H59" s="28" t="s">
        <v>114</v>
      </c>
      <c r="I59" s="28" t="s">
        <v>592</v>
      </c>
      <c r="J59" s="28" t="s">
        <v>593</v>
      </c>
      <c r="K59" s="28" t="s">
        <v>594</v>
      </c>
      <c r="L59" s="28" t="s">
        <v>593</v>
      </c>
      <c r="M59" s="28" t="s">
        <v>595</v>
      </c>
      <c r="N59" s="28" t="s">
        <v>565</v>
      </c>
      <c r="O59" s="28" t="s">
        <v>182</v>
      </c>
      <c r="P59" s="28" t="s">
        <v>566</v>
      </c>
      <c r="Q59" s="28" t="s">
        <v>567</v>
      </c>
      <c r="R59" s="28" t="s">
        <v>596</v>
      </c>
      <c r="S59" s="28" t="s">
        <v>569</v>
      </c>
      <c r="T59" s="28" t="s">
        <v>570</v>
      </c>
      <c r="U59" s="28" t="s">
        <v>571</v>
      </c>
      <c r="V59" s="28" t="s">
        <v>597</v>
      </c>
      <c r="W59" s="28">
        <v>86.4</v>
      </c>
      <c r="X59" s="28">
        <v>86.4</v>
      </c>
      <c r="Y59" s="28"/>
      <c r="Z59" s="28"/>
      <c r="AA59" s="33">
        <f t="shared" si="2"/>
        <v>35.4</v>
      </c>
      <c r="AB59" s="28">
        <f>118*500*6/10000</f>
        <v>35.4</v>
      </c>
      <c r="AC59" s="28"/>
      <c r="AD59" s="28"/>
      <c r="AE59" s="28"/>
      <c r="AF59" s="28"/>
      <c r="AG59" s="28"/>
      <c r="AH59" s="28"/>
    </row>
    <row r="60" s="4" customFormat="1" ht="124" customHeight="1" spans="1:34">
      <c r="A60" s="28" t="s">
        <v>556</v>
      </c>
      <c r="B60" s="28">
        <v>53</v>
      </c>
      <c r="C60" s="28" t="s">
        <v>598</v>
      </c>
      <c r="D60" s="28" t="s">
        <v>558</v>
      </c>
      <c r="E60" s="28" t="s">
        <v>559</v>
      </c>
      <c r="F60" s="28" t="s">
        <v>559</v>
      </c>
      <c r="G60" s="28" t="s">
        <v>599</v>
      </c>
      <c r="H60" s="28" t="s">
        <v>114</v>
      </c>
      <c r="I60" s="28" t="s">
        <v>600</v>
      </c>
      <c r="J60" s="28" t="s">
        <v>601</v>
      </c>
      <c r="K60" s="28" t="s">
        <v>602</v>
      </c>
      <c r="L60" s="28" t="s">
        <v>601</v>
      </c>
      <c r="M60" s="28" t="s">
        <v>603</v>
      </c>
      <c r="N60" s="28" t="s">
        <v>565</v>
      </c>
      <c r="O60" s="28" t="s">
        <v>182</v>
      </c>
      <c r="P60" s="28" t="s">
        <v>566</v>
      </c>
      <c r="Q60" s="28" t="s">
        <v>567</v>
      </c>
      <c r="R60" s="28" t="s">
        <v>604</v>
      </c>
      <c r="S60" s="28" t="s">
        <v>569</v>
      </c>
      <c r="T60" s="28" t="s">
        <v>570</v>
      </c>
      <c r="U60" s="28" t="s">
        <v>571</v>
      </c>
      <c r="V60" s="28" t="s">
        <v>140</v>
      </c>
      <c r="W60" s="28">
        <v>84.3</v>
      </c>
      <c r="X60" s="28">
        <v>84.3</v>
      </c>
      <c r="Y60" s="28"/>
      <c r="Z60" s="28"/>
      <c r="AA60" s="33">
        <f t="shared" si="2"/>
        <v>30.9</v>
      </c>
      <c r="AB60" s="28">
        <f>103*6*500/10000</f>
        <v>30.9</v>
      </c>
      <c r="AC60" s="28"/>
      <c r="AD60" s="28"/>
      <c r="AE60" s="28"/>
      <c r="AF60" s="28"/>
      <c r="AG60" s="28"/>
      <c r="AH60" s="28"/>
    </row>
    <row r="61" s="4" customFormat="1" ht="124" customHeight="1" spans="1:34">
      <c r="A61" s="28" t="s">
        <v>556</v>
      </c>
      <c r="B61" s="28">
        <v>54</v>
      </c>
      <c r="C61" s="28" t="s">
        <v>605</v>
      </c>
      <c r="D61" s="28" t="s">
        <v>558</v>
      </c>
      <c r="E61" s="28" t="s">
        <v>559</v>
      </c>
      <c r="F61" s="28" t="s">
        <v>559</v>
      </c>
      <c r="G61" s="28" t="s">
        <v>606</v>
      </c>
      <c r="H61" s="28" t="s">
        <v>114</v>
      </c>
      <c r="I61" s="28" t="s">
        <v>547</v>
      </c>
      <c r="J61" s="28" t="s">
        <v>607</v>
      </c>
      <c r="K61" s="28" t="s">
        <v>608</v>
      </c>
      <c r="L61" s="28" t="s">
        <v>607</v>
      </c>
      <c r="M61" s="28" t="s">
        <v>609</v>
      </c>
      <c r="N61" s="28" t="s">
        <v>565</v>
      </c>
      <c r="O61" s="28" t="s">
        <v>182</v>
      </c>
      <c r="P61" s="28" t="s">
        <v>566</v>
      </c>
      <c r="Q61" s="28" t="s">
        <v>567</v>
      </c>
      <c r="R61" s="28" t="s">
        <v>610</v>
      </c>
      <c r="S61" s="28" t="s">
        <v>569</v>
      </c>
      <c r="T61" s="28" t="s">
        <v>570</v>
      </c>
      <c r="U61" s="28" t="s">
        <v>571</v>
      </c>
      <c r="V61" s="28" t="s">
        <v>554</v>
      </c>
      <c r="W61" s="28">
        <v>84.9</v>
      </c>
      <c r="X61" s="28">
        <v>84.9</v>
      </c>
      <c r="Y61" s="28"/>
      <c r="Z61" s="28"/>
      <c r="AA61" s="33">
        <f t="shared" si="2"/>
        <v>31.2</v>
      </c>
      <c r="AB61" s="28">
        <f>104*6*500/10000</f>
        <v>31.2</v>
      </c>
      <c r="AC61" s="28"/>
      <c r="AD61" s="28"/>
      <c r="AE61" s="28"/>
      <c r="AF61" s="28"/>
      <c r="AG61" s="28"/>
      <c r="AH61" s="28"/>
    </row>
    <row r="62" s="4" customFormat="1" ht="124" customHeight="1" spans="1:34">
      <c r="A62" s="28" t="s">
        <v>556</v>
      </c>
      <c r="B62" s="28">
        <v>55</v>
      </c>
      <c r="C62" s="28" t="s">
        <v>611</v>
      </c>
      <c r="D62" s="28" t="s">
        <v>558</v>
      </c>
      <c r="E62" s="28" t="s">
        <v>559</v>
      </c>
      <c r="F62" s="28" t="s">
        <v>559</v>
      </c>
      <c r="G62" s="28" t="s">
        <v>612</v>
      </c>
      <c r="H62" s="28" t="s">
        <v>114</v>
      </c>
      <c r="I62" s="28" t="s">
        <v>375</v>
      </c>
      <c r="J62" s="28" t="s">
        <v>613</v>
      </c>
      <c r="K62" s="28" t="s">
        <v>614</v>
      </c>
      <c r="L62" s="28" t="s">
        <v>613</v>
      </c>
      <c r="M62" s="28" t="s">
        <v>615</v>
      </c>
      <c r="N62" s="28" t="s">
        <v>565</v>
      </c>
      <c r="O62" s="28" t="s">
        <v>182</v>
      </c>
      <c r="P62" s="28" t="s">
        <v>566</v>
      </c>
      <c r="Q62" s="28" t="s">
        <v>567</v>
      </c>
      <c r="R62" s="28" t="s">
        <v>616</v>
      </c>
      <c r="S62" s="28" t="s">
        <v>569</v>
      </c>
      <c r="T62" s="28" t="s">
        <v>570</v>
      </c>
      <c r="U62" s="28" t="s">
        <v>571</v>
      </c>
      <c r="V62" s="28" t="s">
        <v>617</v>
      </c>
      <c r="W62" s="28">
        <v>79.2</v>
      </c>
      <c r="X62" s="28">
        <v>79.2</v>
      </c>
      <c r="Y62" s="28"/>
      <c r="Z62" s="28"/>
      <c r="AA62" s="33">
        <f t="shared" si="2"/>
        <v>35.7</v>
      </c>
      <c r="AB62" s="28">
        <f>119*500*6/10000</f>
        <v>35.7</v>
      </c>
      <c r="AC62" s="28"/>
      <c r="AD62" s="28"/>
      <c r="AE62" s="28"/>
      <c r="AF62" s="28"/>
      <c r="AG62" s="28"/>
      <c r="AH62" s="28"/>
    </row>
    <row r="63" s="4" customFormat="1" ht="124" customHeight="1" spans="1:34">
      <c r="A63" s="28" t="s">
        <v>556</v>
      </c>
      <c r="B63" s="28">
        <v>56</v>
      </c>
      <c r="C63" s="28" t="s">
        <v>618</v>
      </c>
      <c r="D63" s="28" t="s">
        <v>558</v>
      </c>
      <c r="E63" s="28" t="s">
        <v>559</v>
      </c>
      <c r="F63" s="28" t="s">
        <v>559</v>
      </c>
      <c r="G63" s="28" t="s">
        <v>619</v>
      </c>
      <c r="H63" s="28" t="s">
        <v>114</v>
      </c>
      <c r="I63" s="28" t="s">
        <v>620</v>
      </c>
      <c r="J63" s="28" t="s">
        <v>621</v>
      </c>
      <c r="K63" s="28" t="s">
        <v>622</v>
      </c>
      <c r="L63" s="28" t="s">
        <v>621</v>
      </c>
      <c r="M63" s="28" t="s">
        <v>623</v>
      </c>
      <c r="N63" s="28" t="s">
        <v>565</v>
      </c>
      <c r="O63" s="28" t="s">
        <v>182</v>
      </c>
      <c r="P63" s="28" t="s">
        <v>566</v>
      </c>
      <c r="Q63" s="28" t="s">
        <v>567</v>
      </c>
      <c r="R63" s="28" t="s">
        <v>624</v>
      </c>
      <c r="S63" s="28" t="s">
        <v>569</v>
      </c>
      <c r="T63" s="28" t="s">
        <v>570</v>
      </c>
      <c r="U63" s="28" t="s">
        <v>571</v>
      </c>
      <c r="V63" s="28" t="s">
        <v>625</v>
      </c>
      <c r="W63" s="28">
        <v>88.2</v>
      </c>
      <c r="X63" s="28">
        <v>88.2</v>
      </c>
      <c r="Y63" s="28"/>
      <c r="Z63" s="28"/>
      <c r="AA63" s="33">
        <f t="shared" si="2"/>
        <v>38.1</v>
      </c>
      <c r="AB63" s="28">
        <f>127*0.05*6</f>
        <v>38.1</v>
      </c>
      <c r="AC63" s="28"/>
      <c r="AD63" s="28"/>
      <c r="AE63" s="28"/>
      <c r="AF63" s="28"/>
      <c r="AG63" s="28"/>
      <c r="AH63" s="28"/>
    </row>
    <row r="64" s="4" customFormat="1" ht="124" customHeight="1" spans="1:34">
      <c r="A64" s="28" t="s">
        <v>556</v>
      </c>
      <c r="B64" s="28">
        <v>57</v>
      </c>
      <c r="C64" s="28" t="s">
        <v>626</v>
      </c>
      <c r="D64" s="28" t="s">
        <v>558</v>
      </c>
      <c r="E64" s="28" t="s">
        <v>559</v>
      </c>
      <c r="F64" s="28" t="s">
        <v>559</v>
      </c>
      <c r="G64" s="28" t="s">
        <v>627</v>
      </c>
      <c r="H64" s="28" t="s">
        <v>114</v>
      </c>
      <c r="I64" s="28" t="s">
        <v>163</v>
      </c>
      <c r="J64" s="28" t="s">
        <v>628</v>
      </c>
      <c r="K64" s="28" t="s">
        <v>629</v>
      </c>
      <c r="L64" s="28" t="s">
        <v>628</v>
      </c>
      <c r="M64" s="28" t="s">
        <v>630</v>
      </c>
      <c r="N64" s="28" t="s">
        <v>565</v>
      </c>
      <c r="O64" s="28" t="s">
        <v>182</v>
      </c>
      <c r="P64" s="28" t="s">
        <v>566</v>
      </c>
      <c r="Q64" s="28" t="s">
        <v>567</v>
      </c>
      <c r="R64" s="28" t="s">
        <v>631</v>
      </c>
      <c r="S64" s="28" t="s">
        <v>569</v>
      </c>
      <c r="T64" s="28" t="s">
        <v>570</v>
      </c>
      <c r="U64" s="28" t="s">
        <v>571</v>
      </c>
      <c r="V64" s="28" t="s">
        <v>632</v>
      </c>
      <c r="W64" s="28">
        <v>72.3</v>
      </c>
      <c r="X64" s="28">
        <v>72.3</v>
      </c>
      <c r="Y64" s="28"/>
      <c r="Z64" s="28"/>
      <c r="AA64" s="33">
        <f t="shared" si="2"/>
        <v>32.7</v>
      </c>
      <c r="AB64" s="28">
        <f>109*500*6/10000</f>
        <v>32.7</v>
      </c>
      <c r="AC64" s="28"/>
      <c r="AD64" s="28"/>
      <c r="AE64" s="28"/>
      <c r="AF64" s="28"/>
      <c r="AG64" s="28"/>
      <c r="AH64" s="28"/>
    </row>
    <row r="65" s="4" customFormat="1" ht="124" customHeight="1" spans="1:34">
      <c r="A65" s="28" t="s">
        <v>556</v>
      </c>
      <c r="B65" s="28">
        <v>58</v>
      </c>
      <c r="C65" s="28" t="s">
        <v>633</v>
      </c>
      <c r="D65" s="28" t="s">
        <v>558</v>
      </c>
      <c r="E65" s="28" t="s">
        <v>559</v>
      </c>
      <c r="F65" s="28" t="s">
        <v>559</v>
      </c>
      <c r="G65" s="28" t="s">
        <v>634</v>
      </c>
      <c r="H65" s="28" t="s">
        <v>114</v>
      </c>
      <c r="I65" s="28" t="s">
        <v>635</v>
      </c>
      <c r="J65" s="28" t="s">
        <v>636</v>
      </c>
      <c r="K65" s="28" t="s">
        <v>637</v>
      </c>
      <c r="L65" s="28" t="s">
        <v>636</v>
      </c>
      <c r="M65" s="28" t="s">
        <v>638</v>
      </c>
      <c r="N65" s="28" t="s">
        <v>565</v>
      </c>
      <c r="O65" s="28" t="s">
        <v>182</v>
      </c>
      <c r="P65" s="28" t="s">
        <v>566</v>
      </c>
      <c r="Q65" s="28" t="s">
        <v>567</v>
      </c>
      <c r="R65" s="28" t="s">
        <v>639</v>
      </c>
      <c r="S65" s="28" t="s">
        <v>569</v>
      </c>
      <c r="T65" s="28" t="s">
        <v>570</v>
      </c>
      <c r="U65" s="28" t="s">
        <v>571</v>
      </c>
      <c r="V65" s="28" t="s">
        <v>640</v>
      </c>
      <c r="W65" s="28">
        <v>63.3</v>
      </c>
      <c r="X65" s="28">
        <v>63.3</v>
      </c>
      <c r="Y65" s="28"/>
      <c r="Z65" s="28"/>
      <c r="AA65" s="33">
        <f t="shared" si="2"/>
        <v>26.4</v>
      </c>
      <c r="AB65" s="28">
        <f>88*6*0.05</f>
        <v>26.4</v>
      </c>
      <c r="AC65" s="28"/>
      <c r="AD65" s="28"/>
      <c r="AE65" s="28"/>
      <c r="AF65" s="28"/>
      <c r="AG65" s="28"/>
      <c r="AH65" s="28"/>
    </row>
    <row r="66" s="4" customFormat="1" ht="124" customHeight="1" spans="1:34">
      <c r="A66" s="28" t="s">
        <v>556</v>
      </c>
      <c r="B66" s="28">
        <v>59</v>
      </c>
      <c r="C66" s="28" t="s">
        <v>641</v>
      </c>
      <c r="D66" s="28" t="s">
        <v>558</v>
      </c>
      <c r="E66" s="28" t="s">
        <v>559</v>
      </c>
      <c r="F66" s="28" t="s">
        <v>559</v>
      </c>
      <c r="G66" s="28" t="s">
        <v>642</v>
      </c>
      <c r="H66" s="28" t="s">
        <v>114</v>
      </c>
      <c r="I66" s="28" t="s">
        <v>333</v>
      </c>
      <c r="J66" s="28" t="s">
        <v>643</v>
      </c>
      <c r="K66" s="28" t="s">
        <v>644</v>
      </c>
      <c r="L66" s="28" t="s">
        <v>643</v>
      </c>
      <c r="M66" s="28" t="s">
        <v>645</v>
      </c>
      <c r="N66" s="28" t="s">
        <v>565</v>
      </c>
      <c r="O66" s="28" t="s">
        <v>182</v>
      </c>
      <c r="P66" s="28" t="s">
        <v>566</v>
      </c>
      <c r="Q66" s="28" t="s">
        <v>567</v>
      </c>
      <c r="R66" s="28" t="s">
        <v>646</v>
      </c>
      <c r="S66" s="28" t="s">
        <v>569</v>
      </c>
      <c r="T66" s="28" t="s">
        <v>570</v>
      </c>
      <c r="U66" s="28" t="s">
        <v>571</v>
      </c>
      <c r="V66" s="28" t="s">
        <v>647</v>
      </c>
      <c r="W66" s="28">
        <v>73.2</v>
      </c>
      <c r="X66" s="28">
        <v>73.2</v>
      </c>
      <c r="Y66" s="28"/>
      <c r="Z66" s="28"/>
      <c r="AA66" s="33">
        <f t="shared" si="2"/>
        <v>29.1</v>
      </c>
      <c r="AB66" s="28">
        <f>97*500*6/10000</f>
        <v>29.1</v>
      </c>
      <c r="AC66" s="28"/>
      <c r="AD66" s="28"/>
      <c r="AE66" s="28"/>
      <c r="AF66" s="28"/>
      <c r="AG66" s="28"/>
      <c r="AH66" s="28"/>
    </row>
    <row r="67" s="4" customFormat="1" ht="124" customHeight="1" spans="1:34">
      <c r="A67" s="28" t="s">
        <v>556</v>
      </c>
      <c r="B67" s="28">
        <v>60</v>
      </c>
      <c r="C67" s="28" t="s">
        <v>648</v>
      </c>
      <c r="D67" s="28" t="s">
        <v>558</v>
      </c>
      <c r="E67" s="28" t="s">
        <v>559</v>
      </c>
      <c r="F67" s="28" t="s">
        <v>559</v>
      </c>
      <c r="G67" s="28" t="s">
        <v>649</v>
      </c>
      <c r="H67" s="28" t="s">
        <v>114</v>
      </c>
      <c r="I67" s="28" t="s">
        <v>650</v>
      </c>
      <c r="J67" s="28" t="s">
        <v>651</v>
      </c>
      <c r="K67" s="28" t="s">
        <v>652</v>
      </c>
      <c r="L67" s="28" t="s">
        <v>651</v>
      </c>
      <c r="M67" s="28" t="s">
        <v>653</v>
      </c>
      <c r="N67" s="28" t="s">
        <v>565</v>
      </c>
      <c r="O67" s="28" t="s">
        <v>182</v>
      </c>
      <c r="P67" s="28" t="s">
        <v>566</v>
      </c>
      <c r="Q67" s="28" t="s">
        <v>567</v>
      </c>
      <c r="R67" s="28" t="s">
        <v>654</v>
      </c>
      <c r="S67" s="28" t="s">
        <v>569</v>
      </c>
      <c r="T67" s="28" t="s">
        <v>570</v>
      </c>
      <c r="U67" s="28" t="s">
        <v>571</v>
      </c>
      <c r="V67" s="28" t="s">
        <v>511</v>
      </c>
      <c r="W67" s="28">
        <v>85.2</v>
      </c>
      <c r="X67" s="28">
        <v>85.2</v>
      </c>
      <c r="Y67" s="28"/>
      <c r="Z67" s="28"/>
      <c r="AA67" s="33">
        <f t="shared" si="2"/>
        <v>32.4</v>
      </c>
      <c r="AB67" s="28">
        <f>108*0.05*6</f>
        <v>32.4</v>
      </c>
      <c r="AC67" s="28"/>
      <c r="AD67" s="28"/>
      <c r="AE67" s="28"/>
      <c r="AF67" s="28"/>
      <c r="AG67" s="28"/>
      <c r="AH67" s="28"/>
    </row>
    <row r="68" s="4" customFormat="1" ht="124" customHeight="1" spans="1:34">
      <c r="A68" s="28" t="s">
        <v>556</v>
      </c>
      <c r="B68" s="28">
        <v>61</v>
      </c>
      <c r="C68" s="28" t="s">
        <v>655</v>
      </c>
      <c r="D68" s="28" t="s">
        <v>558</v>
      </c>
      <c r="E68" s="28" t="s">
        <v>559</v>
      </c>
      <c r="F68" s="28" t="s">
        <v>559</v>
      </c>
      <c r="G68" s="28" t="s">
        <v>656</v>
      </c>
      <c r="H68" s="28" t="s">
        <v>114</v>
      </c>
      <c r="I68" s="28" t="s">
        <v>657</v>
      </c>
      <c r="J68" s="28" t="s">
        <v>658</v>
      </c>
      <c r="K68" s="28" t="s">
        <v>659</v>
      </c>
      <c r="L68" s="28" t="s">
        <v>658</v>
      </c>
      <c r="M68" s="28" t="s">
        <v>660</v>
      </c>
      <c r="N68" s="28" t="s">
        <v>565</v>
      </c>
      <c r="O68" s="28" t="s">
        <v>182</v>
      </c>
      <c r="P68" s="28" t="s">
        <v>566</v>
      </c>
      <c r="Q68" s="28" t="s">
        <v>567</v>
      </c>
      <c r="R68" s="28" t="s">
        <v>661</v>
      </c>
      <c r="S68" s="28" t="s">
        <v>569</v>
      </c>
      <c r="T68" s="28" t="s">
        <v>570</v>
      </c>
      <c r="U68" s="28" t="s">
        <v>571</v>
      </c>
      <c r="V68" s="28" t="s">
        <v>90</v>
      </c>
      <c r="W68" s="28">
        <v>136.2</v>
      </c>
      <c r="X68" s="28">
        <v>136.2</v>
      </c>
      <c r="Y68" s="28"/>
      <c r="Z68" s="28"/>
      <c r="AA68" s="33">
        <f t="shared" si="2"/>
        <v>56.7</v>
      </c>
      <c r="AB68" s="28">
        <f>189*500*6/10000</f>
        <v>56.7</v>
      </c>
      <c r="AC68" s="28"/>
      <c r="AD68" s="28"/>
      <c r="AE68" s="28"/>
      <c r="AF68" s="28"/>
      <c r="AG68" s="28"/>
      <c r="AH68" s="28"/>
    </row>
    <row r="69" s="4" customFormat="1" ht="124" customHeight="1" spans="1:34">
      <c r="A69" s="28" t="s">
        <v>556</v>
      </c>
      <c r="B69" s="28">
        <v>62</v>
      </c>
      <c r="C69" s="28" t="s">
        <v>662</v>
      </c>
      <c r="D69" s="28" t="s">
        <v>558</v>
      </c>
      <c r="E69" s="28" t="s">
        <v>559</v>
      </c>
      <c r="F69" s="28" t="s">
        <v>559</v>
      </c>
      <c r="G69" s="28" t="s">
        <v>663</v>
      </c>
      <c r="H69" s="28" t="s">
        <v>114</v>
      </c>
      <c r="I69" s="28" t="s">
        <v>321</v>
      </c>
      <c r="J69" s="28" t="s">
        <v>664</v>
      </c>
      <c r="K69" s="28" t="s">
        <v>665</v>
      </c>
      <c r="L69" s="28" t="s">
        <v>664</v>
      </c>
      <c r="M69" s="28" t="s">
        <v>666</v>
      </c>
      <c r="N69" s="28" t="s">
        <v>565</v>
      </c>
      <c r="O69" s="28" t="s">
        <v>182</v>
      </c>
      <c r="P69" s="28" t="s">
        <v>566</v>
      </c>
      <c r="Q69" s="28" t="s">
        <v>567</v>
      </c>
      <c r="R69" s="28" t="s">
        <v>667</v>
      </c>
      <c r="S69" s="28" t="s">
        <v>569</v>
      </c>
      <c r="T69" s="28" t="s">
        <v>570</v>
      </c>
      <c r="U69" s="28" t="s">
        <v>571</v>
      </c>
      <c r="V69" s="28" t="s">
        <v>668</v>
      </c>
      <c r="W69" s="28">
        <v>45.6</v>
      </c>
      <c r="X69" s="28">
        <v>45.6</v>
      </c>
      <c r="Y69" s="28"/>
      <c r="Z69" s="28"/>
      <c r="AA69" s="33">
        <f t="shared" si="2"/>
        <v>19.8</v>
      </c>
      <c r="AB69" s="28">
        <f>66*0.05*6</f>
        <v>19.8</v>
      </c>
      <c r="AC69" s="28"/>
      <c r="AD69" s="28"/>
      <c r="AE69" s="28"/>
      <c r="AF69" s="28"/>
      <c r="AG69" s="28"/>
      <c r="AH69" s="28"/>
    </row>
    <row r="70" s="4" customFormat="1" ht="124" customHeight="1" spans="1:34">
      <c r="A70" s="28" t="s">
        <v>556</v>
      </c>
      <c r="B70" s="28">
        <v>63</v>
      </c>
      <c r="C70" s="28" t="s">
        <v>669</v>
      </c>
      <c r="D70" s="28" t="s">
        <v>558</v>
      </c>
      <c r="E70" s="28" t="s">
        <v>559</v>
      </c>
      <c r="F70" s="28" t="s">
        <v>559</v>
      </c>
      <c r="G70" s="28" t="s">
        <v>670</v>
      </c>
      <c r="H70" s="28" t="s">
        <v>114</v>
      </c>
      <c r="I70" s="28" t="s">
        <v>515</v>
      </c>
      <c r="J70" s="28" t="s">
        <v>671</v>
      </c>
      <c r="K70" s="28" t="s">
        <v>672</v>
      </c>
      <c r="L70" s="28" t="s">
        <v>671</v>
      </c>
      <c r="M70" s="28" t="s">
        <v>673</v>
      </c>
      <c r="N70" s="28" t="s">
        <v>565</v>
      </c>
      <c r="O70" s="28" t="s">
        <v>182</v>
      </c>
      <c r="P70" s="28" t="s">
        <v>566</v>
      </c>
      <c r="Q70" s="28" t="s">
        <v>567</v>
      </c>
      <c r="R70" s="28" t="s">
        <v>674</v>
      </c>
      <c r="S70" s="28" t="s">
        <v>569</v>
      </c>
      <c r="T70" s="28" t="s">
        <v>570</v>
      </c>
      <c r="U70" s="28" t="s">
        <v>571</v>
      </c>
      <c r="V70" s="28" t="s">
        <v>523</v>
      </c>
      <c r="W70" s="28">
        <v>87.6</v>
      </c>
      <c r="X70" s="28">
        <v>87.6</v>
      </c>
      <c r="Y70" s="28"/>
      <c r="Z70" s="28"/>
      <c r="AA70" s="33">
        <f t="shared" si="2"/>
        <v>40.2</v>
      </c>
      <c r="AB70" s="28">
        <f>134*500*6/10000</f>
        <v>40.2</v>
      </c>
      <c r="AC70" s="28"/>
      <c r="AD70" s="28"/>
      <c r="AE70" s="28"/>
      <c r="AF70" s="28"/>
      <c r="AG70" s="28"/>
      <c r="AH70" s="28"/>
    </row>
    <row r="71" s="4" customFormat="1" ht="124" customHeight="1" spans="1:34">
      <c r="A71" s="28" t="s">
        <v>556</v>
      </c>
      <c r="B71" s="28">
        <v>64</v>
      </c>
      <c r="C71" s="28" t="s">
        <v>675</v>
      </c>
      <c r="D71" s="28" t="s">
        <v>558</v>
      </c>
      <c r="E71" s="28" t="s">
        <v>559</v>
      </c>
      <c r="F71" s="28" t="s">
        <v>559</v>
      </c>
      <c r="G71" s="28" t="s">
        <v>676</v>
      </c>
      <c r="H71" s="28" t="s">
        <v>114</v>
      </c>
      <c r="I71" s="28" t="s">
        <v>230</v>
      </c>
      <c r="J71" s="28" t="s">
        <v>677</v>
      </c>
      <c r="K71" s="28" t="s">
        <v>678</v>
      </c>
      <c r="L71" s="28" t="s">
        <v>677</v>
      </c>
      <c r="M71" s="28" t="s">
        <v>679</v>
      </c>
      <c r="N71" s="28" t="s">
        <v>565</v>
      </c>
      <c r="O71" s="28" t="s">
        <v>182</v>
      </c>
      <c r="P71" s="28" t="s">
        <v>566</v>
      </c>
      <c r="Q71" s="28" t="s">
        <v>567</v>
      </c>
      <c r="R71" s="28" t="s">
        <v>680</v>
      </c>
      <c r="S71" s="28" t="s">
        <v>569</v>
      </c>
      <c r="T71" s="28" t="s">
        <v>570</v>
      </c>
      <c r="U71" s="28" t="s">
        <v>571</v>
      </c>
      <c r="V71" s="28" t="s">
        <v>237</v>
      </c>
      <c r="W71" s="28">
        <v>72.3</v>
      </c>
      <c r="X71" s="28">
        <v>72.3</v>
      </c>
      <c r="Y71" s="28"/>
      <c r="Z71" s="28"/>
      <c r="AA71" s="33">
        <f t="shared" si="2"/>
        <v>29.7</v>
      </c>
      <c r="AB71" s="28">
        <f>99*0.05*6</f>
        <v>29.7</v>
      </c>
      <c r="AC71" s="28"/>
      <c r="AD71" s="28"/>
      <c r="AE71" s="28"/>
      <c r="AF71" s="28"/>
      <c r="AG71" s="28"/>
      <c r="AH71" s="28"/>
    </row>
    <row r="72" s="4" customFormat="1" ht="124" customHeight="1" spans="1:34">
      <c r="A72" s="28" t="s">
        <v>556</v>
      </c>
      <c r="B72" s="28">
        <v>65</v>
      </c>
      <c r="C72" s="28" t="s">
        <v>681</v>
      </c>
      <c r="D72" s="28" t="s">
        <v>558</v>
      </c>
      <c r="E72" s="28" t="s">
        <v>559</v>
      </c>
      <c r="F72" s="28" t="s">
        <v>559</v>
      </c>
      <c r="G72" s="28" t="s">
        <v>682</v>
      </c>
      <c r="H72" s="28" t="s">
        <v>114</v>
      </c>
      <c r="I72" s="28" t="s">
        <v>683</v>
      </c>
      <c r="J72" s="28" t="s">
        <v>684</v>
      </c>
      <c r="K72" s="28" t="s">
        <v>685</v>
      </c>
      <c r="L72" s="28" t="s">
        <v>684</v>
      </c>
      <c r="M72" s="28" t="s">
        <v>686</v>
      </c>
      <c r="N72" s="28" t="s">
        <v>565</v>
      </c>
      <c r="O72" s="28" t="s">
        <v>182</v>
      </c>
      <c r="P72" s="28" t="s">
        <v>566</v>
      </c>
      <c r="Q72" s="28" t="s">
        <v>567</v>
      </c>
      <c r="R72" s="28" t="s">
        <v>687</v>
      </c>
      <c r="S72" s="28" t="s">
        <v>569</v>
      </c>
      <c r="T72" s="28" t="s">
        <v>570</v>
      </c>
      <c r="U72" s="28" t="s">
        <v>571</v>
      </c>
      <c r="V72" s="28" t="s">
        <v>688</v>
      </c>
      <c r="W72" s="28">
        <v>76.2</v>
      </c>
      <c r="X72" s="28">
        <v>76.2</v>
      </c>
      <c r="Y72" s="28"/>
      <c r="Z72" s="28"/>
      <c r="AA72" s="33">
        <f t="shared" si="2"/>
        <v>26.4</v>
      </c>
      <c r="AB72" s="28">
        <f>88*0.05*6</f>
        <v>26.4</v>
      </c>
      <c r="AC72" s="28"/>
      <c r="AD72" s="28"/>
      <c r="AE72" s="28"/>
      <c r="AF72" s="28"/>
      <c r="AG72" s="28"/>
      <c r="AH72" s="28"/>
    </row>
    <row r="73" s="4" customFormat="1" ht="124" customHeight="1" spans="1:34">
      <c r="A73" s="28" t="s">
        <v>556</v>
      </c>
      <c r="B73" s="28">
        <v>66</v>
      </c>
      <c r="C73" s="28" t="s">
        <v>689</v>
      </c>
      <c r="D73" s="28" t="s">
        <v>558</v>
      </c>
      <c r="E73" s="28" t="s">
        <v>559</v>
      </c>
      <c r="F73" s="28" t="s">
        <v>559</v>
      </c>
      <c r="G73" s="28" t="s">
        <v>690</v>
      </c>
      <c r="H73" s="28" t="s">
        <v>114</v>
      </c>
      <c r="I73" s="28" t="s">
        <v>691</v>
      </c>
      <c r="J73" s="28" t="s">
        <v>692</v>
      </c>
      <c r="K73" s="28" t="s">
        <v>693</v>
      </c>
      <c r="L73" s="28" t="s">
        <v>692</v>
      </c>
      <c r="M73" s="28" t="s">
        <v>694</v>
      </c>
      <c r="N73" s="28" t="s">
        <v>565</v>
      </c>
      <c r="O73" s="28" t="s">
        <v>182</v>
      </c>
      <c r="P73" s="28" t="s">
        <v>566</v>
      </c>
      <c r="Q73" s="28" t="s">
        <v>567</v>
      </c>
      <c r="R73" s="28" t="s">
        <v>695</v>
      </c>
      <c r="S73" s="28" t="s">
        <v>569</v>
      </c>
      <c r="T73" s="28" t="s">
        <v>570</v>
      </c>
      <c r="U73" s="28" t="s">
        <v>571</v>
      </c>
      <c r="V73" s="28" t="s">
        <v>696</v>
      </c>
      <c r="W73" s="28">
        <v>61.5</v>
      </c>
      <c r="X73" s="28">
        <v>61.5</v>
      </c>
      <c r="Y73" s="28"/>
      <c r="Z73" s="28"/>
      <c r="AA73" s="33">
        <f t="shared" si="2"/>
        <v>26.7</v>
      </c>
      <c r="AB73" s="28">
        <f>89*0.05*6</f>
        <v>26.7</v>
      </c>
      <c r="AC73" s="28"/>
      <c r="AD73" s="28"/>
      <c r="AE73" s="28"/>
      <c r="AF73" s="28"/>
      <c r="AG73" s="28"/>
      <c r="AH73" s="28"/>
    </row>
    <row r="74" s="4" customFormat="1" ht="124" customHeight="1" spans="1:34">
      <c r="A74" s="28" t="s">
        <v>556</v>
      </c>
      <c r="B74" s="28">
        <v>67</v>
      </c>
      <c r="C74" s="28" t="s">
        <v>697</v>
      </c>
      <c r="D74" s="28" t="s">
        <v>558</v>
      </c>
      <c r="E74" s="28" t="s">
        <v>559</v>
      </c>
      <c r="F74" s="28" t="s">
        <v>559</v>
      </c>
      <c r="G74" s="28" t="s">
        <v>698</v>
      </c>
      <c r="H74" s="28" t="s">
        <v>114</v>
      </c>
      <c r="I74" s="28" t="s">
        <v>699</v>
      </c>
      <c r="J74" s="28" t="s">
        <v>700</v>
      </c>
      <c r="K74" s="28" t="s">
        <v>701</v>
      </c>
      <c r="L74" s="28" t="s">
        <v>700</v>
      </c>
      <c r="M74" s="28" t="s">
        <v>702</v>
      </c>
      <c r="N74" s="28" t="s">
        <v>565</v>
      </c>
      <c r="O74" s="28" t="s">
        <v>182</v>
      </c>
      <c r="P74" s="28" t="s">
        <v>566</v>
      </c>
      <c r="Q74" s="28" t="s">
        <v>567</v>
      </c>
      <c r="R74" s="28" t="s">
        <v>703</v>
      </c>
      <c r="S74" s="28" t="s">
        <v>569</v>
      </c>
      <c r="T74" s="28" t="s">
        <v>570</v>
      </c>
      <c r="U74" s="28" t="s">
        <v>571</v>
      </c>
      <c r="V74" s="28" t="s">
        <v>704</v>
      </c>
      <c r="W74" s="28">
        <v>60.9</v>
      </c>
      <c r="X74" s="28">
        <v>60.9</v>
      </c>
      <c r="Y74" s="28"/>
      <c r="Z74" s="28"/>
      <c r="AA74" s="33">
        <f t="shared" si="2"/>
        <v>26.7</v>
      </c>
      <c r="AB74" s="28">
        <f>89*0.05*6</f>
        <v>26.7</v>
      </c>
      <c r="AC74" s="28"/>
      <c r="AD74" s="28"/>
      <c r="AE74" s="28"/>
      <c r="AF74" s="28"/>
      <c r="AG74" s="28"/>
      <c r="AH74" s="28"/>
    </row>
    <row r="75" s="4" customFormat="1" ht="124" customHeight="1" spans="1:34">
      <c r="A75" s="28" t="s">
        <v>556</v>
      </c>
      <c r="B75" s="28">
        <v>68</v>
      </c>
      <c r="C75" s="28" t="s">
        <v>705</v>
      </c>
      <c r="D75" s="28" t="s">
        <v>558</v>
      </c>
      <c r="E75" s="28" t="s">
        <v>559</v>
      </c>
      <c r="F75" s="28" t="s">
        <v>559</v>
      </c>
      <c r="G75" s="28" t="s">
        <v>706</v>
      </c>
      <c r="H75" s="28" t="s">
        <v>114</v>
      </c>
      <c r="I75" s="28" t="s">
        <v>707</v>
      </c>
      <c r="J75" s="28" t="s">
        <v>708</v>
      </c>
      <c r="K75" s="28" t="s">
        <v>709</v>
      </c>
      <c r="L75" s="28" t="s">
        <v>708</v>
      </c>
      <c r="M75" s="28" t="s">
        <v>710</v>
      </c>
      <c r="N75" s="28" t="s">
        <v>565</v>
      </c>
      <c r="O75" s="28" t="s">
        <v>182</v>
      </c>
      <c r="P75" s="28" t="s">
        <v>566</v>
      </c>
      <c r="Q75" s="28" t="s">
        <v>567</v>
      </c>
      <c r="R75" s="28" t="s">
        <v>711</v>
      </c>
      <c r="S75" s="28" t="s">
        <v>569</v>
      </c>
      <c r="T75" s="28" t="s">
        <v>570</v>
      </c>
      <c r="U75" s="28" t="s">
        <v>571</v>
      </c>
      <c r="V75" s="28" t="s">
        <v>156</v>
      </c>
      <c r="W75" s="28">
        <v>50.1</v>
      </c>
      <c r="X75" s="28">
        <v>50.1</v>
      </c>
      <c r="Y75" s="28"/>
      <c r="Z75" s="28"/>
      <c r="AA75" s="33">
        <f t="shared" si="2"/>
        <v>19.8</v>
      </c>
      <c r="AB75" s="28">
        <f>66*0.05*6</f>
        <v>19.8</v>
      </c>
      <c r="AC75" s="28"/>
      <c r="AD75" s="28"/>
      <c r="AE75" s="28"/>
      <c r="AF75" s="28"/>
      <c r="AG75" s="28"/>
      <c r="AH75" s="28"/>
    </row>
    <row r="76" s="4" customFormat="1" ht="124" customHeight="1" spans="1:34">
      <c r="A76" s="28" t="s">
        <v>556</v>
      </c>
      <c r="B76" s="28">
        <v>69</v>
      </c>
      <c r="C76" s="28" t="s">
        <v>712</v>
      </c>
      <c r="D76" s="28" t="s">
        <v>558</v>
      </c>
      <c r="E76" s="28" t="s">
        <v>559</v>
      </c>
      <c r="F76" s="28" t="s">
        <v>559</v>
      </c>
      <c r="G76" s="28" t="s">
        <v>713</v>
      </c>
      <c r="H76" s="28" t="s">
        <v>114</v>
      </c>
      <c r="I76" s="28" t="s">
        <v>417</v>
      </c>
      <c r="J76" s="28" t="s">
        <v>714</v>
      </c>
      <c r="K76" s="28" t="s">
        <v>715</v>
      </c>
      <c r="L76" s="28" t="s">
        <v>714</v>
      </c>
      <c r="M76" s="28" t="s">
        <v>716</v>
      </c>
      <c r="N76" s="28" t="s">
        <v>565</v>
      </c>
      <c r="O76" s="28" t="s">
        <v>182</v>
      </c>
      <c r="P76" s="28" t="s">
        <v>566</v>
      </c>
      <c r="Q76" s="28" t="s">
        <v>567</v>
      </c>
      <c r="R76" s="28" t="s">
        <v>717</v>
      </c>
      <c r="S76" s="28" t="s">
        <v>569</v>
      </c>
      <c r="T76" s="28" t="s">
        <v>570</v>
      </c>
      <c r="U76" s="28" t="s">
        <v>571</v>
      </c>
      <c r="V76" s="28" t="s">
        <v>718</v>
      </c>
      <c r="W76" s="28">
        <v>70.5</v>
      </c>
      <c r="X76" s="28">
        <v>70.5</v>
      </c>
      <c r="Y76" s="28"/>
      <c r="Z76" s="28"/>
      <c r="AA76" s="33">
        <f t="shared" si="2"/>
        <v>25.5</v>
      </c>
      <c r="AB76" s="28">
        <f>85*0.05*6</f>
        <v>25.5</v>
      </c>
      <c r="AC76" s="28"/>
      <c r="AD76" s="28"/>
      <c r="AE76" s="28"/>
      <c r="AF76" s="28"/>
      <c r="AG76" s="28"/>
      <c r="AH76" s="28"/>
    </row>
    <row r="77" s="4" customFormat="1" ht="124" customHeight="1" spans="1:34">
      <c r="A77" s="28" t="s">
        <v>556</v>
      </c>
      <c r="B77" s="28">
        <v>70</v>
      </c>
      <c r="C77" s="28" t="s">
        <v>719</v>
      </c>
      <c r="D77" s="28" t="s">
        <v>558</v>
      </c>
      <c r="E77" s="28" t="s">
        <v>559</v>
      </c>
      <c r="F77" s="28" t="s">
        <v>559</v>
      </c>
      <c r="G77" s="28" t="s">
        <v>720</v>
      </c>
      <c r="H77" s="28" t="s">
        <v>114</v>
      </c>
      <c r="I77" s="28" t="s">
        <v>721</v>
      </c>
      <c r="J77" s="28" t="s">
        <v>722</v>
      </c>
      <c r="K77" s="28" t="s">
        <v>723</v>
      </c>
      <c r="L77" s="28" t="s">
        <v>722</v>
      </c>
      <c r="M77" s="28" t="s">
        <v>724</v>
      </c>
      <c r="N77" s="28" t="s">
        <v>565</v>
      </c>
      <c r="O77" s="28" t="s">
        <v>182</v>
      </c>
      <c r="P77" s="28" t="s">
        <v>566</v>
      </c>
      <c r="Q77" s="28" t="s">
        <v>567</v>
      </c>
      <c r="R77" s="28" t="s">
        <v>725</v>
      </c>
      <c r="S77" s="28" t="s">
        <v>569</v>
      </c>
      <c r="T77" s="28" t="s">
        <v>570</v>
      </c>
      <c r="U77" s="28" t="s">
        <v>571</v>
      </c>
      <c r="V77" s="28" t="s">
        <v>726</v>
      </c>
      <c r="W77" s="28">
        <v>82.8</v>
      </c>
      <c r="X77" s="28">
        <v>82.8</v>
      </c>
      <c r="Y77" s="28"/>
      <c r="Z77" s="28"/>
      <c r="AA77" s="33">
        <f t="shared" si="2"/>
        <v>36.9</v>
      </c>
      <c r="AB77" s="28">
        <f>123*0.05*6</f>
        <v>36.9</v>
      </c>
      <c r="AC77" s="28"/>
      <c r="AD77" s="28"/>
      <c r="AE77" s="28"/>
      <c r="AF77" s="28"/>
      <c r="AG77" s="28"/>
      <c r="AH77" s="28"/>
    </row>
    <row r="78" s="4" customFormat="1" ht="124" customHeight="1" spans="1:34">
      <c r="A78" s="28" t="s">
        <v>556</v>
      </c>
      <c r="B78" s="28">
        <v>71</v>
      </c>
      <c r="C78" s="28" t="s">
        <v>727</v>
      </c>
      <c r="D78" s="28" t="s">
        <v>558</v>
      </c>
      <c r="E78" s="28" t="s">
        <v>559</v>
      </c>
      <c r="F78" s="28" t="s">
        <v>559</v>
      </c>
      <c r="G78" s="28" t="s">
        <v>728</v>
      </c>
      <c r="H78" s="28" t="s">
        <v>114</v>
      </c>
      <c r="I78" s="28" t="s">
        <v>729</v>
      </c>
      <c r="J78" s="28" t="s">
        <v>730</v>
      </c>
      <c r="K78" s="28" t="s">
        <v>731</v>
      </c>
      <c r="L78" s="28" t="s">
        <v>730</v>
      </c>
      <c r="M78" s="28" t="s">
        <v>732</v>
      </c>
      <c r="N78" s="28" t="s">
        <v>565</v>
      </c>
      <c r="O78" s="28" t="s">
        <v>182</v>
      </c>
      <c r="P78" s="28" t="s">
        <v>566</v>
      </c>
      <c r="Q78" s="28" t="s">
        <v>567</v>
      </c>
      <c r="R78" s="28" t="s">
        <v>733</v>
      </c>
      <c r="S78" s="28" t="s">
        <v>569</v>
      </c>
      <c r="T78" s="28" t="s">
        <v>570</v>
      </c>
      <c r="U78" s="28" t="s">
        <v>571</v>
      </c>
      <c r="V78" s="28" t="s">
        <v>467</v>
      </c>
      <c r="W78" s="28">
        <v>24</v>
      </c>
      <c r="X78" s="28">
        <v>24</v>
      </c>
      <c r="Y78" s="28"/>
      <c r="Z78" s="28"/>
      <c r="AA78" s="33">
        <f t="shared" si="2"/>
        <v>9</v>
      </c>
      <c r="AB78" s="28">
        <v>9</v>
      </c>
      <c r="AC78" s="28"/>
      <c r="AD78" s="28"/>
      <c r="AE78" s="28"/>
      <c r="AF78" s="28"/>
      <c r="AG78" s="28"/>
      <c r="AH78" s="28"/>
    </row>
    <row r="79" s="4" customFormat="1" ht="124" customHeight="1" spans="1:34">
      <c r="A79" s="28" t="s">
        <v>556</v>
      </c>
      <c r="B79" s="28">
        <v>72</v>
      </c>
      <c r="C79" s="28" t="s">
        <v>734</v>
      </c>
      <c r="D79" s="28" t="s">
        <v>558</v>
      </c>
      <c r="E79" s="28" t="s">
        <v>559</v>
      </c>
      <c r="F79" s="28" t="s">
        <v>559</v>
      </c>
      <c r="G79" s="28" t="s">
        <v>735</v>
      </c>
      <c r="H79" s="28" t="s">
        <v>114</v>
      </c>
      <c r="I79" s="28" t="s">
        <v>736</v>
      </c>
      <c r="J79" s="28" t="s">
        <v>737</v>
      </c>
      <c r="K79" s="28" t="s">
        <v>738</v>
      </c>
      <c r="L79" s="28" t="s">
        <v>737</v>
      </c>
      <c r="M79" s="28" t="s">
        <v>739</v>
      </c>
      <c r="N79" s="28" t="s">
        <v>565</v>
      </c>
      <c r="O79" s="28" t="s">
        <v>182</v>
      </c>
      <c r="P79" s="28" t="s">
        <v>566</v>
      </c>
      <c r="Q79" s="28" t="s">
        <v>567</v>
      </c>
      <c r="R79" s="28" t="s">
        <v>740</v>
      </c>
      <c r="S79" s="28" t="s">
        <v>569</v>
      </c>
      <c r="T79" s="28" t="s">
        <v>570</v>
      </c>
      <c r="U79" s="28" t="s">
        <v>571</v>
      </c>
      <c r="V79" s="28" t="s">
        <v>741</v>
      </c>
      <c r="W79" s="28">
        <v>33.6</v>
      </c>
      <c r="X79" s="28">
        <v>33.6</v>
      </c>
      <c r="Y79" s="28"/>
      <c r="Z79" s="28"/>
      <c r="AA79" s="33">
        <f t="shared" si="2"/>
        <v>14.4</v>
      </c>
      <c r="AB79" s="28">
        <f>48*0.05*6</f>
        <v>14.4</v>
      </c>
      <c r="AC79" s="28"/>
      <c r="AD79" s="28"/>
      <c r="AE79" s="28"/>
      <c r="AF79" s="28"/>
      <c r="AG79" s="28"/>
      <c r="AH79" s="28"/>
    </row>
    <row r="80" s="4" customFormat="1" ht="124" customHeight="1" spans="1:34">
      <c r="A80" s="28" t="s">
        <v>556</v>
      </c>
      <c r="B80" s="28">
        <v>73</v>
      </c>
      <c r="C80" s="28" t="s">
        <v>742</v>
      </c>
      <c r="D80" s="28" t="s">
        <v>558</v>
      </c>
      <c r="E80" s="28" t="s">
        <v>559</v>
      </c>
      <c r="F80" s="28" t="s">
        <v>559</v>
      </c>
      <c r="G80" s="28" t="s">
        <v>743</v>
      </c>
      <c r="H80" s="28" t="s">
        <v>114</v>
      </c>
      <c r="I80" s="28" t="s">
        <v>744</v>
      </c>
      <c r="J80" s="28" t="s">
        <v>745</v>
      </c>
      <c r="K80" s="28" t="s">
        <v>746</v>
      </c>
      <c r="L80" s="28" t="s">
        <v>745</v>
      </c>
      <c r="M80" s="28" t="s">
        <v>747</v>
      </c>
      <c r="N80" s="28" t="s">
        <v>565</v>
      </c>
      <c r="O80" s="28" t="s">
        <v>182</v>
      </c>
      <c r="P80" s="28" t="s">
        <v>566</v>
      </c>
      <c r="Q80" s="28" t="s">
        <v>567</v>
      </c>
      <c r="R80" s="28" t="s">
        <v>748</v>
      </c>
      <c r="S80" s="28" t="s">
        <v>569</v>
      </c>
      <c r="T80" s="28" t="s">
        <v>570</v>
      </c>
      <c r="U80" s="28" t="s">
        <v>571</v>
      </c>
      <c r="V80" s="28" t="s">
        <v>443</v>
      </c>
      <c r="W80" s="28">
        <v>53.1</v>
      </c>
      <c r="X80" s="28">
        <v>53.1</v>
      </c>
      <c r="Y80" s="28"/>
      <c r="Z80" s="28"/>
      <c r="AA80" s="33">
        <f t="shared" si="2"/>
        <v>21.6</v>
      </c>
      <c r="AB80" s="28">
        <f>72*0.05*6</f>
        <v>21.6</v>
      </c>
      <c r="AC80" s="28"/>
      <c r="AD80" s="28"/>
      <c r="AE80" s="28"/>
      <c r="AF80" s="28"/>
      <c r="AG80" s="28"/>
      <c r="AH80" s="28"/>
    </row>
    <row r="81" s="4" customFormat="1" ht="124" customHeight="1" spans="1:34">
      <c r="A81" s="28" t="s">
        <v>556</v>
      </c>
      <c r="B81" s="28">
        <v>74</v>
      </c>
      <c r="C81" s="28" t="s">
        <v>749</v>
      </c>
      <c r="D81" s="28" t="s">
        <v>558</v>
      </c>
      <c r="E81" s="28" t="s">
        <v>559</v>
      </c>
      <c r="F81" s="28" t="s">
        <v>559</v>
      </c>
      <c r="G81" s="28" t="s">
        <v>750</v>
      </c>
      <c r="H81" s="28" t="s">
        <v>114</v>
      </c>
      <c r="I81" s="28" t="s">
        <v>751</v>
      </c>
      <c r="J81" s="28" t="s">
        <v>752</v>
      </c>
      <c r="K81" s="28" t="s">
        <v>753</v>
      </c>
      <c r="L81" s="28" t="s">
        <v>752</v>
      </c>
      <c r="M81" s="28" t="s">
        <v>754</v>
      </c>
      <c r="N81" s="28" t="s">
        <v>565</v>
      </c>
      <c r="O81" s="28" t="s">
        <v>182</v>
      </c>
      <c r="P81" s="28" t="s">
        <v>566</v>
      </c>
      <c r="Q81" s="28" t="s">
        <v>567</v>
      </c>
      <c r="R81" s="28" t="s">
        <v>755</v>
      </c>
      <c r="S81" s="28" t="s">
        <v>569</v>
      </c>
      <c r="T81" s="28" t="s">
        <v>570</v>
      </c>
      <c r="U81" s="28" t="s">
        <v>571</v>
      </c>
      <c r="V81" s="28" t="s">
        <v>756</v>
      </c>
      <c r="W81" s="28">
        <v>70.2</v>
      </c>
      <c r="X81" s="28">
        <v>70.2</v>
      </c>
      <c r="Y81" s="28"/>
      <c r="Z81" s="28"/>
      <c r="AA81" s="33">
        <f t="shared" ref="AA81:AA144" si="3">AB81+AC81+AD81+AE81+AF81+AG81+AH81</f>
        <v>29.1</v>
      </c>
      <c r="AB81" s="28">
        <f>97*0.05*6</f>
        <v>29.1</v>
      </c>
      <c r="AC81" s="28"/>
      <c r="AD81" s="28"/>
      <c r="AE81" s="28"/>
      <c r="AF81" s="28"/>
      <c r="AG81" s="28"/>
      <c r="AH81" s="28"/>
    </row>
    <row r="82" s="4" customFormat="1" ht="124" customHeight="1" spans="1:34">
      <c r="A82" s="28" t="s">
        <v>556</v>
      </c>
      <c r="B82" s="28">
        <v>75</v>
      </c>
      <c r="C82" s="28" t="s">
        <v>757</v>
      </c>
      <c r="D82" s="28" t="s">
        <v>558</v>
      </c>
      <c r="E82" s="28" t="s">
        <v>559</v>
      </c>
      <c r="F82" s="28" t="s">
        <v>559</v>
      </c>
      <c r="G82" s="28" t="s">
        <v>758</v>
      </c>
      <c r="H82" s="28" t="s">
        <v>114</v>
      </c>
      <c r="I82" s="28" t="s">
        <v>759</v>
      </c>
      <c r="J82" s="28" t="s">
        <v>664</v>
      </c>
      <c r="K82" s="28" t="s">
        <v>665</v>
      </c>
      <c r="L82" s="28" t="s">
        <v>664</v>
      </c>
      <c r="M82" s="28" t="s">
        <v>666</v>
      </c>
      <c r="N82" s="28" t="s">
        <v>565</v>
      </c>
      <c r="O82" s="28" t="s">
        <v>182</v>
      </c>
      <c r="P82" s="28" t="s">
        <v>566</v>
      </c>
      <c r="Q82" s="28" t="s">
        <v>567</v>
      </c>
      <c r="R82" s="28" t="s">
        <v>667</v>
      </c>
      <c r="S82" s="28" t="s">
        <v>569</v>
      </c>
      <c r="T82" s="28" t="s">
        <v>570</v>
      </c>
      <c r="U82" s="28" t="s">
        <v>571</v>
      </c>
      <c r="V82" s="28" t="s">
        <v>760</v>
      </c>
      <c r="W82" s="28">
        <v>43.8</v>
      </c>
      <c r="X82" s="28">
        <v>43.8</v>
      </c>
      <c r="Y82" s="28"/>
      <c r="Z82" s="28"/>
      <c r="AA82" s="33">
        <f t="shared" si="3"/>
        <v>18</v>
      </c>
      <c r="AB82" s="28">
        <f>60*0.05*6</f>
        <v>18</v>
      </c>
      <c r="AC82" s="28"/>
      <c r="AD82" s="28"/>
      <c r="AE82" s="28"/>
      <c r="AF82" s="28"/>
      <c r="AG82" s="28"/>
      <c r="AH82" s="28"/>
    </row>
    <row r="83" s="4" customFormat="1" ht="124" customHeight="1" spans="1:34">
      <c r="A83" s="28" t="s">
        <v>556</v>
      </c>
      <c r="B83" s="28">
        <v>76</v>
      </c>
      <c r="C83" s="28" t="s">
        <v>761</v>
      </c>
      <c r="D83" s="28" t="s">
        <v>558</v>
      </c>
      <c r="E83" s="28" t="s">
        <v>559</v>
      </c>
      <c r="F83" s="28" t="s">
        <v>559</v>
      </c>
      <c r="G83" s="28" t="s">
        <v>762</v>
      </c>
      <c r="H83" s="28" t="s">
        <v>114</v>
      </c>
      <c r="I83" s="28" t="s">
        <v>763</v>
      </c>
      <c r="J83" s="28" t="s">
        <v>764</v>
      </c>
      <c r="K83" s="28" t="s">
        <v>765</v>
      </c>
      <c r="L83" s="28" t="s">
        <v>764</v>
      </c>
      <c r="M83" s="28" t="s">
        <v>766</v>
      </c>
      <c r="N83" s="28" t="s">
        <v>565</v>
      </c>
      <c r="O83" s="28" t="s">
        <v>182</v>
      </c>
      <c r="P83" s="28" t="s">
        <v>566</v>
      </c>
      <c r="Q83" s="28" t="s">
        <v>567</v>
      </c>
      <c r="R83" s="28" t="s">
        <v>767</v>
      </c>
      <c r="S83" s="28" t="s">
        <v>569</v>
      </c>
      <c r="T83" s="28" t="s">
        <v>570</v>
      </c>
      <c r="U83" s="28" t="s">
        <v>571</v>
      </c>
      <c r="V83" s="28" t="s">
        <v>768</v>
      </c>
      <c r="W83" s="28">
        <v>64.5</v>
      </c>
      <c r="X83" s="28">
        <v>64.5</v>
      </c>
      <c r="Y83" s="28"/>
      <c r="Z83" s="28"/>
      <c r="AA83" s="33">
        <f t="shared" si="3"/>
        <v>28.5</v>
      </c>
      <c r="AB83" s="28">
        <f>95*0.05*6</f>
        <v>28.5</v>
      </c>
      <c r="AC83" s="28"/>
      <c r="AD83" s="28"/>
      <c r="AE83" s="28"/>
      <c r="AF83" s="28"/>
      <c r="AG83" s="28"/>
      <c r="AH83" s="28"/>
    </row>
    <row r="84" s="4" customFormat="1" ht="124" customHeight="1" spans="1:34">
      <c r="A84" s="28" t="s">
        <v>556</v>
      </c>
      <c r="B84" s="28">
        <v>77</v>
      </c>
      <c r="C84" s="28" t="s">
        <v>769</v>
      </c>
      <c r="D84" s="28" t="s">
        <v>558</v>
      </c>
      <c r="E84" s="28" t="s">
        <v>559</v>
      </c>
      <c r="F84" s="28" t="s">
        <v>559</v>
      </c>
      <c r="G84" s="28" t="s">
        <v>770</v>
      </c>
      <c r="H84" s="28" t="s">
        <v>114</v>
      </c>
      <c r="I84" s="28" t="s">
        <v>381</v>
      </c>
      <c r="J84" s="28" t="s">
        <v>752</v>
      </c>
      <c r="K84" s="28" t="s">
        <v>753</v>
      </c>
      <c r="L84" s="28" t="s">
        <v>752</v>
      </c>
      <c r="M84" s="28" t="s">
        <v>754</v>
      </c>
      <c r="N84" s="28" t="s">
        <v>565</v>
      </c>
      <c r="O84" s="28" t="s">
        <v>182</v>
      </c>
      <c r="P84" s="28" t="s">
        <v>566</v>
      </c>
      <c r="Q84" s="28" t="s">
        <v>567</v>
      </c>
      <c r="R84" s="28" t="s">
        <v>755</v>
      </c>
      <c r="S84" s="28" t="s">
        <v>569</v>
      </c>
      <c r="T84" s="28" t="s">
        <v>570</v>
      </c>
      <c r="U84" s="28" t="s">
        <v>571</v>
      </c>
      <c r="V84" s="28" t="s">
        <v>771</v>
      </c>
      <c r="W84" s="28">
        <v>71.4</v>
      </c>
      <c r="X84" s="28">
        <v>71.4</v>
      </c>
      <c r="Y84" s="28"/>
      <c r="Z84" s="28"/>
      <c r="AA84" s="33">
        <f t="shared" si="3"/>
        <v>30.3</v>
      </c>
      <c r="AB84" s="28">
        <f>101*0.05*6</f>
        <v>30.3</v>
      </c>
      <c r="AC84" s="28"/>
      <c r="AD84" s="28"/>
      <c r="AE84" s="28"/>
      <c r="AF84" s="28"/>
      <c r="AG84" s="28"/>
      <c r="AH84" s="28"/>
    </row>
    <row r="85" s="4" customFormat="1" ht="124" customHeight="1" spans="1:34">
      <c r="A85" s="28" t="s">
        <v>556</v>
      </c>
      <c r="B85" s="28">
        <v>78</v>
      </c>
      <c r="C85" s="28" t="s">
        <v>772</v>
      </c>
      <c r="D85" s="28" t="s">
        <v>558</v>
      </c>
      <c r="E85" s="28" t="s">
        <v>559</v>
      </c>
      <c r="F85" s="28" t="s">
        <v>559</v>
      </c>
      <c r="G85" s="28" t="s">
        <v>773</v>
      </c>
      <c r="H85" s="28" t="s">
        <v>114</v>
      </c>
      <c r="I85" s="28" t="s">
        <v>115</v>
      </c>
      <c r="J85" s="28" t="s">
        <v>774</v>
      </c>
      <c r="K85" s="28" t="s">
        <v>775</v>
      </c>
      <c r="L85" s="28" t="s">
        <v>774</v>
      </c>
      <c r="M85" s="28" t="s">
        <v>776</v>
      </c>
      <c r="N85" s="28" t="s">
        <v>565</v>
      </c>
      <c r="O85" s="28" t="s">
        <v>182</v>
      </c>
      <c r="P85" s="28" t="s">
        <v>566</v>
      </c>
      <c r="Q85" s="28" t="s">
        <v>567</v>
      </c>
      <c r="R85" s="28" t="s">
        <v>777</v>
      </c>
      <c r="S85" s="28" t="s">
        <v>569</v>
      </c>
      <c r="T85" s="28" t="s">
        <v>570</v>
      </c>
      <c r="U85" s="28" t="s">
        <v>571</v>
      </c>
      <c r="V85" s="28" t="s">
        <v>124</v>
      </c>
      <c r="W85" s="28">
        <v>104.4</v>
      </c>
      <c r="X85" s="28">
        <v>104.4</v>
      </c>
      <c r="Y85" s="28"/>
      <c r="Z85" s="28"/>
      <c r="AA85" s="33">
        <f t="shared" si="3"/>
        <v>46.2</v>
      </c>
      <c r="AB85" s="28">
        <f>154*0.05*6</f>
        <v>46.2</v>
      </c>
      <c r="AC85" s="28"/>
      <c r="AD85" s="28"/>
      <c r="AE85" s="28"/>
      <c r="AF85" s="28"/>
      <c r="AG85" s="28"/>
      <c r="AH85" s="28"/>
    </row>
    <row r="86" s="4" customFormat="1" ht="124" customHeight="1" spans="1:34">
      <c r="A86" s="28" t="s">
        <v>556</v>
      </c>
      <c r="B86" s="28">
        <v>79</v>
      </c>
      <c r="C86" s="28" t="s">
        <v>778</v>
      </c>
      <c r="D86" s="28" t="s">
        <v>558</v>
      </c>
      <c r="E86" s="28" t="s">
        <v>559</v>
      </c>
      <c r="F86" s="28" t="s">
        <v>559</v>
      </c>
      <c r="G86" s="28" t="s">
        <v>779</v>
      </c>
      <c r="H86" s="28" t="s">
        <v>114</v>
      </c>
      <c r="I86" s="28" t="s">
        <v>780</v>
      </c>
      <c r="J86" s="28" t="s">
        <v>781</v>
      </c>
      <c r="K86" s="28" t="s">
        <v>782</v>
      </c>
      <c r="L86" s="28" t="s">
        <v>781</v>
      </c>
      <c r="M86" s="28" t="s">
        <v>783</v>
      </c>
      <c r="N86" s="28" t="s">
        <v>565</v>
      </c>
      <c r="O86" s="28" t="s">
        <v>182</v>
      </c>
      <c r="P86" s="28" t="s">
        <v>566</v>
      </c>
      <c r="Q86" s="28" t="s">
        <v>567</v>
      </c>
      <c r="R86" s="28" t="s">
        <v>784</v>
      </c>
      <c r="S86" s="28" t="s">
        <v>569</v>
      </c>
      <c r="T86" s="28" t="s">
        <v>570</v>
      </c>
      <c r="U86" s="28" t="s">
        <v>571</v>
      </c>
      <c r="V86" s="28" t="s">
        <v>534</v>
      </c>
      <c r="W86" s="28">
        <v>144</v>
      </c>
      <c r="X86" s="28">
        <v>144</v>
      </c>
      <c r="Y86" s="28"/>
      <c r="Z86" s="28"/>
      <c r="AA86" s="33">
        <f t="shared" si="3"/>
        <v>57</v>
      </c>
      <c r="AB86" s="28">
        <f>190*0.05*6</f>
        <v>57</v>
      </c>
      <c r="AC86" s="28"/>
      <c r="AD86" s="28"/>
      <c r="AE86" s="28"/>
      <c r="AF86" s="28"/>
      <c r="AG86" s="28"/>
      <c r="AH86" s="28"/>
    </row>
    <row r="87" s="4" customFormat="1" ht="124" customHeight="1" spans="1:34">
      <c r="A87" s="28" t="s">
        <v>556</v>
      </c>
      <c r="B87" s="28">
        <v>80</v>
      </c>
      <c r="C87" s="28" t="s">
        <v>785</v>
      </c>
      <c r="D87" s="28" t="s">
        <v>558</v>
      </c>
      <c r="E87" s="28" t="s">
        <v>559</v>
      </c>
      <c r="F87" s="28" t="s">
        <v>559</v>
      </c>
      <c r="G87" s="28" t="s">
        <v>786</v>
      </c>
      <c r="H87" s="28" t="s">
        <v>114</v>
      </c>
      <c r="I87" s="28" t="s">
        <v>787</v>
      </c>
      <c r="J87" s="28" t="s">
        <v>788</v>
      </c>
      <c r="K87" s="28" t="s">
        <v>789</v>
      </c>
      <c r="L87" s="28" t="s">
        <v>788</v>
      </c>
      <c r="M87" s="28" t="s">
        <v>790</v>
      </c>
      <c r="N87" s="28" t="s">
        <v>565</v>
      </c>
      <c r="O87" s="28" t="s">
        <v>182</v>
      </c>
      <c r="P87" s="28" t="s">
        <v>566</v>
      </c>
      <c r="Q87" s="28" t="s">
        <v>567</v>
      </c>
      <c r="R87" s="28" t="s">
        <v>791</v>
      </c>
      <c r="S87" s="28" t="s">
        <v>569</v>
      </c>
      <c r="T87" s="28" t="s">
        <v>570</v>
      </c>
      <c r="U87" s="28" t="s">
        <v>571</v>
      </c>
      <c r="V87" s="28" t="s">
        <v>458</v>
      </c>
      <c r="W87" s="28">
        <v>89.4</v>
      </c>
      <c r="X87" s="28">
        <v>89.4</v>
      </c>
      <c r="Y87" s="28"/>
      <c r="Z87" s="28"/>
      <c r="AA87" s="33">
        <f t="shared" si="3"/>
        <v>32.1</v>
      </c>
      <c r="AB87" s="28">
        <f>107*0.05*6</f>
        <v>32.1</v>
      </c>
      <c r="AC87" s="28"/>
      <c r="AD87" s="28"/>
      <c r="AE87" s="28"/>
      <c r="AF87" s="28"/>
      <c r="AG87" s="28"/>
      <c r="AH87" s="28"/>
    </row>
    <row r="88" s="4" customFormat="1" ht="81" spans="1:34">
      <c r="A88" s="28" t="s">
        <v>556</v>
      </c>
      <c r="B88" s="28">
        <v>81</v>
      </c>
      <c r="C88" s="28" t="s">
        <v>792</v>
      </c>
      <c r="D88" s="28" t="s">
        <v>558</v>
      </c>
      <c r="E88" s="28" t="s">
        <v>793</v>
      </c>
      <c r="F88" s="28" t="s">
        <v>794</v>
      </c>
      <c r="G88" s="28" t="s">
        <v>795</v>
      </c>
      <c r="H88" s="28" t="s">
        <v>114</v>
      </c>
      <c r="I88" s="28" t="s">
        <v>787</v>
      </c>
      <c r="J88" s="28" t="s">
        <v>796</v>
      </c>
      <c r="K88" s="28" t="s">
        <v>797</v>
      </c>
      <c r="L88" s="28" t="s">
        <v>796</v>
      </c>
      <c r="M88" s="28" t="s">
        <v>798</v>
      </c>
      <c r="N88" s="28" t="s">
        <v>799</v>
      </c>
      <c r="O88" s="28" t="s">
        <v>800</v>
      </c>
      <c r="P88" s="28" t="s">
        <v>801</v>
      </c>
      <c r="Q88" s="28" t="s">
        <v>802</v>
      </c>
      <c r="R88" s="28" t="s">
        <v>803</v>
      </c>
      <c r="S88" s="28" t="s">
        <v>569</v>
      </c>
      <c r="T88" s="28" t="s">
        <v>570</v>
      </c>
      <c r="U88" s="28" t="s">
        <v>571</v>
      </c>
      <c r="V88" s="28" t="s">
        <v>458</v>
      </c>
      <c r="W88" s="28">
        <v>18.68</v>
      </c>
      <c r="X88" s="28">
        <v>18.68</v>
      </c>
      <c r="Y88" s="28"/>
      <c r="Z88" s="28"/>
      <c r="AA88" s="33">
        <f t="shared" si="3"/>
        <v>9</v>
      </c>
      <c r="AB88" s="28"/>
      <c r="AC88" s="28">
        <v>9</v>
      </c>
      <c r="AD88" s="28"/>
      <c r="AE88" s="28"/>
      <c r="AF88" s="28"/>
      <c r="AG88" s="28"/>
      <c r="AH88" s="28"/>
    </row>
    <row r="89" s="4" customFormat="1" ht="81" spans="1:34">
      <c r="A89" s="28" t="s">
        <v>556</v>
      </c>
      <c r="B89" s="28">
        <v>82</v>
      </c>
      <c r="C89" s="28" t="s">
        <v>805</v>
      </c>
      <c r="D89" s="28" t="s">
        <v>558</v>
      </c>
      <c r="E89" s="28" t="s">
        <v>793</v>
      </c>
      <c r="F89" s="28" t="s">
        <v>794</v>
      </c>
      <c r="G89" s="28" t="s">
        <v>806</v>
      </c>
      <c r="H89" s="28" t="s">
        <v>114</v>
      </c>
      <c r="I89" s="28" t="s">
        <v>576</v>
      </c>
      <c r="J89" s="28" t="s">
        <v>807</v>
      </c>
      <c r="K89" s="28" t="s">
        <v>808</v>
      </c>
      <c r="L89" s="28" t="s">
        <v>807</v>
      </c>
      <c r="M89" s="28" t="s">
        <v>809</v>
      </c>
      <c r="N89" s="28" t="s">
        <v>799</v>
      </c>
      <c r="O89" s="28" t="s">
        <v>800</v>
      </c>
      <c r="P89" s="28" t="s">
        <v>801</v>
      </c>
      <c r="Q89" s="28" t="s">
        <v>802</v>
      </c>
      <c r="R89" s="28" t="s">
        <v>810</v>
      </c>
      <c r="S89" s="28" t="s">
        <v>569</v>
      </c>
      <c r="T89" s="28" t="s">
        <v>570</v>
      </c>
      <c r="U89" s="28" t="s">
        <v>571</v>
      </c>
      <c r="V89" s="28" t="s">
        <v>581</v>
      </c>
      <c r="W89" s="28">
        <v>0.38</v>
      </c>
      <c r="X89" s="28">
        <v>0.38</v>
      </c>
      <c r="Y89" s="28"/>
      <c r="Z89" s="28"/>
      <c r="AA89" s="33">
        <f t="shared" si="3"/>
        <v>0.3</v>
      </c>
      <c r="AB89" s="28"/>
      <c r="AC89" s="28">
        <v>0.3</v>
      </c>
      <c r="AD89" s="28"/>
      <c r="AE89" s="28"/>
      <c r="AF89" s="28"/>
      <c r="AG89" s="28"/>
      <c r="AH89" s="28"/>
    </row>
    <row r="90" s="4" customFormat="1" ht="62" customHeight="1" spans="1:34">
      <c r="A90" s="28" t="s">
        <v>556</v>
      </c>
      <c r="B90" s="28">
        <v>83</v>
      </c>
      <c r="C90" s="28" t="s">
        <v>811</v>
      </c>
      <c r="D90" s="28" t="s">
        <v>558</v>
      </c>
      <c r="E90" s="28" t="s">
        <v>793</v>
      </c>
      <c r="F90" s="28" t="s">
        <v>794</v>
      </c>
      <c r="G90" s="28" t="s">
        <v>812</v>
      </c>
      <c r="H90" s="28" t="s">
        <v>114</v>
      </c>
      <c r="I90" s="28" t="s">
        <v>333</v>
      </c>
      <c r="J90" s="28" t="s">
        <v>813</v>
      </c>
      <c r="K90" s="28" t="s">
        <v>814</v>
      </c>
      <c r="L90" s="28" t="s">
        <v>813</v>
      </c>
      <c r="M90" s="28" t="s">
        <v>815</v>
      </c>
      <c r="N90" s="28" t="s">
        <v>799</v>
      </c>
      <c r="O90" s="28" t="s">
        <v>800</v>
      </c>
      <c r="P90" s="28" t="s">
        <v>801</v>
      </c>
      <c r="Q90" s="28" t="s">
        <v>802</v>
      </c>
      <c r="R90" s="28" t="s">
        <v>816</v>
      </c>
      <c r="S90" s="28" t="s">
        <v>569</v>
      </c>
      <c r="T90" s="28" t="s">
        <v>570</v>
      </c>
      <c r="U90" s="28" t="s">
        <v>571</v>
      </c>
      <c r="V90" s="28" t="s">
        <v>647</v>
      </c>
      <c r="W90" s="28">
        <v>14.6</v>
      </c>
      <c r="X90" s="28">
        <v>14.6</v>
      </c>
      <c r="Y90" s="28"/>
      <c r="Z90" s="28"/>
      <c r="AA90" s="33">
        <f t="shared" si="3"/>
        <v>7</v>
      </c>
      <c r="AB90" s="28"/>
      <c r="AC90" s="28">
        <v>7</v>
      </c>
      <c r="AD90" s="28"/>
      <c r="AE90" s="28"/>
      <c r="AF90" s="28"/>
      <c r="AG90" s="28"/>
      <c r="AH90" s="28"/>
    </row>
    <row r="91" s="4" customFormat="1" ht="62" customHeight="1" spans="1:34">
      <c r="A91" s="28" t="s">
        <v>556</v>
      </c>
      <c r="B91" s="28">
        <v>84</v>
      </c>
      <c r="C91" s="28" t="s">
        <v>817</v>
      </c>
      <c r="D91" s="28" t="s">
        <v>558</v>
      </c>
      <c r="E91" s="28" t="s">
        <v>793</v>
      </c>
      <c r="F91" s="28" t="s">
        <v>794</v>
      </c>
      <c r="G91" s="28" t="s">
        <v>818</v>
      </c>
      <c r="H91" s="28" t="s">
        <v>114</v>
      </c>
      <c r="I91" s="28" t="s">
        <v>375</v>
      </c>
      <c r="J91" s="28" t="s">
        <v>819</v>
      </c>
      <c r="K91" s="28" t="s">
        <v>820</v>
      </c>
      <c r="L91" s="28" t="s">
        <v>819</v>
      </c>
      <c r="M91" s="28" t="s">
        <v>821</v>
      </c>
      <c r="N91" s="28" t="s">
        <v>799</v>
      </c>
      <c r="O91" s="28" t="s">
        <v>800</v>
      </c>
      <c r="P91" s="28" t="s">
        <v>801</v>
      </c>
      <c r="Q91" s="28" t="s">
        <v>802</v>
      </c>
      <c r="R91" s="28" t="s">
        <v>822</v>
      </c>
      <c r="S91" s="28" t="s">
        <v>569</v>
      </c>
      <c r="T91" s="28" t="s">
        <v>570</v>
      </c>
      <c r="U91" s="28" t="s">
        <v>571</v>
      </c>
      <c r="V91" s="28" t="s">
        <v>617</v>
      </c>
      <c r="W91" s="28">
        <v>18.12</v>
      </c>
      <c r="X91" s="28">
        <v>18.12</v>
      </c>
      <c r="Y91" s="28"/>
      <c r="Z91" s="28"/>
      <c r="AA91" s="33">
        <f t="shared" si="3"/>
        <v>9</v>
      </c>
      <c r="AB91" s="28"/>
      <c r="AC91" s="28">
        <v>9</v>
      </c>
      <c r="AD91" s="28"/>
      <c r="AE91" s="28"/>
      <c r="AF91" s="28"/>
      <c r="AG91" s="28"/>
      <c r="AH91" s="28"/>
    </row>
    <row r="92" s="4" customFormat="1" ht="62" customHeight="1" spans="1:34">
      <c r="A92" s="28" t="s">
        <v>556</v>
      </c>
      <c r="B92" s="28">
        <v>85</v>
      </c>
      <c r="C92" s="28" t="s">
        <v>823</v>
      </c>
      <c r="D92" s="28" t="s">
        <v>558</v>
      </c>
      <c r="E92" s="28" t="s">
        <v>793</v>
      </c>
      <c r="F92" s="28" t="s">
        <v>794</v>
      </c>
      <c r="G92" s="28" t="s">
        <v>824</v>
      </c>
      <c r="H92" s="28" t="s">
        <v>114</v>
      </c>
      <c r="I92" s="28" t="s">
        <v>683</v>
      </c>
      <c r="J92" s="28" t="s">
        <v>825</v>
      </c>
      <c r="K92" s="28" t="s">
        <v>826</v>
      </c>
      <c r="L92" s="28" t="s">
        <v>825</v>
      </c>
      <c r="M92" s="28" t="s">
        <v>827</v>
      </c>
      <c r="N92" s="28" t="s">
        <v>799</v>
      </c>
      <c r="O92" s="28" t="s">
        <v>800</v>
      </c>
      <c r="P92" s="28" t="s">
        <v>801</v>
      </c>
      <c r="Q92" s="28" t="s">
        <v>802</v>
      </c>
      <c r="R92" s="28" t="s">
        <v>828</v>
      </c>
      <c r="S92" s="28" t="s">
        <v>569</v>
      </c>
      <c r="T92" s="28" t="s">
        <v>570</v>
      </c>
      <c r="U92" s="28" t="s">
        <v>571</v>
      </c>
      <c r="V92" s="28" t="s">
        <v>688</v>
      </c>
      <c r="W92" s="28">
        <v>12.7</v>
      </c>
      <c r="X92" s="28">
        <v>12.7</v>
      </c>
      <c r="Y92" s="28"/>
      <c r="Z92" s="28"/>
      <c r="AA92" s="33">
        <f t="shared" si="3"/>
        <v>6</v>
      </c>
      <c r="AB92" s="28"/>
      <c r="AC92" s="28">
        <v>6</v>
      </c>
      <c r="AD92" s="28"/>
      <c r="AE92" s="28"/>
      <c r="AF92" s="28"/>
      <c r="AG92" s="28"/>
      <c r="AH92" s="28"/>
    </row>
    <row r="93" s="4" customFormat="1" ht="62" customHeight="1" spans="1:34">
      <c r="A93" s="28" t="s">
        <v>556</v>
      </c>
      <c r="B93" s="28">
        <v>86</v>
      </c>
      <c r="C93" s="28" t="s">
        <v>829</v>
      </c>
      <c r="D93" s="28" t="s">
        <v>558</v>
      </c>
      <c r="E93" s="28" t="s">
        <v>793</v>
      </c>
      <c r="F93" s="28" t="s">
        <v>794</v>
      </c>
      <c r="G93" s="28" t="s">
        <v>830</v>
      </c>
      <c r="H93" s="28" t="s">
        <v>114</v>
      </c>
      <c r="I93" s="28" t="s">
        <v>163</v>
      </c>
      <c r="J93" s="28" t="s">
        <v>831</v>
      </c>
      <c r="K93" s="28" t="s">
        <v>832</v>
      </c>
      <c r="L93" s="28" t="s">
        <v>831</v>
      </c>
      <c r="M93" s="28" t="s">
        <v>833</v>
      </c>
      <c r="N93" s="28" t="s">
        <v>799</v>
      </c>
      <c r="O93" s="28" t="s">
        <v>800</v>
      </c>
      <c r="P93" s="28" t="s">
        <v>801</v>
      </c>
      <c r="Q93" s="28" t="s">
        <v>802</v>
      </c>
      <c r="R93" s="28" t="s">
        <v>834</v>
      </c>
      <c r="S93" s="28" t="s">
        <v>569</v>
      </c>
      <c r="T93" s="28" t="s">
        <v>570</v>
      </c>
      <c r="U93" s="28" t="s">
        <v>571</v>
      </c>
      <c r="V93" s="28" t="s">
        <v>632</v>
      </c>
      <c r="W93" s="28">
        <v>21</v>
      </c>
      <c r="X93" s="28">
        <v>21</v>
      </c>
      <c r="Y93" s="28"/>
      <c r="Z93" s="28"/>
      <c r="AA93" s="33">
        <f t="shared" si="3"/>
        <v>10</v>
      </c>
      <c r="AB93" s="28"/>
      <c r="AC93" s="28">
        <v>10</v>
      </c>
      <c r="AD93" s="28"/>
      <c r="AE93" s="28"/>
      <c r="AF93" s="28"/>
      <c r="AG93" s="28"/>
      <c r="AH93" s="28"/>
    </row>
    <row r="94" s="4" customFormat="1" ht="62" customHeight="1" spans="1:34">
      <c r="A94" s="28" t="s">
        <v>556</v>
      </c>
      <c r="B94" s="28">
        <v>87</v>
      </c>
      <c r="C94" s="28" t="s">
        <v>835</v>
      </c>
      <c r="D94" s="28" t="s">
        <v>558</v>
      </c>
      <c r="E94" s="28" t="s">
        <v>793</v>
      </c>
      <c r="F94" s="28" t="s">
        <v>794</v>
      </c>
      <c r="G94" s="28" t="s">
        <v>836</v>
      </c>
      <c r="H94" s="28" t="s">
        <v>114</v>
      </c>
      <c r="I94" s="28" t="s">
        <v>381</v>
      </c>
      <c r="J94" s="28" t="s">
        <v>837</v>
      </c>
      <c r="K94" s="28" t="s">
        <v>838</v>
      </c>
      <c r="L94" s="28" t="s">
        <v>837</v>
      </c>
      <c r="M94" s="28" t="s">
        <v>839</v>
      </c>
      <c r="N94" s="28" t="s">
        <v>799</v>
      </c>
      <c r="O94" s="28" t="s">
        <v>800</v>
      </c>
      <c r="P94" s="28" t="s">
        <v>801</v>
      </c>
      <c r="Q94" s="28" t="s">
        <v>802</v>
      </c>
      <c r="R94" s="28" t="s">
        <v>840</v>
      </c>
      <c r="S94" s="28" t="s">
        <v>569</v>
      </c>
      <c r="T94" s="28" t="s">
        <v>570</v>
      </c>
      <c r="U94" s="28" t="s">
        <v>571</v>
      </c>
      <c r="V94" s="28" t="s">
        <v>771</v>
      </c>
      <c r="W94" s="28">
        <v>7.48</v>
      </c>
      <c r="X94" s="28">
        <v>7.48</v>
      </c>
      <c r="Y94" s="28"/>
      <c r="Z94" s="28"/>
      <c r="AA94" s="33">
        <f t="shared" si="3"/>
        <v>3</v>
      </c>
      <c r="AB94" s="28"/>
      <c r="AC94" s="28">
        <v>3</v>
      </c>
      <c r="AD94" s="28"/>
      <c r="AE94" s="28"/>
      <c r="AF94" s="28"/>
      <c r="AG94" s="28"/>
      <c r="AH94" s="28"/>
    </row>
    <row r="95" s="4" customFormat="1" ht="62" customHeight="1" spans="1:34">
      <c r="A95" s="28" t="s">
        <v>556</v>
      </c>
      <c r="B95" s="28">
        <v>88</v>
      </c>
      <c r="C95" s="28" t="s">
        <v>841</v>
      </c>
      <c r="D95" s="28" t="s">
        <v>558</v>
      </c>
      <c r="E95" s="28" t="s">
        <v>793</v>
      </c>
      <c r="F95" s="28" t="s">
        <v>794</v>
      </c>
      <c r="G95" s="28" t="s">
        <v>842</v>
      </c>
      <c r="H95" s="28" t="s">
        <v>114</v>
      </c>
      <c r="I95" s="28" t="s">
        <v>115</v>
      </c>
      <c r="J95" s="28" t="s">
        <v>796</v>
      </c>
      <c r="K95" s="28" t="s">
        <v>843</v>
      </c>
      <c r="L95" s="28" t="s">
        <v>796</v>
      </c>
      <c r="M95" s="28" t="s">
        <v>844</v>
      </c>
      <c r="N95" s="28" t="s">
        <v>799</v>
      </c>
      <c r="O95" s="28" t="s">
        <v>800</v>
      </c>
      <c r="P95" s="28" t="s">
        <v>801</v>
      </c>
      <c r="Q95" s="28" t="s">
        <v>802</v>
      </c>
      <c r="R95" s="28" t="s">
        <v>845</v>
      </c>
      <c r="S95" s="28" t="s">
        <v>569</v>
      </c>
      <c r="T95" s="28" t="s">
        <v>570</v>
      </c>
      <c r="U95" s="28" t="s">
        <v>571</v>
      </c>
      <c r="V95" s="28" t="s">
        <v>124</v>
      </c>
      <c r="W95" s="28">
        <v>52.78</v>
      </c>
      <c r="X95" s="28">
        <v>52.78</v>
      </c>
      <c r="Y95" s="28"/>
      <c r="Z95" s="28"/>
      <c r="AA95" s="33">
        <f t="shared" si="3"/>
        <v>23.2</v>
      </c>
      <c r="AB95" s="28"/>
      <c r="AC95" s="28">
        <v>23.2</v>
      </c>
      <c r="AD95" s="28"/>
      <c r="AE95" s="28"/>
      <c r="AF95" s="28"/>
      <c r="AG95" s="28"/>
      <c r="AH95" s="28"/>
    </row>
    <row r="96" s="4" customFormat="1" ht="62" customHeight="1" spans="1:34">
      <c r="A96" s="28" t="s">
        <v>556</v>
      </c>
      <c r="B96" s="28">
        <v>89</v>
      </c>
      <c r="C96" s="28" t="s">
        <v>846</v>
      </c>
      <c r="D96" s="28" t="s">
        <v>558</v>
      </c>
      <c r="E96" s="28" t="s">
        <v>793</v>
      </c>
      <c r="F96" s="28" t="s">
        <v>794</v>
      </c>
      <c r="G96" s="28" t="s">
        <v>847</v>
      </c>
      <c r="H96" s="28" t="s">
        <v>114</v>
      </c>
      <c r="I96" s="28" t="s">
        <v>721</v>
      </c>
      <c r="J96" s="28" t="s">
        <v>848</v>
      </c>
      <c r="K96" s="28" t="s">
        <v>849</v>
      </c>
      <c r="L96" s="28" t="s">
        <v>848</v>
      </c>
      <c r="M96" s="28" t="s">
        <v>850</v>
      </c>
      <c r="N96" s="28" t="s">
        <v>799</v>
      </c>
      <c r="O96" s="28" t="s">
        <v>800</v>
      </c>
      <c r="P96" s="28" t="s">
        <v>801</v>
      </c>
      <c r="Q96" s="28" t="s">
        <v>802</v>
      </c>
      <c r="R96" s="28" t="s">
        <v>851</v>
      </c>
      <c r="S96" s="28" t="s">
        <v>569</v>
      </c>
      <c r="T96" s="28" t="s">
        <v>570</v>
      </c>
      <c r="U96" s="28" t="s">
        <v>571</v>
      </c>
      <c r="V96" s="28" t="s">
        <v>726</v>
      </c>
      <c r="W96" s="28">
        <v>22.62</v>
      </c>
      <c r="X96" s="28">
        <v>22.62</v>
      </c>
      <c r="Y96" s="28"/>
      <c r="Z96" s="28"/>
      <c r="AA96" s="33">
        <f t="shared" si="3"/>
        <v>10</v>
      </c>
      <c r="AB96" s="28"/>
      <c r="AC96" s="28">
        <v>10</v>
      </c>
      <c r="AD96" s="28"/>
      <c r="AE96" s="28"/>
      <c r="AF96" s="28"/>
      <c r="AG96" s="28"/>
      <c r="AH96" s="28"/>
    </row>
    <row r="97" s="4" customFormat="1" ht="62" customHeight="1" spans="1:34">
      <c r="A97" s="28" t="s">
        <v>556</v>
      </c>
      <c r="B97" s="28">
        <v>90</v>
      </c>
      <c r="C97" s="28" t="s">
        <v>852</v>
      </c>
      <c r="D97" s="28" t="s">
        <v>558</v>
      </c>
      <c r="E97" s="28" t="s">
        <v>793</v>
      </c>
      <c r="F97" s="28" t="s">
        <v>794</v>
      </c>
      <c r="G97" s="28" t="s">
        <v>853</v>
      </c>
      <c r="H97" s="28" t="s">
        <v>114</v>
      </c>
      <c r="I97" s="28" t="s">
        <v>759</v>
      </c>
      <c r="J97" s="28" t="s">
        <v>854</v>
      </c>
      <c r="K97" s="28" t="s">
        <v>855</v>
      </c>
      <c r="L97" s="28" t="s">
        <v>854</v>
      </c>
      <c r="M97" s="28" t="s">
        <v>856</v>
      </c>
      <c r="N97" s="28" t="s">
        <v>799</v>
      </c>
      <c r="O97" s="28" t="s">
        <v>800</v>
      </c>
      <c r="P97" s="28" t="s">
        <v>801</v>
      </c>
      <c r="Q97" s="28" t="s">
        <v>802</v>
      </c>
      <c r="R97" s="28" t="s">
        <v>857</v>
      </c>
      <c r="S97" s="28" t="s">
        <v>569</v>
      </c>
      <c r="T97" s="28" t="s">
        <v>570</v>
      </c>
      <c r="U97" s="28" t="s">
        <v>571</v>
      </c>
      <c r="V97" s="28" t="s">
        <v>760</v>
      </c>
      <c r="W97" s="28">
        <v>6.9</v>
      </c>
      <c r="X97" s="28">
        <v>6.9</v>
      </c>
      <c r="Y97" s="28"/>
      <c r="Z97" s="28"/>
      <c r="AA97" s="33">
        <f t="shared" si="3"/>
        <v>3</v>
      </c>
      <c r="AB97" s="28"/>
      <c r="AC97" s="28">
        <v>3</v>
      </c>
      <c r="AD97" s="28"/>
      <c r="AE97" s="28"/>
      <c r="AF97" s="28"/>
      <c r="AG97" s="28"/>
      <c r="AH97" s="28"/>
    </row>
    <row r="98" s="4" customFormat="1" ht="62" customHeight="1" spans="1:34">
      <c r="A98" s="28" t="s">
        <v>556</v>
      </c>
      <c r="B98" s="28">
        <v>91</v>
      </c>
      <c r="C98" s="28" t="s">
        <v>858</v>
      </c>
      <c r="D98" s="28" t="s">
        <v>558</v>
      </c>
      <c r="E98" s="28" t="s">
        <v>793</v>
      </c>
      <c r="F98" s="28" t="s">
        <v>794</v>
      </c>
      <c r="G98" s="28" t="s">
        <v>859</v>
      </c>
      <c r="H98" s="28" t="s">
        <v>114</v>
      </c>
      <c r="I98" s="28" t="s">
        <v>547</v>
      </c>
      <c r="J98" s="28" t="s">
        <v>860</v>
      </c>
      <c r="K98" s="28" t="s">
        <v>861</v>
      </c>
      <c r="L98" s="28" t="s">
        <v>860</v>
      </c>
      <c r="M98" s="28" t="s">
        <v>862</v>
      </c>
      <c r="N98" s="28" t="s">
        <v>799</v>
      </c>
      <c r="O98" s="28" t="s">
        <v>800</v>
      </c>
      <c r="P98" s="28" t="s">
        <v>801</v>
      </c>
      <c r="Q98" s="28" t="s">
        <v>802</v>
      </c>
      <c r="R98" s="28" t="s">
        <v>863</v>
      </c>
      <c r="S98" s="28" t="s">
        <v>569</v>
      </c>
      <c r="T98" s="28" t="s">
        <v>570</v>
      </c>
      <c r="U98" s="28" t="s">
        <v>571</v>
      </c>
      <c r="V98" s="28" t="s">
        <v>554</v>
      </c>
      <c r="W98" s="28">
        <v>22</v>
      </c>
      <c r="X98" s="28">
        <v>22</v>
      </c>
      <c r="Y98" s="28"/>
      <c r="Z98" s="28"/>
      <c r="AA98" s="33">
        <f t="shared" si="3"/>
        <v>11</v>
      </c>
      <c r="AB98" s="28"/>
      <c r="AC98" s="28">
        <f>X98/2</f>
        <v>11</v>
      </c>
      <c r="AD98" s="28"/>
      <c r="AE98" s="28"/>
      <c r="AF98" s="28"/>
      <c r="AG98" s="28"/>
      <c r="AH98" s="28"/>
    </row>
    <row r="99" s="4" customFormat="1" ht="62" customHeight="1" spans="1:34">
      <c r="A99" s="28" t="s">
        <v>556</v>
      </c>
      <c r="B99" s="28">
        <v>92</v>
      </c>
      <c r="C99" s="28" t="s">
        <v>864</v>
      </c>
      <c r="D99" s="28" t="s">
        <v>558</v>
      </c>
      <c r="E99" s="28" t="s">
        <v>793</v>
      </c>
      <c r="F99" s="28" t="s">
        <v>794</v>
      </c>
      <c r="G99" s="28" t="s">
        <v>865</v>
      </c>
      <c r="H99" s="28" t="s">
        <v>114</v>
      </c>
      <c r="I99" s="28" t="s">
        <v>729</v>
      </c>
      <c r="J99" s="28" t="s">
        <v>866</v>
      </c>
      <c r="K99" s="28" t="s">
        <v>867</v>
      </c>
      <c r="L99" s="28" t="s">
        <v>866</v>
      </c>
      <c r="M99" s="28" t="s">
        <v>868</v>
      </c>
      <c r="N99" s="28" t="s">
        <v>799</v>
      </c>
      <c r="O99" s="28" t="s">
        <v>800</v>
      </c>
      <c r="P99" s="28" t="s">
        <v>801</v>
      </c>
      <c r="Q99" s="28" t="s">
        <v>802</v>
      </c>
      <c r="R99" s="28" t="s">
        <v>869</v>
      </c>
      <c r="S99" s="28" t="s">
        <v>569</v>
      </c>
      <c r="T99" s="28" t="s">
        <v>570</v>
      </c>
      <c r="U99" s="28" t="s">
        <v>571</v>
      </c>
      <c r="V99" s="28" t="s">
        <v>467</v>
      </c>
      <c r="W99" s="28">
        <v>2.98</v>
      </c>
      <c r="X99" s="28">
        <v>2.98</v>
      </c>
      <c r="Y99" s="28"/>
      <c r="Z99" s="28"/>
      <c r="AA99" s="33">
        <f t="shared" si="3"/>
        <v>1.5</v>
      </c>
      <c r="AB99" s="28"/>
      <c r="AC99" s="28">
        <v>1.5</v>
      </c>
      <c r="AD99" s="28"/>
      <c r="AE99" s="28"/>
      <c r="AF99" s="28"/>
      <c r="AG99" s="28"/>
      <c r="AH99" s="28"/>
    </row>
    <row r="100" s="4" customFormat="1" ht="62" customHeight="1" spans="1:34">
      <c r="A100" s="28" t="s">
        <v>556</v>
      </c>
      <c r="B100" s="28">
        <v>93</v>
      </c>
      <c r="C100" s="28" t="s">
        <v>870</v>
      </c>
      <c r="D100" s="28" t="s">
        <v>558</v>
      </c>
      <c r="E100" s="28" t="s">
        <v>793</v>
      </c>
      <c r="F100" s="28" t="s">
        <v>794</v>
      </c>
      <c r="G100" s="28" t="s">
        <v>871</v>
      </c>
      <c r="H100" s="28" t="s">
        <v>114</v>
      </c>
      <c r="I100" s="28" t="s">
        <v>620</v>
      </c>
      <c r="J100" s="28" t="s">
        <v>872</v>
      </c>
      <c r="K100" s="28" t="s">
        <v>873</v>
      </c>
      <c r="L100" s="28" t="s">
        <v>872</v>
      </c>
      <c r="M100" s="28" t="s">
        <v>874</v>
      </c>
      <c r="N100" s="28" t="s">
        <v>799</v>
      </c>
      <c r="O100" s="28" t="s">
        <v>800</v>
      </c>
      <c r="P100" s="28" t="s">
        <v>801</v>
      </c>
      <c r="Q100" s="28" t="s">
        <v>802</v>
      </c>
      <c r="R100" s="28" t="s">
        <v>875</v>
      </c>
      <c r="S100" s="28" t="s">
        <v>569</v>
      </c>
      <c r="T100" s="28" t="s">
        <v>570</v>
      </c>
      <c r="U100" s="28" t="s">
        <v>571</v>
      </c>
      <c r="V100" s="28" t="s">
        <v>625</v>
      </c>
      <c r="W100" s="28">
        <v>19</v>
      </c>
      <c r="X100" s="28">
        <v>19</v>
      </c>
      <c r="Y100" s="28"/>
      <c r="Z100" s="28"/>
      <c r="AA100" s="33">
        <f t="shared" si="3"/>
        <v>9</v>
      </c>
      <c r="AB100" s="28"/>
      <c r="AC100" s="28">
        <v>9</v>
      </c>
      <c r="AD100" s="28"/>
      <c r="AE100" s="28"/>
      <c r="AF100" s="28"/>
      <c r="AG100" s="28"/>
      <c r="AH100" s="28"/>
    </row>
    <row r="101" s="4" customFormat="1" ht="62" customHeight="1" spans="1:34">
      <c r="A101" s="28" t="s">
        <v>556</v>
      </c>
      <c r="B101" s="28">
        <v>94</v>
      </c>
      <c r="C101" s="28" t="s">
        <v>876</v>
      </c>
      <c r="D101" s="28" t="s">
        <v>558</v>
      </c>
      <c r="E101" s="28" t="s">
        <v>793</v>
      </c>
      <c r="F101" s="28" t="s">
        <v>794</v>
      </c>
      <c r="G101" s="28" t="s">
        <v>877</v>
      </c>
      <c r="H101" s="28" t="s">
        <v>114</v>
      </c>
      <c r="I101" s="28" t="s">
        <v>321</v>
      </c>
      <c r="J101" s="28" t="s">
        <v>878</v>
      </c>
      <c r="K101" s="28" t="s">
        <v>879</v>
      </c>
      <c r="L101" s="28" t="s">
        <v>878</v>
      </c>
      <c r="M101" s="28" t="s">
        <v>880</v>
      </c>
      <c r="N101" s="28" t="s">
        <v>799</v>
      </c>
      <c r="O101" s="28" t="s">
        <v>800</v>
      </c>
      <c r="P101" s="28" t="s">
        <v>801</v>
      </c>
      <c r="Q101" s="28" t="s">
        <v>802</v>
      </c>
      <c r="R101" s="28" t="s">
        <v>881</v>
      </c>
      <c r="S101" s="28" t="s">
        <v>569</v>
      </c>
      <c r="T101" s="28" t="s">
        <v>570</v>
      </c>
      <c r="U101" s="28" t="s">
        <v>571</v>
      </c>
      <c r="V101" s="28" t="s">
        <v>668</v>
      </c>
      <c r="W101" s="28">
        <v>5.7</v>
      </c>
      <c r="X101" s="28">
        <v>5.7</v>
      </c>
      <c r="Y101" s="28"/>
      <c r="Z101" s="28"/>
      <c r="AA101" s="33">
        <f t="shared" si="3"/>
        <v>2.5</v>
      </c>
      <c r="AB101" s="28"/>
      <c r="AC101" s="28">
        <v>2.5</v>
      </c>
      <c r="AD101" s="28"/>
      <c r="AE101" s="28"/>
      <c r="AF101" s="28"/>
      <c r="AG101" s="28"/>
      <c r="AH101" s="28"/>
    </row>
    <row r="102" s="4" customFormat="1" ht="62" customHeight="1" spans="1:34">
      <c r="A102" s="28" t="s">
        <v>556</v>
      </c>
      <c r="B102" s="28">
        <v>95</v>
      </c>
      <c r="C102" s="28" t="s">
        <v>882</v>
      </c>
      <c r="D102" s="28" t="s">
        <v>558</v>
      </c>
      <c r="E102" s="28" t="s">
        <v>793</v>
      </c>
      <c r="F102" s="28" t="s">
        <v>794</v>
      </c>
      <c r="G102" s="28" t="s">
        <v>883</v>
      </c>
      <c r="H102" s="28" t="s">
        <v>114</v>
      </c>
      <c r="I102" s="28" t="s">
        <v>561</v>
      </c>
      <c r="J102" s="28" t="s">
        <v>884</v>
      </c>
      <c r="K102" s="28" t="s">
        <v>885</v>
      </c>
      <c r="L102" s="28" t="s">
        <v>884</v>
      </c>
      <c r="M102" s="28" t="s">
        <v>886</v>
      </c>
      <c r="N102" s="28" t="s">
        <v>799</v>
      </c>
      <c r="O102" s="28" t="s">
        <v>800</v>
      </c>
      <c r="P102" s="28" t="s">
        <v>801</v>
      </c>
      <c r="Q102" s="28" t="s">
        <v>802</v>
      </c>
      <c r="R102" s="28" t="s">
        <v>887</v>
      </c>
      <c r="S102" s="28" t="s">
        <v>569</v>
      </c>
      <c r="T102" s="28" t="s">
        <v>570</v>
      </c>
      <c r="U102" s="28" t="s">
        <v>571</v>
      </c>
      <c r="V102" s="28" t="s">
        <v>572</v>
      </c>
      <c r="W102" s="28">
        <v>1.38</v>
      </c>
      <c r="X102" s="28">
        <v>1.38</v>
      </c>
      <c r="Y102" s="28"/>
      <c r="Z102" s="28"/>
      <c r="AA102" s="33">
        <f t="shared" si="3"/>
        <v>0.5</v>
      </c>
      <c r="AB102" s="28"/>
      <c r="AC102" s="28">
        <v>0.5</v>
      </c>
      <c r="AD102" s="28"/>
      <c r="AE102" s="28"/>
      <c r="AF102" s="28"/>
      <c r="AG102" s="28"/>
      <c r="AH102" s="28"/>
    </row>
    <row r="103" s="4" customFormat="1" ht="62" customHeight="1" spans="1:34">
      <c r="A103" s="28" t="s">
        <v>556</v>
      </c>
      <c r="B103" s="28">
        <v>96</v>
      </c>
      <c r="C103" s="28" t="s">
        <v>888</v>
      </c>
      <c r="D103" s="28" t="s">
        <v>558</v>
      </c>
      <c r="E103" s="28" t="s">
        <v>793</v>
      </c>
      <c r="F103" s="28" t="s">
        <v>794</v>
      </c>
      <c r="G103" s="28" t="s">
        <v>889</v>
      </c>
      <c r="H103" s="28" t="s">
        <v>114</v>
      </c>
      <c r="I103" s="28" t="s">
        <v>635</v>
      </c>
      <c r="J103" s="28" t="s">
        <v>890</v>
      </c>
      <c r="K103" s="28" t="s">
        <v>891</v>
      </c>
      <c r="L103" s="28" t="s">
        <v>890</v>
      </c>
      <c r="M103" s="28" t="s">
        <v>892</v>
      </c>
      <c r="N103" s="28" t="s">
        <v>799</v>
      </c>
      <c r="O103" s="28" t="s">
        <v>800</v>
      </c>
      <c r="P103" s="28" t="s">
        <v>801</v>
      </c>
      <c r="Q103" s="28" t="s">
        <v>802</v>
      </c>
      <c r="R103" s="28" t="s">
        <v>893</v>
      </c>
      <c r="S103" s="28" t="s">
        <v>569</v>
      </c>
      <c r="T103" s="28" t="s">
        <v>570</v>
      </c>
      <c r="U103" s="28" t="s">
        <v>571</v>
      </c>
      <c r="V103" s="28" t="s">
        <v>640</v>
      </c>
      <c r="W103" s="28">
        <v>11.44</v>
      </c>
      <c r="X103" s="28">
        <v>11.44</v>
      </c>
      <c r="Y103" s="28"/>
      <c r="Z103" s="28"/>
      <c r="AA103" s="33">
        <f t="shared" si="3"/>
        <v>6</v>
      </c>
      <c r="AB103" s="28"/>
      <c r="AC103" s="28">
        <v>6</v>
      </c>
      <c r="AD103" s="28"/>
      <c r="AE103" s="28"/>
      <c r="AF103" s="28"/>
      <c r="AG103" s="28"/>
      <c r="AH103" s="28"/>
    </row>
    <row r="104" s="4" customFormat="1" ht="62" customHeight="1" spans="1:34">
      <c r="A104" s="28" t="s">
        <v>556</v>
      </c>
      <c r="B104" s="28">
        <v>97</v>
      </c>
      <c r="C104" s="28" t="s">
        <v>894</v>
      </c>
      <c r="D104" s="28" t="s">
        <v>558</v>
      </c>
      <c r="E104" s="28" t="s">
        <v>793</v>
      </c>
      <c r="F104" s="28" t="s">
        <v>794</v>
      </c>
      <c r="G104" s="28" t="s">
        <v>895</v>
      </c>
      <c r="H104" s="28" t="s">
        <v>114</v>
      </c>
      <c r="I104" s="28" t="s">
        <v>584</v>
      </c>
      <c r="J104" s="28" t="s">
        <v>896</v>
      </c>
      <c r="K104" s="28" t="s">
        <v>897</v>
      </c>
      <c r="L104" s="28" t="s">
        <v>896</v>
      </c>
      <c r="M104" s="28" t="s">
        <v>898</v>
      </c>
      <c r="N104" s="28" t="s">
        <v>799</v>
      </c>
      <c r="O104" s="28" t="s">
        <v>800</v>
      </c>
      <c r="P104" s="28" t="s">
        <v>801</v>
      </c>
      <c r="Q104" s="28" t="s">
        <v>802</v>
      </c>
      <c r="R104" s="28" t="s">
        <v>899</v>
      </c>
      <c r="S104" s="28" t="s">
        <v>569</v>
      </c>
      <c r="T104" s="28" t="s">
        <v>570</v>
      </c>
      <c r="U104" s="28" t="s">
        <v>571</v>
      </c>
      <c r="V104" s="28" t="s">
        <v>589</v>
      </c>
      <c r="W104" s="28">
        <v>38.62</v>
      </c>
      <c r="X104" s="28">
        <v>38.62</v>
      </c>
      <c r="Y104" s="28"/>
      <c r="Z104" s="28"/>
      <c r="AA104" s="33">
        <f t="shared" si="3"/>
        <v>19</v>
      </c>
      <c r="AB104" s="28"/>
      <c r="AC104" s="28">
        <v>19</v>
      </c>
      <c r="AD104" s="28"/>
      <c r="AE104" s="28"/>
      <c r="AF104" s="28"/>
      <c r="AG104" s="28"/>
      <c r="AH104" s="28"/>
    </row>
    <row r="105" s="4" customFormat="1" ht="62" customHeight="1" spans="1:34">
      <c r="A105" s="28" t="s">
        <v>556</v>
      </c>
      <c r="B105" s="28">
        <v>98</v>
      </c>
      <c r="C105" s="28" t="s">
        <v>900</v>
      </c>
      <c r="D105" s="28" t="s">
        <v>558</v>
      </c>
      <c r="E105" s="28" t="s">
        <v>793</v>
      </c>
      <c r="F105" s="28" t="s">
        <v>794</v>
      </c>
      <c r="G105" s="28" t="s">
        <v>901</v>
      </c>
      <c r="H105" s="28" t="s">
        <v>114</v>
      </c>
      <c r="I105" s="28" t="s">
        <v>763</v>
      </c>
      <c r="J105" s="28" t="s">
        <v>902</v>
      </c>
      <c r="K105" s="28" t="s">
        <v>903</v>
      </c>
      <c r="L105" s="28" t="s">
        <v>902</v>
      </c>
      <c r="M105" s="28" t="s">
        <v>904</v>
      </c>
      <c r="N105" s="28" t="s">
        <v>799</v>
      </c>
      <c r="O105" s="28" t="s">
        <v>800</v>
      </c>
      <c r="P105" s="28" t="s">
        <v>801</v>
      </c>
      <c r="Q105" s="28" t="s">
        <v>802</v>
      </c>
      <c r="R105" s="28" t="s">
        <v>905</v>
      </c>
      <c r="S105" s="28" t="s">
        <v>569</v>
      </c>
      <c r="T105" s="28" t="s">
        <v>570</v>
      </c>
      <c r="U105" s="28" t="s">
        <v>571</v>
      </c>
      <c r="V105" s="28" t="s">
        <v>768</v>
      </c>
      <c r="W105" s="28">
        <v>11.5</v>
      </c>
      <c r="X105" s="28">
        <v>11.5</v>
      </c>
      <c r="Y105" s="28"/>
      <c r="Z105" s="28"/>
      <c r="AA105" s="33">
        <f t="shared" si="3"/>
        <v>6</v>
      </c>
      <c r="AB105" s="28"/>
      <c r="AC105" s="28">
        <v>6</v>
      </c>
      <c r="AD105" s="28"/>
      <c r="AE105" s="28"/>
      <c r="AF105" s="28"/>
      <c r="AG105" s="28"/>
      <c r="AH105" s="28"/>
    </row>
    <row r="106" s="4" customFormat="1" ht="62" customHeight="1" spans="1:34">
      <c r="A106" s="28" t="s">
        <v>556</v>
      </c>
      <c r="B106" s="28">
        <v>99</v>
      </c>
      <c r="C106" s="28" t="s">
        <v>906</v>
      </c>
      <c r="D106" s="28" t="s">
        <v>558</v>
      </c>
      <c r="E106" s="28" t="s">
        <v>793</v>
      </c>
      <c r="F106" s="28" t="s">
        <v>794</v>
      </c>
      <c r="G106" s="28" t="s">
        <v>907</v>
      </c>
      <c r="H106" s="28" t="s">
        <v>114</v>
      </c>
      <c r="I106" s="28" t="s">
        <v>736</v>
      </c>
      <c r="J106" s="28" t="s">
        <v>908</v>
      </c>
      <c r="K106" s="28" t="s">
        <v>909</v>
      </c>
      <c r="L106" s="28" t="s">
        <v>908</v>
      </c>
      <c r="M106" s="28" t="s">
        <v>910</v>
      </c>
      <c r="N106" s="28" t="s">
        <v>799</v>
      </c>
      <c r="O106" s="28" t="s">
        <v>800</v>
      </c>
      <c r="P106" s="28" t="s">
        <v>801</v>
      </c>
      <c r="Q106" s="28" t="s">
        <v>802</v>
      </c>
      <c r="R106" s="28" t="s">
        <v>911</v>
      </c>
      <c r="S106" s="28" t="s">
        <v>569</v>
      </c>
      <c r="T106" s="28" t="s">
        <v>570</v>
      </c>
      <c r="U106" s="28" t="s">
        <v>571</v>
      </c>
      <c r="V106" s="28" t="s">
        <v>741</v>
      </c>
      <c r="W106" s="28">
        <v>4.6</v>
      </c>
      <c r="X106" s="28">
        <v>4.6</v>
      </c>
      <c r="Y106" s="28"/>
      <c r="Z106" s="28"/>
      <c r="AA106" s="33">
        <f t="shared" si="3"/>
        <v>2</v>
      </c>
      <c r="AB106" s="28"/>
      <c r="AC106" s="28">
        <v>2</v>
      </c>
      <c r="AD106" s="28"/>
      <c r="AE106" s="28"/>
      <c r="AF106" s="28"/>
      <c r="AG106" s="28"/>
      <c r="AH106" s="28"/>
    </row>
    <row r="107" s="4" customFormat="1" ht="62" customHeight="1" spans="1:34">
      <c r="A107" s="28" t="s">
        <v>556</v>
      </c>
      <c r="B107" s="28">
        <v>100</v>
      </c>
      <c r="C107" s="28" t="s">
        <v>912</v>
      </c>
      <c r="D107" s="28" t="s">
        <v>558</v>
      </c>
      <c r="E107" s="28" t="s">
        <v>793</v>
      </c>
      <c r="F107" s="28" t="s">
        <v>794</v>
      </c>
      <c r="G107" s="28" t="s">
        <v>913</v>
      </c>
      <c r="H107" s="28" t="s">
        <v>114</v>
      </c>
      <c r="I107" s="28" t="s">
        <v>592</v>
      </c>
      <c r="J107" s="28" t="s">
        <v>914</v>
      </c>
      <c r="K107" s="28" t="s">
        <v>915</v>
      </c>
      <c r="L107" s="28" t="s">
        <v>914</v>
      </c>
      <c r="M107" s="28" t="s">
        <v>916</v>
      </c>
      <c r="N107" s="28" t="s">
        <v>799</v>
      </c>
      <c r="O107" s="28" t="s">
        <v>800</v>
      </c>
      <c r="P107" s="28" t="s">
        <v>801</v>
      </c>
      <c r="Q107" s="28" t="s">
        <v>802</v>
      </c>
      <c r="R107" s="28" t="s">
        <v>917</v>
      </c>
      <c r="S107" s="28" t="s">
        <v>569</v>
      </c>
      <c r="T107" s="28" t="s">
        <v>570</v>
      </c>
      <c r="U107" s="28" t="s">
        <v>571</v>
      </c>
      <c r="V107" s="28" t="s">
        <v>597</v>
      </c>
      <c r="W107" s="28">
        <v>24.9</v>
      </c>
      <c r="X107" s="28">
        <v>24.9</v>
      </c>
      <c r="Y107" s="28"/>
      <c r="Z107" s="28"/>
      <c r="AA107" s="33">
        <f t="shared" si="3"/>
        <v>12</v>
      </c>
      <c r="AB107" s="28"/>
      <c r="AC107" s="28">
        <v>12</v>
      </c>
      <c r="AD107" s="28"/>
      <c r="AE107" s="28"/>
      <c r="AF107" s="28"/>
      <c r="AG107" s="28"/>
      <c r="AH107" s="28"/>
    </row>
    <row r="108" s="4" customFormat="1" ht="62" customHeight="1" spans="1:34">
      <c r="A108" s="28" t="s">
        <v>556</v>
      </c>
      <c r="B108" s="28">
        <v>101</v>
      </c>
      <c r="C108" s="28" t="s">
        <v>918</v>
      </c>
      <c r="D108" s="28" t="s">
        <v>558</v>
      </c>
      <c r="E108" s="28" t="s">
        <v>793</v>
      </c>
      <c r="F108" s="28" t="s">
        <v>794</v>
      </c>
      <c r="G108" s="28" t="s">
        <v>919</v>
      </c>
      <c r="H108" s="28" t="s">
        <v>114</v>
      </c>
      <c r="I108" s="28" t="s">
        <v>691</v>
      </c>
      <c r="J108" s="28" t="s">
        <v>920</v>
      </c>
      <c r="K108" s="28" t="s">
        <v>921</v>
      </c>
      <c r="L108" s="28" t="s">
        <v>920</v>
      </c>
      <c r="M108" s="28" t="s">
        <v>922</v>
      </c>
      <c r="N108" s="28" t="s">
        <v>799</v>
      </c>
      <c r="O108" s="28" t="s">
        <v>800</v>
      </c>
      <c r="P108" s="28" t="s">
        <v>801</v>
      </c>
      <c r="Q108" s="28" t="s">
        <v>802</v>
      </c>
      <c r="R108" s="28" t="s">
        <v>923</v>
      </c>
      <c r="S108" s="28" t="s">
        <v>569</v>
      </c>
      <c r="T108" s="28" t="s">
        <v>570</v>
      </c>
      <c r="U108" s="28" t="s">
        <v>571</v>
      </c>
      <c r="V108" s="28" t="s">
        <v>696</v>
      </c>
      <c r="W108" s="28">
        <v>7.4</v>
      </c>
      <c r="X108" s="28">
        <v>7.4</v>
      </c>
      <c r="Y108" s="28"/>
      <c r="Z108" s="28"/>
      <c r="AA108" s="33">
        <f t="shared" si="3"/>
        <v>4</v>
      </c>
      <c r="AB108" s="28"/>
      <c r="AC108" s="28">
        <v>4</v>
      </c>
      <c r="AD108" s="28"/>
      <c r="AE108" s="28"/>
      <c r="AF108" s="28"/>
      <c r="AG108" s="28"/>
      <c r="AH108" s="28"/>
    </row>
    <row r="109" s="4" customFormat="1" ht="62" customHeight="1" spans="1:34">
      <c r="A109" s="28" t="s">
        <v>556</v>
      </c>
      <c r="B109" s="28">
        <v>102</v>
      </c>
      <c r="C109" s="28" t="s">
        <v>924</v>
      </c>
      <c r="D109" s="28" t="s">
        <v>558</v>
      </c>
      <c r="E109" s="28" t="s">
        <v>793</v>
      </c>
      <c r="F109" s="28" t="s">
        <v>794</v>
      </c>
      <c r="G109" s="28" t="s">
        <v>925</v>
      </c>
      <c r="H109" s="28" t="s">
        <v>114</v>
      </c>
      <c r="I109" s="28" t="s">
        <v>751</v>
      </c>
      <c r="J109" s="28" t="s">
        <v>926</v>
      </c>
      <c r="K109" s="28" t="s">
        <v>927</v>
      </c>
      <c r="L109" s="28" t="s">
        <v>926</v>
      </c>
      <c r="M109" s="28" t="s">
        <v>928</v>
      </c>
      <c r="N109" s="28" t="s">
        <v>799</v>
      </c>
      <c r="O109" s="28" t="s">
        <v>800</v>
      </c>
      <c r="P109" s="28" t="s">
        <v>801</v>
      </c>
      <c r="Q109" s="28" t="s">
        <v>802</v>
      </c>
      <c r="R109" s="28" t="s">
        <v>929</v>
      </c>
      <c r="S109" s="28" t="s">
        <v>569</v>
      </c>
      <c r="T109" s="28" t="s">
        <v>570</v>
      </c>
      <c r="U109" s="28" t="s">
        <v>571</v>
      </c>
      <c r="V109" s="28" t="s">
        <v>756</v>
      </c>
      <c r="W109" s="28">
        <v>17</v>
      </c>
      <c r="X109" s="28">
        <v>17</v>
      </c>
      <c r="Y109" s="28"/>
      <c r="Z109" s="28"/>
      <c r="AA109" s="33">
        <f t="shared" si="3"/>
        <v>9</v>
      </c>
      <c r="AB109" s="28"/>
      <c r="AC109" s="28">
        <v>9</v>
      </c>
      <c r="AD109" s="28"/>
      <c r="AE109" s="28"/>
      <c r="AF109" s="28"/>
      <c r="AG109" s="28"/>
      <c r="AH109" s="28"/>
    </row>
    <row r="110" s="4" customFormat="1" ht="62" customHeight="1" spans="1:34">
      <c r="A110" s="28" t="s">
        <v>556</v>
      </c>
      <c r="B110" s="28">
        <v>103</v>
      </c>
      <c r="C110" s="28" t="s">
        <v>930</v>
      </c>
      <c r="D110" s="28" t="s">
        <v>558</v>
      </c>
      <c r="E110" s="28" t="s">
        <v>793</v>
      </c>
      <c r="F110" s="28" t="s">
        <v>794</v>
      </c>
      <c r="G110" s="28" t="s">
        <v>931</v>
      </c>
      <c r="H110" s="28" t="s">
        <v>114</v>
      </c>
      <c r="I110" s="28" t="s">
        <v>515</v>
      </c>
      <c r="J110" s="28" t="s">
        <v>932</v>
      </c>
      <c r="K110" s="28" t="s">
        <v>933</v>
      </c>
      <c r="L110" s="28" t="s">
        <v>932</v>
      </c>
      <c r="M110" s="28" t="s">
        <v>934</v>
      </c>
      <c r="N110" s="28" t="s">
        <v>799</v>
      </c>
      <c r="O110" s="28" t="s">
        <v>800</v>
      </c>
      <c r="P110" s="28" t="s">
        <v>801</v>
      </c>
      <c r="Q110" s="28" t="s">
        <v>802</v>
      </c>
      <c r="R110" s="28" t="s">
        <v>935</v>
      </c>
      <c r="S110" s="28" t="s">
        <v>569</v>
      </c>
      <c r="T110" s="28" t="s">
        <v>570</v>
      </c>
      <c r="U110" s="28" t="s">
        <v>571</v>
      </c>
      <c r="V110" s="28" t="s">
        <v>523</v>
      </c>
      <c r="W110" s="28">
        <v>17.04</v>
      </c>
      <c r="X110" s="28">
        <v>17.04</v>
      </c>
      <c r="Y110" s="28"/>
      <c r="Z110" s="28"/>
      <c r="AA110" s="33">
        <f t="shared" si="3"/>
        <v>8</v>
      </c>
      <c r="AB110" s="28"/>
      <c r="AC110" s="28">
        <v>8</v>
      </c>
      <c r="AD110" s="28"/>
      <c r="AE110" s="28"/>
      <c r="AF110" s="28"/>
      <c r="AG110" s="28"/>
      <c r="AH110" s="28"/>
    </row>
    <row r="111" s="4" customFormat="1" ht="62" customHeight="1" spans="1:34">
      <c r="A111" s="28" t="s">
        <v>556</v>
      </c>
      <c r="B111" s="28">
        <v>104</v>
      </c>
      <c r="C111" s="28" t="s">
        <v>936</v>
      </c>
      <c r="D111" s="28" t="s">
        <v>558</v>
      </c>
      <c r="E111" s="28" t="s">
        <v>793</v>
      </c>
      <c r="F111" s="28" t="s">
        <v>794</v>
      </c>
      <c r="G111" s="28" t="s">
        <v>937</v>
      </c>
      <c r="H111" s="28" t="s">
        <v>114</v>
      </c>
      <c r="I111" s="28" t="s">
        <v>657</v>
      </c>
      <c r="J111" s="28" t="s">
        <v>938</v>
      </c>
      <c r="K111" s="28" t="s">
        <v>939</v>
      </c>
      <c r="L111" s="28" t="s">
        <v>938</v>
      </c>
      <c r="M111" s="28" t="s">
        <v>940</v>
      </c>
      <c r="N111" s="28" t="s">
        <v>799</v>
      </c>
      <c r="O111" s="28" t="s">
        <v>800</v>
      </c>
      <c r="P111" s="28" t="s">
        <v>801</v>
      </c>
      <c r="Q111" s="28" t="s">
        <v>802</v>
      </c>
      <c r="R111" s="28" t="s">
        <v>941</v>
      </c>
      <c r="S111" s="28" t="s">
        <v>569</v>
      </c>
      <c r="T111" s="28" t="s">
        <v>570</v>
      </c>
      <c r="U111" s="28" t="s">
        <v>571</v>
      </c>
      <c r="V111" s="28" t="s">
        <v>90</v>
      </c>
      <c r="W111" s="28">
        <v>15.08</v>
      </c>
      <c r="X111" s="28">
        <v>15.08</v>
      </c>
      <c r="Y111" s="28"/>
      <c r="Z111" s="28"/>
      <c r="AA111" s="33">
        <f t="shared" si="3"/>
        <v>8</v>
      </c>
      <c r="AB111" s="28"/>
      <c r="AC111" s="28">
        <v>8</v>
      </c>
      <c r="AD111" s="28"/>
      <c r="AE111" s="28"/>
      <c r="AF111" s="28"/>
      <c r="AG111" s="28"/>
      <c r="AH111" s="28"/>
    </row>
    <row r="112" s="4" customFormat="1" ht="62" customHeight="1" spans="1:34">
      <c r="A112" s="28" t="s">
        <v>556</v>
      </c>
      <c r="B112" s="28">
        <v>105</v>
      </c>
      <c r="C112" s="28" t="s">
        <v>942</v>
      </c>
      <c r="D112" s="28" t="s">
        <v>558</v>
      </c>
      <c r="E112" s="28" t="s">
        <v>793</v>
      </c>
      <c r="F112" s="28" t="s">
        <v>794</v>
      </c>
      <c r="G112" s="28" t="s">
        <v>943</v>
      </c>
      <c r="H112" s="28" t="s">
        <v>114</v>
      </c>
      <c r="I112" s="28" t="s">
        <v>230</v>
      </c>
      <c r="J112" s="28" t="s">
        <v>944</v>
      </c>
      <c r="K112" s="28" t="s">
        <v>945</v>
      </c>
      <c r="L112" s="28" t="s">
        <v>944</v>
      </c>
      <c r="M112" s="28" t="s">
        <v>946</v>
      </c>
      <c r="N112" s="28" t="s">
        <v>799</v>
      </c>
      <c r="O112" s="28" t="s">
        <v>800</v>
      </c>
      <c r="P112" s="28" t="s">
        <v>801</v>
      </c>
      <c r="Q112" s="28" t="s">
        <v>802</v>
      </c>
      <c r="R112" s="28" t="s">
        <v>947</v>
      </c>
      <c r="S112" s="28" t="s">
        <v>569</v>
      </c>
      <c r="T112" s="28" t="s">
        <v>570</v>
      </c>
      <c r="U112" s="28" t="s">
        <v>571</v>
      </c>
      <c r="V112" s="28" t="s">
        <v>237</v>
      </c>
      <c r="W112" s="28">
        <v>13</v>
      </c>
      <c r="X112" s="28">
        <v>13</v>
      </c>
      <c r="Y112" s="28"/>
      <c r="Z112" s="28"/>
      <c r="AA112" s="33">
        <f t="shared" si="3"/>
        <v>6</v>
      </c>
      <c r="AB112" s="28"/>
      <c r="AC112" s="28">
        <v>6</v>
      </c>
      <c r="AD112" s="28"/>
      <c r="AE112" s="28"/>
      <c r="AF112" s="28"/>
      <c r="AG112" s="28"/>
      <c r="AH112" s="28"/>
    </row>
    <row r="113" s="4" customFormat="1" ht="62" customHeight="1" spans="1:34">
      <c r="A113" s="28" t="s">
        <v>556</v>
      </c>
      <c r="B113" s="28">
        <v>106</v>
      </c>
      <c r="C113" s="28" t="s">
        <v>948</v>
      </c>
      <c r="D113" s="28" t="s">
        <v>558</v>
      </c>
      <c r="E113" s="28" t="s">
        <v>793</v>
      </c>
      <c r="F113" s="28" t="s">
        <v>794</v>
      </c>
      <c r="G113" s="28" t="s">
        <v>949</v>
      </c>
      <c r="H113" s="28" t="s">
        <v>114</v>
      </c>
      <c r="I113" s="28" t="s">
        <v>780</v>
      </c>
      <c r="J113" s="28" t="s">
        <v>950</v>
      </c>
      <c r="K113" s="28" t="s">
        <v>951</v>
      </c>
      <c r="L113" s="28" t="s">
        <v>950</v>
      </c>
      <c r="M113" s="28" t="s">
        <v>952</v>
      </c>
      <c r="N113" s="28" t="s">
        <v>799</v>
      </c>
      <c r="O113" s="28" t="s">
        <v>800</v>
      </c>
      <c r="P113" s="28" t="s">
        <v>801</v>
      </c>
      <c r="Q113" s="28" t="s">
        <v>802</v>
      </c>
      <c r="R113" s="28" t="s">
        <v>953</v>
      </c>
      <c r="S113" s="28" t="s">
        <v>569</v>
      </c>
      <c r="T113" s="28" t="s">
        <v>570</v>
      </c>
      <c r="U113" s="28" t="s">
        <v>571</v>
      </c>
      <c r="V113" s="28" t="s">
        <v>534</v>
      </c>
      <c r="W113" s="28">
        <v>33.52</v>
      </c>
      <c r="X113" s="28">
        <v>33.52</v>
      </c>
      <c r="Y113" s="28"/>
      <c r="Z113" s="28"/>
      <c r="AA113" s="33">
        <f t="shared" si="3"/>
        <v>17</v>
      </c>
      <c r="AB113" s="28"/>
      <c r="AC113" s="28">
        <v>17</v>
      </c>
      <c r="AD113" s="28"/>
      <c r="AE113" s="28"/>
      <c r="AF113" s="28"/>
      <c r="AG113" s="28"/>
      <c r="AH113" s="28"/>
    </row>
    <row r="114" s="7" customFormat="1" ht="62" customHeight="1" spans="1:34">
      <c r="A114" s="28" t="s">
        <v>556</v>
      </c>
      <c r="B114" s="28">
        <v>107</v>
      </c>
      <c r="C114" s="28" t="s">
        <v>954</v>
      </c>
      <c r="D114" s="28" t="s">
        <v>558</v>
      </c>
      <c r="E114" s="28" t="s">
        <v>793</v>
      </c>
      <c r="F114" s="28" t="s">
        <v>794</v>
      </c>
      <c r="G114" s="28" t="s">
        <v>955</v>
      </c>
      <c r="H114" s="28" t="s">
        <v>114</v>
      </c>
      <c r="I114" s="28" t="s">
        <v>417</v>
      </c>
      <c r="J114" s="28" t="s">
        <v>956</v>
      </c>
      <c r="K114" s="28" t="s">
        <v>957</v>
      </c>
      <c r="L114" s="28" t="s">
        <v>956</v>
      </c>
      <c r="M114" s="28" t="s">
        <v>958</v>
      </c>
      <c r="N114" s="28" t="s">
        <v>799</v>
      </c>
      <c r="O114" s="28" t="s">
        <v>800</v>
      </c>
      <c r="P114" s="28" t="s">
        <v>801</v>
      </c>
      <c r="Q114" s="28" t="s">
        <v>802</v>
      </c>
      <c r="R114" s="28" t="s">
        <v>959</v>
      </c>
      <c r="S114" s="28" t="s">
        <v>569</v>
      </c>
      <c r="T114" s="28" t="s">
        <v>570</v>
      </c>
      <c r="U114" s="28" t="s">
        <v>571</v>
      </c>
      <c r="V114" s="28" t="s">
        <v>718</v>
      </c>
      <c r="W114" s="28">
        <v>10.7</v>
      </c>
      <c r="X114" s="28">
        <v>10.7</v>
      </c>
      <c r="Y114" s="28"/>
      <c r="Z114" s="28"/>
      <c r="AA114" s="33">
        <f t="shared" si="3"/>
        <v>5</v>
      </c>
      <c r="AB114" s="28"/>
      <c r="AC114" s="28">
        <v>5</v>
      </c>
      <c r="AD114" s="28"/>
      <c r="AE114" s="28"/>
      <c r="AF114" s="28"/>
      <c r="AG114" s="28"/>
      <c r="AH114" s="28"/>
    </row>
    <row r="115" s="7" customFormat="1" ht="62" customHeight="1" spans="1:34">
      <c r="A115" s="28" t="s">
        <v>556</v>
      </c>
      <c r="B115" s="28">
        <v>108</v>
      </c>
      <c r="C115" s="28" t="s">
        <v>960</v>
      </c>
      <c r="D115" s="28" t="s">
        <v>558</v>
      </c>
      <c r="E115" s="28" t="s">
        <v>793</v>
      </c>
      <c r="F115" s="28" t="s">
        <v>794</v>
      </c>
      <c r="G115" s="28" t="s">
        <v>961</v>
      </c>
      <c r="H115" s="28" t="s">
        <v>114</v>
      </c>
      <c r="I115" s="28" t="s">
        <v>650</v>
      </c>
      <c r="J115" s="28" t="s">
        <v>962</v>
      </c>
      <c r="K115" s="28" t="s">
        <v>963</v>
      </c>
      <c r="L115" s="28" t="s">
        <v>962</v>
      </c>
      <c r="M115" s="28" t="s">
        <v>964</v>
      </c>
      <c r="N115" s="28" t="s">
        <v>799</v>
      </c>
      <c r="O115" s="28" t="s">
        <v>800</v>
      </c>
      <c r="P115" s="28" t="s">
        <v>801</v>
      </c>
      <c r="Q115" s="28" t="s">
        <v>802</v>
      </c>
      <c r="R115" s="28" t="s">
        <v>965</v>
      </c>
      <c r="S115" s="28" t="s">
        <v>569</v>
      </c>
      <c r="T115" s="28" t="s">
        <v>570</v>
      </c>
      <c r="U115" s="28" t="s">
        <v>571</v>
      </c>
      <c r="V115" s="28" t="s">
        <v>511</v>
      </c>
      <c r="W115" s="28">
        <v>19.96</v>
      </c>
      <c r="X115" s="28">
        <v>19.96</v>
      </c>
      <c r="Y115" s="28"/>
      <c r="Z115" s="28"/>
      <c r="AA115" s="33">
        <f t="shared" si="3"/>
        <v>10</v>
      </c>
      <c r="AB115" s="28"/>
      <c r="AC115" s="28">
        <v>10</v>
      </c>
      <c r="AD115" s="28"/>
      <c r="AE115" s="28"/>
      <c r="AF115" s="28"/>
      <c r="AG115" s="28"/>
      <c r="AH115" s="28"/>
    </row>
    <row r="116" s="7" customFormat="1" ht="62" customHeight="1" spans="1:34">
      <c r="A116" s="28" t="s">
        <v>556</v>
      </c>
      <c r="B116" s="28">
        <v>109</v>
      </c>
      <c r="C116" s="28" t="s">
        <v>966</v>
      </c>
      <c r="D116" s="28" t="s">
        <v>558</v>
      </c>
      <c r="E116" s="28" t="s">
        <v>793</v>
      </c>
      <c r="F116" s="28" t="s">
        <v>794</v>
      </c>
      <c r="G116" s="28" t="s">
        <v>967</v>
      </c>
      <c r="H116" s="28" t="s">
        <v>114</v>
      </c>
      <c r="I116" s="28" t="s">
        <v>600</v>
      </c>
      <c r="J116" s="28" t="s">
        <v>968</v>
      </c>
      <c r="K116" s="28" t="s">
        <v>969</v>
      </c>
      <c r="L116" s="28" t="s">
        <v>968</v>
      </c>
      <c r="M116" s="28" t="s">
        <v>970</v>
      </c>
      <c r="N116" s="28" t="s">
        <v>799</v>
      </c>
      <c r="O116" s="28" t="s">
        <v>800</v>
      </c>
      <c r="P116" s="28" t="s">
        <v>801</v>
      </c>
      <c r="Q116" s="28" t="s">
        <v>802</v>
      </c>
      <c r="R116" s="28" t="s">
        <v>971</v>
      </c>
      <c r="S116" s="28" t="s">
        <v>569</v>
      </c>
      <c r="T116" s="28" t="s">
        <v>570</v>
      </c>
      <c r="U116" s="28" t="s">
        <v>571</v>
      </c>
      <c r="V116" s="28" t="s">
        <v>140</v>
      </c>
      <c r="W116" s="28">
        <v>13.56</v>
      </c>
      <c r="X116" s="28">
        <v>13.56</v>
      </c>
      <c r="Y116" s="28"/>
      <c r="Z116" s="28"/>
      <c r="AA116" s="33">
        <f t="shared" si="3"/>
        <v>7</v>
      </c>
      <c r="AB116" s="28"/>
      <c r="AC116" s="28">
        <v>7</v>
      </c>
      <c r="AD116" s="28"/>
      <c r="AE116" s="28"/>
      <c r="AF116" s="28"/>
      <c r="AG116" s="28"/>
      <c r="AH116" s="28"/>
    </row>
    <row r="117" s="7" customFormat="1" ht="62" customHeight="1" spans="1:34">
      <c r="A117" s="28" t="s">
        <v>556</v>
      </c>
      <c r="B117" s="28">
        <v>110</v>
      </c>
      <c r="C117" s="28" t="s">
        <v>972</v>
      </c>
      <c r="D117" s="28" t="s">
        <v>558</v>
      </c>
      <c r="E117" s="28" t="s">
        <v>793</v>
      </c>
      <c r="F117" s="28" t="s">
        <v>794</v>
      </c>
      <c r="G117" s="28" t="s">
        <v>973</v>
      </c>
      <c r="H117" s="28" t="s">
        <v>114</v>
      </c>
      <c r="I117" s="28" t="s">
        <v>707</v>
      </c>
      <c r="J117" s="28" t="s">
        <v>974</v>
      </c>
      <c r="K117" s="28" t="s">
        <v>975</v>
      </c>
      <c r="L117" s="28" t="s">
        <v>974</v>
      </c>
      <c r="M117" s="28" t="s">
        <v>976</v>
      </c>
      <c r="N117" s="28" t="s">
        <v>799</v>
      </c>
      <c r="O117" s="28" t="s">
        <v>800</v>
      </c>
      <c r="P117" s="28" t="s">
        <v>801</v>
      </c>
      <c r="Q117" s="28" t="s">
        <v>802</v>
      </c>
      <c r="R117" s="28" t="s">
        <v>977</v>
      </c>
      <c r="S117" s="28" t="s">
        <v>569</v>
      </c>
      <c r="T117" s="28" t="s">
        <v>570</v>
      </c>
      <c r="U117" s="28" t="s">
        <v>571</v>
      </c>
      <c r="V117" s="28" t="s">
        <v>156</v>
      </c>
      <c r="W117" s="28">
        <v>8.32</v>
      </c>
      <c r="X117" s="28">
        <v>8.32</v>
      </c>
      <c r="Y117" s="28"/>
      <c r="Z117" s="28"/>
      <c r="AA117" s="33">
        <f t="shared" si="3"/>
        <v>4</v>
      </c>
      <c r="AB117" s="28"/>
      <c r="AC117" s="28">
        <v>4</v>
      </c>
      <c r="AD117" s="28"/>
      <c r="AE117" s="28"/>
      <c r="AF117" s="28"/>
      <c r="AG117" s="28"/>
      <c r="AH117" s="28"/>
    </row>
    <row r="118" s="7" customFormat="1" ht="62" customHeight="1" spans="1:34">
      <c r="A118" s="28" t="s">
        <v>556</v>
      </c>
      <c r="B118" s="28">
        <v>111</v>
      </c>
      <c r="C118" s="28" t="s">
        <v>978</v>
      </c>
      <c r="D118" s="28" t="s">
        <v>558</v>
      </c>
      <c r="E118" s="28" t="s">
        <v>793</v>
      </c>
      <c r="F118" s="28" t="s">
        <v>794</v>
      </c>
      <c r="G118" s="28" t="s">
        <v>979</v>
      </c>
      <c r="H118" s="28" t="s">
        <v>114</v>
      </c>
      <c r="I118" s="28" t="s">
        <v>699</v>
      </c>
      <c r="J118" s="28" t="s">
        <v>980</v>
      </c>
      <c r="K118" s="28" t="s">
        <v>981</v>
      </c>
      <c r="L118" s="28" t="s">
        <v>980</v>
      </c>
      <c r="M118" s="28" t="s">
        <v>982</v>
      </c>
      <c r="N118" s="28" t="s">
        <v>799</v>
      </c>
      <c r="O118" s="28" t="s">
        <v>800</v>
      </c>
      <c r="P118" s="28" t="s">
        <v>801</v>
      </c>
      <c r="Q118" s="28" t="s">
        <v>802</v>
      </c>
      <c r="R118" s="28" t="s">
        <v>983</v>
      </c>
      <c r="S118" s="28" t="s">
        <v>569</v>
      </c>
      <c r="T118" s="28" t="s">
        <v>570</v>
      </c>
      <c r="U118" s="28" t="s">
        <v>571</v>
      </c>
      <c r="V118" s="28" t="s">
        <v>704</v>
      </c>
      <c r="W118" s="28">
        <v>8</v>
      </c>
      <c r="X118" s="28">
        <v>8</v>
      </c>
      <c r="Y118" s="28"/>
      <c r="Z118" s="28"/>
      <c r="AA118" s="33">
        <f t="shared" si="3"/>
        <v>4</v>
      </c>
      <c r="AB118" s="28"/>
      <c r="AC118" s="28">
        <f>X118/2</f>
        <v>4</v>
      </c>
      <c r="AD118" s="28"/>
      <c r="AE118" s="28"/>
      <c r="AF118" s="28"/>
      <c r="AG118" s="28"/>
      <c r="AH118" s="28"/>
    </row>
    <row r="119" s="7" customFormat="1" ht="62" customHeight="1" spans="1:34">
      <c r="A119" s="28" t="s">
        <v>556</v>
      </c>
      <c r="B119" s="28">
        <v>112</v>
      </c>
      <c r="C119" s="28" t="s">
        <v>984</v>
      </c>
      <c r="D119" s="28" t="s">
        <v>558</v>
      </c>
      <c r="E119" s="28" t="s">
        <v>793</v>
      </c>
      <c r="F119" s="28" t="s">
        <v>794</v>
      </c>
      <c r="G119" s="28" t="s">
        <v>985</v>
      </c>
      <c r="H119" s="28" t="s">
        <v>114</v>
      </c>
      <c r="I119" s="28" t="s">
        <v>744</v>
      </c>
      <c r="J119" s="28" t="s">
        <v>986</v>
      </c>
      <c r="K119" s="28" t="s">
        <v>987</v>
      </c>
      <c r="L119" s="28" t="s">
        <v>986</v>
      </c>
      <c r="M119" s="28" t="s">
        <v>988</v>
      </c>
      <c r="N119" s="28" t="s">
        <v>799</v>
      </c>
      <c r="O119" s="28" t="s">
        <v>800</v>
      </c>
      <c r="P119" s="28" t="s">
        <v>801</v>
      </c>
      <c r="Q119" s="28" t="s">
        <v>802</v>
      </c>
      <c r="R119" s="28" t="s">
        <v>989</v>
      </c>
      <c r="S119" s="28" t="s">
        <v>569</v>
      </c>
      <c r="T119" s="28" t="s">
        <v>570</v>
      </c>
      <c r="U119" s="28" t="s">
        <v>571</v>
      </c>
      <c r="V119" s="28" t="s">
        <v>443</v>
      </c>
      <c r="W119" s="28">
        <v>6</v>
      </c>
      <c r="X119" s="28">
        <v>6</v>
      </c>
      <c r="Y119" s="28"/>
      <c r="Z119" s="28"/>
      <c r="AA119" s="33">
        <f t="shared" si="3"/>
        <v>3</v>
      </c>
      <c r="AB119" s="28"/>
      <c r="AC119" s="28">
        <f>X119/2</f>
        <v>3</v>
      </c>
      <c r="AD119" s="28"/>
      <c r="AE119" s="28"/>
      <c r="AF119" s="28"/>
      <c r="AG119" s="28"/>
      <c r="AH119" s="28"/>
    </row>
    <row r="120" s="2" customFormat="1" ht="62" customHeight="1" spans="1:34">
      <c r="A120" s="28" t="s">
        <v>556</v>
      </c>
      <c r="B120" s="28">
        <v>113</v>
      </c>
      <c r="C120" s="28" t="s">
        <v>990</v>
      </c>
      <c r="D120" s="28" t="s">
        <v>110</v>
      </c>
      <c r="E120" s="28" t="s">
        <v>991</v>
      </c>
      <c r="F120" s="28" t="s">
        <v>992</v>
      </c>
      <c r="G120" s="28" t="s">
        <v>993</v>
      </c>
      <c r="H120" s="28" t="s">
        <v>114</v>
      </c>
      <c r="I120" s="28" t="s">
        <v>352</v>
      </c>
      <c r="J120" s="28" t="s">
        <v>994</v>
      </c>
      <c r="K120" s="28" t="s">
        <v>995</v>
      </c>
      <c r="L120" s="28" t="s">
        <v>994</v>
      </c>
      <c r="M120" s="28" t="s">
        <v>996</v>
      </c>
      <c r="N120" s="28" t="s">
        <v>997</v>
      </c>
      <c r="O120" s="28" t="s">
        <v>998</v>
      </c>
      <c r="P120" s="28" t="s">
        <v>999</v>
      </c>
      <c r="Q120" s="28" t="s">
        <v>1000</v>
      </c>
      <c r="R120" s="28" t="s">
        <v>1001</v>
      </c>
      <c r="S120" s="28" t="s">
        <v>1002</v>
      </c>
      <c r="T120" s="28" t="s">
        <v>570</v>
      </c>
      <c r="U120" s="28" t="s">
        <v>123</v>
      </c>
      <c r="V120" s="28" t="s">
        <v>123</v>
      </c>
      <c r="W120" s="28">
        <v>1300</v>
      </c>
      <c r="X120" s="28">
        <v>1300</v>
      </c>
      <c r="Y120" s="28"/>
      <c r="Z120" s="28"/>
      <c r="AA120" s="33">
        <f t="shared" si="3"/>
        <v>1000</v>
      </c>
      <c r="AB120" s="28">
        <v>1000</v>
      </c>
      <c r="AC120" s="28"/>
      <c r="AD120" s="28"/>
      <c r="AE120" s="28"/>
      <c r="AF120" s="28"/>
      <c r="AG120" s="28"/>
      <c r="AH120" s="28"/>
    </row>
    <row r="121" s="5" customFormat="1" ht="59" customHeight="1" spans="1:34">
      <c r="A121" s="28" t="s">
        <v>556</v>
      </c>
      <c r="B121" s="28">
        <v>114</v>
      </c>
      <c r="C121" s="28" t="s">
        <v>1731</v>
      </c>
      <c r="D121" s="28" t="s">
        <v>110</v>
      </c>
      <c r="E121" s="28" t="s">
        <v>111</v>
      </c>
      <c r="F121" s="28" t="s">
        <v>175</v>
      </c>
      <c r="G121" s="28" t="s">
        <v>1732</v>
      </c>
      <c r="H121" s="28" t="s">
        <v>114</v>
      </c>
      <c r="I121" s="28" t="s">
        <v>352</v>
      </c>
      <c r="J121" s="28" t="s">
        <v>1733</v>
      </c>
      <c r="K121" s="28" t="s">
        <v>1734</v>
      </c>
      <c r="L121" s="28" t="s">
        <v>1733</v>
      </c>
      <c r="M121" s="28" t="s">
        <v>1735</v>
      </c>
      <c r="N121" s="28" t="s">
        <v>82</v>
      </c>
      <c r="O121" s="28" t="s">
        <v>1736</v>
      </c>
      <c r="P121" s="28" t="s">
        <v>1737</v>
      </c>
      <c r="Q121" s="28" t="s">
        <v>1738</v>
      </c>
      <c r="R121" s="28" t="s">
        <v>1739</v>
      </c>
      <c r="S121" s="28" t="s">
        <v>569</v>
      </c>
      <c r="T121" s="28" t="s">
        <v>570</v>
      </c>
      <c r="U121" s="28" t="s">
        <v>214</v>
      </c>
      <c r="V121" s="28" t="s">
        <v>214</v>
      </c>
      <c r="W121" s="28">
        <v>1265</v>
      </c>
      <c r="X121" s="28">
        <v>1265</v>
      </c>
      <c r="Y121" s="28"/>
      <c r="Z121" s="28"/>
      <c r="AA121" s="33">
        <f t="shared" si="3"/>
        <v>1265</v>
      </c>
      <c r="AB121" s="28">
        <v>1265</v>
      </c>
      <c r="AC121" s="28"/>
      <c r="AD121" s="28"/>
      <c r="AE121" s="28"/>
      <c r="AF121" s="28"/>
      <c r="AG121" s="28"/>
      <c r="AH121" s="28"/>
    </row>
    <row r="122" s="8" customFormat="1" ht="68" customHeight="1" spans="1:34">
      <c r="A122" s="28" t="s">
        <v>556</v>
      </c>
      <c r="B122" s="28">
        <v>115</v>
      </c>
      <c r="C122" s="28" t="s">
        <v>1749</v>
      </c>
      <c r="D122" s="28" t="s">
        <v>110</v>
      </c>
      <c r="E122" s="28" t="s">
        <v>111</v>
      </c>
      <c r="F122" s="28" t="s">
        <v>175</v>
      </c>
      <c r="G122" s="28" t="s">
        <v>1750</v>
      </c>
      <c r="H122" s="28" t="s">
        <v>114</v>
      </c>
      <c r="I122" s="28" t="s">
        <v>561</v>
      </c>
      <c r="J122" s="28" t="s">
        <v>1751</v>
      </c>
      <c r="K122" s="28" t="s">
        <v>1752</v>
      </c>
      <c r="L122" s="28" t="s">
        <v>1751</v>
      </c>
      <c r="M122" s="28" t="s">
        <v>1753</v>
      </c>
      <c r="N122" s="28" t="s">
        <v>82</v>
      </c>
      <c r="O122" s="28" t="s">
        <v>1736</v>
      </c>
      <c r="P122" s="28" t="s">
        <v>1737</v>
      </c>
      <c r="Q122" s="28" t="s">
        <v>1754</v>
      </c>
      <c r="R122" s="28" t="s">
        <v>1755</v>
      </c>
      <c r="S122" s="28" t="s">
        <v>1002</v>
      </c>
      <c r="T122" s="28" t="s">
        <v>570</v>
      </c>
      <c r="U122" s="28" t="s">
        <v>214</v>
      </c>
      <c r="V122" s="28" t="s">
        <v>572</v>
      </c>
      <c r="W122" s="28">
        <v>0.4</v>
      </c>
      <c r="X122" s="28">
        <v>0.4</v>
      </c>
      <c r="Y122" s="28"/>
      <c r="Z122" s="28"/>
      <c r="AA122" s="33">
        <f t="shared" si="3"/>
        <v>0.4</v>
      </c>
      <c r="AB122" s="28">
        <v>0.4</v>
      </c>
      <c r="AC122" s="28"/>
      <c r="AD122" s="28"/>
      <c r="AE122" s="28"/>
      <c r="AF122" s="28"/>
      <c r="AG122" s="28"/>
      <c r="AH122" s="28"/>
    </row>
    <row r="123" s="8" customFormat="1" ht="75" customHeight="1" spans="1:34">
      <c r="A123" s="28" t="s">
        <v>556</v>
      </c>
      <c r="B123" s="28">
        <v>116</v>
      </c>
      <c r="C123" s="28" t="s">
        <v>1757</v>
      </c>
      <c r="D123" s="28" t="s">
        <v>110</v>
      </c>
      <c r="E123" s="28" t="s">
        <v>111</v>
      </c>
      <c r="F123" s="28" t="s">
        <v>175</v>
      </c>
      <c r="G123" s="28" t="s">
        <v>1758</v>
      </c>
      <c r="H123" s="28" t="s">
        <v>114</v>
      </c>
      <c r="I123" s="28" t="s">
        <v>375</v>
      </c>
      <c r="J123" s="28" t="s">
        <v>1759</v>
      </c>
      <c r="K123" s="28" t="s">
        <v>1760</v>
      </c>
      <c r="L123" s="28" t="s">
        <v>1761</v>
      </c>
      <c r="M123" s="28" t="s">
        <v>1745</v>
      </c>
      <c r="N123" s="28" t="s">
        <v>82</v>
      </c>
      <c r="O123" s="28" t="s">
        <v>1736</v>
      </c>
      <c r="P123" s="28" t="s">
        <v>1737</v>
      </c>
      <c r="Q123" s="28" t="s">
        <v>1754</v>
      </c>
      <c r="R123" s="28" t="s">
        <v>1762</v>
      </c>
      <c r="S123" s="28" t="s">
        <v>1002</v>
      </c>
      <c r="T123" s="28" t="s">
        <v>570</v>
      </c>
      <c r="U123" s="28" t="s">
        <v>214</v>
      </c>
      <c r="V123" s="28" t="s">
        <v>617</v>
      </c>
      <c r="W123" s="28">
        <v>9.2</v>
      </c>
      <c r="X123" s="28">
        <v>9.2</v>
      </c>
      <c r="Y123" s="28"/>
      <c r="Z123" s="28"/>
      <c r="AA123" s="33">
        <f t="shared" si="3"/>
        <v>9.2</v>
      </c>
      <c r="AB123" s="28">
        <v>9.2</v>
      </c>
      <c r="AC123" s="28"/>
      <c r="AD123" s="28"/>
      <c r="AE123" s="28"/>
      <c r="AF123" s="28"/>
      <c r="AG123" s="28"/>
      <c r="AH123" s="28"/>
    </row>
    <row r="124" s="8" customFormat="1" ht="65" customHeight="1" spans="1:34">
      <c r="A124" s="28" t="s">
        <v>556</v>
      </c>
      <c r="B124" s="28">
        <v>117</v>
      </c>
      <c r="C124" s="28" t="s">
        <v>1764</v>
      </c>
      <c r="D124" s="28" t="s">
        <v>110</v>
      </c>
      <c r="E124" s="28" t="s">
        <v>111</v>
      </c>
      <c r="F124" s="28" t="s">
        <v>175</v>
      </c>
      <c r="G124" s="28" t="s">
        <v>1765</v>
      </c>
      <c r="H124" s="28" t="s">
        <v>114</v>
      </c>
      <c r="I124" s="28" t="s">
        <v>381</v>
      </c>
      <c r="J124" s="28" t="s">
        <v>1766</v>
      </c>
      <c r="K124" s="28" t="s">
        <v>1767</v>
      </c>
      <c r="L124" s="28" t="s">
        <v>1766</v>
      </c>
      <c r="M124" s="28" t="s">
        <v>1768</v>
      </c>
      <c r="N124" s="28" t="s">
        <v>82</v>
      </c>
      <c r="O124" s="28" t="s">
        <v>1736</v>
      </c>
      <c r="P124" s="28" t="s">
        <v>1737</v>
      </c>
      <c r="Q124" s="28" t="s">
        <v>1754</v>
      </c>
      <c r="R124" s="28" t="s">
        <v>1769</v>
      </c>
      <c r="S124" s="28" t="s">
        <v>1002</v>
      </c>
      <c r="T124" s="28" t="s">
        <v>570</v>
      </c>
      <c r="U124" s="28" t="s">
        <v>214</v>
      </c>
      <c r="V124" s="28" t="s">
        <v>771</v>
      </c>
      <c r="W124" s="28">
        <v>3.4</v>
      </c>
      <c r="X124" s="28">
        <v>3.4</v>
      </c>
      <c r="Y124" s="28"/>
      <c r="Z124" s="28"/>
      <c r="AA124" s="33">
        <f t="shared" si="3"/>
        <v>3.4</v>
      </c>
      <c r="AB124" s="28">
        <v>3.4</v>
      </c>
      <c r="AC124" s="28"/>
      <c r="AD124" s="28"/>
      <c r="AE124" s="28"/>
      <c r="AF124" s="28"/>
      <c r="AG124" s="28"/>
      <c r="AH124" s="28"/>
    </row>
    <row r="125" s="8" customFormat="1" ht="65" customHeight="1" spans="1:34">
      <c r="A125" s="28" t="s">
        <v>556</v>
      </c>
      <c r="B125" s="28">
        <v>118</v>
      </c>
      <c r="C125" s="28" t="s">
        <v>1771</v>
      </c>
      <c r="D125" s="28" t="s">
        <v>110</v>
      </c>
      <c r="E125" s="28" t="s">
        <v>111</v>
      </c>
      <c r="F125" s="28" t="s">
        <v>175</v>
      </c>
      <c r="G125" s="28" t="s">
        <v>1758</v>
      </c>
      <c r="H125" s="28" t="s">
        <v>114</v>
      </c>
      <c r="I125" s="28" t="s">
        <v>620</v>
      </c>
      <c r="J125" s="28" t="s">
        <v>1759</v>
      </c>
      <c r="K125" s="28" t="s">
        <v>1772</v>
      </c>
      <c r="L125" s="28" t="s">
        <v>1759</v>
      </c>
      <c r="M125" s="28" t="s">
        <v>1745</v>
      </c>
      <c r="N125" s="28" t="s">
        <v>82</v>
      </c>
      <c r="O125" s="28" t="s">
        <v>1736</v>
      </c>
      <c r="P125" s="28" t="s">
        <v>1737</v>
      </c>
      <c r="Q125" s="28" t="s">
        <v>1754</v>
      </c>
      <c r="R125" s="28" t="s">
        <v>1762</v>
      </c>
      <c r="S125" s="28" t="s">
        <v>1002</v>
      </c>
      <c r="T125" s="28" t="s">
        <v>570</v>
      </c>
      <c r="U125" s="28" t="s">
        <v>214</v>
      </c>
      <c r="V125" s="28" t="s">
        <v>625</v>
      </c>
      <c r="W125" s="28">
        <v>9.2</v>
      </c>
      <c r="X125" s="28">
        <v>9.2</v>
      </c>
      <c r="Y125" s="28"/>
      <c r="Z125" s="28"/>
      <c r="AA125" s="33">
        <f t="shared" si="3"/>
        <v>9.2</v>
      </c>
      <c r="AB125" s="28">
        <v>9.2</v>
      </c>
      <c r="AC125" s="28"/>
      <c r="AD125" s="28"/>
      <c r="AE125" s="28"/>
      <c r="AF125" s="28"/>
      <c r="AG125" s="28"/>
      <c r="AH125" s="28"/>
    </row>
    <row r="126" s="8" customFormat="1" ht="65" customHeight="1" spans="1:34">
      <c r="A126" s="28" t="s">
        <v>556</v>
      </c>
      <c r="B126" s="28">
        <v>119</v>
      </c>
      <c r="C126" s="28" t="s">
        <v>1774</v>
      </c>
      <c r="D126" s="28" t="s">
        <v>110</v>
      </c>
      <c r="E126" s="28" t="s">
        <v>111</v>
      </c>
      <c r="F126" s="28" t="s">
        <v>175</v>
      </c>
      <c r="G126" s="28" t="s">
        <v>1775</v>
      </c>
      <c r="H126" s="28" t="s">
        <v>114</v>
      </c>
      <c r="I126" s="28" t="s">
        <v>763</v>
      </c>
      <c r="J126" s="28" t="s">
        <v>1776</v>
      </c>
      <c r="K126" s="28" t="s">
        <v>1777</v>
      </c>
      <c r="L126" s="28" t="s">
        <v>1776</v>
      </c>
      <c r="M126" s="28" t="s">
        <v>1778</v>
      </c>
      <c r="N126" s="28" t="s">
        <v>82</v>
      </c>
      <c r="O126" s="28" t="s">
        <v>1736</v>
      </c>
      <c r="P126" s="28" t="s">
        <v>1737</v>
      </c>
      <c r="Q126" s="28" t="s">
        <v>1754</v>
      </c>
      <c r="R126" s="28" t="s">
        <v>1779</v>
      </c>
      <c r="S126" s="28" t="s">
        <v>1002</v>
      </c>
      <c r="T126" s="28" t="s">
        <v>570</v>
      </c>
      <c r="U126" s="28" t="s">
        <v>214</v>
      </c>
      <c r="V126" s="28" t="s">
        <v>768</v>
      </c>
      <c r="W126" s="28">
        <v>8.2</v>
      </c>
      <c r="X126" s="28">
        <v>8.2</v>
      </c>
      <c r="Y126" s="28"/>
      <c r="Z126" s="28"/>
      <c r="AA126" s="33">
        <f t="shared" si="3"/>
        <v>8.2</v>
      </c>
      <c r="AB126" s="28">
        <v>8.2</v>
      </c>
      <c r="AC126" s="28"/>
      <c r="AD126" s="28"/>
      <c r="AE126" s="28"/>
      <c r="AF126" s="28"/>
      <c r="AG126" s="28"/>
      <c r="AH126" s="28"/>
    </row>
    <row r="127" s="8" customFormat="1" ht="65" customHeight="1" spans="1:34">
      <c r="A127" s="28" t="s">
        <v>556</v>
      </c>
      <c r="B127" s="28">
        <v>120</v>
      </c>
      <c r="C127" s="28" t="s">
        <v>1781</v>
      </c>
      <c r="D127" s="28" t="s">
        <v>110</v>
      </c>
      <c r="E127" s="28" t="s">
        <v>111</v>
      </c>
      <c r="F127" s="28" t="s">
        <v>175</v>
      </c>
      <c r="G127" s="28" t="s">
        <v>1782</v>
      </c>
      <c r="H127" s="28" t="s">
        <v>114</v>
      </c>
      <c r="I127" s="28" t="s">
        <v>321</v>
      </c>
      <c r="J127" s="28" t="s">
        <v>1783</v>
      </c>
      <c r="K127" s="28" t="s">
        <v>1784</v>
      </c>
      <c r="L127" s="28" t="s">
        <v>1783</v>
      </c>
      <c r="M127" s="28" t="s">
        <v>1785</v>
      </c>
      <c r="N127" s="28" t="s">
        <v>82</v>
      </c>
      <c r="O127" s="28" t="s">
        <v>1736</v>
      </c>
      <c r="P127" s="28" t="s">
        <v>1737</v>
      </c>
      <c r="Q127" s="28" t="s">
        <v>1754</v>
      </c>
      <c r="R127" s="28" t="s">
        <v>1786</v>
      </c>
      <c r="S127" s="28" t="s">
        <v>1002</v>
      </c>
      <c r="T127" s="28" t="s">
        <v>570</v>
      </c>
      <c r="U127" s="28" t="s">
        <v>214</v>
      </c>
      <c r="V127" s="28" t="s">
        <v>668</v>
      </c>
      <c r="W127" s="28">
        <v>1</v>
      </c>
      <c r="X127" s="28">
        <v>1</v>
      </c>
      <c r="Y127" s="28"/>
      <c r="Z127" s="28"/>
      <c r="AA127" s="33">
        <f t="shared" si="3"/>
        <v>1</v>
      </c>
      <c r="AB127" s="28">
        <v>1</v>
      </c>
      <c r="AC127" s="28"/>
      <c r="AD127" s="28"/>
      <c r="AE127" s="28"/>
      <c r="AF127" s="28"/>
      <c r="AG127" s="28"/>
      <c r="AH127" s="28"/>
    </row>
    <row r="128" s="8" customFormat="1" ht="65" customHeight="1" spans="1:34">
      <c r="A128" s="28" t="s">
        <v>556</v>
      </c>
      <c r="B128" s="28">
        <v>121</v>
      </c>
      <c r="C128" s="28" t="s">
        <v>1788</v>
      </c>
      <c r="D128" s="28" t="s">
        <v>110</v>
      </c>
      <c r="E128" s="28" t="s">
        <v>111</v>
      </c>
      <c r="F128" s="28" t="s">
        <v>175</v>
      </c>
      <c r="G128" s="28" t="s">
        <v>1789</v>
      </c>
      <c r="H128" s="28" t="s">
        <v>114</v>
      </c>
      <c r="I128" s="28" t="s">
        <v>683</v>
      </c>
      <c r="J128" s="28" t="s">
        <v>1790</v>
      </c>
      <c r="K128" s="28" t="s">
        <v>1791</v>
      </c>
      <c r="L128" s="28" t="s">
        <v>1790</v>
      </c>
      <c r="M128" s="28" t="s">
        <v>1792</v>
      </c>
      <c r="N128" s="28" t="s">
        <v>82</v>
      </c>
      <c r="O128" s="28" t="s">
        <v>1736</v>
      </c>
      <c r="P128" s="28" t="s">
        <v>1737</v>
      </c>
      <c r="Q128" s="28" t="s">
        <v>1754</v>
      </c>
      <c r="R128" s="28" t="s">
        <v>1793</v>
      </c>
      <c r="S128" s="28" t="s">
        <v>1002</v>
      </c>
      <c r="T128" s="28" t="s">
        <v>570</v>
      </c>
      <c r="U128" s="28" t="s">
        <v>214</v>
      </c>
      <c r="V128" s="28" t="s">
        <v>688</v>
      </c>
      <c r="W128" s="28">
        <v>6.2</v>
      </c>
      <c r="X128" s="28">
        <v>6.2</v>
      </c>
      <c r="Y128" s="28"/>
      <c r="Z128" s="28"/>
      <c r="AA128" s="33">
        <f t="shared" si="3"/>
        <v>6.2</v>
      </c>
      <c r="AB128" s="28">
        <v>6.2</v>
      </c>
      <c r="AC128" s="28"/>
      <c r="AD128" s="28"/>
      <c r="AE128" s="28"/>
      <c r="AF128" s="28"/>
      <c r="AG128" s="28"/>
      <c r="AH128" s="28"/>
    </row>
    <row r="129" s="8" customFormat="1" ht="65" customHeight="1" spans="1:34">
      <c r="A129" s="28" t="s">
        <v>556</v>
      </c>
      <c r="B129" s="28">
        <v>122</v>
      </c>
      <c r="C129" s="28" t="s">
        <v>1794</v>
      </c>
      <c r="D129" s="28" t="s">
        <v>110</v>
      </c>
      <c r="E129" s="28" t="s">
        <v>111</v>
      </c>
      <c r="F129" s="28" t="s">
        <v>175</v>
      </c>
      <c r="G129" s="28" t="s">
        <v>1795</v>
      </c>
      <c r="H129" s="28" t="s">
        <v>114</v>
      </c>
      <c r="I129" s="28" t="s">
        <v>691</v>
      </c>
      <c r="J129" s="28" t="s">
        <v>1796</v>
      </c>
      <c r="K129" s="28" t="s">
        <v>1797</v>
      </c>
      <c r="L129" s="28" t="s">
        <v>1796</v>
      </c>
      <c r="M129" s="28" t="s">
        <v>1798</v>
      </c>
      <c r="N129" s="28" t="s">
        <v>82</v>
      </c>
      <c r="O129" s="28" t="s">
        <v>1736</v>
      </c>
      <c r="P129" s="28" t="s">
        <v>1737</v>
      </c>
      <c r="Q129" s="28" t="s">
        <v>1754</v>
      </c>
      <c r="R129" s="28" t="s">
        <v>1799</v>
      </c>
      <c r="S129" s="28" t="s">
        <v>1002</v>
      </c>
      <c r="T129" s="28" t="s">
        <v>570</v>
      </c>
      <c r="U129" s="28" t="s">
        <v>214</v>
      </c>
      <c r="V129" s="28" t="s">
        <v>696</v>
      </c>
      <c r="W129" s="28">
        <v>9.4</v>
      </c>
      <c r="X129" s="28">
        <v>9.4</v>
      </c>
      <c r="Y129" s="28"/>
      <c r="Z129" s="28"/>
      <c r="AA129" s="33">
        <f t="shared" si="3"/>
        <v>9.4</v>
      </c>
      <c r="AB129" s="28">
        <v>9.4</v>
      </c>
      <c r="AC129" s="28"/>
      <c r="AD129" s="28"/>
      <c r="AE129" s="28"/>
      <c r="AF129" s="28"/>
      <c r="AG129" s="28"/>
      <c r="AH129" s="28"/>
    </row>
    <row r="130" s="8" customFormat="1" ht="65" customHeight="1" spans="1:34">
      <c r="A130" s="28" t="s">
        <v>556</v>
      </c>
      <c r="B130" s="28">
        <v>123</v>
      </c>
      <c r="C130" s="28" t="s">
        <v>1800</v>
      </c>
      <c r="D130" s="28" t="s">
        <v>110</v>
      </c>
      <c r="E130" s="28" t="s">
        <v>111</v>
      </c>
      <c r="F130" s="28" t="s">
        <v>175</v>
      </c>
      <c r="G130" s="28" t="s">
        <v>1801</v>
      </c>
      <c r="H130" s="28" t="s">
        <v>114</v>
      </c>
      <c r="I130" s="28" t="s">
        <v>699</v>
      </c>
      <c r="J130" s="28" t="s">
        <v>1802</v>
      </c>
      <c r="K130" s="28" t="s">
        <v>1803</v>
      </c>
      <c r="L130" s="28" t="s">
        <v>1802</v>
      </c>
      <c r="M130" s="28" t="s">
        <v>1804</v>
      </c>
      <c r="N130" s="28" t="s">
        <v>82</v>
      </c>
      <c r="O130" s="28" t="s">
        <v>1736</v>
      </c>
      <c r="P130" s="28" t="s">
        <v>1737</v>
      </c>
      <c r="Q130" s="28" t="s">
        <v>1754</v>
      </c>
      <c r="R130" s="28" t="s">
        <v>1805</v>
      </c>
      <c r="S130" s="28" t="s">
        <v>1002</v>
      </c>
      <c r="T130" s="28" t="s">
        <v>570</v>
      </c>
      <c r="U130" s="28" t="s">
        <v>214</v>
      </c>
      <c r="V130" s="28" t="s">
        <v>704</v>
      </c>
      <c r="W130" s="28">
        <v>5.6</v>
      </c>
      <c r="X130" s="28">
        <v>5.6</v>
      </c>
      <c r="Y130" s="28"/>
      <c r="Z130" s="28"/>
      <c r="AA130" s="33">
        <f t="shared" si="3"/>
        <v>5.6</v>
      </c>
      <c r="AB130" s="28">
        <v>5.6</v>
      </c>
      <c r="AC130" s="28"/>
      <c r="AD130" s="28"/>
      <c r="AE130" s="28"/>
      <c r="AF130" s="28"/>
      <c r="AG130" s="28"/>
      <c r="AH130" s="28"/>
    </row>
    <row r="131" s="8" customFormat="1" ht="65" customHeight="1" spans="1:34">
      <c r="A131" s="28" t="s">
        <v>556</v>
      </c>
      <c r="B131" s="28">
        <v>124</v>
      </c>
      <c r="C131" s="28" t="s">
        <v>1807</v>
      </c>
      <c r="D131" s="28" t="s">
        <v>110</v>
      </c>
      <c r="E131" s="28" t="s">
        <v>111</v>
      </c>
      <c r="F131" s="28" t="s">
        <v>175</v>
      </c>
      <c r="G131" s="28" t="s">
        <v>1808</v>
      </c>
      <c r="H131" s="28" t="s">
        <v>114</v>
      </c>
      <c r="I131" s="28" t="s">
        <v>584</v>
      </c>
      <c r="J131" s="28" t="s">
        <v>1809</v>
      </c>
      <c r="K131" s="28" t="s">
        <v>1810</v>
      </c>
      <c r="L131" s="28" t="s">
        <v>1811</v>
      </c>
      <c r="M131" s="28" t="s">
        <v>1812</v>
      </c>
      <c r="N131" s="28" t="s">
        <v>82</v>
      </c>
      <c r="O131" s="28" t="s">
        <v>1736</v>
      </c>
      <c r="P131" s="28" t="s">
        <v>1737</v>
      </c>
      <c r="Q131" s="28" t="s">
        <v>1754</v>
      </c>
      <c r="R131" s="28" t="s">
        <v>1813</v>
      </c>
      <c r="S131" s="28" t="s">
        <v>1002</v>
      </c>
      <c r="T131" s="28" t="s">
        <v>570</v>
      </c>
      <c r="U131" s="28" t="s">
        <v>214</v>
      </c>
      <c r="V131" s="28" t="s">
        <v>589</v>
      </c>
      <c r="W131" s="28">
        <v>11.4</v>
      </c>
      <c r="X131" s="28">
        <v>11.4</v>
      </c>
      <c r="Y131" s="28"/>
      <c r="Z131" s="28"/>
      <c r="AA131" s="33">
        <f t="shared" si="3"/>
        <v>11.4</v>
      </c>
      <c r="AB131" s="28">
        <v>11.4</v>
      </c>
      <c r="AC131" s="28"/>
      <c r="AD131" s="28"/>
      <c r="AE131" s="28"/>
      <c r="AF131" s="28"/>
      <c r="AG131" s="28"/>
      <c r="AH131" s="28"/>
    </row>
    <row r="132" s="8" customFormat="1" ht="65" customHeight="1" spans="1:34">
      <c r="A132" s="28" t="s">
        <v>556</v>
      </c>
      <c r="B132" s="28">
        <v>125</v>
      </c>
      <c r="C132" s="28" t="s">
        <v>1815</v>
      </c>
      <c r="D132" s="28" t="s">
        <v>110</v>
      </c>
      <c r="E132" s="28" t="s">
        <v>111</v>
      </c>
      <c r="F132" s="28" t="s">
        <v>175</v>
      </c>
      <c r="G132" s="28" t="s">
        <v>1816</v>
      </c>
      <c r="H132" s="28" t="s">
        <v>114</v>
      </c>
      <c r="I132" s="28" t="s">
        <v>115</v>
      </c>
      <c r="J132" s="28" t="s">
        <v>1817</v>
      </c>
      <c r="K132" s="28" t="s">
        <v>1818</v>
      </c>
      <c r="L132" s="28" t="s">
        <v>1819</v>
      </c>
      <c r="M132" s="28" t="s">
        <v>1820</v>
      </c>
      <c r="N132" s="28" t="s">
        <v>82</v>
      </c>
      <c r="O132" s="28" t="s">
        <v>1736</v>
      </c>
      <c r="P132" s="28" t="s">
        <v>1737</v>
      </c>
      <c r="Q132" s="28" t="s">
        <v>1754</v>
      </c>
      <c r="R132" s="28" t="s">
        <v>1821</v>
      </c>
      <c r="S132" s="28" t="s">
        <v>1002</v>
      </c>
      <c r="T132" s="28" t="s">
        <v>570</v>
      </c>
      <c r="U132" s="28" t="s">
        <v>214</v>
      </c>
      <c r="V132" s="28" t="s">
        <v>124</v>
      </c>
      <c r="W132" s="28">
        <v>10.6</v>
      </c>
      <c r="X132" s="28">
        <v>10.6</v>
      </c>
      <c r="Y132" s="28"/>
      <c r="Z132" s="28"/>
      <c r="AA132" s="33">
        <f t="shared" si="3"/>
        <v>10.6</v>
      </c>
      <c r="AB132" s="28">
        <v>10.6</v>
      </c>
      <c r="AC132" s="28"/>
      <c r="AD132" s="28"/>
      <c r="AE132" s="28"/>
      <c r="AF132" s="28"/>
      <c r="AG132" s="28"/>
      <c r="AH132" s="28"/>
    </row>
    <row r="133" s="8" customFormat="1" ht="65" customHeight="1" spans="1:34">
      <c r="A133" s="28" t="s">
        <v>556</v>
      </c>
      <c r="B133" s="28">
        <v>126</v>
      </c>
      <c r="C133" s="28" t="s">
        <v>1822</v>
      </c>
      <c r="D133" s="28" t="s">
        <v>110</v>
      </c>
      <c r="E133" s="28" t="s">
        <v>111</v>
      </c>
      <c r="F133" s="28" t="s">
        <v>175</v>
      </c>
      <c r="G133" s="28" t="s">
        <v>1823</v>
      </c>
      <c r="H133" s="28" t="s">
        <v>114</v>
      </c>
      <c r="I133" s="28" t="s">
        <v>163</v>
      </c>
      <c r="J133" s="28" t="s">
        <v>1824</v>
      </c>
      <c r="K133" s="28" t="s">
        <v>1825</v>
      </c>
      <c r="L133" s="28" t="s">
        <v>1824</v>
      </c>
      <c r="M133" s="28" t="s">
        <v>1826</v>
      </c>
      <c r="N133" s="28" t="s">
        <v>82</v>
      </c>
      <c r="O133" s="28" t="s">
        <v>1736</v>
      </c>
      <c r="P133" s="28" t="s">
        <v>1737</v>
      </c>
      <c r="Q133" s="28" t="s">
        <v>1754</v>
      </c>
      <c r="R133" s="28" t="s">
        <v>1827</v>
      </c>
      <c r="S133" s="28" t="s">
        <v>1002</v>
      </c>
      <c r="T133" s="28" t="s">
        <v>570</v>
      </c>
      <c r="U133" s="28" t="s">
        <v>214</v>
      </c>
      <c r="V133" s="28" t="s">
        <v>632</v>
      </c>
      <c r="W133" s="28">
        <v>11.2</v>
      </c>
      <c r="X133" s="28">
        <v>11.2</v>
      </c>
      <c r="Y133" s="28"/>
      <c r="Z133" s="28"/>
      <c r="AA133" s="33">
        <f t="shared" si="3"/>
        <v>11.2</v>
      </c>
      <c r="AB133" s="28">
        <v>11.2</v>
      </c>
      <c r="AC133" s="28"/>
      <c r="AD133" s="28"/>
      <c r="AE133" s="28"/>
      <c r="AF133" s="28"/>
      <c r="AG133" s="28"/>
      <c r="AH133" s="28"/>
    </row>
    <row r="134" s="8" customFormat="1" ht="65" customHeight="1" spans="1:34">
      <c r="A134" s="28" t="s">
        <v>556</v>
      </c>
      <c r="B134" s="28">
        <v>127</v>
      </c>
      <c r="C134" s="28" t="s">
        <v>1829</v>
      </c>
      <c r="D134" s="28" t="s">
        <v>110</v>
      </c>
      <c r="E134" s="28" t="s">
        <v>111</v>
      </c>
      <c r="F134" s="28" t="s">
        <v>175</v>
      </c>
      <c r="G134" s="28" t="s">
        <v>1830</v>
      </c>
      <c r="H134" s="28" t="s">
        <v>114</v>
      </c>
      <c r="I134" s="28" t="s">
        <v>635</v>
      </c>
      <c r="J134" s="28" t="s">
        <v>1831</v>
      </c>
      <c r="K134" s="28" t="s">
        <v>1832</v>
      </c>
      <c r="L134" s="28" t="s">
        <v>1831</v>
      </c>
      <c r="M134" s="28" t="s">
        <v>1833</v>
      </c>
      <c r="N134" s="28" t="s">
        <v>82</v>
      </c>
      <c r="O134" s="28" t="s">
        <v>1736</v>
      </c>
      <c r="P134" s="28" t="s">
        <v>1737</v>
      </c>
      <c r="Q134" s="28" t="s">
        <v>1754</v>
      </c>
      <c r="R134" s="28" t="s">
        <v>1834</v>
      </c>
      <c r="S134" s="28" t="s">
        <v>1002</v>
      </c>
      <c r="T134" s="28" t="s">
        <v>570</v>
      </c>
      <c r="U134" s="28" t="s">
        <v>214</v>
      </c>
      <c r="V134" s="28" t="s">
        <v>640</v>
      </c>
      <c r="W134" s="28">
        <v>8</v>
      </c>
      <c r="X134" s="28">
        <v>8</v>
      </c>
      <c r="Y134" s="28"/>
      <c r="Z134" s="28"/>
      <c r="AA134" s="33">
        <f t="shared" si="3"/>
        <v>8</v>
      </c>
      <c r="AB134" s="28">
        <v>8</v>
      </c>
      <c r="AC134" s="28"/>
      <c r="AD134" s="28"/>
      <c r="AE134" s="28"/>
      <c r="AF134" s="28"/>
      <c r="AG134" s="28"/>
      <c r="AH134" s="28"/>
    </row>
    <row r="135" s="8" customFormat="1" ht="65" customHeight="1" spans="1:34">
      <c r="A135" s="28" t="s">
        <v>556</v>
      </c>
      <c r="B135" s="28">
        <v>128</v>
      </c>
      <c r="C135" s="28" t="s">
        <v>1836</v>
      </c>
      <c r="D135" s="28" t="s">
        <v>110</v>
      </c>
      <c r="E135" s="28" t="s">
        <v>111</v>
      </c>
      <c r="F135" s="28" t="s">
        <v>175</v>
      </c>
      <c r="G135" s="28" t="s">
        <v>1837</v>
      </c>
      <c r="H135" s="28" t="s">
        <v>114</v>
      </c>
      <c r="I135" s="28" t="s">
        <v>780</v>
      </c>
      <c r="J135" s="28" t="s">
        <v>1838</v>
      </c>
      <c r="K135" s="28" t="s">
        <v>1839</v>
      </c>
      <c r="L135" s="28" t="s">
        <v>1838</v>
      </c>
      <c r="M135" s="28" t="s">
        <v>1840</v>
      </c>
      <c r="N135" s="28" t="s">
        <v>82</v>
      </c>
      <c r="O135" s="28" t="s">
        <v>1736</v>
      </c>
      <c r="P135" s="28" t="s">
        <v>1737</v>
      </c>
      <c r="Q135" s="28" t="s">
        <v>1754</v>
      </c>
      <c r="R135" s="28" t="s">
        <v>1841</v>
      </c>
      <c r="S135" s="28" t="s">
        <v>1002</v>
      </c>
      <c r="T135" s="28" t="s">
        <v>570</v>
      </c>
      <c r="U135" s="28" t="s">
        <v>214</v>
      </c>
      <c r="V135" s="28" t="s">
        <v>534</v>
      </c>
      <c r="W135" s="28">
        <v>18.8</v>
      </c>
      <c r="X135" s="28">
        <v>18.8</v>
      </c>
      <c r="Y135" s="28"/>
      <c r="Z135" s="28"/>
      <c r="AA135" s="33">
        <f t="shared" si="3"/>
        <v>18.8</v>
      </c>
      <c r="AB135" s="28">
        <v>18.8</v>
      </c>
      <c r="AC135" s="28"/>
      <c r="AD135" s="28"/>
      <c r="AE135" s="28"/>
      <c r="AF135" s="28"/>
      <c r="AG135" s="28"/>
      <c r="AH135" s="28"/>
    </row>
    <row r="136" s="8" customFormat="1" ht="65" customHeight="1" spans="1:34">
      <c r="A136" s="28" t="s">
        <v>556</v>
      </c>
      <c r="B136" s="28">
        <v>129</v>
      </c>
      <c r="C136" s="28" t="s">
        <v>1843</v>
      </c>
      <c r="D136" s="28" t="s">
        <v>110</v>
      </c>
      <c r="E136" s="28" t="s">
        <v>111</v>
      </c>
      <c r="F136" s="28" t="s">
        <v>175</v>
      </c>
      <c r="G136" s="28" t="s">
        <v>1844</v>
      </c>
      <c r="H136" s="28" t="s">
        <v>114</v>
      </c>
      <c r="I136" s="28" t="s">
        <v>592</v>
      </c>
      <c r="J136" s="28" t="s">
        <v>1845</v>
      </c>
      <c r="K136" s="28" t="s">
        <v>1846</v>
      </c>
      <c r="L136" s="28" t="s">
        <v>1845</v>
      </c>
      <c r="M136" s="28" t="s">
        <v>1847</v>
      </c>
      <c r="N136" s="28" t="s">
        <v>82</v>
      </c>
      <c r="O136" s="28" t="s">
        <v>1736</v>
      </c>
      <c r="P136" s="28" t="s">
        <v>1737</v>
      </c>
      <c r="Q136" s="28" t="s">
        <v>1754</v>
      </c>
      <c r="R136" s="28" t="s">
        <v>1848</v>
      </c>
      <c r="S136" s="28" t="s">
        <v>1002</v>
      </c>
      <c r="T136" s="28" t="s">
        <v>570</v>
      </c>
      <c r="U136" s="28" t="s">
        <v>214</v>
      </c>
      <c r="V136" s="28" t="s">
        <v>597</v>
      </c>
      <c r="W136" s="28">
        <v>16</v>
      </c>
      <c r="X136" s="28">
        <v>16</v>
      </c>
      <c r="Y136" s="28"/>
      <c r="Z136" s="28"/>
      <c r="AA136" s="33">
        <f t="shared" si="3"/>
        <v>16</v>
      </c>
      <c r="AB136" s="28">
        <v>16</v>
      </c>
      <c r="AC136" s="28"/>
      <c r="AD136" s="28"/>
      <c r="AE136" s="28"/>
      <c r="AF136" s="28"/>
      <c r="AG136" s="28"/>
      <c r="AH136" s="28"/>
    </row>
    <row r="137" s="8" customFormat="1" ht="65" customHeight="1" spans="1:34">
      <c r="A137" s="28" t="s">
        <v>556</v>
      </c>
      <c r="B137" s="28">
        <v>130</v>
      </c>
      <c r="C137" s="28" t="s">
        <v>1850</v>
      </c>
      <c r="D137" s="28" t="s">
        <v>110</v>
      </c>
      <c r="E137" s="28" t="s">
        <v>111</v>
      </c>
      <c r="F137" s="28" t="s">
        <v>175</v>
      </c>
      <c r="G137" s="28" t="s">
        <v>1765</v>
      </c>
      <c r="H137" s="28" t="s">
        <v>114</v>
      </c>
      <c r="I137" s="28" t="s">
        <v>333</v>
      </c>
      <c r="J137" s="28" t="s">
        <v>1851</v>
      </c>
      <c r="K137" s="28" t="s">
        <v>1852</v>
      </c>
      <c r="L137" s="28" t="s">
        <v>1851</v>
      </c>
      <c r="M137" s="28" t="s">
        <v>1768</v>
      </c>
      <c r="N137" s="28" t="s">
        <v>82</v>
      </c>
      <c r="O137" s="28" t="s">
        <v>1736</v>
      </c>
      <c r="P137" s="28" t="s">
        <v>1737</v>
      </c>
      <c r="Q137" s="28" t="s">
        <v>1754</v>
      </c>
      <c r="R137" s="28" t="s">
        <v>1769</v>
      </c>
      <c r="S137" s="28" t="s">
        <v>1002</v>
      </c>
      <c r="T137" s="28" t="s">
        <v>570</v>
      </c>
      <c r="U137" s="28" t="s">
        <v>214</v>
      </c>
      <c r="V137" s="28" t="s">
        <v>647</v>
      </c>
      <c r="W137" s="28">
        <v>3.4</v>
      </c>
      <c r="X137" s="28">
        <v>3.4</v>
      </c>
      <c r="Y137" s="28"/>
      <c r="Z137" s="28"/>
      <c r="AA137" s="33">
        <f t="shared" si="3"/>
        <v>3.4</v>
      </c>
      <c r="AB137" s="28">
        <v>3.4</v>
      </c>
      <c r="AC137" s="28"/>
      <c r="AD137" s="28"/>
      <c r="AE137" s="28"/>
      <c r="AF137" s="28"/>
      <c r="AG137" s="28"/>
      <c r="AH137" s="28"/>
    </row>
    <row r="138" s="8" customFormat="1" ht="65" customHeight="1" spans="1:34">
      <c r="A138" s="28" t="s">
        <v>556</v>
      </c>
      <c r="B138" s="28">
        <v>131</v>
      </c>
      <c r="C138" s="28" t="s">
        <v>1854</v>
      </c>
      <c r="D138" s="28" t="s">
        <v>110</v>
      </c>
      <c r="E138" s="28" t="s">
        <v>111</v>
      </c>
      <c r="F138" s="28" t="s">
        <v>175</v>
      </c>
      <c r="G138" s="28" t="s">
        <v>1837</v>
      </c>
      <c r="H138" s="28" t="s">
        <v>114</v>
      </c>
      <c r="I138" s="28" t="s">
        <v>600</v>
      </c>
      <c r="J138" s="28" t="s">
        <v>1855</v>
      </c>
      <c r="K138" s="28" t="s">
        <v>1856</v>
      </c>
      <c r="L138" s="28" t="s">
        <v>1855</v>
      </c>
      <c r="M138" s="28" t="s">
        <v>1840</v>
      </c>
      <c r="N138" s="28" t="s">
        <v>82</v>
      </c>
      <c r="O138" s="28" t="s">
        <v>1736</v>
      </c>
      <c r="P138" s="28" t="s">
        <v>1737</v>
      </c>
      <c r="Q138" s="28" t="s">
        <v>1754</v>
      </c>
      <c r="R138" s="28" t="s">
        <v>1841</v>
      </c>
      <c r="S138" s="28" t="s">
        <v>1002</v>
      </c>
      <c r="T138" s="28" t="s">
        <v>570</v>
      </c>
      <c r="U138" s="28" t="s">
        <v>214</v>
      </c>
      <c r="V138" s="28" t="s">
        <v>140</v>
      </c>
      <c r="W138" s="28">
        <v>18.8</v>
      </c>
      <c r="X138" s="28">
        <v>18.8</v>
      </c>
      <c r="Y138" s="28"/>
      <c r="Z138" s="28"/>
      <c r="AA138" s="33">
        <f t="shared" si="3"/>
        <v>18.8</v>
      </c>
      <c r="AB138" s="28">
        <v>18.8</v>
      </c>
      <c r="AC138" s="28"/>
      <c r="AD138" s="28"/>
      <c r="AE138" s="28"/>
      <c r="AF138" s="28"/>
      <c r="AG138" s="28"/>
      <c r="AH138" s="28"/>
    </row>
    <row r="139" s="8" customFormat="1" ht="65" customHeight="1" spans="1:34">
      <c r="A139" s="28" t="s">
        <v>556</v>
      </c>
      <c r="B139" s="28">
        <v>132</v>
      </c>
      <c r="C139" s="28" t="s">
        <v>1857</v>
      </c>
      <c r="D139" s="28" t="s">
        <v>110</v>
      </c>
      <c r="E139" s="28" t="s">
        <v>111</v>
      </c>
      <c r="F139" s="28" t="s">
        <v>175</v>
      </c>
      <c r="G139" s="28" t="s">
        <v>1858</v>
      </c>
      <c r="H139" s="28" t="s">
        <v>114</v>
      </c>
      <c r="I139" s="28" t="s">
        <v>787</v>
      </c>
      <c r="J139" s="28" t="s">
        <v>1859</v>
      </c>
      <c r="K139" s="28" t="s">
        <v>1860</v>
      </c>
      <c r="L139" s="28" t="s">
        <v>1859</v>
      </c>
      <c r="M139" s="28" t="s">
        <v>1861</v>
      </c>
      <c r="N139" s="28" t="s">
        <v>82</v>
      </c>
      <c r="O139" s="28" t="s">
        <v>1736</v>
      </c>
      <c r="P139" s="28" t="s">
        <v>1737</v>
      </c>
      <c r="Q139" s="28" t="s">
        <v>1754</v>
      </c>
      <c r="R139" s="28" t="s">
        <v>1862</v>
      </c>
      <c r="S139" s="28" t="s">
        <v>1002</v>
      </c>
      <c r="T139" s="28" t="s">
        <v>570</v>
      </c>
      <c r="U139" s="28" t="s">
        <v>214</v>
      </c>
      <c r="V139" s="28" t="s">
        <v>458</v>
      </c>
      <c r="W139" s="28">
        <v>27.6</v>
      </c>
      <c r="X139" s="28">
        <v>27.6</v>
      </c>
      <c r="Y139" s="28"/>
      <c r="Z139" s="28"/>
      <c r="AA139" s="33">
        <f t="shared" si="3"/>
        <v>27.6</v>
      </c>
      <c r="AB139" s="28">
        <v>27.6</v>
      </c>
      <c r="AC139" s="28"/>
      <c r="AD139" s="28"/>
      <c r="AE139" s="28"/>
      <c r="AF139" s="28"/>
      <c r="AG139" s="28"/>
      <c r="AH139" s="28"/>
    </row>
    <row r="140" s="8" customFormat="1" ht="65" customHeight="1" spans="1:34">
      <c r="A140" s="28" t="s">
        <v>556</v>
      </c>
      <c r="B140" s="28">
        <v>133</v>
      </c>
      <c r="C140" s="28" t="s">
        <v>1863</v>
      </c>
      <c r="D140" s="28" t="s">
        <v>110</v>
      </c>
      <c r="E140" s="28" t="s">
        <v>111</v>
      </c>
      <c r="F140" s="28" t="s">
        <v>175</v>
      </c>
      <c r="G140" s="28" t="s">
        <v>1864</v>
      </c>
      <c r="H140" s="28" t="s">
        <v>114</v>
      </c>
      <c r="I140" s="28" t="s">
        <v>707</v>
      </c>
      <c r="J140" s="28" t="s">
        <v>1865</v>
      </c>
      <c r="K140" s="28" t="s">
        <v>1866</v>
      </c>
      <c r="L140" s="28" t="s">
        <v>1865</v>
      </c>
      <c r="M140" s="28" t="s">
        <v>1867</v>
      </c>
      <c r="N140" s="28" t="s">
        <v>82</v>
      </c>
      <c r="O140" s="28" t="s">
        <v>1736</v>
      </c>
      <c r="P140" s="28" t="s">
        <v>1737</v>
      </c>
      <c r="Q140" s="28" t="s">
        <v>1754</v>
      </c>
      <c r="R140" s="28" t="s">
        <v>1868</v>
      </c>
      <c r="S140" s="28" t="s">
        <v>1002</v>
      </c>
      <c r="T140" s="28" t="s">
        <v>570</v>
      </c>
      <c r="U140" s="28" t="s">
        <v>214</v>
      </c>
      <c r="V140" s="28" t="s">
        <v>156</v>
      </c>
      <c r="W140" s="28">
        <v>7.6</v>
      </c>
      <c r="X140" s="28">
        <v>7.6</v>
      </c>
      <c r="Y140" s="28"/>
      <c r="Z140" s="28"/>
      <c r="AA140" s="33">
        <f t="shared" si="3"/>
        <v>7.6</v>
      </c>
      <c r="AB140" s="28">
        <v>7.6</v>
      </c>
      <c r="AC140" s="28"/>
      <c r="AD140" s="28"/>
      <c r="AE140" s="28"/>
      <c r="AF140" s="28"/>
      <c r="AG140" s="28"/>
      <c r="AH140" s="28"/>
    </row>
    <row r="141" s="8" customFormat="1" ht="65" customHeight="1" spans="1:34">
      <c r="A141" s="28" t="s">
        <v>556</v>
      </c>
      <c r="B141" s="28">
        <v>134</v>
      </c>
      <c r="C141" s="28" t="s">
        <v>1870</v>
      </c>
      <c r="D141" s="28" t="s">
        <v>110</v>
      </c>
      <c r="E141" s="28" t="s">
        <v>111</v>
      </c>
      <c r="F141" s="28" t="s">
        <v>175</v>
      </c>
      <c r="G141" s="28" t="s">
        <v>1871</v>
      </c>
      <c r="H141" s="28" t="s">
        <v>114</v>
      </c>
      <c r="I141" s="28" t="s">
        <v>417</v>
      </c>
      <c r="J141" s="28" t="s">
        <v>1872</v>
      </c>
      <c r="K141" s="28" t="s">
        <v>1873</v>
      </c>
      <c r="L141" s="28" t="s">
        <v>1872</v>
      </c>
      <c r="M141" s="28" t="s">
        <v>1874</v>
      </c>
      <c r="N141" s="28" t="s">
        <v>82</v>
      </c>
      <c r="O141" s="28" t="s">
        <v>1736</v>
      </c>
      <c r="P141" s="28" t="s">
        <v>1737</v>
      </c>
      <c r="Q141" s="28" t="s">
        <v>1754</v>
      </c>
      <c r="R141" s="28" t="s">
        <v>1875</v>
      </c>
      <c r="S141" s="28" t="s">
        <v>1002</v>
      </c>
      <c r="T141" s="28" t="s">
        <v>570</v>
      </c>
      <c r="U141" s="28" t="s">
        <v>214</v>
      </c>
      <c r="V141" s="28" t="s">
        <v>718</v>
      </c>
      <c r="W141" s="28">
        <v>9.6</v>
      </c>
      <c r="X141" s="28">
        <v>9.6</v>
      </c>
      <c r="Y141" s="28"/>
      <c r="Z141" s="28"/>
      <c r="AA141" s="33">
        <f t="shared" si="3"/>
        <v>9.6</v>
      </c>
      <c r="AB141" s="28">
        <v>9.6</v>
      </c>
      <c r="AC141" s="28"/>
      <c r="AD141" s="28"/>
      <c r="AE141" s="28"/>
      <c r="AF141" s="28"/>
      <c r="AG141" s="28"/>
      <c r="AH141" s="28"/>
    </row>
    <row r="142" s="8" customFormat="1" ht="65" customHeight="1" spans="1:34">
      <c r="A142" s="28" t="s">
        <v>556</v>
      </c>
      <c r="B142" s="28">
        <v>135</v>
      </c>
      <c r="C142" s="28" t="s">
        <v>1876</v>
      </c>
      <c r="D142" s="28" t="s">
        <v>110</v>
      </c>
      <c r="E142" s="28" t="s">
        <v>111</v>
      </c>
      <c r="F142" s="28" t="s">
        <v>175</v>
      </c>
      <c r="G142" s="28" t="s">
        <v>1877</v>
      </c>
      <c r="H142" s="28" t="s">
        <v>114</v>
      </c>
      <c r="I142" s="28" t="s">
        <v>547</v>
      </c>
      <c r="J142" s="28" t="s">
        <v>1878</v>
      </c>
      <c r="K142" s="28" t="s">
        <v>1879</v>
      </c>
      <c r="L142" s="28" t="s">
        <v>1880</v>
      </c>
      <c r="M142" s="28" t="s">
        <v>1881</v>
      </c>
      <c r="N142" s="28" t="s">
        <v>82</v>
      </c>
      <c r="O142" s="28" t="s">
        <v>1736</v>
      </c>
      <c r="P142" s="28" t="s">
        <v>1737</v>
      </c>
      <c r="Q142" s="28" t="s">
        <v>1754</v>
      </c>
      <c r="R142" s="28" t="s">
        <v>1882</v>
      </c>
      <c r="S142" s="28" t="s">
        <v>1002</v>
      </c>
      <c r="T142" s="28" t="s">
        <v>570</v>
      </c>
      <c r="U142" s="28" t="s">
        <v>214</v>
      </c>
      <c r="V142" s="28" t="s">
        <v>554</v>
      </c>
      <c r="W142" s="28">
        <v>9.8</v>
      </c>
      <c r="X142" s="28">
        <v>9.8</v>
      </c>
      <c r="Y142" s="28"/>
      <c r="Z142" s="28"/>
      <c r="AA142" s="33">
        <f t="shared" si="3"/>
        <v>9.8</v>
      </c>
      <c r="AB142" s="28">
        <v>9.8</v>
      </c>
      <c r="AC142" s="28"/>
      <c r="AD142" s="28"/>
      <c r="AE142" s="28"/>
      <c r="AF142" s="28"/>
      <c r="AG142" s="28"/>
      <c r="AH142" s="28"/>
    </row>
    <row r="143" s="8" customFormat="1" ht="65" customHeight="1" spans="1:34">
      <c r="A143" s="28" t="s">
        <v>556</v>
      </c>
      <c r="B143" s="28">
        <v>136</v>
      </c>
      <c r="C143" s="28" t="s">
        <v>1890</v>
      </c>
      <c r="D143" s="28" t="s">
        <v>110</v>
      </c>
      <c r="E143" s="28" t="s">
        <v>111</v>
      </c>
      <c r="F143" s="28" t="s">
        <v>175</v>
      </c>
      <c r="G143" s="28" t="s">
        <v>1891</v>
      </c>
      <c r="H143" s="28" t="s">
        <v>114</v>
      </c>
      <c r="I143" s="28" t="s">
        <v>515</v>
      </c>
      <c r="J143" s="28" t="s">
        <v>1892</v>
      </c>
      <c r="K143" s="28" t="s">
        <v>1893</v>
      </c>
      <c r="L143" s="28" t="s">
        <v>1892</v>
      </c>
      <c r="M143" s="28" t="s">
        <v>1894</v>
      </c>
      <c r="N143" s="28" t="s">
        <v>82</v>
      </c>
      <c r="O143" s="28" t="s">
        <v>1736</v>
      </c>
      <c r="P143" s="28" t="s">
        <v>1737</v>
      </c>
      <c r="Q143" s="28" t="s">
        <v>1754</v>
      </c>
      <c r="R143" s="28" t="s">
        <v>1895</v>
      </c>
      <c r="S143" s="28" t="s">
        <v>1002</v>
      </c>
      <c r="T143" s="28" t="s">
        <v>570</v>
      </c>
      <c r="U143" s="28" t="s">
        <v>214</v>
      </c>
      <c r="V143" s="28" t="s">
        <v>523</v>
      </c>
      <c r="W143" s="28">
        <v>17.8</v>
      </c>
      <c r="X143" s="28">
        <v>17.8</v>
      </c>
      <c r="Y143" s="28"/>
      <c r="Z143" s="28"/>
      <c r="AA143" s="33">
        <f t="shared" si="3"/>
        <v>17.8</v>
      </c>
      <c r="AB143" s="28">
        <v>17.8</v>
      </c>
      <c r="AC143" s="28"/>
      <c r="AD143" s="28"/>
      <c r="AE143" s="28"/>
      <c r="AF143" s="28"/>
      <c r="AG143" s="28"/>
      <c r="AH143" s="28"/>
    </row>
    <row r="144" s="8" customFormat="1" ht="65" customHeight="1" spans="1:34">
      <c r="A144" s="28" t="s">
        <v>556</v>
      </c>
      <c r="B144" s="28">
        <v>137</v>
      </c>
      <c r="C144" s="28" t="s">
        <v>1896</v>
      </c>
      <c r="D144" s="28" t="s">
        <v>110</v>
      </c>
      <c r="E144" s="28" t="s">
        <v>111</v>
      </c>
      <c r="F144" s="28" t="s">
        <v>175</v>
      </c>
      <c r="G144" s="28" t="s">
        <v>1897</v>
      </c>
      <c r="H144" s="28" t="s">
        <v>114</v>
      </c>
      <c r="I144" s="28" t="s">
        <v>657</v>
      </c>
      <c r="J144" s="28" t="s">
        <v>1898</v>
      </c>
      <c r="K144" s="28" t="s">
        <v>1899</v>
      </c>
      <c r="L144" s="28" t="s">
        <v>1898</v>
      </c>
      <c r="M144" s="28" t="s">
        <v>1798</v>
      </c>
      <c r="N144" s="28" t="s">
        <v>82</v>
      </c>
      <c r="O144" s="28" t="s">
        <v>1736</v>
      </c>
      <c r="P144" s="28" t="s">
        <v>1737</v>
      </c>
      <c r="Q144" s="28" t="s">
        <v>1754</v>
      </c>
      <c r="R144" s="28" t="s">
        <v>1799</v>
      </c>
      <c r="S144" s="28" t="s">
        <v>1002</v>
      </c>
      <c r="T144" s="28" t="s">
        <v>570</v>
      </c>
      <c r="U144" s="28" t="s">
        <v>214</v>
      </c>
      <c r="V144" s="28" t="s">
        <v>90</v>
      </c>
      <c r="W144" s="28">
        <v>9.4</v>
      </c>
      <c r="X144" s="28">
        <v>9.4</v>
      </c>
      <c r="Y144" s="28"/>
      <c r="Z144" s="28"/>
      <c r="AA144" s="33">
        <f t="shared" si="3"/>
        <v>9.4</v>
      </c>
      <c r="AB144" s="28">
        <v>9.4</v>
      </c>
      <c r="AC144" s="28"/>
      <c r="AD144" s="28"/>
      <c r="AE144" s="28"/>
      <c r="AF144" s="28"/>
      <c r="AG144" s="28"/>
      <c r="AH144" s="28"/>
    </row>
    <row r="145" s="8" customFormat="1" ht="65" customHeight="1" spans="1:34">
      <c r="A145" s="28" t="s">
        <v>556</v>
      </c>
      <c r="B145" s="28">
        <v>138</v>
      </c>
      <c r="C145" s="28" t="s">
        <v>1900</v>
      </c>
      <c r="D145" s="28" t="s">
        <v>110</v>
      </c>
      <c r="E145" s="28" t="s">
        <v>111</v>
      </c>
      <c r="F145" s="28" t="s">
        <v>175</v>
      </c>
      <c r="G145" s="28" t="s">
        <v>1901</v>
      </c>
      <c r="H145" s="28" t="s">
        <v>114</v>
      </c>
      <c r="I145" s="28" t="s">
        <v>729</v>
      </c>
      <c r="J145" s="28" t="s">
        <v>1902</v>
      </c>
      <c r="K145" s="28" t="s">
        <v>1903</v>
      </c>
      <c r="L145" s="28" t="s">
        <v>1902</v>
      </c>
      <c r="M145" s="28" t="s">
        <v>1904</v>
      </c>
      <c r="N145" s="28" t="s">
        <v>82</v>
      </c>
      <c r="O145" s="28" t="s">
        <v>1736</v>
      </c>
      <c r="P145" s="28" t="s">
        <v>1737</v>
      </c>
      <c r="Q145" s="28" t="s">
        <v>1754</v>
      </c>
      <c r="R145" s="28" t="s">
        <v>1905</v>
      </c>
      <c r="S145" s="28" t="s">
        <v>1002</v>
      </c>
      <c r="T145" s="28" t="s">
        <v>570</v>
      </c>
      <c r="U145" s="28" t="s">
        <v>214</v>
      </c>
      <c r="V145" s="28" t="s">
        <v>467</v>
      </c>
      <c r="W145" s="28">
        <v>3.2</v>
      </c>
      <c r="X145" s="28">
        <v>3.2</v>
      </c>
      <c r="Y145" s="28"/>
      <c r="Z145" s="28"/>
      <c r="AA145" s="33">
        <f>AB145+AC145+AD145+AE145+AF145+AG145+AH145</f>
        <v>3.2</v>
      </c>
      <c r="AB145" s="28">
        <v>3.2</v>
      </c>
      <c r="AC145" s="28"/>
      <c r="AD145" s="28"/>
      <c r="AE145" s="28"/>
      <c r="AF145" s="28"/>
      <c r="AG145" s="28"/>
      <c r="AH145" s="28"/>
    </row>
    <row r="146" s="8" customFormat="1" ht="65" customHeight="1" spans="1:34">
      <c r="A146" s="28" t="s">
        <v>556</v>
      </c>
      <c r="B146" s="28">
        <v>139</v>
      </c>
      <c r="C146" s="28" t="s">
        <v>1906</v>
      </c>
      <c r="D146" s="28" t="s">
        <v>110</v>
      </c>
      <c r="E146" s="28" t="s">
        <v>111</v>
      </c>
      <c r="F146" s="28" t="s">
        <v>175</v>
      </c>
      <c r="G146" s="28" t="s">
        <v>1907</v>
      </c>
      <c r="H146" s="28" t="s">
        <v>114</v>
      </c>
      <c r="I146" s="28" t="s">
        <v>759</v>
      </c>
      <c r="J146" s="28" t="s">
        <v>1908</v>
      </c>
      <c r="K146" s="28" t="s">
        <v>1909</v>
      </c>
      <c r="L146" s="28" t="s">
        <v>1908</v>
      </c>
      <c r="M146" s="28" t="s">
        <v>1910</v>
      </c>
      <c r="N146" s="28" t="s">
        <v>82</v>
      </c>
      <c r="O146" s="28" t="s">
        <v>1736</v>
      </c>
      <c r="P146" s="28" t="s">
        <v>1737</v>
      </c>
      <c r="Q146" s="28" t="s">
        <v>1754</v>
      </c>
      <c r="R146" s="28" t="s">
        <v>1911</v>
      </c>
      <c r="S146" s="28" t="s">
        <v>1002</v>
      </c>
      <c r="T146" s="28" t="s">
        <v>570</v>
      </c>
      <c r="U146" s="28" t="s">
        <v>214</v>
      </c>
      <c r="V146" s="28" t="s">
        <v>760</v>
      </c>
      <c r="W146" s="28">
        <v>2.4</v>
      </c>
      <c r="X146" s="28">
        <v>2.4</v>
      </c>
      <c r="Y146" s="28"/>
      <c r="Z146" s="28"/>
      <c r="AA146" s="33">
        <f>AB146+AC146+AD146+AE146+AF146+AG146+AH146</f>
        <v>2.4</v>
      </c>
      <c r="AB146" s="28">
        <v>2.4</v>
      </c>
      <c r="AC146" s="28"/>
      <c r="AD146" s="28"/>
      <c r="AE146" s="28"/>
      <c r="AF146" s="28"/>
      <c r="AG146" s="28"/>
      <c r="AH146" s="28"/>
    </row>
    <row r="147" s="8" customFormat="1" ht="65" customHeight="1" spans="1:34">
      <c r="A147" s="28" t="s">
        <v>556</v>
      </c>
      <c r="B147" s="28">
        <v>140</v>
      </c>
      <c r="C147" s="28" t="s">
        <v>1913</v>
      </c>
      <c r="D147" s="28" t="s">
        <v>110</v>
      </c>
      <c r="E147" s="28" t="s">
        <v>111</v>
      </c>
      <c r="F147" s="28" t="s">
        <v>175</v>
      </c>
      <c r="G147" s="28" t="s">
        <v>1914</v>
      </c>
      <c r="H147" s="28" t="s">
        <v>114</v>
      </c>
      <c r="I147" s="28" t="s">
        <v>736</v>
      </c>
      <c r="J147" s="28" t="s">
        <v>1915</v>
      </c>
      <c r="K147" s="28" t="s">
        <v>1916</v>
      </c>
      <c r="L147" s="28" t="s">
        <v>1915</v>
      </c>
      <c r="M147" s="28" t="s">
        <v>1917</v>
      </c>
      <c r="N147" s="28" t="s">
        <v>82</v>
      </c>
      <c r="O147" s="28" t="s">
        <v>1736</v>
      </c>
      <c r="P147" s="28" t="s">
        <v>1737</v>
      </c>
      <c r="Q147" s="28" t="s">
        <v>1754</v>
      </c>
      <c r="R147" s="28" t="s">
        <v>1918</v>
      </c>
      <c r="S147" s="28" t="s">
        <v>1002</v>
      </c>
      <c r="T147" s="28" t="s">
        <v>570</v>
      </c>
      <c r="U147" s="28" t="s">
        <v>214</v>
      </c>
      <c r="V147" s="28" t="s">
        <v>741</v>
      </c>
      <c r="W147" s="28">
        <v>2.2</v>
      </c>
      <c r="X147" s="28">
        <v>2.2</v>
      </c>
      <c r="Y147" s="28"/>
      <c r="Z147" s="28"/>
      <c r="AA147" s="33">
        <f>AB147+AC147+AD147+AE147+AF147+AG147+AH147</f>
        <v>2.2</v>
      </c>
      <c r="AB147" s="28">
        <v>2.2</v>
      </c>
      <c r="AC147" s="28"/>
      <c r="AD147" s="28"/>
      <c r="AE147" s="28"/>
      <c r="AF147" s="28"/>
      <c r="AG147" s="28"/>
      <c r="AH147" s="28"/>
    </row>
    <row r="148" s="8" customFormat="1" ht="65" customHeight="1" spans="1:34">
      <c r="A148" s="28" t="s">
        <v>556</v>
      </c>
      <c r="B148" s="28">
        <v>141</v>
      </c>
      <c r="C148" s="28" t="s">
        <v>1920</v>
      </c>
      <c r="D148" s="28" t="s">
        <v>110</v>
      </c>
      <c r="E148" s="28" t="s">
        <v>111</v>
      </c>
      <c r="F148" s="28" t="s">
        <v>175</v>
      </c>
      <c r="G148" s="28" t="s">
        <v>1921</v>
      </c>
      <c r="H148" s="28" t="s">
        <v>114</v>
      </c>
      <c r="I148" s="28" t="s">
        <v>650</v>
      </c>
      <c r="J148" s="28" t="s">
        <v>1922</v>
      </c>
      <c r="K148" s="28" t="s">
        <v>1923</v>
      </c>
      <c r="L148" s="28" t="s">
        <v>1922</v>
      </c>
      <c r="M148" s="28" t="s">
        <v>1924</v>
      </c>
      <c r="N148" s="28" t="s">
        <v>82</v>
      </c>
      <c r="O148" s="28" t="s">
        <v>1736</v>
      </c>
      <c r="P148" s="28" t="s">
        <v>1737</v>
      </c>
      <c r="Q148" s="28" t="s">
        <v>1754</v>
      </c>
      <c r="R148" s="28" t="s">
        <v>1925</v>
      </c>
      <c r="S148" s="28" t="s">
        <v>1002</v>
      </c>
      <c r="T148" s="28" t="s">
        <v>570</v>
      </c>
      <c r="U148" s="28" t="s">
        <v>214</v>
      </c>
      <c r="V148" s="28" t="s">
        <v>511</v>
      </c>
      <c r="W148" s="28">
        <v>4</v>
      </c>
      <c r="X148" s="28">
        <v>4</v>
      </c>
      <c r="Y148" s="28"/>
      <c r="Z148" s="28"/>
      <c r="AA148" s="33">
        <f t="shared" ref="AA148:AA211" si="4">AB148+AC148+AD148+AE148+AF148+AG148+AH148</f>
        <v>4</v>
      </c>
      <c r="AB148" s="28">
        <v>4</v>
      </c>
      <c r="AC148" s="28"/>
      <c r="AD148" s="28"/>
      <c r="AE148" s="28"/>
      <c r="AF148" s="28"/>
      <c r="AG148" s="28"/>
      <c r="AH148" s="28"/>
    </row>
    <row r="149" s="8" customFormat="1" ht="65" customHeight="1" spans="1:34">
      <c r="A149" s="28" t="s">
        <v>556</v>
      </c>
      <c r="B149" s="28">
        <v>142</v>
      </c>
      <c r="C149" s="28" t="s">
        <v>1927</v>
      </c>
      <c r="D149" s="28" t="s">
        <v>110</v>
      </c>
      <c r="E149" s="28" t="s">
        <v>111</v>
      </c>
      <c r="F149" s="28" t="s">
        <v>175</v>
      </c>
      <c r="G149" s="28" t="s">
        <v>1928</v>
      </c>
      <c r="H149" s="28" t="s">
        <v>114</v>
      </c>
      <c r="I149" s="28" t="s">
        <v>751</v>
      </c>
      <c r="J149" s="28" t="s">
        <v>1929</v>
      </c>
      <c r="K149" s="28" t="s">
        <v>1930</v>
      </c>
      <c r="L149" s="28" t="s">
        <v>1929</v>
      </c>
      <c r="M149" s="28" t="s">
        <v>1931</v>
      </c>
      <c r="N149" s="28" t="s">
        <v>82</v>
      </c>
      <c r="O149" s="28" t="s">
        <v>1736</v>
      </c>
      <c r="P149" s="28" t="s">
        <v>1737</v>
      </c>
      <c r="Q149" s="28" t="s">
        <v>1754</v>
      </c>
      <c r="R149" s="28" t="s">
        <v>1932</v>
      </c>
      <c r="S149" s="28" t="s">
        <v>1002</v>
      </c>
      <c r="T149" s="28" t="s">
        <v>570</v>
      </c>
      <c r="U149" s="28" t="s">
        <v>214</v>
      </c>
      <c r="V149" s="28" t="s">
        <v>756</v>
      </c>
      <c r="W149" s="28">
        <v>7.2</v>
      </c>
      <c r="X149" s="28">
        <v>7.2</v>
      </c>
      <c r="Y149" s="28"/>
      <c r="Z149" s="28"/>
      <c r="AA149" s="33">
        <f t="shared" si="4"/>
        <v>7.2</v>
      </c>
      <c r="AB149" s="28">
        <v>7.2</v>
      </c>
      <c r="AC149" s="28"/>
      <c r="AD149" s="28"/>
      <c r="AE149" s="28"/>
      <c r="AF149" s="28"/>
      <c r="AG149" s="28"/>
      <c r="AH149" s="28"/>
    </row>
    <row r="150" s="8" customFormat="1" ht="65" customHeight="1" spans="1:34">
      <c r="A150" s="28" t="s">
        <v>556</v>
      </c>
      <c r="B150" s="28">
        <v>143</v>
      </c>
      <c r="C150" s="28" t="s">
        <v>1934</v>
      </c>
      <c r="D150" s="28" t="s">
        <v>110</v>
      </c>
      <c r="E150" s="28" t="s">
        <v>111</v>
      </c>
      <c r="F150" s="28" t="s">
        <v>175</v>
      </c>
      <c r="G150" s="28" t="s">
        <v>1935</v>
      </c>
      <c r="H150" s="28" t="s">
        <v>114</v>
      </c>
      <c r="I150" s="28" t="s">
        <v>744</v>
      </c>
      <c r="J150" s="28" t="s">
        <v>1936</v>
      </c>
      <c r="K150" s="28" t="s">
        <v>1937</v>
      </c>
      <c r="L150" s="28" t="s">
        <v>1936</v>
      </c>
      <c r="M150" s="28" t="s">
        <v>1867</v>
      </c>
      <c r="N150" s="28" t="s">
        <v>82</v>
      </c>
      <c r="O150" s="28" t="s">
        <v>1736</v>
      </c>
      <c r="P150" s="28" t="s">
        <v>1737</v>
      </c>
      <c r="Q150" s="28" t="s">
        <v>1754</v>
      </c>
      <c r="R150" s="28" t="s">
        <v>1868</v>
      </c>
      <c r="S150" s="28" t="s">
        <v>1002</v>
      </c>
      <c r="T150" s="28" t="s">
        <v>570</v>
      </c>
      <c r="U150" s="28" t="s">
        <v>214</v>
      </c>
      <c r="V150" s="28" t="s">
        <v>443</v>
      </c>
      <c r="W150" s="28">
        <v>7.6</v>
      </c>
      <c r="X150" s="28">
        <v>7.6</v>
      </c>
      <c r="Y150" s="28"/>
      <c r="Z150" s="28"/>
      <c r="AA150" s="33">
        <f t="shared" si="4"/>
        <v>7.6</v>
      </c>
      <c r="AB150" s="28">
        <v>7.6</v>
      </c>
      <c r="AC150" s="28"/>
      <c r="AD150" s="28"/>
      <c r="AE150" s="28"/>
      <c r="AF150" s="28"/>
      <c r="AG150" s="28"/>
      <c r="AH150" s="28"/>
    </row>
    <row r="151" s="8" customFormat="1" ht="65" customHeight="1" spans="1:34">
      <c r="A151" s="28" t="s">
        <v>556</v>
      </c>
      <c r="B151" s="28">
        <v>144</v>
      </c>
      <c r="C151" s="28" t="s">
        <v>1939</v>
      </c>
      <c r="D151" s="28" t="s">
        <v>110</v>
      </c>
      <c r="E151" s="28" t="s">
        <v>111</v>
      </c>
      <c r="F151" s="28" t="s">
        <v>175</v>
      </c>
      <c r="G151" s="28" t="s">
        <v>1940</v>
      </c>
      <c r="H151" s="28" t="s">
        <v>114</v>
      </c>
      <c r="I151" s="28" t="s">
        <v>230</v>
      </c>
      <c r="J151" s="28" t="s">
        <v>1941</v>
      </c>
      <c r="K151" s="28" t="s">
        <v>1942</v>
      </c>
      <c r="L151" s="28" t="s">
        <v>1941</v>
      </c>
      <c r="M151" s="28" t="s">
        <v>1943</v>
      </c>
      <c r="N151" s="28" t="s">
        <v>82</v>
      </c>
      <c r="O151" s="28" t="s">
        <v>1736</v>
      </c>
      <c r="P151" s="28" t="s">
        <v>1737</v>
      </c>
      <c r="Q151" s="28" t="s">
        <v>1754</v>
      </c>
      <c r="R151" s="28" t="s">
        <v>1944</v>
      </c>
      <c r="S151" s="28" t="s">
        <v>1002</v>
      </c>
      <c r="T151" s="28" t="s">
        <v>570</v>
      </c>
      <c r="U151" s="28" t="s">
        <v>214</v>
      </c>
      <c r="V151" s="28" t="s">
        <v>237</v>
      </c>
      <c r="W151" s="28">
        <v>6.4</v>
      </c>
      <c r="X151" s="28">
        <v>6.4</v>
      </c>
      <c r="Y151" s="28"/>
      <c r="Z151" s="28"/>
      <c r="AA151" s="33">
        <f t="shared" si="4"/>
        <v>6.4</v>
      </c>
      <c r="AB151" s="28">
        <v>6.4</v>
      </c>
      <c r="AC151" s="28"/>
      <c r="AD151" s="28"/>
      <c r="AE151" s="28"/>
      <c r="AF151" s="28"/>
      <c r="AG151" s="28"/>
      <c r="AH151" s="28"/>
    </row>
    <row r="152" s="5" customFormat="1" ht="65" customHeight="1" spans="1:34">
      <c r="A152" s="28" t="s">
        <v>556</v>
      </c>
      <c r="B152" s="28">
        <v>145</v>
      </c>
      <c r="C152" s="28" t="s">
        <v>3578</v>
      </c>
      <c r="D152" s="28" t="s">
        <v>2114</v>
      </c>
      <c r="E152" s="28" t="s">
        <v>2115</v>
      </c>
      <c r="F152" s="28" t="s">
        <v>3579</v>
      </c>
      <c r="G152" s="28" t="s">
        <v>3580</v>
      </c>
      <c r="H152" s="28" t="s">
        <v>114</v>
      </c>
      <c r="I152" s="28" t="s">
        <v>352</v>
      </c>
      <c r="J152" s="28" t="s">
        <v>3581</v>
      </c>
      <c r="K152" s="28" t="s">
        <v>3582</v>
      </c>
      <c r="L152" s="28" t="s">
        <v>3581</v>
      </c>
      <c r="M152" s="28" t="s">
        <v>3583</v>
      </c>
      <c r="N152" s="28" t="s">
        <v>3584</v>
      </c>
      <c r="O152" s="28" t="s">
        <v>101</v>
      </c>
      <c r="P152" s="28" t="s">
        <v>3585</v>
      </c>
      <c r="Q152" s="28" t="s">
        <v>85</v>
      </c>
      <c r="R152" s="28" t="s">
        <v>3586</v>
      </c>
      <c r="S152" s="28" t="s">
        <v>1002</v>
      </c>
      <c r="T152" s="28" t="s">
        <v>570</v>
      </c>
      <c r="U152" s="28" t="s">
        <v>214</v>
      </c>
      <c r="V152" s="28" t="s">
        <v>214</v>
      </c>
      <c r="W152" s="28">
        <v>400</v>
      </c>
      <c r="X152" s="28">
        <v>400</v>
      </c>
      <c r="Y152" s="28"/>
      <c r="Z152" s="28"/>
      <c r="AA152" s="33">
        <f t="shared" si="4"/>
        <v>300</v>
      </c>
      <c r="AB152" s="28"/>
      <c r="AC152" s="28">
        <v>300</v>
      </c>
      <c r="AD152" s="28"/>
      <c r="AE152" s="28"/>
      <c r="AF152" s="28"/>
      <c r="AG152" s="28"/>
      <c r="AH152" s="28"/>
    </row>
    <row r="153" s="8" customFormat="1" ht="66" customHeight="1" spans="1:34">
      <c r="A153" s="28" t="s">
        <v>556</v>
      </c>
      <c r="B153" s="28">
        <v>146</v>
      </c>
      <c r="C153" s="28" t="s">
        <v>2113</v>
      </c>
      <c r="D153" s="28" t="s">
        <v>2114</v>
      </c>
      <c r="E153" s="28" t="s">
        <v>2115</v>
      </c>
      <c r="F153" s="28" t="s">
        <v>2116</v>
      </c>
      <c r="G153" s="28" t="s">
        <v>8764</v>
      </c>
      <c r="H153" s="28" t="s">
        <v>114</v>
      </c>
      <c r="I153" s="28" t="s">
        <v>352</v>
      </c>
      <c r="J153" s="28" t="s">
        <v>8765</v>
      </c>
      <c r="K153" s="28" t="s">
        <v>8766</v>
      </c>
      <c r="L153" s="28" t="s">
        <v>8765</v>
      </c>
      <c r="M153" s="28" t="s">
        <v>8767</v>
      </c>
      <c r="N153" s="28" t="s">
        <v>2121</v>
      </c>
      <c r="O153" s="28" t="s">
        <v>101</v>
      </c>
      <c r="P153" s="28" t="s">
        <v>8768</v>
      </c>
      <c r="Q153" s="28" t="s">
        <v>2123</v>
      </c>
      <c r="R153" s="28" t="s">
        <v>8769</v>
      </c>
      <c r="S153" s="28" t="s">
        <v>1002</v>
      </c>
      <c r="T153" s="28" t="s">
        <v>570</v>
      </c>
      <c r="U153" s="28" t="s">
        <v>214</v>
      </c>
      <c r="V153" s="28" t="s">
        <v>214</v>
      </c>
      <c r="W153" s="28">
        <v>100</v>
      </c>
      <c r="X153" s="28">
        <v>100</v>
      </c>
      <c r="Y153" s="28"/>
      <c r="Z153" s="28"/>
      <c r="AA153" s="33">
        <f t="shared" si="4"/>
        <v>300</v>
      </c>
      <c r="AB153" s="28"/>
      <c r="AC153" s="28">
        <v>300</v>
      </c>
      <c r="AD153" s="28"/>
      <c r="AE153" s="28"/>
      <c r="AF153" s="28"/>
      <c r="AG153" s="28"/>
      <c r="AH153" s="28"/>
    </row>
    <row r="154" s="4" customFormat="1" ht="53" customHeight="1" spans="1:34">
      <c r="A154" s="28" t="s">
        <v>556</v>
      </c>
      <c r="B154" s="28">
        <v>147</v>
      </c>
      <c r="C154" s="28" t="s">
        <v>2125</v>
      </c>
      <c r="D154" s="28" t="s">
        <v>558</v>
      </c>
      <c r="E154" s="28" t="s">
        <v>2126</v>
      </c>
      <c r="F154" s="28" t="s">
        <v>2127</v>
      </c>
      <c r="G154" s="28" t="s">
        <v>2128</v>
      </c>
      <c r="H154" s="28" t="s">
        <v>114</v>
      </c>
      <c r="I154" s="28" t="s">
        <v>352</v>
      </c>
      <c r="J154" s="28" t="s">
        <v>2129</v>
      </c>
      <c r="K154" s="28" t="s">
        <v>2130</v>
      </c>
      <c r="L154" s="28" t="s">
        <v>2129</v>
      </c>
      <c r="M154" s="28" t="s">
        <v>2131</v>
      </c>
      <c r="N154" s="28" t="s">
        <v>82</v>
      </c>
      <c r="O154" s="28" t="s">
        <v>101</v>
      </c>
      <c r="P154" s="28" t="s">
        <v>2132</v>
      </c>
      <c r="Q154" s="28" t="s">
        <v>2133</v>
      </c>
      <c r="R154" s="28" t="s">
        <v>1100</v>
      </c>
      <c r="S154" s="28" t="s">
        <v>569</v>
      </c>
      <c r="T154" s="28" t="s">
        <v>570</v>
      </c>
      <c r="U154" s="28" t="s">
        <v>214</v>
      </c>
      <c r="V154" s="28" t="s">
        <v>214</v>
      </c>
      <c r="W154" s="28">
        <v>200</v>
      </c>
      <c r="X154" s="28">
        <v>200</v>
      </c>
      <c r="Y154" s="28"/>
      <c r="Z154" s="28"/>
      <c r="AA154" s="33">
        <f t="shared" si="4"/>
        <v>50</v>
      </c>
      <c r="AB154" s="28">
        <v>50</v>
      </c>
      <c r="AC154" s="28"/>
      <c r="AD154" s="28"/>
      <c r="AE154" s="28"/>
      <c r="AF154" s="28"/>
      <c r="AG154" s="28"/>
      <c r="AH154" s="28"/>
    </row>
    <row r="155" s="5" customFormat="1" ht="63" customHeight="1" spans="1:34">
      <c r="A155" s="28" t="s">
        <v>556</v>
      </c>
      <c r="B155" s="28">
        <v>148</v>
      </c>
      <c r="C155" s="28" t="s">
        <v>2150</v>
      </c>
      <c r="D155" s="28" t="s">
        <v>2114</v>
      </c>
      <c r="E155" s="28" t="s">
        <v>2151</v>
      </c>
      <c r="F155" s="28" t="s">
        <v>2152</v>
      </c>
      <c r="G155" s="28" t="s">
        <v>2153</v>
      </c>
      <c r="H155" s="28" t="s">
        <v>96</v>
      </c>
      <c r="I155" s="28" t="s">
        <v>352</v>
      </c>
      <c r="J155" s="28" t="s">
        <v>2154</v>
      </c>
      <c r="K155" s="28" t="s">
        <v>2155</v>
      </c>
      <c r="L155" s="28" t="s">
        <v>2154</v>
      </c>
      <c r="M155" s="28" t="s">
        <v>2156</v>
      </c>
      <c r="N155" s="28" t="s">
        <v>2157</v>
      </c>
      <c r="O155" s="28" t="s">
        <v>2158</v>
      </c>
      <c r="P155" s="28" t="s">
        <v>2159</v>
      </c>
      <c r="Q155" s="28" t="s">
        <v>2160</v>
      </c>
      <c r="R155" s="28" t="s">
        <v>2161</v>
      </c>
      <c r="S155" s="28" t="s">
        <v>1002</v>
      </c>
      <c r="T155" s="28" t="s">
        <v>2162</v>
      </c>
      <c r="U155" s="28" t="s">
        <v>214</v>
      </c>
      <c r="V155" s="28" t="s">
        <v>214</v>
      </c>
      <c r="W155" s="28">
        <v>680</v>
      </c>
      <c r="X155" s="28">
        <v>680</v>
      </c>
      <c r="Y155" s="28"/>
      <c r="Z155" s="28"/>
      <c r="AA155" s="33">
        <f t="shared" si="4"/>
        <v>150</v>
      </c>
      <c r="AB155" s="28"/>
      <c r="AC155" s="28">
        <v>150</v>
      </c>
      <c r="AD155" s="28"/>
      <c r="AE155" s="28"/>
      <c r="AF155" s="28"/>
      <c r="AG155" s="28"/>
      <c r="AH155" s="28"/>
    </row>
    <row r="156" s="9" customFormat="1" ht="60" customHeight="1" spans="1:34">
      <c r="A156" s="28" t="s">
        <v>556</v>
      </c>
      <c r="B156" s="28">
        <v>149</v>
      </c>
      <c r="C156" s="28" t="s">
        <v>2164</v>
      </c>
      <c r="D156" s="28" t="s">
        <v>2114</v>
      </c>
      <c r="E156" s="28" t="s">
        <v>2165</v>
      </c>
      <c r="F156" s="28" t="s">
        <v>2166</v>
      </c>
      <c r="G156" s="28" t="s">
        <v>2167</v>
      </c>
      <c r="H156" s="28" t="s">
        <v>96</v>
      </c>
      <c r="I156" s="28" t="s">
        <v>787</v>
      </c>
      <c r="J156" s="28" t="s">
        <v>2168</v>
      </c>
      <c r="K156" s="28" t="s">
        <v>2169</v>
      </c>
      <c r="L156" s="28" t="s">
        <v>2168</v>
      </c>
      <c r="M156" s="28" t="e">
        <f>"住房改造提升及老旧住房拆除"&amp;#REF!&amp;"户"</f>
        <v>#REF!</v>
      </c>
      <c r="N156" s="28" t="s">
        <v>82</v>
      </c>
      <c r="O156" s="28" t="s">
        <v>196</v>
      </c>
      <c r="P156" s="28" t="s">
        <v>2170</v>
      </c>
      <c r="Q156" s="28" t="s">
        <v>2171</v>
      </c>
      <c r="R156" s="28" t="e">
        <f>"受益脱贫、重点对象人口数≥"&amp;#REF!&amp;"人"</f>
        <v>#REF!</v>
      </c>
      <c r="S156" s="28" t="s">
        <v>2172</v>
      </c>
      <c r="T156" s="28" t="s">
        <v>200</v>
      </c>
      <c r="U156" s="28" t="s">
        <v>2173</v>
      </c>
      <c r="V156" s="28" t="s">
        <v>458</v>
      </c>
      <c r="W156" s="28">
        <f t="shared" ref="W156:W180" si="5">Y156</f>
        <v>2.5</v>
      </c>
      <c r="X156" s="28"/>
      <c r="Y156" s="28">
        <v>2.5</v>
      </c>
      <c r="Z156" s="28"/>
      <c r="AA156" s="33">
        <f t="shared" si="4"/>
        <v>2.5</v>
      </c>
      <c r="AB156" s="28">
        <v>2.5</v>
      </c>
      <c r="AC156" s="28"/>
      <c r="AD156" s="28"/>
      <c r="AE156" s="28"/>
      <c r="AF156" s="28"/>
      <c r="AG156" s="28"/>
      <c r="AH156" s="28"/>
    </row>
    <row r="157" s="9" customFormat="1" ht="60" customHeight="1" spans="1:34">
      <c r="A157" s="28" t="s">
        <v>556</v>
      </c>
      <c r="B157" s="28">
        <v>150</v>
      </c>
      <c r="C157" s="28" t="s">
        <v>2179</v>
      </c>
      <c r="D157" s="28" t="s">
        <v>2114</v>
      </c>
      <c r="E157" s="28" t="s">
        <v>2165</v>
      </c>
      <c r="F157" s="28" t="s">
        <v>2166</v>
      </c>
      <c r="G157" s="28" t="s">
        <v>2180</v>
      </c>
      <c r="H157" s="28" t="s">
        <v>96</v>
      </c>
      <c r="I157" s="28" t="s">
        <v>333</v>
      </c>
      <c r="J157" s="28" t="s">
        <v>2181</v>
      </c>
      <c r="K157" s="28" t="s">
        <v>2182</v>
      </c>
      <c r="L157" s="28" t="s">
        <v>2181</v>
      </c>
      <c r="M157" s="28" t="e">
        <f>"住房改造提升及老旧住房拆除"&amp;#REF!&amp;"户"</f>
        <v>#REF!</v>
      </c>
      <c r="N157" s="28" t="s">
        <v>82</v>
      </c>
      <c r="O157" s="28" t="s">
        <v>196</v>
      </c>
      <c r="P157" s="28" t="s">
        <v>2170</v>
      </c>
      <c r="Q157" s="28" t="s">
        <v>2171</v>
      </c>
      <c r="R157" s="28" t="e">
        <f>"受益脱贫、重点对象人口数≥"&amp;#REF!&amp;"人"</f>
        <v>#REF!</v>
      </c>
      <c r="S157" s="28" t="s">
        <v>2172</v>
      </c>
      <c r="T157" s="28" t="s">
        <v>200</v>
      </c>
      <c r="U157" s="28" t="s">
        <v>2173</v>
      </c>
      <c r="V157" s="28" t="s">
        <v>647</v>
      </c>
      <c r="W157" s="28">
        <f t="shared" si="5"/>
        <v>5</v>
      </c>
      <c r="X157" s="28"/>
      <c r="Y157" s="28">
        <v>5</v>
      </c>
      <c r="Z157" s="28"/>
      <c r="AA157" s="33">
        <f t="shared" si="4"/>
        <v>5</v>
      </c>
      <c r="AB157" s="28">
        <v>5</v>
      </c>
      <c r="AC157" s="28"/>
      <c r="AD157" s="28"/>
      <c r="AE157" s="28"/>
      <c r="AF157" s="28"/>
      <c r="AG157" s="28"/>
      <c r="AH157" s="28"/>
    </row>
    <row r="158" s="9" customFormat="1" ht="60" customHeight="1" spans="1:34">
      <c r="A158" s="28" t="s">
        <v>556</v>
      </c>
      <c r="B158" s="28">
        <v>151</v>
      </c>
      <c r="C158" s="28" t="s">
        <v>2184</v>
      </c>
      <c r="D158" s="28" t="s">
        <v>2114</v>
      </c>
      <c r="E158" s="28" t="s">
        <v>2165</v>
      </c>
      <c r="F158" s="28" t="s">
        <v>2166</v>
      </c>
      <c r="G158" s="28" t="s">
        <v>2185</v>
      </c>
      <c r="H158" s="28" t="s">
        <v>96</v>
      </c>
      <c r="I158" s="28" t="s">
        <v>375</v>
      </c>
      <c r="J158" s="28" t="s">
        <v>2186</v>
      </c>
      <c r="K158" s="28" t="s">
        <v>2187</v>
      </c>
      <c r="L158" s="28" t="s">
        <v>2186</v>
      </c>
      <c r="M158" s="28" t="e">
        <f>"住房改造提升及老旧住房拆除"&amp;#REF!&amp;"户"</f>
        <v>#REF!</v>
      </c>
      <c r="N158" s="28" t="s">
        <v>82</v>
      </c>
      <c r="O158" s="28" t="s">
        <v>196</v>
      </c>
      <c r="P158" s="28" t="s">
        <v>2170</v>
      </c>
      <c r="Q158" s="28" t="s">
        <v>2171</v>
      </c>
      <c r="R158" s="28" t="e">
        <f>"受益脱贫、重点对象人口数≥"&amp;#REF!&amp;"人"</f>
        <v>#REF!</v>
      </c>
      <c r="S158" s="28" t="s">
        <v>2172</v>
      </c>
      <c r="T158" s="28" t="s">
        <v>200</v>
      </c>
      <c r="U158" s="28" t="s">
        <v>2173</v>
      </c>
      <c r="V158" s="28" t="s">
        <v>617</v>
      </c>
      <c r="W158" s="28">
        <f t="shared" si="5"/>
        <v>4.5</v>
      </c>
      <c r="X158" s="28"/>
      <c r="Y158" s="28">
        <v>4.5</v>
      </c>
      <c r="Z158" s="28"/>
      <c r="AA158" s="33">
        <f t="shared" si="4"/>
        <v>4.5</v>
      </c>
      <c r="AB158" s="28">
        <v>4.5</v>
      </c>
      <c r="AC158" s="28"/>
      <c r="AD158" s="28"/>
      <c r="AE158" s="28"/>
      <c r="AF158" s="28"/>
      <c r="AG158" s="28"/>
      <c r="AH158" s="28"/>
    </row>
    <row r="159" s="9" customFormat="1" ht="60" customHeight="1" spans="1:34">
      <c r="A159" s="28" t="s">
        <v>556</v>
      </c>
      <c r="B159" s="28">
        <v>152</v>
      </c>
      <c r="C159" s="28" t="s">
        <v>2189</v>
      </c>
      <c r="D159" s="28" t="s">
        <v>2114</v>
      </c>
      <c r="E159" s="28" t="s">
        <v>2165</v>
      </c>
      <c r="F159" s="28" t="s">
        <v>2166</v>
      </c>
      <c r="G159" s="28" t="s">
        <v>2190</v>
      </c>
      <c r="H159" s="28" t="s">
        <v>96</v>
      </c>
      <c r="I159" s="28" t="s">
        <v>683</v>
      </c>
      <c r="J159" s="28" t="s">
        <v>2191</v>
      </c>
      <c r="K159" s="28" t="s">
        <v>2192</v>
      </c>
      <c r="L159" s="28" t="s">
        <v>2191</v>
      </c>
      <c r="M159" s="28" t="e">
        <f>"住房改造提升及老旧住房拆除"&amp;#REF!&amp;"户"</f>
        <v>#REF!</v>
      </c>
      <c r="N159" s="28" t="s">
        <v>82</v>
      </c>
      <c r="O159" s="28" t="s">
        <v>196</v>
      </c>
      <c r="P159" s="28" t="s">
        <v>2170</v>
      </c>
      <c r="Q159" s="28" t="s">
        <v>2171</v>
      </c>
      <c r="R159" s="28" t="e">
        <f>"受益脱贫、重点对象人口数≥"&amp;#REF!&amp;"人"</f>
        <v>#REF!</v>
      </c>
      <c r="S159" s="28" t="s">
        <v>2172</v>
      </c>
      <c r="T159" s="28" t="s">
        <v>200</v>
      </c>
      <c r="U159" s="28" t="s">
        <v>2173</v>
      </c>
      <c r="V159" s="28" t="s">
        <v>688</v>
      </c>
      <c r="W159" s="28">
        <f t="shared" si="5"/>
        <v>6.5</v>
      </c>
      <c r="X159" s="28"/>
      <c r="Y159" s="28">
        <v>6.5</v>
      </c>
      <c r="Z159" s="28"/>
      <c r="AA159" s="33">
        <f t="shared" si="4"/>
        <v>6.5</v>
      </c>
      <c r="AB159" s="28">
        <v>6.5</v>
      </c>
      <c r="AC159" s="28"/>
      <c r="AD159" s="28"/>
      <c r="AE159" s="28"/>
      <c r="AF159" s="28"/>
      <c r="AG159" s="28"/>
      <c r="AH159" s="28"/>
    </row>
    <row r="160" s="9" customFormat="1" ht="60" customHeight="1" spans="1:34">
      <c r="A160" s="28" t="s">
        <v>556</v>
      </c>
      <c r="B160" s="28">
        <v>153</v>
      </c>
      <c r="C160" s="28" t="s">
        <v>2194</v>
      </c>
      <c r="D160" s="28" t="s">
        <v>2114</v>
      </c>
      <c r="E160" s="28" t="s">
        <v>2165</v>
      </c>
      <c r="F160" s="28" t="s">
        <v>2166</v>
      </c>
      <c r="G160" s="28" t="s">
        <v>2195</v>
      </c>
      <c r="H160" s="28" t="s">
        <v>96</v>
      </c>
      <c r="I160" s="28" t="s">
        <v>163</v>
      </c>
      <c r="J160" s="28" t="s">
        <v>2196</v>
      </c>
      <c r="K160" s="28" t="s">
        <v>2197</v>
      </c>
      <c r="L160" s="28" t="s">
        <v>2196</v>
      </c>
      <c r="M160" s="28" t="e">
        <f>"住房改造提升及老旧住房拆除"&amp;#REF!&amp;"户"</f>
        <v>#REF!</v>
      </c>
      <c r="N160" s="28" t="s">
        <v>82</v>
      </c>
      <c r="O160" s="28" t="s">
        <v>196</v>
      </c>
      <c r="P160" s="28" t="s">
        <v>2170</v>
      </c>
      <c r="Q160" s="28" t="s">
        <v>2171</v>
      </c>
      <c r="R160" s="28" t="e">
        <f>"受益脱贫、重点对象人口数≥"&amp;#REF!&amp;"人"</f>
        <v>#REF!</v>
      </c>
      <c r="S160" s="28" t="s">
        <v>2172</v>
      </c>
      <c r="T160" s="28" t="s">
        <v>200</v>
      </c>
      <c r="U160" s="28" t="s">
        <v>2173</v>
      </c>
      <c r="V160" s="28" t="s">
        <v>632</v>
      </c>
      <c r="W160" s="28">
        <f t="shared" si="5"/>
        <v>6</v>
      </c>
      <c r="X160" s="28"/>
      <c r="Y160" s="28">
        <v>6</v>
      </c>
      <c r="Z160" s="28"/>
      <c r="AA160" s="33">
        <f t="shared" si="4"/>
        <v>6</v>
      </c>
      <c r="AB160" s="28">
        <v>6</v>
      </c>
      <c r="AC160" s="28"/>
      <c r="AD160" s="28"/>
      <c r="AE160" s="28"/>
      <c r="AF160" s="28"/>
      <c r="AG160" s="28"/>
      <c r="AH160" s="28"/>
    </row>
    <row r="161" s="9" customFormat="1" ht="60" customHeight="1" spans="1:34">
      <c r="A161" s="28" t="s">
        <v>556</v>
      </c>
      <c r="B161" s="28">
        <v>154</v>
      </c>
      <c r="C161" s="28" t="s">
        <v>2199</v>
      </c>
      <c r="D161" s="28" t="s">
        <v>2114</v>
      </c>
      <c r="E161" s="28" t="s">
        <v>2165</v>
      </c>
      <c r="F161" s="28" t="s">
        <v>2166</v>
      </c>
      <c r="G161" s="28" t="s">
        <v>2180</v>
      </c>
      <c r="H161" s="28" t="s">
        <v>96</v>
      </c>
      <c r="I161" s="28" t="s">
        <v>381</v>
      </c>
      <c r="J161" s="28" t="s">
        <v>2200</v>
      </c>
      <c r="K161" s="28" t="s">
        <v>2201</v>
      </c>
      <c r="L161" s="28" t="s">
        <v>2200</v>
      </c>
      <c r="M161" s="28" t="e">
        <f>"住房改造提升及老旧住房拆除"&amp;#REF!&amp;"户"</f>
        <v>#REF!</v>
      </c>
      <c r="N161" s="28" t="s">
        <v>82</v>
      </c>
      <c r="O161" s="28" t="s">
        <v>196</v>
      </c>
      <c r="P161" s="28" t="s">
        <v>2170</v>
      </c>
      <c r="Q161" s="28" t="s">
        <v>2171</v>
      </c>
      <c r="R161" s="28" t="e">
        <f>"受益脱贫、重点对象人口数≥"&amp;#REF!&amp;"人"</f>
        <v>#REF!</v>
      </c>
      <c r="S161" s="28" t="s">
        <v>2172</v>
      </c>
      <c r="T161" s="28" t="s">
        <v>200</v>
      </c>
      <c r="U161" s="28" t="s">
        <v>2173</v>
      </c>
      <c r="V161" s="28" t="s">
        <v>771</v>
      </c>
      <c r="W161" s="28">
        <f t="shared" si="5"/>
        <v>5</v>
      </c>
      <c r="X161" s="28"/>
      <c r="Y161" s="28">
        <v>5</v>
      </c>
      <c r="Z161" s="28"/>
      <c r="AA161" s="33">
        <f t="shared" si="4"/>
        <v>5</v>
      </c>
      <c r="AB161" s="28">
        <v>5</v>
      </c>
      <c r="AC161" s="28"/>
      <c r="AD161" s="28"/>
      <c r="AE161" s="28"/>
      <c r="AF161" s="28"/>
      <c r="AG161" s="28"/>
      <c r="AH161" s="28"/>
    </row>
    <row r="162" s="9" customFormat="1" ht="60" customHeight="1" spans="1:34">
      <c r="A162" s="28" t="s">
        <v>556</v>
      </c>
      <c r="B162" s="28">
        <v>155</v>
      </c>
      <c r="C162" s="28" t="s">
        <v>2202</v>
      </c>
      <c r="D162" s="28" t="s">
        <v>2114</v>
      </c>
      <c r="E162" s="28" t="s">
        <v>2165</v>
      </c>
      <c r="F162" s="28" t="s">
        <v>2166</v>
      </c>
      <c r="G162" s="28" t="s">
        <v>2203</v>
      </c>
      <c r="H162" s="28" t="s">
        <v>96</v>
      </c>
      <c r="I162" s="28" t="s">
        <v>115</v>
      </c>
      <c r="J162" s="28" t="s">
        <v>2204</v>
      </c>
      <c r="K162" s="28" t="s">
        <v>2205</v>
      </c>
      <c r="L162" s="28" t="s">
        <v>2204</v>
      </c>
      <c r="M162" s="28" t="e">
        <f>"住房改造提升及老旧住房拆除"&amp;#REF!&amp;"户"</f>
        <v>#REF!</v>
      </c>
      <c r="N162" s="28" t="s">
        <v>82</v>
      </c>
      <c r="O162" s="28" t="s">
        <v>196</v>
      </c>
      <c r="P162" s="28" t="s">
        <v>2170</v>
      </c>
      <c r="Q162" s="28" t="s">
        <v>2171</v>
      </c>
      <c r="R162" s="28" t="e">
        <f>"受益脱贫、重点对象人口数≥"&amp;#REF!&amp;"人"</f>
        <v>#REF!</v>
      </c>
      <c r="S162" s="28" t="s">
        <v>2172</v>
      </c>
      <c r="T162" s="28" t="s">
        <v>200</v>
      </c>
      <c r="U162" s="28" t="s">
        <v>2173</v>
      </c>
      <c r="V162" s="28" t="s">
        <v>124</v>
      </c>
      <c r="W162" s="28">
        <f t="shared" si="5"/>
        <v>2</v>
      </c>
      <c r="X162" s="28"/>
      <c r="Y162" s="28">
        <v>2</v>
      </c>
      <c r="Z162" s="28"/>
      <c r="AA162" s="33">
        <f t="shared" si="4"/>
        <v>2</v>
      </c>
      <c r="AB162" s="28">
        <v>2</v>
      </c>
      <c r="AC162" s="28"/>
      <c r="AD162" s="28"/>
      <c r="AE162" s="28"/>
      <c r="AF162" s="28"/>
      <c r="AG162" s="28"/>
      <c r="AH162" s="28"/>
    </row>
    <row r="163" s="9" customFormat="1" ht="60" customHeight="1" spans="1:34">
      <c r="A163" s="28" t="s">
        <v>556</v>
      </c>
      <c r="B163" s="28">
        <v>156</v>
      </c>
      <c r="C163" s="28" t="s">
        <v>2207</v>
      </c>
      <c r="D163" s="28" t="s">
        <v>2114</v>
      </c>
      <c r="E163" s="28" t="s">
        <v>2165</v>
      </c>
      <c r="F163" s="28" t="s">
        <v>2166</v>
      </c>
      <c r="G163" s="28" t="s">
        <v>2167</v>
      </c>
      <c r="H163" s="28" t="s">
        <v>96</v>
      </c>
      <c r="I163" s="28" t="s">
        <v>721</v>
      </c>
      <c r="J163" s="28" t="s">
        <v>2208</v>
      </c>
      <c r="K163" s="28" t="s">
        <v>2209</v>
      </c>
      <c r="L163" s="28" t="s">
        <v>2208</v>
      </c>
      <c r="M163" s="28" t="e">
        <f>"住房改造提升及老旧住房拆除"&amp;#REF!&amp;"户"</f>
        <v>#REF!</v>
      </c>
      <c r="N163" s="28" t="s">
        <v>82</v>
      </c>
      <c r="O163" s="28" t="s">
        <v>196</v>
      </c>
      <c r="P163" s="28" t="s">
        <v>2170</v>
      </c>
      <c r="Q163" s="28" t="s">
        <v>2171</v>
      </c>
      <c r="R163" s="28" t="e">
        <f>"受益脱贫、重点对象人口数≥"&amp;#REF!&amp;"人"</f>
        <v>#REF!</v>
      </c>
      <c r="S163" s="28" t="s">
        <v>2172</v>
      </c>
      <c r="T163" s="28" t="s">
        <v>200</v>
      </c>
      <c r="U163" s="28" t="s">
        <v>2173</v>
      </c>
      <c r="V163" s="28" t="s">
        <v>726</v>
      </c>
      <c r="W163" s="28">
        <f t="shared" si="5"/>
        <v>2.5</v>
      </c>
      <c r="X163" s="28"/>
      <c r="Y163" s="28">
        <v>2.5</v>
      </c>
      <c r="Z163" s="28"/>
      <c r="AA163" s="33">
        <f t="shared" si="4"/>
        <v>2.5</v>
      </c>
      <c r="AB163" s="28">
        <v>2.5</v>
      </c>
      <c r="AC163" s="28"/>
      <c r="AD163" s="28"/>
      <c r="AE163" s="28"/>
      <c r="AF163" s="28"/>
      <c r="AG163" s="28"/>
      <c r="AH163" s="28"/>
    </row>
    <row r="164" s="9" customFormat="1" ht="60" customHeight="1" spans="1:34">
      <c r="A164" s="28" t="s">
        <v>556</v>
      </c>
      <c r="B164" s="28">
        <v>157</v>
      </c>
      <c r="C164" s="28" t="s">
        <v>2211</v>
      </c>
      <c r="D164" s="28" t="s">
        <v>2114</v>
      </c>
      <c r="E164" s="28" t="s">
        <v>2165</v>
      </c>
      <c r="F164" s="28" t="s">
        <v>2166</v>
      </c>
      <c r="G164" s="28" t="s">
        <v>2212</v>
      </c>
      <c r="H164" s="28" t="s">
        <v>96</v>
      </c>
      <c r="I164" s="28" t="s">
        <v>620</v>
      </c>
      <c r="J164" s="28" t="s">
        <v>2213</v>
      </c>
      <c r="K164" s="28" t="s">
        <v>2214</v>
      </c>
      <c r="L164" s="28" t="s">
        <v>2213</v>
      </c>
      <c r="M164" s="28" t="e">
        <f>"住房改造提升及老旧住房拆除"&amp;#REF!&amp;"户"</f>
        <v>#REF!</v>
      </c>
      <c r="N164" s="28" t="s">
        <v>82</v>
      </c>
      <c r="O164" s="28" t="s">
        <v>196</v>
      </c>
      <c r="P164" s="28" t="s">
        <v>2170</v>
      </c>
      <c r="Q164" s="28" t="s">
        <v>2171</v>
      </c>
      <c r="R164" s="28" t="e">
        <f>"受益脱贫、重点对象人口数≥"&amp;#REF!&amp;"人"</f>
        <v>#REF!</v>
      </c>
      <c r="S164" s="28" t="s">
        <v>2172</v>
      </c>
      <c r="T164" s="28" t="s">
        <v>200</v>
      </c>
      <c r="U164" s="28" t="s">
        <v>2173</v>
      </c>
      <c r="V164" s="28" t="s">
        <v>625</v>
      </c>
      <c r="W164" s="28">
        <f t="shared" si="5"/>
        <v>5.5</v>
      </c>
      <c r="X164" s="28"/>
      <c r="Y164" s="28">
        <v>5.5</v>
      </c>
      <c r="Z164" s="28"/>
      <c r="AA164" s="33">
        <f t="shared" si="4"/>
        <v>5.5</v>
      </c>
      <c r="AB164" s="28">
        <v>5.5</v>
      </c>
      <c r="AC164" s="28"/>
      <c r="AD164" s="28"/>
      <c r="AE164" s="28"/>
      <c r="AF164" s="28"/>
      <c r="AG164" s="28"/>
      <c r="AH164" s="28"/>
    </row>
    <row r="165" s="9" customFormat="1" ht="60" customHeight="1" spans="1:34">
      <c r="A165" s="28" t="s">
        <v>556</v>
      </c>
      <c r="B165" s="28">
        <v>158</v>
      </c>
      <c r="C165" s="28" t="s">
        <v>2216</v>
      </c>
      <c r="D165" s="28" t="s">
        <v>2114</v>
      </c>
      <c r="E165" s="28" t="s">
        <v>2165</v>
      </c>
      <c r="F165" s="28" t="s">
        <v>2166</v>
      </c>
      <c r="G165" s="28" t="s">
        <v>2217</v>
      </c>
      <c r="H165" s="28" t="s">
        <v>96</v>
      </c>
      <c r="I165" s="28" t="s">
        <v>321</v>
      </c>
      <c r="J165" s="28" t="s">
        <v>2218</v>
      </c>
      <c r="K165" s="28" t="s">
        <v>2219</v>
      </c>
      <c r="L165" s="28" t="s">
        <v>2218</v>
      </c>
      <c r="M165" s="28" t="e">
        <f>"住房改造提升及老旧住房拆除"&amp;#REF!&amp;"户"</f>
        <v>#REF!</v>
      </c>
      <c r="N165" s="28" t="s">
        <v>82</v>
      </c>
      <c r="O165" s="28" t="s">
        <v>196</v>
      </c>
      <c r="P165" s="28" t="s">
        <v>2170</v>
      </c>
      <c r="Q165" s="28" t="s">
        <v>2171</v>
      </c>
      <c r="R165" s="28" t="e">
        <f>"受益脱贫、重点对象人口数≥"&amp;#REF!&amp;"人"</f>
        <v>#REF!</v>
      </c>
      <c r="S165" s="28" t="s">
        <v>2172</v>
      </c>
      <c r="T165" s="28" t="s">
        <v>200</v>
      </c>
      <c r="U165" s="28" t="s">
        <v>2173</v>
      </c>
      <c r="V165" s="28" t="s">
        <v>668</v>
      </c>
      <c r="W165" s="28">
        <f t="shared" si="5"/>
        <v>29.5</v>
      </c>
      <c r="X165" s="28"/>
      <c r="Y165" s="28">
        <v>29.5</v>
      </c>
      <c r="Z165" s="28"/>
      <c r="AA165" s="33">
        <f t="shared" si="4"/>
        <v>29.5</v>
      </c>
      <c r="AB165" s="28">
        <v>29.5</v>
      </c>
      <c r="AC165" s="28"/>
      <c r="AD165" s="28"/>
      <c r="AE165" s="28"/>
      <c r="AF165" s="28"/>
      <c r="AG165" s="28"/>
      <c r="AH165" s="28"/>
    </row>
    <row r="166" s="9" customFormat="1" ht="60" customHeight="1" spans="1:34">
      <c r="A166" s="28" t="s">
        <v>556</v>
      </c>
      <c r="B166" s="28">
        <v>159</v>
      </c>
      <c r="C166" s="28" t="s">
        <v>2221</v>
      </c>
      <c r="D166" s="28" t="s">
        <v>2114</v>
      </c>
      <c r="E166" s="28" t="s">
        <v>2165</v>
      </c>
      <c r="F166" s="28" t="s">
        <v>2166</v>
      </c>
      <c r="G166" s="28" t="s">
        <v>2185</v>
      </c>
      <c r="H166" s="28" t="s">
        <v>96</v>
      </c>
      <c r="I166" s="28" t="s">
        <v>635</v>
      </c>
      <c r="J166" s="28" t="s">
        <v>2222</v>
      </c>
      <c r="K166" s="28" t="s">
        <v>2223</v>
      </c>
      <c r="L166" s="28" t="s">
        <v>2222</v>
      </c>
      <c r="M166" s="28" t="e">
        <f>"住房改造提升及老旧住房拆除"&amp;#REF!&amp;"户"</f>
        <v>#REF!</v>
      </c>
      <c r="N166" s="28" t="s">
        <v>82</v>
      </c>
      <c r="O166" s="28" t="s">
        <v>196</v>
      </c>
      <c r="P166" s="28" t="s">
        <v>2170</v>
      </c>
      <c r="Q166" s="28" t="s">
        <v>2171</v>
      </c>
      <c r="R166" s="28" t="e">
        <f>"受益脱贫、重点对象人口数≥"&amp;#REF!&amp;"人"</f>
        <v>#REF!</v>
      </c>
      <c r="S166" s="28" t="s">
        <v>2172</v>
      </c>
      <c r="T166" s="28" t="s">
        <v>200</v>
      </c>
      <c r="U166" s="28" t="s">
        <v>2173</v>
      </c>
      <c r="V166" s="28" t="s">
        <v>640</v>
      </c>
      <c r="W166" s="28">
        <f t="shared" si="5"/>
        <v>4.5</v>
      </c>
      <c r="X166" s="28"/>
      <c r="Y166" s="28">
        <v>4.5</v>
      </c>
      <c r="Z166" s="28"/>
      <c r="AA166" s="33">
        <f t="shared" si="4"/>
        <v>4.5</v>
      </c>
      <c r="AB166" s="28">
        <v>4.5</v>
      </c>
      <c r="AC166" s="28"/>
      <c r="AD166" s="28"/>
      <c r="AE166" s="28"/>
      <c r="AF166" s="28"/>
      <c r="AG166" s="28"/>
      <c r="AH166" s="28"/>
    </row>
    <row r="167" s="9" customFormat="1" ht="60" customHeight="1" spans="1:34">
      <c r="A167" s="28" t="s">
        <v>556</v>
      </c>
      <c r="B167" s="28">
        <v>160</v>
      </c>
      <c r="C167" s="28" t="s">
        <v>2224</v>
      </c>
      <c r="D167" s="28" t="s">
        <v>2114</v>
      </c>
      <c r="E167" s="28" t="s">
        <v>2165</v>
      </c>
      <c r="F167" s="28" t="s">
        <v>2166</v>
      </c>
      <c r="G167" s="28" t="s">
        <v>2225</v>
      </c>
      <c r="H167" s="28" t="s">
        <v>96</v>
      </c>
      <c r="I167" s="28" t="s">
        <v>584</v>
      </c>
      <c r="J167" s="28" t="s">
        <v>2226</v>
      </c>
      <c r="K167" s="28" t="s">
        <v>2227</v>
      </c>
      <c r="L167" s="28" t="s">
        <v>2226</v>
      </c>
      <c r="M167" s="28" t="e">
        <f>"住房改造提升及老旧住房拆除"&amp;#REF!&amp;"户"</f>
        <v>#REF!</v>
      </c>
      <c r="N167" s="28" t="s">
        <v>82</v>
      </c>
      <c r="O167" s="28" t="s">
        <v>196</v>
      </c>
      <c r="P167" s="28" t="s">
        <v>2170</v>
      </c>
      <c r="Q167" s="28" t="s">
        <v>2171</v>
      </c>
      <c r="R167" s="28" t="e">
        <f>"受益脱贫、重点对象人口数≥"&amp;#REF!&amp;"人"</f>
        <v>#REF!</v>
      </c>
      <c r="S167" s="28" t="s">
        <v>2172</v>
      </c>
      <c r="T167" s="28" t="s">
        <v>200</v>
      </c>
      <c r="U167" s="28" t="s">
        <v>2173</v>
      </c>
      <c r="V167" s="28" t="s">
        <v>589</v>
      </c>
      <c r="W167" s="28">
        <f t="shared" si="5"/>
        <v>0.5</v>
      </c>
      <c r="X167" s="28"/>
      <c r="Y167" s="28">
        <v>0.5</v>
      </c>
      <c r="Z167" s="28"/>
      <c r="AA167" s="33">
        <f t="shared" si="4"/>
        <v>0.5</v>
      </c>
      <c r="AB167" s="28">
        <v>0.5</v>
      </c>
      <c r="AC167" s="28"/>
      <c r="AD167" s="28"/>
      <c r="AE167" s="28"/>
      <c r="AF167" s="28"/>
      <c r="AG167" s="28"/>
      <c r="AH167" s="28"/>
    </row>
    <row r="168" s="9" customFormat="1" ht="60" customHeight="1" spans="1:34">
      <c r="A168" s="28" t="s">
        <v>556</v>
      </c>
      <c r="B168" s="28">
        <v>161</v>
      </c>
      <c r="C168" s="28" t="s">
        <v>2229</v>
      </c>
      <c r="D168" s="28" t="s">
        <v>2114</v>
      </c>
      <c r="E168" s="28" t="s">
        <v>2165</v>
      </c>
      <c r="F168" s="28" t="s">
        <v>2166</v>
      </c>
      <c r="G168" s="28" t="s">
        <v>2225</v>
      </c>
      <c r="H168" s="28" t="s">
        <v>96</v>
      </c>
      <c r="I168" s="28" t="s">
        <v>763</v>
      </c>
      <c r="J168" s="28" t="s">
        <v>2230</v>
      </c>
      <c r="K168" s="28" t="s">
        <v>2231</v>
      </c>
      <c r="L168" s="28" t="s">
        <v>2230</v>
      </c>
      <c r="M168" s="28" t="s">
        <v>2225</v>
      </c>
      <c r="N168" s="28" t="s">
        <v>82</v>
      </c>
      <c r="O168" s="28" t="s">
        <v>196</v>
      </c>
      <c r="P168" s="28" t="s">
        <v>2170</v>
      </c>
      <c r="Q168" s="28" t="s">
        <v>2171</v>
      </c>
      <c r="R168" s="28" t="s">
        <v>2232</v>
      </c>
      <c r="S168" s="28" t="s">
        <v>105</v>
      </c>
      <c r="T168" s="28" t="s">
        <v>200</v>
      </c>
      <c r="U168" s="28" t="s">
        <v>2173</v>
      </c>
      <c r="V168" s="28" t="s">
        <v>768</v>
      </c>
      <c r="W168" s="28">
        <f t="shared" si="5"/>
        <v>0.5</v>
      </c>
      <c r="X168" s="28"/>
      <c r="Y168" s="28">
        <v>0.5</v>
      </c>
      <c r="Z168" s="28"/>
      <c r="AA168" s="33">
        <f t="shared" si="4"/>
        <v>0.5</v>
      </c>
      <c r="AB168" s="28">
        <v>0.5</v>
      </c>
      <c r="AC168" s="28"/>
      <c r="AD168" s="28"/>
      <c r="AE168" s="28"/>
      <c r="AF168" s="28"/>
      <c r="AG168" s="28"/>
      <c r="AH168" s="28"/>
    </row>
    <row r="169" s="9" customFormat="1" ht="60" customHeight="1" spans="1:34">
      <c r="A169" s="28" t="s">
        <v>556</v>
      </c>
      <c r="B169" s="28">
        <v>162</v>
      </c>
      <c r="C169" s="28" t="s">
        <v>2234</v>
      </c>
      <c r="D169" s="28" t="s">
        <v>2114</v>
      </c>
      <c r="E169" s="28" t="s">
        <v>2165</v>
      </c>
      <c r="F169" s="28" t="s">
        <v>2166</v>
      </c>
      <c r="G169" s="28" t="s">
        <v>2235</v>
      </c>
      <c r="H169" s="28" t="s">
        <v>96</v>
      </c>
      <c r="I169" s="28" t="s">
        <v>736</v>
      </c>
      <c r="J169" s="28" t="s">
        <v>2236</v>
      </c>
      <c r="K169" s="28" t="s">
        <v>2237</v>
      </c>
      <c r="L169" s="28" t="s">
        <v>2236</v>
      </c>
      <c r="M169" s="28" t="s">
        <v>2235</v>
      </c>
      <c r="N169" s="28" t="s">
        <v>82</v>
      </c>
      <c r="O169" s="28" t="s">
        <v>196</v>
      </c>
      <c r="P169" s="28" t="s">
        <v>2170</v>
      </c>
      <c r="Q169" s="28" t="s">
        <v>2171</v>
      </c>
      <c r="R169" s="28" t="s">
        <v>2238</v>
      </c>
      <c r="S169" s="28" t="s">
        <v>105</v>
      </c>
      <c r="T169" s="28" t="s">
        <v>200</v>
      </c>
      <c r="U169" s="28" t="s">
        <v>2173</v>
      </c>
      <c r="V169" s="28" t="s">
        <v>741</v>
      </c>
      <c r="W169" s="28">
        <f t="shared" si="5"/>
        <v>22</v>
      </c>
      <c r="X169" s="28"/>
      <c r="Y169" s="28">
        <v>22</v>
      </c>
      <c r="Z169" s="28"/>
      <c r="AA169" s="33">
        <f t="shared" si="4"/>
        <v>22</v>
      </c>
      <c r="AB169" s="28">
        <v>22</v>
      </c>
      <c r="AC169" s="28"/>
      <c r="AD169" s="28"/>
      <c r="AE169" s="28"/>
      <c r="AF169" s="28"/>
      <c r="AG169" s="28"/>
      <c r="AH169" s="28"/>
    </row>
    <row r="170" s="9" customFormat="1" ht="60" customHeight="1" spans="1:34">
      <c r="A170" s="28" t="s">
        <v>556</v>
      </c>
      <c r="B170" s="28">
        <v>163</v>
      </c>
      <c r="C170" s="28" t="s">
        <v>2240</v>
      </c>
      <c r="D170" s="28" t="s">
        <v>2114</v>
      </c>
      <c r="E170" s="28" t="s">
        <v>2165</v>
      </c>
      <c r="F170" s="28" t="s">
        <v>2166</v>
      </c>
      <c r="G170" s="28" t="s">
        <v>2203</v>
      </c>
      <c r="H170" s="28" t="s">
        <v>96</v>
      </c>
      <c r="I170" s="28" t="s">
        <v>691</v>
      </c>
      <c r="J170" s="28" t="s">
        <v>2241</v>
      </c>
      <c r="K170" s="28" t="s">
        <v>2242</v>
      </c>
      <c r="L170" s="28" t="s">
        <v>2241</v>
      </c>
      <c r="M170" s="28" t="s">
        <v>2203</v>
      </c>
      <c r="N170" s="28" t="s">
        <v>82</v>
      </c>
      <c r="O170" s="28" t="s">
        <v>196</v>
      </c>
      <c r="P170" s="28" t="s">
        <v>2170</v>
      </c>
      <c r="Q170" s="28" t="s">
        <v>2171</v>
      </c>
      <c r="R170" s="28" t="s">
        <v>2243</v>
      </c>
      <c r="S170" s="28" t="s">
        <v>105</v>
      </c>
      <c r="T170" s="28" t="s">
        <v>200</v>
      </c>
      <c r="U170" s="28" t="s">
        <v>2173</v>
      </c>
      <c r="V170" s="28" t="s">
        <v>696</v>
      </c>
      <c r="W170" s="28">
        <f t="shared" si="5"/>
        <v>2</v>
      </c>
      <c r="X170" s="28"/>
      <c r="Y170" s="28">
        <v>2</v>
      </c>
      <c r="Z170" s="28"/>
      <c r="AA170" s="33">
        <f t="shared" si="4"/>
        <v>2</v>
      </c>
      <c r="AB170" s="28">
        <v>2</v>
      </c>
      <c r="AC170" s="28"/>
      <c r="AD170" s="28"/>
      <c r="AE170" s="28"/>
      <c r="AF170" s="28"/>
      <c r="AG170" s="28"/>
      <c r="AH170" s="28"/>
    </row>
    <row r="171" s="9" customFormat="1" ht="60" customHeight="1" spans="1:34">
      <c r="A171" s="28" t="s">
        <v>556</v>
      </c>
      <c r="B171" s="28">
        <v>164</v>
      </c>
      <c r="C171" s="28" t="s">
        <v>2245</v>
      </c>
      <c r="D171" s="28" t="s">
        <v>2114</v>
      </c>
      <c r="E171" s="28" t="s">
        <v>2165</v>
      </c>
      <c r="F171" s="28" t="s">
        <v>2166</v>
      </c>
      <c r="G171" s="28" t="s">
        <v>2246</v>
      </c>
      <c r="H171" s="28" t="s">
        <v>96</v>
      </c>
      <c r="I171" s="28" t="s">
        <v>515</v>
      </c>
      <c r="J171" s="28" t="s">
        <v>2247</v>
      </c>
      <c r="K171" s="28" t="s">
        <v>2248</v>
      </c>
      <c r="L171" s="28" t="s">
        <v>2247</v>
      </c>
      <c r="M171" s="28" t="s">
        <v>2246</v>
      </c>
      <c r="N171" s="28" t="s">
        <v>82</v>
      </c>
      <c r="O171" s="28" t="s">
        <v>196</v>
      </c>
      <c r="P171" s="28" t="s">
        <v>2170</v>
      </c>
      <c r="Q171" s="28" t="s">
        <v>2171</v>
      </c>
      <c r="R171" s="28" t="s">
        <v>2249</v>
      </c>
      <c r="S171" s="28" t="s">
        <v>105</v>
      </c>
      <c r="T171" s="28" t="s">
        <v>200</v>
      </c>
      <c r="U171" s="28" t="s">
        <v>2173</v>
      </c>
      <c r="V171" s="28" t="s">
        <v>523</v>
      </c>
      <c r="W171" s="28">
        <f t="shared" si="5"/>
        <v>31</v>
      </c>
      <c r="X171" s="28"/>
      <c r="Y171" s="28">
        <v>31</v>
      </c>
      <c r="Z171" s="28"/>
      <c r="AA171" s="33">
        <f t="shared" si="4"/>
        <v>31</v>
      </c>
      <c r="AB171" s="28">
        <v>31</v>
      </c>
      <c r="AC171" s="28"/>
      <c r="AD171" s="28"/>
      <c r="AE171" s="28"/>
      <c r="AF171" s="28"/>
      <c r="AG171" s="28"/>
      <c r="AH171" s="28"/>
    </row>
    <row r="172" s="9" customFormat="1" ht="60" customHeight="1" spans="1:34">
      <c r="A172" s="28" t="s">
        <v>556</v>
      </c>
      <c r="B172" s="28">
        <v>165</v>
      </c>
      <c r="C172" s="28" t="s">
        <v>2251</v>
      </c>
      <c r="D172" s="28" t="s">
        <v>2114</v>
      </c>
      <c r="E172" s="28" t="s">
        <v>2165</v>
      </c>
      <c r="F172" s="28" t="s">
        <v>2166</v>
      </c>
      <c r="G172" s="28" t="s">
        <v>2252</v>
      </c>
      <c r="H172" s="28" t="s">
        <v>96</v>
      </c>
      <c r="I172" s="28" t="s">
        <v>657</v>
      </c>
      <c r="J172" s="28" t="s">
        <v>2253</v>
      </c>
      <c r="K172" s="28" t="s">
        <v>2254</v>
      </c>
      <c r="L172" s="28" t="s">
        <v>2253</v>
      </c>
      <c r="M172" s="28" t="s">
        <v>2252</v>
      </c>
      <c r="N172" s="28" t="s">
        <v>82</v>
      </c>
      <c r="O172" s="28" t="s">
        <v>196</v>
      </c>
      <c r="P172" s="28" t="s">
        <v>2170</v>
      </c>
      <c r="Q172" s="28" t="s">
        <v>2171</v>
      </c>
      <c r="R172" s="28" t="s">
        <v>2255</v>
      </c>
      <c r="S172" s="28" t="s">
        <v>105</v>
      </c>
      <c r="T172" s="28" t="s">
        <v>200</v>
      </c>
      <c r="U172" s="28" t="s">
        <v>2173</v>
      </c>
      <c r="V172" s="28" t="s">
        <v>90</v>
      </c>
      <c r="W172" s="28">
        <f t="shared" si="5"/>
        <v>3.5</v>
      </c>
      <c r="X172" s="28"/>
      <c r="Y172" s="28">
        <v>3.5</v>
      </c>
      <c r="Z172" s="28"/>
      <c r="AA172" s="33">
        <f t="shared" si="4"/>
        <v>3.5</v>
      </c>
      <c r="AB172" s="28">
        <v>3.5</v>
      </c>
      <c r="AC172" s="28"/>
      <c r="AD172" s="28"/>
      <c r="AE172" s="28"/>
      <c r="AF172" s="28"/>
      <c r="AG172" s="28"/>
      <c r="AH172" s="28"/>
    </row>
    <row r="173" s="9" customFormat="1" ht="60" customHeight="1" spans="1:34">
      <c r="A173" s="28" t="s">
        <v>556</v>
      </c>
      <c r="B173" s="28">
        <v>166</v>
      </c>
      <c r="C173" s="28" t="s">
        <v>2257</v>
      </c>
      <c r="D173" s="28" t="s">
        <v>2114</v>
      </c>
      <c r="E173" s="28" t="s">
        <v>2165</v>
      </c>
      <c r="F173" s="28" t="s">
        <v>2166</v>
      </c>
      <c r="G173" s="28" t="s">
        <v>2258</v>
      </c>
      <c r="H173" s="28" t="s">
        <v>96</v>
      </c>
      <c r="I173" s="28" t="s">
        <v>230</v>
      </c>
      <c r="J173" s="28" t="s">
        <v>2259</v>
      </c>
      <c r="K173" s="28" t="s">
        <v>2260</v>
      </c>
      <c r="L173" s="28" t="s">
        <v>2259</v>
      </c>
      <c r="M173" s="28" t="s">
        <v>2258</v>
      </c>
      <c r="N173" s="28" t="s">
        <v>82</v>
      </c>
      <c r="O173" s="28" t="s">
        <v>196</v>
      </c>
      <c r="P173" s="28" t="s">
        <v>2170</v>
      </c>
      <c r="Q173" s="28" t="s">
        <v>2171</v>
      </c>
      <c r="R173" s="28" t="s">
        <v>2261</v>
      </c>
      <c r="S173" s="28" t="s">
        <v>105</v>
      </c>
      <c r="T173" s="28" t="s">
        <v>200</v>
      </c>
      <c r="U173" s="28" t="s">
        <v>2173</v>
      </c>
      <c r="V173" s="28" t="s">
        <v>237</v>
      </c>
      <c r="W173" s="28">
        <f t="shared" si="5"/>
        <v>13.5</v>
      </c>
      <c r="X173" s="28"/>
      <c r="Y173" s="28">
        <v>13.5</v>
      </c>
      <c r="Z173" s="28"/>
      <c r="AA173" s="33">
        <f t="shared" si="4"/>
        <v>13.5</v>
      </c>
      <c r="AB173" s="28">
        <v>13.5</v>
      </c>
      <c r="AC173" s="28"/>
      <c r="AD173" s="28"/>
      <c r="AE173" s="28"/>
      <c r="AF173" s="28"/>
      <c r="AG173" s="28"/>
      <c r="AH173" s="28"/>
    </row>
    <row r="174" s="9" customFormat="1" ht="60" customHeight="1" spans="1:34">
      <c r="A174" s="28" t="s">
        <v>556</v>
      </c>
      <c r="B174" s="28">
        <v>167</v>
      </c>
      <c r="C174" s="28" t="s">
        <v>2263</v>
      </c>
      <c r="D174" s="28" t="s">
        <v>2114</v>
      </c>
      <c r="E174" s="28" t="s">
        <v>2165</v>
      </c>
      <c r="F174" s="28" t="s">
        <v>2166</v>
      </c>
      <c r="G174" s="28" t="s">
        <v>2264</v>
      </c>
      <c r="H174" s="28" t="s">
        <v>96</v>
      </c>
      <c r="I174" s="28" t="s">
        <v>780</v>
      </c>
      <c r="J174" s="28" t="s">
        <v>2265</v>
      </c>
      <c r="K174" s="28" t="s">
        <v>2266</v>
      </c>
      <c r="L174" s="28" t="s">
        <v>2265</v>
      </c>
      <c r="M174" s="28" t="s">
        <v>2264</v>
      </c>
      <c r="N174" s="28" t="s">
        <v>82</v>
      </c>
      <c r="O174" s="28" t="s">
        <v>196</v>
      </c>
      <c r="P174" s="28" t="s">
        <v>2170</v>
      </c>
      <c r="Q174" s="28" t="s">
        <v>2171</v>
      </c>
      <c r="R174" s="28" t="s">
        <v>2267</v>
      </c>
      <c r="S174" s="28" t="s">
        <v>105</v>
      </c>
      <c r="T174" s="28" t="s">
        <v>200</v>
      </c>
      <c r="U174" s="28" t="s">
        <v>2173</v>
      </c>
      <c r="V174" s="28" t="s">
        <v>534</v>
      </c>
      <c r="W174" s="28">
        <f t="shared" si="5"/>
        <v>16.5</v>
      </c>
      <c r="X174" s="28"/>
      <c r="Y174" s="28">
        <v>16.5</v>
      </c>
      <c r="Z174" s="28"/>
      <c r="AA174" s="33">
        <f t="shared" si="4"/>
        <v>16.5</v>
      </c>
      <c r="AB174" s="28">
        <v>16.5</v>
      </c>
      <c r="AC174" s="28"/>
      <c r="AD174" s="28"/>
      <c r="AE174" s="28"/>
      <c r="AF174" s="28"/>
      <c r="AG174" s="28"/>
      <c r="AH174" s="28"/>
    </row>
    <row r="175" s="9" customFormat="1" ht="60" customHeight="1" spans="1:34">
      <c r="A175" s="28" t="s">
        <v>556</v>
      </c>
      <c r="B175" s="28">
        <v>168</v>
      </c>
      <c r="C175" s="28" t="s">
        <v>2269</v>
      </c>
      <c r="D175" s="28" t="s">
        <v>2114</v>
      </c>
      <c r="E175" s="28" t="s">
        <v>2165</v>
      </c>
      <c r="F175" s="28" t="s">
        <v>2166</v>
      </c>
      <c r="G175" s="28" t="s">
        <v>2270</v>
      </c>
      <c r="H175" s="28" t="s">
        <v>96</v>
      </c>
      <c r="I175" s="28" t="s">
        <v>417</v>
      </c>
      <c r="J175" s="28" t="s">
        <v>2271</v>
      </c>
      <c r="K175" s="28" t="s">
        <v>2272</v>
      </c>
      <c r="L175" s="28" t="s">
        <v>2271</v>
      </c>
      <c r="M175" s="28" t="e">
        <f>"住房改造提升及老旧住房拆除"&amp;#REF!&amp;"户"</f>
        <v>#REF!</v>
      </c>
      <c r="N175" s="28" t="s">
        <v>82</v>
      </c>
      <c r="O175" s="28" t="s">
        <v>196</v>
      </c>
      <c r="P175" s="28" t="s">
        <v>2170</v>
      </c>
      <c r="Q175" s="28" t="s">
        <v>2171</v>
      </c>
      <c r="R175" s="28" t="e">
        <f>"受益脱贫、重点对象人口数≥"&amp;#REF!&amp;"人"</f>
        <v>#REF!</v>
      </c>
      <c r="S175" s="28" t="s">
        <v>2172</v>
      </c>
      <c r="T175" s="28" t="s">
        <v>200</v>
      </c>
      <c r="U175" s="28" t="s">
        <v>2173</v>
      </c>
      <c r="V175" s="28" t="s">
        <v>718</v>
      </c>
      <c r="W175" s="28">
        <f t="shared" si="5"/>
        <v>18.5</v>
      </c>
      <c r="X175" s="28"/>
      <c r="Y175" s="28">
        <v>18.5</v>
      </c>
      <c r="Z175" s="28"/>
      <c r="AA175" s="33">
        <f t="shared" si="4"/>
        <v>18.5</v>
      </c>
      <c r="AB175" s="28">
        <v>18.5</v>
      </c>
      <c r="AC175" s="28"/>
      <c r="AD175" s="28"/>
      <c r="AE175" s="28"/>
      <c r="AF175" s="28"/>
      <c r="AG175" s="28"/>
      <c r="AH175" s="28"/>
    </row>
    <row r="176" s="9" customFormat="1" ht="60" customHeight="1" spans="1:34">
      <c r="A176" s="28" t="s">
        <v>556</v>
      </c>
      <c r="B176" s="28">
        <v>169</v>
      </c>
      <c r="C176" s="28" t="s">
        <v>2274</v>
      </c>
      <c r="D176" s="28" t="s">
        <v>2114</v>
      </c>
      <c r="E176" s="28" t="s">
        <v>2165</v>
      </c>
      <c r="F176" s="28" t="s">
        <v>2166</v>
      </c>
      <c r="G176" s="28" t="s">
        <v>2275</v>
      </c>
      <c r="H176" s="28" t="s">
        <v>96</v>
      </c>
      <c r="I176" s="28" t="s">
        <v>650</v>
      </c>
      <c r="J176" s="28" t="s">
        <v>2276</v>
      </c>
      <c r="K176" s="28" t="s">
        <v>2277</v>
      </c>
      <c r="L176" s="28" t="s">
        <v>2276</v>
      </c>
      <c r="M176" s="28" t="e">
        <f>"住房改造提升及老旧住房拆除"&amp;#REF!&amp;"户"</f>
        <v>#REF!</v>
      </c>
      <c r="N176" s="28" t="s">
        <v>82</v>
      </c>
      <c r="O176" s="28" t="s">
        <v>196</v>
      </c>
      <c r="P176" s="28" t="s">
        <v>2170</v>
      </c>
      <c r="Q176" s="28" t="s">
        <v>2171</v>
      </c>
      <c r="R176" s="28" t="e">
        <f>"受益脱贫、重点对象人口数≥"&amp;#REF!&amp;"人"</f>
        <v>#REF!</v>
      </c>
      <c r="S176" s="28" t="s">
        <v>2172</v>
      </c>
      <c r="T176" s="28" t="s">
        <v>200</v>
      </c>
      <c r="U176" s="28" t="s">
        <v>2173</v>
      </c>
      <c r="V176" s="28" t="s">
        <v>511</v>
      </c>
      <c r="W176" s="28">
        <f t="shared" si="5"/>
        <v>1</v>
      </c>
      <c r="X176" s="28"/>
      <c r="Y176" s="28">
        <v>1</v>
      </c>
      <c r="Z176" s="28"/>
      <c r="AA176" s="33">
        <f t="shared" si="4"/>
        <v>1</v>
      </c>
      <c r="AB176" s="28">
        <v>1</v>
      </c>
      <c r="AC176" s="28"/>
      <c r="AD176" s="28"/>
      <c r="AE176" s="28"/>
      <c r="AF176" s="28"/>
      <c r="AG176" s="28"/>
      <c r="AH176" s="28"/>
    </row>
    <row r="177" s="9" customFormat="1" ht="60" customHeight="1" spans="1:34">
      <c r="A177" s="28" t="s">
        <v>556</v>
      </c>
      <c r="B177" s="28">
        <v>170</v>
      </c>
      <c r="C177" s="28" t="s">
        <v>2279</v>
      </c>
      <c r="D177" s="28" t="s">
        <v>2114</v>
      </c>
      <c r="E177" s="28" t="s">
        <v>2165</v>
      </c>
      <c r="F177" s="28" t="s">
        <v>2166</v>
      </c>
      <c r="G177" s="28" t="s">
        <v>2280</v>
      </c>
      <c r="H177" s="28" t="s">
        <v>96</v>
      </c>
      <c r="I177" s="28" t="s">
        <v>600</v>
      </c>
      <c r="J177" s="28" t="s">
        <v>2281</v>
      </c>
      <c r="K177" s="28" t="s">
        <v>2282</v>
      </c>
      <c r="L177" s="28" t="s">
        <v>2281</v>
      </c>
      <c r="M177" s="28" t="e">
        <f>"住房改造提升及老旧住房拆除"&amp;#REF!&amp;"户"</f>
        <v>#REF!</v>
      </c>
      <c r="N177" s="28" t="s">
        <v>82</v>
      </c>
      <c r="O177" s="28" t="s">
        <v>196</v>
      </c>
      <c r="P177" s="28" t="s">
        <v>2170</v>
      </c>
      <c r="Q177" s="28" t="s">
        <v>2171</v>
      </c>
      <c r="R177" s="28" t="e">
        <f>"受益脱贫、重点对象人口数≥"&amp;#REF!&amp;"人"</f>
        <v>#REF!</v>
      </c>
      <c r="S177" s="28" t="s">
        <v>2172</v>
      </c>
      <c r="T177" s="28" t="s">
        <v>200</v>
      </c>
      <c r="U177" s="28" t="s">
        <v>2173</v>
      </c>
      <c r="V177" s="28" t="s">
        <v>140</v>
      </c>
      <c r="W177" s="28">
        <f t="shared" si="5"/>
        <v>28</v>
      </c>
      <c r="X177" s="28"/>
      <c r="Y177" s="28">
        <v>28</v>
      </c>
      <c r="Z177" s="28"/>
      <c r="AA177" s="33">
        <f t="shared" si="4"/>
        <v>28</v>
      </c>
      <c r="AB177" s="28">
        <v>28</v>
      </c>
      <c r="AC177" s="28"/>
      <c r="AD177" s="28"/>
      <c r="AE177" s="28"/>
      <c r="AF177" s="28"/>
      <c r="AG177" s="28"/>
      <c r="AH177" s="28"/>
    </row>
    <row r="178" s="9" customFormat="1" ht="60" customHeight="1" spans="1:34">
      <c r="A178" s="28" t="s">
        <v>556</v>
      </c>
      <c r="B178" s="28">
        <v>171</v>
      </c>
      <c r="C178" s="28" t="s">
        <v>2284</v>
      </c>
      <c r="D178" s="28" t="s">
        <v>2114</v>
      </c>
      <c r="E178" s="28" t="s">
        <v>2165</v>
      </c>
      <c r="F178" s="28" t="s">
        <v>2166</v>
      </c>
      <c r="G178" s="28" t="s">
        <v>2180</v>
      </c>
      <c r="H178" s="28" t="s">
        <v>96</v>
      </c>
      <c r="I178" s="28" t="s">
        <v>707</v>
      </c>
      <c r="J178" s="28" t="s">
        <v>2285</v>
      </c>
      <c r="K178" s="28" t="s">
        <v>2286</v>
      </c>
      <c r="L178" s="28" t="s">
        <v>2285</v>
      </c>
      <c r="M178" s="28" t="e">
        <f>"住房改造提升及老旧住房拆除"&amp;#REF!&amp;"户"</f>
        <v>#REF!</v>
      </c>
      <c r="N178" s="28" t="s">
        <v>82</v>
      </c>
      <c r="O178" s="28" t="s">
        <v>196</v>
      </c>
      <c r="P178" s="28" t="s">
        <v>2170</v>
      </c>
      <c r="Q178" s="28" t="s">
        <v>2171</v>
      </c>
      <c r="R178" s="28" t="e">
        <f>"受益脱贫、重点对象人口数≥"&amp;#REF!&amp;"人"</f>
        <v>#REF!</v>
      </c>
      <c r="S178" s="28" t="s">
        <v>2172</v>
      </c>
      <c r="T178" s="28" t="s">
        <v>200</v>
      </c>
      <c r="U178" s="28" t="s">
        <v>2173</v>
      </c>
      <c r="V178" s="28" t="s">
        <v>156</v>
      </c>
      <c r="W178" s="28">
        <f t="shared" si="5"/>
        <v>5</v>
      </c>
      <c r="X178" s="28"/>
      <c r="Y178" s="28">
        <v>5</v>
      </c>
      <c r="Z178" s="28"/>
      <c r="AA178" s="33">
        <f t="shared" si="4"/>
        <v>5</v>
      </c>
      <c r="AB178" s="28">
        <v>5</v>
      </c>
      <c r="AC178" s="28"/>
      <c r="AD178" s="28"/>
      <c r="AE178" s="28"/>
      <c r="AF178" s="28"/>
      <c r="AG178" s="28"/>
      <c r="AH178" s="28"/>
    </row>
    <row r="179" s="9" customFormat="1" ht="60" customHeight="1" spans="1:34">
      <c r="A179" s="28" t="s">
        <v>556</v>
      </c>
      <c r="B179" s="28">
        <v>172</v>
      </c>
      <c r="C179" s="28" t="s">
        <v>2288</v>
      </c>
      <c r="D179" s="28" t="s">
        <v>2114</v>
      </c>
      <c r="E179" s="28" t="s">
        <v>2165</v>
      </c>
      <c r="F179" s="28" t="s">
        <v>2166</v>
      </c>
      <c r="G179" s="28" t="s">
        <v>2167</v>
      </c>
      <c r="H179" s="28" t="s">
        <v>96</v>
      </c>
      <c r="I179" s="28" t="s">
        <v>699</v>
      </c>
      <c r="J179" s="28" t="s">
        <v>2289</v>
      </c>
      <c r="K179" s="28" t="s">
        <v>2290</v>
      </c>
      <c r="L179" s="28" t="s">
        <v>2289</v>
      </c>
      <c r="M179" s="28" t="e">
        <f>"住房改造提升及老旧住房拆除"&amp;#REF!&amp;"户"</f>
        <v>#REF!</v>
      </c>
      <c r="N179" s="28" t="s">
        <v>82</v>
      </c>
      <c r="O179" s="28" t="s">
        <v>196</v>
      </c>
      <c r="P179" s="28" t="s">
        <v>2170</v>
      </c>
      <c r="Q179" s="28" t="s">
        <v>2171</v>
      </c>
      <c r="R179" s="28" t="e">
        <f>"受益脱贫、重点对象人口数≥"&amp;#REF!&amp;"人"</f>
        <v>#REF!</v>
      </c>
      <c r="S179" s="28" t="s">
        <v>2172</v>
      </c>
      <c r="T179" s="28" t="s">
        <v>200</v>
      </c>
      <c r="U179" s="28" t="s">
        <v>2173</v>
      </c>
      <c r="V179" s="28" t="s">
        <v>704</v>
      </c>
      <c r="W179" s="28">
        <f t="shared" si="5"/>
        <v>2.5</v>
      </c>
      <c r="X179" s="28"/>
      <c r="Y179" s="28">
        <v>2.5</v>
      </c>
      <c r="Z179" s="28"/>
      <c r="AA179" s="33">
        <f t="shared" si="4"/>
        <v>2.5</v>
      </c>
      <c r="AB179" s="28">
        <v>2.5</v>
      </c>
      <c r="AC179" s="28"/>
      <c r="AD179" s="28"/>
      <c r="AE179" s="28"/>
      <c r="AF179" s="28"/>
      <c r="AG179" s="28"/>
      <c r="AH179" s="28"/>
    </row>
    <row r="180" s="9" customFormat="1" ht="60" customHeight="1" spans="1:34">
      <c r="A180" s="28" t="s">
        <v>556</v>
      </c>
      <c r="B180" s="28">
        <v>173</v>
      </c>
      <c r="C180" s="28" t="s">
        <v>2292</v>
      </c>
      <c r="D180" s="28" t="s">
        <v>2114</v>
      </c>
      <c r="E180" s="28" t="s">
        <v>2165</v>
      </c>
      <c r="F180" s="28" t="s">
        <v>2166</v>
      </c>
      <c r="G180" s="28" t="s">
        <v>2293</v>
      </c>
      <c r="H180" s="28" t="s">
        <v>96</v>
      </c>
      <c r="I180" s="28" t="s">
        <v>744</v>
      </c>
      <c r="J180" s="28" t="s">
        <v>2294</v>
      </c>
      <c r="K180" s="28" t="s">
        <v>2295</v>
      </c>
      <c r="L180" s="28" t="s">
        <v>2294</v>
      </c>
      <c r="M180" s="28" t="e">
        <f>"住房改造提升及老旧住房拆除"&amp;#REF!&amp;"户"</f>
        <v>#REF!</v>
      </c>
      <c r="N180" s="28" t="s">
        <v>82</v>
      </c>
      <c r="O180" s="28" t="s">
        <v>196</v>
      </c>
      <c r="P180" s="28" t="s">
        <v>2170</v>
      </c>
      <c r="Q180" s="28" t="s">
        <v>2171</v>
      </c>
      <c r="R180" s="28" t="e">
        <f>"受益脱贫、重点对象人口数≥"&amp;#REF!&amp;"人"</f>
        <v>#REF!</v>
      </c>
      <c r="S180" s="28" t="s">
        <v>2172</v>
      </c>
      <c r="T180" s="28" t="s">
        <v>200</v>
      </c>
      <c r="U180" s="28" t="s">
        <v>2173</v>
      </c>
      <c r="V180" s="28" t="s">
        <v>443</v>
      </c>
      <c r="W180" s="28">
        <f t="shared" si="5"/>
        <v>7</v>
      </c>
      <c r="X180" s="28"/>
      <c r="Y180" s="28">
        <v>7</v>
      </c>
      <c r="Z180" s="28"/>
      <c r="AA180" s="33">
        <f t="shared" si="4"/>
        <v>7</v>
      </c>
      <c r="AB180" s="28">
        <v>7</v>
      </c>
      <c r="AC180" s="28"/>
      <c r="AD180" s="28"/>
      <c r="AE180" s="28"/>
      <c r="AF180" s="28"/>
      <c r="AG180" s="28"/>
      <c r="AH180" s="28"/>
    </row>
    <row r="181" s="4" customFormat="1" ht="98" customHeight="1" spans="1:34">
      <c r="A181" s="28" t="s">
        <v>2532</v>
      </c>
      <c r="B181" s="28">
        <v>174</v>
      </c>
      <c r="C181" s="28" t="s">
        <v>2533</v>
      </c>
      <c r="D181" s="28" t="s">
        <v>73</v>
      </c>
      <c r="E181" s="28" t="s">
        <v>74</v>
      </c>
      <c r="F181" s="28" t="s">
        <v>75</v>
      </c>
      <c r="G181" s="28" t="s">
        <v>2534</v>
      </c>
      <c r="H181" s="28" t="s">
        <v>96</v>
      </c>
      <c r="I181" s="28" t="s">
        <v>352</v>
      </c>
      <c r="J181" s="28" t="s">
        <v>2535</v>
      </c>
      <c r="K181" s="28" t="s">
        <v>2536</v>
      </c>
      <c r="L181" s="28" t="s">
        <v>2535</v>
      </c>
      <c r="M181" s="28" t="s">
        <v>2537</v>
      </c>
      <c r="N181" s="28" t="s">
        <v>82</v>
      </c>
      <c r="O181" s="28" t="s">
        <v>101</v>
      </c>
      <c r="P181" s="28" t="s">
        <v>2538</v>
      </c>
      <c r="Q181" s="28" t="s">
        <v>85</v>
      </c>
      <c r="R181" s="28" t="s">
        <v>2539</v>
      </c>
      <c r="S181" s="28" t="s">
        <v>569</v>
      </c>
      <c r="T181" s="28" t="s">
        <v>570</v>
      </c>
      <c r="U181" s="28" t="s">
        <v>2540</v>
      </c>
      <c r="V181" s="28" t="s">
        <v>2540</v>
      </c>
      <c r="W181" s="28">
        <v>2000</v>
      </c>
      <c r="X181" s="28">
        <v>2000</v>
      </c>
      <c r="Y181" s="28"/>
      <c r="Z181" s="28"/>
      <c r="AA181" s="33">
        <f t="shared" si="4"/>
        <v>2000</v>
      </c>
      <c r="AB181" s="28">
        <v>2000</v>
      </c>
      <c r="AC181" s="28"/>
      <c r="AD181" s="28"/>
      <c r="AE181" s="28"/>
      <c r="AF181" s="28"/>
      <c r="AG181" s="28"/>
      <c r="AH181" s="28"/>
    </row>
    <row r="182" s="10" customFormat="1" ht="257" customHeight="1" spans="1:34">
      <c r="A182" s="28" t="s">
        <v>2962</v>
      </c>
      <c r="B182" s="28">
        <v>175</v>
      </c>
      <c r="C182" s="28" t="s">
        <v>2963</v>
      </c>
      <c r="D182" s="28" t="s">
        <v>110</v>
      </c>
      <c r="E182" s="28" t="s">
        <v>111</v>
      </c>
      <c r="F182" s="28" t="s">
        <v>2964</v>
      </c>
      <c r="G182" s="28" t="s">
        <v>2965</v>
      </c>
      <c r="H182" s="28" t="s">
        <v>114</v>
      </c>
      <c r="I182" s="28" t="s">
        <v>2966</v>
      </c>
      <c r="J182" s="28" t="s">
        <v>2967</v>
      </c>
      <c r="K182" s="28" t="s">
        <v>2968</v>
      </c>
      <c r="L182" s="28" t="s">
        <v>2967</v>
      </c>
      <c r="M182" s="28" t="s">
        <v>2969</v>
      </c>
      <c r="N182" s="28" t="s">
        <v>82</v>
      </c>
      <c r="O182" s="28" t="s">
        <v>275</v>
      </c>
      <c r="P182" s="28" t="s">
        <v>2970</v>
      </c>
      <c r="Q182" s="28" t="s">
        <v>2971</v>
      </c>
      <c r="R182" s="28" t="s">
        <v>2972</v>
      </c>
      <c r="S182" s="28" t="s">
        <v>186</v>
      </c>
      <c r="T182" s="28" t="s">
        <v>570</v>
      </c>
      <c r="U182" s="28" t="s">
        <v>2973</v>
      </c>
      <c r="V182" s="28" t="s">
        <v>1570</v>
      </c>
      <c r="W182" s="28">
        <v>3000</v>
      </c>
      <c r="X182" s="28">
        <v>3000</v>
      </c>
      <c r="Y182" s="28"/>
      <c r="Z182" s="28"/>
      <c r="AA182" s="33">
        <f t="shared" si="4"/>
        <v>1000</v>
      </c>
      <c r="AB182" s="28">
        <v>1000</v>
      </c>
      <c r="AC182" s="28"/>
      <c r="AD182" s="28"/>
      <c r="AE182" s="28"/>
      <c r="AF182" s="28"/>
      <c r="AG182" s="28"/>
      <c r="AH182" s="28"/>
    </row>
    <row r="183" s="10" customFormat="1" ht="175" customHeight="1" spans="1:34">
      <c r="A183" s="28" t="s">
        <v>2962</v>
      </c>
      <c r="B183" s="28">
        <v>176</v>
      </c>
      <c r="C183" s="28" t="s">
        <v>3319</v>
      </c>
      <c r="D183" s="28" t="s">
        <v>73</v>
      </c>
      <c r="E183" s="28" t="s">
        <v>74</v>
      </c>
      <c r="F183" s="28" t="s">
        <v>246</v>
      </c>
      <c r="G183" s="28" t="s">
        <v>3320</v>
      </c>
      <c r="H183" s="28" t="s">
        <v>96</v>
      </c>
      <c r="I183" s="28" t="s">
        <v>3321</v>
      </c>
      <c r="J183" s="28" t="s">
        <v>3322</v>
      </c>
      <c r="K183" s="28" t="s">
        <v>3323</v>
      </c>
      <c r="L183" s="28" t="s">
        <v>3322</v>
      </c>
      <c r="M183" s="28" t="s">
        <v>3324</v>
      </c>
      <c r="N183" s="28" t="s">
        <v>82</v>
      </c>
      <c r="O183" s="28" t="s">
        <v>196</v>
      </c>
      <c r="P183" s="28" t="s">
        <v>3325</v>
      </c>
      <c r="Q183" s="28" t="s">
        <v>3326</v>
      </c>
      <c r="R183" s="28" t="s">
        <v>1064</v>
      </c>
      <c r="S183" s="28" t="s">
        <v>3327</v>
      </c>
      <c r="T183" s="28" t="s">
        <v>570</v>
      </c>
      <c r="U183" s="28" t="s">
        <v>257</v>
      </c>
      <c r="V183" s="28" t="s">
        <v>3328</v>
      </c>
      <c r="W183" s="28">
        <v>3000</v>
      </c>
      <c r="X183" s="28">
        <v>3000</v>
      </c>
      <c r="Y183" s="28"/>
      <c r="Z183" s="28"/>
      <c r="AA183" s="33">
        <f t="shared" si="4"/>
        <v>1500</v>
      </c>
      <c r="AB183" s="28">
        <v>1500</v>
      </c>
      <c r="AC183" s="28"/>
      <c r="AD183" s="28"/>
      <c r="AE183" s="28"/>
      <c r="AF183" s="28"/>
      <c r="AG183" s="28"/>
      <c r="AH183" s="28"/>
    </row>
    <row r="184" s="10" customFormat="1" ht="137" customHeight="1" spans="1:34">
      <c r="A184" s="28" t="s">
        <v>2962</v>
      </c>
      <c r="B184" s="28">
        <v>177</v>
      </c>
      <c r="C184" s="28" t="s">
        <v>3330</v>
      </c>
      <c r="D184" s="28" t="s">
        <v>73</v>
      </c>
      <c r="E184" s="28" t="s">
        <v>74</v>
      </c>
      <c r="F184" s="28" t="s">
        <v>246</v>
      </c>
      <c r="G184" s="28" t="s">
        <v>3331</v>
      </c>
      <c r="H184" s="28" t="s">
        <v>96</v>
      </c>
      <c r="I184" s="28" t="s">
        <v>657</v>
      </c>
      <c r="J184" s="28" t="s">
        <v>3332</v>
      </c>
      <c r="K184" s="28" t="s">
        <v>3333</v>
      </c>
      <c r="L184" s="28" t="s">
        <v>3332</v>
      </c>
      <c r="M184" s="28" t="s">
        <v>3334</v>
      </c>
      <c r="N184" s="28" t="s">
        <v>82</v>
      </c>
      <c r="O184" s="28" t="s">
        <v>196</v>
      </c>
      <c r="P184" s="28" t="s">
        <v>3335</v>
      </c>
      <c r="Q184" s="28" t="s">
        <v>3326</v>
      </c>
      <c r="R184" s="28" t="s">
        <v>989</v>
      </c>
      <c r="S184" s="28" t="s">
        <v>3327</v>
      </c>
      <c r="T184" s="28" t="s">
        <v>570</v>
      </c>
      <c r="U184" s="28" t="s">
        <v>257</v>
      </c>
      <c r="V184" s="28" t="s">
        <v>3328</v>
      </c>
      <c r="W184" s="28">
        <v>1500</v>
      </c>
      <c r="X184" s="28">
        <v>1500</v>
      </c>
      <c r="Y184" s="28"/>
      <c r="Z184" s="28"/>
      <c r="AA184" s="33">
        <f t="shared" si="4"/>
        <v>500</v>
      </c>
      <c r="AB184" s="28">
        <v>500</v>
      </c>
      <c r="AC184" s="28"/>
      <c r="AD184" s="28"/>
      <c r="AE184" s="28"/>
      <c r="AF184" s="28"/>
      <c r="AG184" s="28"/>
      <c r="AH184" s="28"/>
    </row>
    <row r="185" s="10" customFormat="1" ht="83" customHeight="1" spans="1:34">
      <c r="A185" s="28" t="s">
        <v>2962</v>
      </c>
      <c r="B185" s="28">
        <v>178</v>
      </c>
      <c r="C185" s="28" t="s">
        <v>1278</v>
      </c>
      <c r="D185" s="28" t="s">
        <v>110</v>
      </c>
      <c r="E185" s="28" t="s">
        <v>160</v>
      </c>
      <c r="F185" s="28" t="s">
        <v>161</v>
      </c>
      <c r="G185" s="28" t="s">
        <v>1279</v>
      </c>
      <c r="H185" s="28" t="s">
        <v>114</v>
      </c>
      <c r="I185" s="28" t="s">
        <v>1280</v>
      </c>
      <c r="J185" s="28" t="s">
        <v>1281</v>
      </c>
      <c r="K185" s="28" t="s">
        <v>1282</v>
      </c>
      <c r="L185" s="28" t="s">
        <v>1281</v>
      </c>
      <c r="M185" s="28" t="s">
        <v>1283</v>
      </c>
      <c r="N185" s="28" t="s">
        <v>82</v>
      </c>
      <c r="O185" s="28" t="s">
        <v>196</v>
      </c>
      <c r="P185" s="28" t="s">
        <v>1284</v>
      </c>
      <c r="Q185" s="28" t="s">
        <v>1285</v>
      </c>
      <c r="R185" s="28" t="s">
        <v>1064</v>
      </c>
      <c r="S185" s="28" t="s">
        <v>569</v>
      </c>
      <c r="T185" s="28" t="s">
        <v>570</v>
      </c>
      <c r="U185" s="28" t="s">
        <v>123</v>
      </c>
      <c r="V185" s="28" t="s">
        <v>201</v>
      </c>
      <c r="W185" s="28">
        <v>5000</v>
      </c>
      <c r="X185" s="28">
        <v>5000</v>
      </c>
      <c r="Y185" s="28"/>
      <c r="Z185" s="28"/>
      <c r="AA185" s="33">
        <f t="shared" si="4"/>
        <v>2000</v>
      </c>
      <c r="AB185" s="28">
        <v>2000</v>
      </c>
      <c r="AC185" s="28"/>
      <c r="AD185" s="28"/>
      <c r="AE185" s="28"/>
      <c r="AF185" s="28"/>
      <c r="AG185" s="28"/>
      <c r="AH185" s="28"/>
    </row>
    <row r="186" s="2" customFormat="1" ht="90" customHeight="1" spans="1:34">
      <c r="A186" s="28" t="s">
        <v>2962</v>
      </c>
      <c r="B186" s="28">
        <v>179</v>
      </c>
      <c r="C186" s="28" t="s">
        <v>1263</v>
      </c>
      <c r="D186" s="28" t="s">
        <v>110</v>
      </c>
      <c r="E186" s="28" t="s">
        <v>227</v>
      </c>
      <c r="F186" s="28" t="s">
        <v>228</v>
      </c>
      <c r="G186" s="28" t="s">
        <v>1264</v>
      </c>
      <c r="H186" s="28" t="s">
        <v>114</v>
      </c>
      <c r="I186" s="28" t="s">
        <v>381</v>
      </c>
      <c r="J186" s="28" t="s">
        <v>1265</v>
      </c>
      <c r="K186" s="28" t="s">
        <v>1266</v>
      </c>
      <c r="L186" s="28" t="s">
        <v>1265</v>
      </c>
      <c r="M186" s="28" t="s">
        <v>1267</v>
      </c>
      <c r="N186" s="28" t="s">
        <v>1268</v>
      </c>
      <c r="O186" s="28" t="s">
        <v>1269</v>
      </c>
      <c r="P186" s="28" t="s">
        <v>1270</v>
      </c>
      <c r="Q186" s="28" t="s">
        <v>1271</v>
      </c>
      <c r="R186" s="28" t="s">
        <v>1272</v>
      </c>
      <c r="S186" s="28" t="s">
        <v>1273</v>
      </c>
      <c r="T186" s="28" t="s">
        <v>570</v>
      </c>
      <c r="U186" s="28" t="s">
        <v>1274</v>
      </c>
      <c r="V186" s="28" t="s">
        <v>1275</v>
      </c>
      <c r="W186" s="28">
        <v>3000</v>
      </c>
      <c r="X186" s="28">
        <v>1000</v>
      </c>
      <c r="Y186" s="28"/>
      <c r="Z186" s="28">
        <v>2000</v>
      </c>
      <c r="AA186" s="33">
        <f t="shared" si="4"/>
        <v>1000</v>
      </c>
      <c r="AB186" s="28">
        <v>1000</v>
      </c>
      <c r="AC186" s="28"/>
      <c r="AD186" s="28"/>
      <c r="AE186" s="28"/>
      <c r="AF186" s="28"/>
      <c r="AG186" s="28"/>
      <c r="AH186" s="28"/>
    </row>
    <row r="187" s="2" customFormat="1" ht="75" customHeight="1" spans="1:34">
      <c r="A187" s="28" t="s">
        <v>2297</v>
      </c>
      <c r="B187" s="31">
        <v>180</v>
      </c>
      <c r="C187" s="36" t="s">
        <v>3366</v>
      </c>
      <c r="D187" s="31" t="s">
        <v>73</v>
      </c>
      <c r="E187" s="28"/>
      <c r="F187" s="28"/>
      <c r="G187" s="37" t="s">
        <v>3367</v>
      </c>
      <c r="H187" s="28"/>
      <c r="I187" s="28"/>
      <c r="J187" s="28"/>
      <c r="K187" s="28"/>
      <c r="L187" s="28"/>
      <c r="M187" s="28"/>
      <c r="N187" s="28"/>
      <c r="O187" s="28"/>
      <c r="P187" s="28"/>
      <c r="Q187" s="28"/>
      <c r="R187" s="28"/>
      <c r="S187" s="28"/>
      <c r="T187" s="28"/>
      <c r="U187" s="38" t="s">
        <v>89</v>
      </c>
      <c r="V187" s="36" t="s">
        <v>718</v>
      </c>
      <c r="W187" s="31">
        <v>400</v>
      </c>
      <c r="X187" s="31">
        <v>400</v>
      </c>
      <c r="Y187" s="31"/>
      <c r="Z187" s="31"/>
      <c r="AA187" s="36">
        <f t="shared" si="4"/>
        <v>100</v>
      </c>
      <c r="AB187" s="31">
        <v>100</v>
      </c>
      <c r="AC187" s="31"/>
      <c r="AD187" s="31"/>
      <c r="AE187" s="31"/>
      <c r="AF187" s="31"/>
      <c r="AG187" s="31"/>
      <c r="AH187" s="31"/>
    </row>
    <row r="188" s="2" customFormat="1" ht="75" customHeight="1" spans="1:34">
      <c r="A188" s="28" t="s">
        <v>2297</v>
      </c>
      <c r="B188" s="28">
        <v>181</v>
      </c>
      <c r="C188" s="28" t="s">
        <v>2372</v>
      </c>
      <c r="D188" s="28" t="s">
        <v>2373</v>
      </c>
      <c r="E188" s="28"/>
      <c r="F188" s="28"/>
      <c r="G188" s="28" t="s">
        <v>2375</v>
      </c>
      <c r="H188" s="28"/>
      <c r="I188" s="28"/>
      <c r="J188" s="28"/>
      <c r="K188" s="28"/>
      <c r="L188" s="28"/>
      <c r="M188" s="28"/>
      <c r="N188" s="28"/>
      <c r="O188" s="28"/>
      <c r="P188" s="28"/>
      <c r="Q188" s="28"/>
      <c r="R188" s="28"/>
      <c r="S188" s="28"/>
      <c r="T188" s="28"/>
      <c r="U188" s="28" t="s">
        <v>139</v>
      </c>
      <c r="V188" s="28" t="s">
        <v>726</v>
      </c>
      <c r="W188" s="28">
        <v>400</v>
      </c>
      <c r="X188" s="28">
        <v>400</v>
      </c>
      <c r="Y188" s="28"/>
      <c r="Z188" s="28"/>
      <c r="AA188" s="33">
        <f t="shared" si="4"/>
        <v>100</v>
      </c>
      <c r="AB188" s="28">
        <v>100</v>
      </c>
      <c r="AC188" s="28"/>
      <c r="AD188" s="28"/>
      <c r="AE188" s="28"/>
      <c r="AF188" s="28"/>
      <c r="AG188" s="28"/>
      <c r="AH188" s="28"/>
    </row>
    <row r="189" s="2" customFormat="1" ht="124" customHeight="1" spans="1:34">
      <c r="A189" s="28" t="s">
        <v>2297</v>
      </c>
      <c r="B189" s="31">
        <v>182</v>
      </c>
      <c r="C189" s="31" t="s">
        <v>2383</v>
      </c>
      <c r="D189" s="31" t="s">
        <v>2373</v>
      </c>
      <c r="E189" s="28"/>
      <c r="F189" s="28"/>
      <c r="G189" s="31" t="s">
        <v>2384</v>
      </c>
      <c r="H189" s="28"/>
      <c r="I189" s="28"/>
      <c r="J189" s="28"/>
      <c r="K189" s="28"/>
      <c r="L189" s="28"/>
      <c r="M189" s="28"/>
      <c r="N189" s="28"/>
      <c r="O189" s="28"/>
      <c r="P189" s="28"/>
      <c r="Q189" s="28"/>
      <c r="R189" s="28"/>
      <c r="S189" s="28"/>
      <c r="T189" s="28"/>
      <c r="U189" s="31" t="s">
        <v>139</v>
      </c>
      <c r="V189" s="31" t="s">
        <v>511</v>
      </c>
      <c r="W189" s="31">
        <v>650</v>
      </c>
      <c r="X189" s="31">
        <v>650</v>
      </c>
      <c r="Y189" s="31"/>
      <c r="Z189" s="31"/>
      <c r="AA189" s="36">
        <f t="shared" si="4"/>
        <v>300</v>
      </c>
      <c r="AB189" s="31">
        <v>300</v>
      </c>
      <c r="AC189" s="31"/>
      <c r="AD189" s="31"/>
      <c r="AE189" s="31"/>
      <c r="AF189" s="31"/>
      <c r="AG189" s="31"/>
      <c r="AH189" s="31"/>
    </row>
    <row r="190" s="5" customFormat="1" ht="81" customHeight="1" spans="1:34">
      <c r="A190" s="28" t="s">
        <v>2297</v>
      </c>
      <c r="B190" s="28">
        <v>183</v>
      </c>
      <c r="C190" s="28" t="s">
        <v>2497</v>
      </c>
      <c r="D190" s="28" t="s">
        <v>110</v>
      </c>
      <c r="E190" s="28" t="s">
        <v>111</v>
      </c>
      <c r="F190" s="28" t="s">
        <v>175</v>
      </c>
      <c r="G190" s="28" t="s">
        <v>2498</v>
      </c>
      <c r="H190" s="28" t="s">
        <v>114</v>
      </c>
      <c r="I190" s="28" t="s">
        <v>2499</v>
      </c>
      <c r="J190" s="28" t="s">
        <v>2500</v>
      </c>
      <c r="K190" s="28" t="s">
        <v>2501</v>
      </c>
      <c r="L190" s="28" t="s">
        <v>2500</v>
      </c>
      <c r="M190" s="28" t="s">
        <v>2502</v>
      </c>
      <c r="N190" s="28" t="s">
        <v>82</v>
      </c>
      <c r="O190" s="28" t="s">
        <v>101</v>
      </c>
      <c r="P190" s="28" t="s">
        <v>2503</v>
      </c>
      <c r="Q190" s="28" t="s">
        <v>2504</v>
      </c>
      <c r="R190" s="28" t="s">
        <v>1140</v>
      </c>
      <c r="S190" s="28" t="s">
        <v>569</v>
      </c>
      <c r="T190" s="28" t="s">
        <v>570</v>
      </c>
      <c r="U190" s="28" t="s">
        <v>214</v>
      </c>
      <c r="V190" s="28" t="s">
        <v>523</v>
      </c>
      <c r="W190" s="28">
        <v>200</v>
      </c>
      <c r="X190" s="28">
        <v>200</v>
      </c>
      <c r="Y190" s="28"/>
      <c r="Z190" s="28"/>
      <c r="AA190" s="33">
        <f t="shared" si="4"/>
        <v>200</v>
      </c>
      <c r="AB190" s="28">
        <v>200</v>
      </c>
      <c r="AC190" s="28"/>
      <c r="AD190" s="28"/>
      <c r="AE190" s="28"/>
      <c r="AF190" s="28"/>
      <c r="AG190" s="28"/>
      <c r="AH190" s="28"/>
    </row>
    <row r="191" s="5" customFormat="1" ht="105" customHeight="1" spans="1:34">
      <c r="A191" s="28" t="s">
        <v>2297</v>
      </c>
      <c r="B191" s="28">
        <v>184</v>
      </c>
      <c r="C191" s="28" t="s">
        <v>2506</v>
      </c>
      <c r="D191" s="28" t="s">
        <v>110</v>
      </c>
      <c r="E191" s="28" t="s">
        <v>111</v>
      </c>
      <c r="F191" s="28" t="s">
        <v>112</v>
      </c>
      <c r="G191" s="28" t="s">
        <v>2507</v>
      </c>
      <c r="H191" s="28" t="s">
        <v>114</v>
      </c>
      <c r="I191" s="28" t="s">
        <v>515</v>
      </c>
      <c r="J191" s="28" t="s">
        <v>2508</v>
      </c>
      <c r="K191" s="28" t="s">
        <v>2509</v>
      </c>
      <c r="L191" s="28" t="s">
        <v>2508</v>
      </c>
      <c r="M191" s="28" t="s">
        <v>2510</v>
      </c>
      <c r="N191" s="28" t="s">
        <v>82</v>
      </c>
      <c r="O191" s="28" t="s">
        <v>101</v>
      </c>
      <c r="P191" s="28" t="s">
        <v>2511</v>
      </c>
      <c r="Q191" s="28" t="s">
        <v>2512</v>
      </c>
      <c r="R191" s="28" t="s">
        <v>2513</v>
      </c>
      <c r="S191" s="28" t="s">
        <v>569</v>
      </c>
      <c r="T191" s="28" t="s">
        <v>570</v>
      </c>
      <c r="U191" s="28" t="s">
        <v>214</v>
      </c>
      <c r="V191" s="28" t="s">
        <v>523</v>
      </c>
      <c r="W191" s="28">
        <v>500</v>
      </c>
      <c r="X191" s="28">
        <v>500</v>
      </c>
      <c r="Y191" s="28"/>
      <c r="Z191" s="28"/>
      <c r="AA191" s="33">
        <f t="shared" si="4"/>
        <v>500</v>
      </c>
      <c r="AB191" s="28">
        <v>500</v>
      </c>
      <c r="AC191" s="28"/>
      <c r="AD191" s="28"/>
      <c r="AE191" s="28"/>
      <c r="AF191" s="28"/>
      <c r="AG191" s="28"/>
      <c r="AH191" s="28"/>
    </row>
    <row r="192" s="2" customFormat="1" ht="134" customHeight="1" spans="1:34">
      <c r="A192" s="28" t="s">
        <v>2297</v>
      </c>
      <c r="B192" s="28">
        <v>185</v>
      </c>
      <c r="C192" s="28" t="s">
        <v>2514</v>
      </c>
      <c r="D192" s="28" t="s">
        <v>110</v>
      </c>
      <c r="E192" s="28" t="s">
        <v>111</v>
      </c>
      <c r="F192" s="28" t="s">
        <v>175</v>
      </c>
      <c r="G192" s="28" t="s">
        <v>2515</v>
      </c>
      <c r="H192" s="28" t="s">
        <v>114</v>
      </c>
      <c r="I192" s="28" t="s">
        <v>2516</v>
      </c>
      <c r="J192" s="28" t="s">
        <v>2517</v>
      </c>
      <c r="K192" s="28" t="s">
        <v>2518</v>
      </c>
      <c r="L192" s="28" t="s">
        <v>2517</v>
      </c>
      <c r="M192" s="28" t="s">
        <v>2519</v>
      </c>
      <c r="N192" s="28" t="s">
        <v>82</v>
      </c>
      <c r="O192" s="28" t="s">
        <v>182</v>
      </c>
      <c r="P192" s="28" t="s">
        <v>2520</v>
      </c>
      <c r="Q192" s="28" t="s">
        <v>2521</v>
      </c>
      <c r="R192" s="28" t="s">
        <v>2522</v>
      </c>
      <c r="S192" s="28" t="s">
        <v>154</v>
      </c>
      <c r="T192" s="28" t="s">
        <v>155</v>
      </c>
      <c r="U192" s="28" t="s">
        <v>8770</v>
      </c>
      <c r="V192" s="28" t="s">
        <v>8771</v>
      </c>
      <c r="W192" s="28">
        <v>397</v>
      </c>
      <c r="X192" s="28">
        <v>397</v>
      </c>
      <c r="Y192" s="28"/>
      <c r="Z192" s="28"/>
      <c r="AA192" s="33">
        <f t="shared" si="4"/>
        <v>397</v>
      </c>
      <c r="AB192" s="28">
        <v>397</v>
      </c>
      <c r="AC192" s="28"/>
      <c r="AD192" s="28"/>
      <c r="AE192" s="28"/>
      <c r="AF192" s="28"/>
      <c r="AG192" s="28"/>
      <c r="AH192" s="28"/>
    </row>
    <row r="193" s="8" customFormat="1" ht="76" customHeight="1" spans="1:34">
      <c r="A193" s="28" t="s">
        <v>2297</v>
      </c>
      <c r="B193" s="28">
        <v>186</v>
      </c>
      <c r="C193" s="28" t="s">
        <v>2847</v>
      </c>
      <c r="D193" s="28" t="s">
        <v>2373</v>
      </c>
      <c r="E193" s="28" t="s">
        <v>2373</v>
      </c>
      <c r="F193" s="28" t="s">
        <v>2848</v>
      </c>
      <c r="G193" s="28" t="s">
        <v>2849</v>
      </c>
      <c r="H193" s="28" t="s">
        <v>1095</v>
      </c>
      <c r="I193" s="28" t="s">
        <v>352</v>
      </c>
      <c r="J193" s="28" t="s">
        <v>2850</v>
      </c>
      <c r="K193" s="28" t="s">
        <v>2851</v>
      </c>
      <c r="L193" s="28" t="s">
        <v>2852</v>
      </c>
      <c r="M193" s="28" t="s">
        <v>2853</v>
      </c>
      <c r="N193" s="28" t="s">
        <v>2854</v>
      </c>
      <c r="O193" s="28" t="s">
        <v>2855</v>
      </c>
      <c r="P193" s="28" t="s">
        <v>2856</v>
      </c>
      <c r="Q193" s="28" t="s">
        <v>85</v>
      </c>
      <c r="R193" s="28" t="s">
        <v>2857</v>
      </c>
      <c r="S193" s="28" t="s">
        <v>1002</v>
      </c>
      <c r="T193" s="28" t="s">
        <v>570</v>
      </c>
      <c r="U193" s="28" t="s">
        <v>1274</v>
      </c>
      <c r="V193" s="28" t="s">
        <v>2858</v>
      </c>
      <c r="W193" s="28">
        <v>2772</v>
      </c>
      <c r="X193" s="28">
        <v>2772</v>
      </c>
      <c r="Y193" s="28"/>
      <c r="Z193" s="28"/>
      <c r="AA193" s="33">
        <f t="shared" si="4"/>
        <v>1834</v>
      </c>
      <c r="AB193" s="28">
        <f>2772-948+10</f>
        <v>1834</v>
      </c>
      <c r="AC193" s="28"/>
      <c r="AD193" s="28"/>
      <c r="AE193" s="28"/>
      <c r="AF193" s="28"/>
      <c r="AG193" s="28"/>
      <c r="AH193" s="28"/>
    </row>
    <row r="194" s="4" customFormat="1" ht="137" customHeight="1" spans="1:34">
      <c r="A194" s="28" t="s">
        <v>2297</v>
      </c>
      <c r="B194" s="28">
        <v>187</v>
      </c>
      <c r="C194" s="28" t="s">
        <v>3309</v>
      </c>
      <c r="D194" s="28" t="s">
        <v>110</v>
      </c>
      <c r="E194" s="28" t="s">
        <v>1561</v>
      </c>
      <c r="F194" s="28" t="s">
        <v>3310</v>
      </c>
      <c r="G194" s="28" t="s">
        <v>3311</v>
      </c>
      <c r="H194" s="28" t="s">
        <v>114</v>
      </c>
      <c r="I194" s="28" t="s">
        <v>352</v>
      </c>
      <c r="J194" s="28" t="s">
        <v>3312</v>
      </c>
      <c r="K194" s="28" t="s">
        <v>3313</v>
      </c>
      <c r="L194" s="28" t="s">
        <v>3312</v>
      </c>
      <c r="M194" s="28" t="s">
        <v>3314</v>
      </c>
      <c r="N194" s="28" t="s">
        <v>82</v>
      </c>
      <c r="O194" s="28" t="s">
        <v>196</v>
      </c>
      <c r="P194" s="28" t="s">
        <v>3315</v>
      </c>
      <c r="Q194" s="28" t="s">
        <v>85</v>
      </c>
      <c r="R194" s="28" t="s">
        <v>224</v>
      </c>
      <c r="S194" s="28" t="s">
        <v>569</v>
      </c>
      <c r="T194" s="28" t="s">
        <v>570</v>
      </c>
      <c r="U194" s="28" t="s">
        <v>3316</v>
      </c>
      <c r="V194" s="28" t="s">
        <v>3316</v>
      </c>
      <c r="W194" s="28">
        <v>300</v>
      </c>
      <c r="X194" s="28">
        <v>300</v>
      </c>
      <c r="Y194" s="28"/>
      <c r="Z194" s="28"/>
      <c r="AA194" s="33">
        <f t="shared" si="4"/>
        <v>200</v>
      </c>
      <c r="AB194" s="28">
        <v>200</v>
      </c>
      <c r="AC194" s="28"/>
      <c r="AD194" s="28"/>
      <c r="AE194" s="28"/>
      <c r="AF194" s="28"/>
      <c r="AG194" s="28"/>
      <c r="AH194" s="28"/>
    </row>
    <row r="195" s="11" customFormat="1" ht="60" customHeight="1" spans="1:34">
      <c r="A195" s="28" t="s">
        <v>1016</v>
      </c>
      <c r="B195" s="28">
        <v>188</v>
      </c>
      <c r="C195" s="28" t="s">
        <v>1017</v>
      </c>
      <c r="D195" s="28" t="s">
        <v>110</v>
      </c>
      <c r="E195" s="28" t="s">
        <v>160</v>
      </c>
      <c r="F195" s="28" t="s">
        <v>1018</v>
      </c>
      <c r="G195" s="28" t="s">
        <v>1019</v>
      </c>
      <c r="H195" s="28" t="s">
        <v>114</v>
      </c>
      <c r="I195" s="28" t="s">
        <v>635</v>
      </c>
      <c r="J195" s="28" t="s">
        <v>1020</v>
      </c>
      <c r="K195" s="28" t="s">
        <v>1021</v>
      </c>
      <c r="L195" s="28" t="s">
        <v>1020</v>
      </c>
      <c r="M195" s="28" t="s">
        <v>1022</v>
      </c>
      <c r="N195" s="28" t="s">
        <v>1023</v>
      </c>
      <c r="O195" s="28" t="s">
        <v>196</v>
      </c>
      <c r="P195" s="28" t="s">
        <v>1024</v>
      </c>
      <c r="Q195" s="28" t="s">
        <v>1025</v>
      </c>
      <c r="R195" s="28" t="s">
        <v>1026</v>
      </c>
      <c r="S195" s="28" t="s">
        <v>1027</v>
      </c>
      <c r="T195" s="28" t="s">
        <v>570</v>
      </c>
      <c r="U195" s="28" t="s">
        <v>123</v>
      </c>
      <c r="V195" s="28" t="s">
        <v>640</v>
      </c>
      <c r="W195" s="28">
        <v>100</v>
      </c>
      <c r="X195" s="28">
        <v>100</v>
      </c>
      <c r="Y195" s="28"/>
      <c r="Z195" s="28"/>
      <c r="AA195" s="33">
        <f t="shared" si="4"/>
        <v>100</v>
      </c>
      <c r="AB195" s="28">
        <v>100</v>
      </c>
      <c r="AC195" s="28"/>
      <c r="AD195" s="28"/>
      <c r="AE195" s="28"/>
      <c r="AF195" s="28"/>
      <c r="AG195" s="28"/>
      <c r="AH195" s="28"/>
    </row>
    <row r="196" s="11" customFormat="1" ht="181" customHeight="1" spans="1:34">
      <c r="A196" s="28" t="s">
        <v>1016</v>
      </c>
      <c r="B196" s="28">
        <v>189</v>
      </c>
      <c r="C196" s="28" t="s">
        <v>1029</v>
      </c>
      <c r="D196" s="28" t="s">
        <v>110</v>
      </c>
      <c r="E196" s="28" t="s">
        <v>160</v>
      </c>
      <c r="F196" s="28" t="s">
        <v>1018</v>
      </c>
      <c r="G196" s="28" t="s">
        <v>1030</v>
      </c>
      <c r="H196" s="28" t="s">
        <v>96</v>
      </c>
      <c r="I196" s="28" t="s">
        <v>721</v>
      </c>
      <c r="J196" s="28" t="s">
        <v>1031</v>
      </c>
      <c r="K196" s="28" t="s">
        <v>1032</v>
      </c>
      <c r="L196" s="28" t="s">
        <v>1031</v>
      </c>
      <c r="M196" s="28" t="s">
        <v>1033</v>
      </c>
      <c r="N196" s="28" t="s">
        <v>181</v>
      </c>
      <c r="O196" s="28" t="s">
        <v>1034</v>
      </c>
      <c r="P196" s="28" t="s">
        <v>1035</v>
      </c>
      <c r="Q196" s="28" t="s">
        <v>1025</v>
      </c>
      <c r="R196" s="28" t="s">
        <v>1036</v>
      </c>
      <c r="S196" s="28" t="s">
        <v>1037</v>
      </c>
      <c r="T196" s="28" t="s">
        <v>570</v>
      </c>
      <c r="U196" s="28" t="s">
        <v>123</v>
      </c>
      <c r="V196" s="28" t="s">
        <v>726</v>
      </c>
      <c r="W196" s="28">
        <v>613</v>
      </c>
      <c r="X196" s="28">
        <v>613</v>
      </c>
      <c r="Y196" s="28"/>
      <c r="Z196" s="28"/>
      <c r="AA196" s="33">
        <f t="shared" si="4"/>
        <v>500</v>
      </c>
      <c r="AB196" s="28">
        <v>500</v>
      </c>
      <c r="AC196" s="28"/>
      <c r="AD196" s="28"/>
      <c r="AE196" s="28"/>
      <c r="AF196" s="28"/>
      <c r="AG196" s="28"/>
      <c r="AH196" s="28"/>
    </row>
    <row r="197" s="11" customFormat="1" ht="86" customHeight="1" spans="1:34">
      <c r="A197" s="28" t="s">
        <v>1016</v>
      </c>
      <c r="B197" s="28">
        <v>190</v>
      </c>
      <c r="C197" s="28" t="s">
        <v>1040</v>
      </c>
      <c r="D197" s="28" t="s">
        <v>110</v>
      </c>
      <c r="E197" s="28" t="s">
        <v>160</v>
      </c>
      <c r="F197" s="28" t="s">
        <v>1041</v>
      </c>
      <c r="G197" s="28" t="s">
        <v>1042</v>
      </c>
      <c r="H197" s="28" t="s">
        <v>114</v>
      </c>
      <c r="I197" s="28" t="s">
        <v>1043</v>
      </c>
      <c r="J197" s="28" t="s">
        <v>1044</v>
      </c>
      <c r="K197" s="28" t="s">
        <v>1045</v>
      </c>
      <c r="L197" s="28" t="s">
        <v>1044</v>
      </c>
      <c r="M197" s="28" t="s">
        <v>1046</v>
      </c>
      <c r="N197" s="28" t="s">
        <v>82</v>
      </c>
      <c r="O197" s="28" t="s">
        <v>196</v>
      </c>
      <c r="P197" s="28" t="s">
        <v>1047</v>
      </c>
      <c r="Q197" s="28" t="s">
        <v>1025</v>
      </c>
      <c r="R197" s="28" t="s">
        <v>212</v>
      </c>
      <c r="S197" s="28" t="s">
        <v>1048</v>
      </c>
      <c r="T197" s="28" t="s">
        <v>570</v>
      </c>
      <c r="U197" s="28" t="s">
        <v>123</v>
      </c>
      <c r="V197" s="28" t="s">
        <v>90</v>
      </c>
      <c r="W197" s="28">
        <v>70</v>
      </c>
      <c r="X197" s="28">
        <v>70</v>
      </c>
      <c r="Y197" s="28" t="s">
        <v>2557</v>
      </c>
      <c r="Z197" s="28"/>
      <c r="AA197" s="33">
        <f t="shared" si="4"/>
        <v>50</v>
      </c>
      <c r="AB197" s="28">
        <v>50</v>
      </c>
      <c r="AC197" s="28"/>
      <c r="AD197" s="28"/>
      <c r="AE197" s="28"/>
      <c r="AF197" s="28"/>
      <c r="AG197" s="28"/>
      <c r="AH197" s="28"/>
    </row>
    <row r="198" s="4" customFormat="1" ht="109" customHeight="1" spans="1:34">
      <c r="A198" s="28" t="s">
        <v>1016</v>
      </c>
      <c r="B198" s="28">
        <v>191</v>
      </c>
      <c r="C198" s="28" t="s">
        <v>2868</v>
      </c>
      <c r="D198" s="28" t="s">
        <v>110</v>
      </c>
      <c r="E198" s="28" t="s">
        <v>111</v>
      </c>
      <c r="F198" s="28" t="s">
        <v>175</v>
      </c>
      <c r="G198" s="28" t="s">
        <v>2869</v>
      </c>
      <c r="H198" s="28" t="s">
        <v>114</v>
      </c>
      <c r="I198" s="28" t="s">
        <v>2870</v>
      </c>
      <c r="J198" s="28" t="s">
        <v>2871</v>
      </c>
      <c r="K198" s="28" t="s">
        <v>2872</v>
      </c>
      <c r="L198" s="28" t="s">
        <v>2871</v>
      </c>
      <c r="M198" s="28" t="s">
        <v>2873</v>
      </c>
      <c r="N198" s="28" t="s">
        <v>2874</v>
      </c>
      <c r="O198" s="28" t="s">
        <v>196</v>
      </c>
      <c r="P198" s="28" t="s">
        <v>2875</v>
      </c>
      <c r="Q198" s="28" t="s">
        <v>2876</v>
      </c>
      <c r="R198" s="28" t="s">
        <v>2877</v>
      </c>
      <c r="S198" s="28" t="s">
        <v>1037</v>
      </c>
      <c r="T198" s="28" t="s">
        <v>570</v>
      </c>
      <c r="U198" s="28" t="s">
        <v>2351</v>
      </c>
      <c r="V198" s="28" t="s">
        <v>640</v>
      </c>
      <c r="W198" s="28">
        <v>2000</v>
      </c>
      <c r="X198" s="28">
        <v>2000</v>
      </c>
      <c r="Y198" s="28"/>
      <c r="Z198" s="28"/>
      <c r="AA198" s="33">
        <f t="shared" si="4"/>
        <v>1500</v>
      </c>
      <c r="AB198" s="28">
        <v>1500</v>
      </c>
      <c r="AC198" s="28"/>
      <c r="AD198" s="28"/>
      <c r="AE198" s="28"/>
      <c r="AF198" s="28"/>
      <c r="AG198" s="28"/>
      <c r="AH198" s="28"/>
    </row>
    <row r="199" s="4" customFormat="1" ht="77" customHeight="1" spans="1:34">
      <c r="A199" s="28" t="s">
        <v>1016</v>
      </c>
      <c r="B199" s="28">
        <v>192</v>
      </c>
      <c r="C199" s="28" t="s">
        <v>2880</v>
      </c>
      <c r="D199" s="28" t="s">
        <v>110</v>
      </c>
      <c r="E199" s="28" t="s">
        <v>111</v>
      </c>
      <c r="F199" s="28" t="s">
        <v>175</v>
      </c>
      <c r="G199" s="28" t="s">
        <v>2881</v>
      </c>
      <c r="H199" s="28" t="s">
        <v>114</v>
      </c>
      <c r="I199" s="28" t="s">
        <v>2882</v>
      </c>
      <c r="J199" s="28" t="s">
        <v>2883</v>
      </c>
      <c r="K199" s="28" t="s">
        <v>2884</v>
      </c>
      <c r="L199" s="28" t="s">
        <v>2883</v>
      </c>
      <c r="M199" s="28" t="s">
        <v>2885</v>
      </c>
      <c r="N199" s="28" t="s">
        <v>2886</v>
      </c>
      <c r="O199" s="28" t="s">
        <v>196</v>
      </c>
      <c r="P199" s="28" t="s">
        <v>2887</v>
      </c>
      <c r="Q199" s="28" t="s">
        <v>2888</v>
      </c>
      <c r="R199" s="28" t="s">
        <v>2889</v>
      </c>
      <c r="S199" s="28" t="s">
        <v>1037</v>
      </c>
      <c r="T199" s="28" t="s">
        <v>570</v>
      </c>
      <c r="U199" s="28" t="s">
        <v>2351</v>
      </c>
      <c r="V199" s="28" t="s">
        <v>2890</v>
      </c>
      <c r="W199" s="28">
        <v>150</v>
      </c>
      <c r="X199" s="28">
        <v>150</v>
      </c>
      <c r="Y199" s="28"/>
      <c r="Z199" s="28"/>
      <c r="AA199" s="33">
        <f t="shared" si="4"/>
        <v>150</v>
      </c>
      <c r="AB199" s="28">
        <v>150</v>
      </c>
      <c r="AC199" s="28"/>
      <c r="AD199" s="28"/>
      <c r="AE199" s="28"/>
      <c r="AF199" s="28"/>
      <c r="AG199" s="28"/>
      <c r="AH199" s="28"/>
    </row>
    <row r="200" s="4" customFormat="1" ht="91" customHeight="1" spans="1:34">
      <c r="A200" s="28" t="s">
        <v>1016</v>
      </c>
      <c r="B200" s="28">
        <v>193</v>
      </c>
      <c r="C200" s="28" t="s">
        <v>2892</v>
      </c>
      <c r="D200" s="28" t="s">
        <v>110</v>
      </c>
      <c r="E200" s="28" t="s">
        <v>111</v>
      </c>
      <c r="F200" s="28" t="s">
        <v>175</v>
      </c>
      <c r="G200" s="28" t="s">
        <v>2893</v>
      </c>
      <c r="H200" s="28" t="s">
        <v>114</v>
      </c>
      <c r="I200" s="28" t="s">
        <v>657</v>
      </c>
      <c r="J200" s="28" t="s">
        <v>2894</v>
      </c>
      <c r="K200" s="28" t="s">
        <v>2895</v>
      </c>
      <c r="L200" s="28" t="s">
        <v>2894</v>
      </c>
      <c r="M200" s="28" t="s">
        <v>2896</v>
      </c>
      <c r="N200" s="28" t="s">
        <v>2886</v>
      </c>
      <c r="O200" s="28" t="s">
        <v>196</v>
      </c>
      <c r="P200" s="28" t="s">
        <v>2897</v>
      </c>
      <c r="Q200" s="28" t="s">
        <v>2898</v>
      </c>
      <c r="R200" s="28" t="s">
        <v>2899</v>
      </c>
      <c r="S200" s="28" t="s">
        <v>1037</v>
      </c>
      <c r="T200" s="28" t="s">
        <v>570</v>
      </c>
      <c r="U200" s="28" t="s">
        <v>2351</v>
      </c>
      <c r="V200" s="28" t="s">
        <v>90</v>
      </c>
      <c r="W200" s="28">
        <v>13.28</v>
      </c>
      <c r="X200" s="28">
        <v>13.28</v>
      </c>
      <c r="Y200" s="28"/>
      <c r="Z200" s="28"/>
      <c r="AA200" s="33">
        <f t="shared" si="4"/>
        <v>13.28</v>
      </c>
      <c r="AB200" s="28">
        <v>13.28</v>
      </c>
      <c r="AC200" s="28"/>
      <c r="AD200" s="28"/>
      <c r="AE200" s="28"/>
      <c r="AF200" s="28"/>
      <c r="AG200" s="28"/>
      <c r="AH200" s="28"/>
    </row>
    <row r="201" s="4" customFormat="1" ht="68" customHeight="1" spans="1:34">
      <c r="A201" s="28" t="s">
        <v>1016</v>
      </c>
      <c r="B201" s="28">
        <v>194</v>
      </c>
      <c r="C201" s="28" t="s">
        <v>2900</v>
      </c>
      <c r="D201" s="28" t="s">
        <v>110</v>
      </c>
      <c r="E201" s="28" t="s">
        <v>111</v>
      </c>
      <c r="F201" s="28" t="s">
        <v>175</v>
      </c>
      <c r="G201" s="28" t="s">
        <v>2901</v>
      </c>
      <c r="H201" s="28" t="s">
        <v>114</v>
      </c>
      <c r="I201" s="28" t="s">
        <v>683</v>
      </c>
      <c r="J201" s="28" t="s">
        <v>2902</v>
      </c>
      <c r="K201" s="28" t="s">
        <v>2903</v>
      </c>
      <c r="L201" s="28" t="s">
        <v>2902</v>
      </c>
      <c r="M201" s="28" t="s">
        <v>2904</v>
      </c>
      <c r="N201" s="28" t="s">
        <v>2874</v>
      </c>
      <c r="O201" s="28" t="s">
        <v>196</v>
      </c>
      <c r="P201" s="28" t="s">
        <v>2905</v>
      </c>
      <c r="Q201" s="28" t="s">
        <v>2906</v>
      </c>
      <c r="R201" s="28" t="s">
        <v>2907</v>
      </c>
      <c r="S201" s="28" t="s">
        <v>1037</v>
      </c>
      <c r="T201" s="28" t="s">
        <v>570</v>
      </c>
      <c r="U201" s="28" t="s">
        <v>2351</v>
      </c>
      <c r="V201" s="28" t="s">
        <v>688</v>
      </c>
      <c r="W201" s="28">
        <v>60</v>
      </c>
      <c r="X201" s="28">
        <v>60</v>
      </c>
      <c r="Y201" s="28"/>
      <c r="Z201" s="28"/>
      <c r="AA201" s="33">
        <f t="shared" si="4"/>
        <v>60</v>
      </c>
      <c r="AB201" s="28">
        <v>60</v>
      </c>
      <c r="AC201" s="28"/>
      <c r="AD201" s="28"/>
      <c r="AE201" s="28"/>
      <c r="AF201" s="28"/>
      <c r="AG201" s="28"/>
      <c r="AH201" s="28"/>
    </row>
    <row r="202" s="4" customFormat="1" ht="59" customHeight="1" spans="1:34">
      <c r="A202" s="28" t="s">
        <v>1016</v>
      </c>
      <c r="B202" s="28">
        <v>195</v>
      </c>
      <c r="C202" s="28" t="s">
        <v>2909</v>
      </c>
      <c r="D202" s="28" t="s">
        <v>110</v>
      </c>
      <c r="E202" s="28" t="s">
        <v>111</v>
      </c>
      <c r="F202" s="28" t="s">
        <v>175</v>
      </c>
      <c r="G202" s="28" t="s">
        <v>2910</v>
      </c>
      <c r="H202" s="28" t="s">
        <v>114</v>
      </c>
      <c r="I202" s="28" t="s">
        <v>163</v>
      </c>
      <c r="J202" s="28" t="s">
        <v>2911</v>
      </c>
      <c r="K202" s="28" t="s">
        <v>2903</v>
      </c>
      <c r="L202" s="28" t="s">
        <v>2911</v>
      </c>
      <c r="M202" s="28" t="s">
        <v>2912</v>
      </c>
      <c r="N202" s="28" t="s">
        <v>2874</v>
      </c>
      <c r="O202" s="28" t="s">
        <v>196</v>
      </c>
      <c r="P202" s="28" t="s">
        <v>2913</v>
      </c>
      <c r="Q202" s="28" t="s">
        <v>2888</v>
      </c>
      <c r="R202" s="28" t="s">
        <v>2907</v>
      </c>
      <c r="S202" s="28" t="s">
        <v>1037</v>
      </c>
      <c r="T202" s="28" t="s">
        <v>570</v>
      </c>
      <c r="U202" s="28" t="s">
        <v>2351</v>
      </c>
      <c r="V202" s="28" t="s">
        <v>632</v>
      </c>
      <c r="W202" s="28">
        <v>48.6</v>
      </c>
      <c r="X202" s="28">
        <v>48.6</v>
      </c>
      <c r="Y202" s="28"/>
      <c r="Z202" s="28"/>
      <c r="AA202" s="33">
        <f t="shared" si="4"/>
        <v>48.6</v>
      </c>
      <c r="AB202" s="28">
        <v>48.6</v>
      </c>
      <c r="AC202" s="28"/>
      <c r="AD202" s="28"/>
      <c r="AE202" s="28"/>
      <c r="AF202" s="28"/>
      <c r="AG202" s="28"/>
      <c r="AH202" s="28"/>
    </row>
    <row r="203" s="4" customFormat="1" ht="59" customHeight="1" spans="1:34">
      <c r="A203" s="28" t="s">
        <v>1016</v>
      </c>
      <c r="B203" s="28">
        <v>196</v>
      </c>
      <c r="C203" s="28" t="s">
        <v>2914</v>
      </c>
      <c r="D203" s="28" t="s">
        <v>110</v>
      </c>
      <c r="E203" s="28" t="s">
        <v>111</v>
      </c>
      <c r="F203" s="28" t="s">
        <v>175</v>
      </c>
      <c r="G203" s="28" t="s">
        <v>2901</v>
      </c>
      <c r="H203" s="28" t="s">
        <v>114</v>
      </c>
      <c r="I203" s="28" t="s">
        <v>381</v>
      </c>
      <c r="J203" s="28" t="s">
        <v>2915</v>
      </c>
      <c r="K203" s="28" t="s">
        <v>2903</v>
      </c>
      <c r="L203" s="28" t="s">
        <v>2915</v>
      </c>
      <c r="M203" s="28" t="s">
        <v>2904</v>
      </c>
      <c r="N203" s="28" t="s">
        <v>2874</v>
      </c>
      <c r="O203" s="28" t="s">
        <v>196</v>
      </c>
      <c r="P203" s="28" t="s">
        <v>2905</v>
      </c>
      <c r="Q203" s="28" t="s">
        <v>2906</v>
      </c>
      <c r="R203" s="28" t="s">
        <v>2907</v>
      </c>
      <c r="S203" s="28" t="s">
        <v>1037</v>
      </c>
      <c r="T203" s="28" t="s">
        <v>570</v>
      </c>
      <c r="U203" s="28" t="s">
        <v>2351</v>
      </c>
      <c r="V203" s="28" t="s">
        <v>771</v>
      </c>
      <c r="W203" s="28">
        <v>60</v>
      </c>
      <c r="X203" s="28">
        <v>60</v>
      </c>
      <c r="Y203" s="28"/>
      <c r="Z203" s="28"/>
      <c r="AA203" s="33">
        <f t="shared" si="4"/>
        <v>60</v>
      </c>
      <c r="AB203" s="28">
        <v>60</v>
      </c>
      <c r="AC203" s="28"/>
      <c r="AD203" s="28"/>
      <c r="AE203" s="28"/>
      <c r="AF203" s="28"/>
      <c r="AG203" s="28"/>
      <c r="AH203" s="28"/>
    </row>
    <row r="204" s="4" customFormat="1" ht="59" customHeight="1" spans="1:34">
      <c r="A204" s="28" t="s">
        <v>1016</v>
      </c>
      <c r="B204" s="28">
        <v>197</v>
      </c>
      <c r="C204" s="28" t="s">
        <v>2916</v>
      </c>
      <c r="D204" s="28" t="s">
        <v>110</v>
      </c>
      <c r="E204" s="28" t="s">
        <v>111</v>
      </c>
      <c r="F204" s="28" t="s">
        <v>175</v>
      </c>
      <c r="G204" s="28" t="s">
        <v>2917</v>
      </c>
      <c r="H204" s="28" t="s">
        <v>114</v>
      </c>
      <c r="I204" s="28" t="s">
        <v>115</v>
      </c>
      <c r="J204" s="28" t="s">
        <v>2918</v>
      </c>
      <c r="K204" s="28" t="s">
        <v>2903</v>
      </c>
      <c r="L204" s="28" t="s">
        <v>2918</v>
      </c>
      <c r="M204" s="28" t="s">
        <v>2919</v>
      </c>
      <c r="N204" s="28" t="s">
        <v>2874</v>
      </c>
      <c r="O204" s="28" t="s">
        <v>196</v>
      </c>
      <c r="P204" s="28" t="s">
        <v>2913</v>
      </c>
      <c r="Q204" s="28" t="s">
        <v>2876</v>
      </c>
      <c r="R204" s="28" t="s">
        <v>2899</v>
      </c>
      <c r="S204" s="28" t="s">
        <v>1037</v>
      </c>
      <c r="T204" s="28" t="s">
        <v>570</v>
      </c>
      <c r="U204" s="28" t="s">
        <v>2351</v>
      </c>
      <c r="V204" s="28" t="s">
        <v>124</v>
      </c>
      <c r="W204" s="28">
        <v>66.48</v>
      </c>
      <c r="X204" s="28">
        <v>66.48</v>
      </c>
      <c r="Y204" s="28"/>
      <c r="Z204" s="28"/>
      <c r="AA204" s="33">
        <f t="shared" si="4"/>
        <v>66.42</v>
      </c>
      <c r="AB204" s="28">
        <v>66.42</v>
      </c>
      <c r="AC204" s="28"/>
      <c r="AD204" s="28"/>
      <c r="AE204" s="28"/>
      <c r="AF204" s="28"/>
      <c r="AG204" s="28"/>
      <c r="AH204" s="28"/>
    </row>
    <row r="205" s="4" customFormat="1" ht="59" customHeight="1" spans="1:34">
      <c r="A205" s="28" t="s">
        <v>1016</v>
      </c>
      <c r="B205" s="28">
        <v>198</v>
      </c>
      <c r="C205" s="28" t="s">
        <v>2921</v>
      </c>
      <c r="D205" s="28" t="s">
        <v>110</v>
      </c>
      <c r="E205" s="28" t="s">
        <v>111</v>
      </c>
      <c r="F205" s="28" t="s">
        <v>175</v>
      </c>
      <c r="G205" s="28" t="s">
        <v>2922</v>
      </c>
      <c r="H205" s="28" t="s">
        <v>114</v>
      </c>
      <c r="I205" s="28" t="s">
        <v>547</v>
      </c>
      <c r="J205" s="28" t="s">
        <v>2923</v>
      </c>
      <c r="K205" s="28" t="s">
        <v>2903</v>
      </c>
      <c r="L205" s="28" t="s">
        <v>2923</v>
      </c>
      <c r="M205" s="28" t="s">
        <v>2924</v>
      </c>
      <c r="N205" s="28" t="s">
        <v>2886</v>
      </c>
      <c r="O205" s="28" t="s">
        <v>196</v>
      </c>
      <c r="P205" s="28" t="s">
        <v>2905</v>
      </c>
      <c r="Q205" s="28" t="s">
        <v>2888</v>
      </c>
      <c r="R205" s="28" t="s">
        <v>2907</v>
      </c>
      <c r="S205" s="28" t="s">
        <v>1037</v>
      </c>
      <c r="T205" s="28" t="s">
        <v>570</v>
      </c>
      <c r="U205" s="28" t="s">
        <v>2351</v>
      </c>
      <c r="V205" s="28" t="s">
        <v>554</v>
      </c>
      <c r="W205" s="28">
        <v>48</v>
      </c>
      <c r="X205" s="28">
        <v>48</v>
      </c>
      <c r="Y205" s="28"/>
      <c r="Z205" s="28"/>
      <c r="AA205" s="33">
        <f t="shared" si="4"/>
        <v>48</v>
      </c>
      <c r="AB205" s="28">
        <v>48</v>
      </c>
      <c r="AC205" s="28"/>
      <c r="AD205" s="28"/>
      <c r="AE205" s="28"/>
      <c r="AF205" s="28"/>
      <c r="AG205" s="28"/>
      <c r="AH205" s="28"/>
    </row>
    <row r="206" s="4" customFormat="1" ht="65" customHeight="1" spans="1:34">
      <c r="A206" s="28" t="s">
        <v>1016</v>
      </c>
      <c r="B206" s="28">
        <v>199</v>
      </c>
      <c r="C206" s="28" t="s">
        <v>2925</v>
      </c>
      <c r="D206" s="28" t="s">
        <v>110</v>
      </c>
      <c r="E206" s="28" t="s">
        <v>111</v>
      </c>
      <c r="F206" s="28" t="s">
        <v>175</v>
      </c>
      <c r="G206" s="28" t="s">
        <v>2926</v>
      </c>
      <c r="H206" s="28" t="s">
        <v>114</v>
      </c>
      <c r="I206" s="28" t="s">
        <v>600</v>
      </c>
      <c r="J206" s="28" t="s">
        <v>2927</v>
      </c>
      <c r="K206" s="28" t="s">
        <v>2903</v>
      </c>
      <c r="L206" s="28" t="s">
        <v>2927</v>
      </c>
      <c r="M206" s="28" t="s">
        <v>2928</v>
      </c>
      <c r="N206" s="28" t="s">
        <v>2874</v>
      </c>
      <c r="O206" s="28" t="s">
        <v>196</v>
      </c>
      <c r="P206" s="28" t="s">
        <v>2905</v>
      </c>
      <c r="Q206" s="28" t="s">
        <v>2876</v>
      </c>
      <c r="R206" s="28" t="s">
        <v>2907</v>
      </c>
      <c r="S206" s="28" t="s">
        <v>1037</v>
      </c>
      <c r="T206" s="28" t="s">
        <v>570</v>
      </c>
      <c r="U206" s="28" t="s">
        <v>2351</v>
      </c>
      <c r="V206" s="28" t="s">
        <v>140</v>
      </c>
      <c r="W206" s="28">
        <v>66</v>
      </c>
      <c r="X206" s="28">
        <v>66</v>
      </c>
      <c r="Y206" s="28"/>
      <c r="Z206" s="28"/>
      <c r="AA206" s="33">
        <f t="shared" si="4"/>
        <v>66</v>
      </c>
      <c r="AB206" s="28">
        <v>66</v>
      </c>
      <c r="AC206" s="28"/>
      <c r="AD206" s="28"/>
      <c r="AE206" s="28"/>
      <c r="AF206" s="28"/>
      <c r="AG206" s="28"/>
      <c r="AH206" s="28"/>
    </row>
    <row r="207" s="4" customFormat="1" ht="65" customHeight="1" spans="1:34">
      <c r="A207" s="28" t="s">
        <v>1016</v>
      </c>
      <c r="B207" s="28">
        <v>200</v>
      </c>
      <c r="C207" s="28" t="s">
        <v>2929</v>
      </c>
      <c r="D207" s="28" t="s">
        <v>110</v>
      </c>
      <c r="E207" s="28" t="s">
        <v>111</v>
      </c>
      <c r="F207" s="28" t="s">
        <v>175</v>
      </c>
      <c r="G207" s="28" t="s">
        <v>2901</v>
      </c>
      <c r="H207" s="28" t="s">
        <v>114</v>
      </c>
      <c r="I207" s="28" t="s">
        <v>707</v>
      </c>
      <c r="J207" s="28" t="s">
        <v>2930</v>
      </c>
      <c r="K207" s="28" t="s">
        <v>2903</v>
      </c>
      <c r="L207" s="28" t="s">
        <v>2930</v>
      </c>
      <c r="M207" s="28" t="s">
        <v>2904</v>
      </c>
      <c r="N207" s="28" t="s">
        <v>2874</v>
      </c>
      <c r="O207" s="28" t="s">
        <v>196</v>
      </c>
      <c r="P207" s="28" t="s">
        <v>2905</v>
      </c>
      <c r="Q207" s="28" t="s">
        <v>2906</v>
      </c>
      <c r="R207" s="28" t="s">
        <v>2907</v>
      </c>
      <c r="S207" s="28" t="s">
        <v>1037</v>
      </c>
      <c r="T207" s="28" t="s">
        <v>570</v>
      </c>
      <c r="U207" s="28" t="s">
        <v>2351</v>
      </c>
      <c r="V207" s="28" t="s">
        <v>156</v>
      </c>
      <c r="W207" s="28">
        <v>60</v>
      </c>
      <c r="X207" s="28">
        <v>60</v>
      </c>
      <c r="Y207" s="28"/>
      <c r="Z207" s="28"/>
      <c r="AA207" s="33">
        <f t="shared" si="4"/>
        <v>60</v>
      </c>
      <c r="AB207" s="28">
        <v>60</v>
      </c>
      <c r="AC207" s="28"/>
      <c r="AD207" s="28"/>
      <c r="AE207" s="28"/>
      <c r="AF207" s="28"/>
      <c r="AG207" s="28"/>
      <c r="AH207" s="28"/>
    </row>
    <row r="208" s="4" customFormat="1" ht="65" customHeight="1" spans="1:34">
      <c r="A208" s="28" t="s">
        <v>1016</v>
      </c>
      <c r="B208" s="28">
        <v>201</v>
      </c>
      <c r="C208" s="28" t="s">
        <v>2931</v>
      </c>
      <c r="D208" s="28" t="s">
        <v>110</v>
      </c>
      <c r="E208" s="28" t="s">
        <v>111</v>
      </c>
      <c r="F208" s="28" t="s">
        <v>175</v>
      </c>
      <c r="G208" s="28" t="s">
        <v>2932</v>
      </c>
      <c r="H208" s="28" t="s">
        <v>114</v>
      </c>
      <c r="I208" s="28" t="s">
        <v>375</v>
      </c>
      <c r="J208" s="28" t="s">
        <v>2933</v>
      </c>
      <c r="K208" s="28" t="s">
        <v>2903</v>
      </c>
      <c r="L208" s="28" t="s">
        <v>2933</v>
      </c>
      <c r="M208" s="28" t="s">
        <v>2934</v>
      </c>
      <c r="N208" s="28" t="s">
        <v>2874</v>
      </c>
      <c r="O208" s="28" t="s">
        <v>196</v>
      </c>
      <c r="P208" s="28" t="s">
        <v>2913</v>
      </c>
      <c r="Q208" s="28" t="s">
        <v>2935</v>
      </c>
      <c r="R208" s="28" t="s">
        <v>2907</v>
      </c>
      <c r="S208" s="28" t="s">
        <v>1037</v>
      </c>
      <c r="T208" s="28" t="s">
        <v>570</v>
      </c>
      <c r="U208" s="28" t="s">
        <v>2351</v>
      </c>
      <c r="V208" s="28" t="s">
        <v>617</v>
      </c>
      <c r="W208" s="28">
        <v>67.2</v>
      </c>
      <c r="X208" s="28">
        <v>67.2</v>
      </c>
      <c r="Y208" s="28"/>
      <c r="Z208" s="28"/>
      <c r="AA208" s="33">
        <f t="shared" si="4"/>
        <v>67.2</v>
      </c>
      <c r="AB208" s="28">
        <v>67.2</v>
      </c>
      <c r="AC208" s="28"/>
      <c r="AD208" s="28"/>
      <c r="AE208" s="28"/>
      <c r="AF208" s="28"/>
      <c r="AG208" s="28"/>
      <c r="AH208" s="28"/>
    </row>
    <row r="209" s="4" customFormat="1" ht="65" customHeight="1" spans="1:34">
      <c r="A209" s="28" t="s">
        <v>1016</v>
      </c>
      <c r="B209" s="28">
        <v>202</v>
      </c>
      <c r="C209" s="28" t="s">
        <v>2937</v>
      </c>
      <c r="D209" s="28" t="s">
        <v>110</v>
      </c>
      <c r="E209" s="28" t="s">
        <v>111</v>
      </c>
      <c r="F209" s="28" t="s">
        <v>175</v>
      </c>
      <c r="G209" s="28" t="s">
        <v>2901</v>
      </c>
      <c r="H209" s="28" t="s">
        <v>114</v>
      </c>
      <c r="I209" s="28" t="s">
        <v>417</v>
      </c>
      <c r="J209" s="28" t="s">
        <v>2930</v>
      </c>
      <c r="K209" s="28" t="s">
        <v>2903</v>
      </c>
      <c r="L209" s="28" t="s">
        <v>2930</v>
      </c>
      <c r="M209" s="28" t="s">
        <v>2904</v>
      </c>
      <c r="N209" s="28" t="s">
        <v>2938</v>
      </c>
      <c r="O209" s="28" t="s">
        <v>196</v>
      </c>
      <c r="P209" s="28" t="s">
        <v>2905</v>
      </c>
      <c r="Q209" s="28" t="s">
        <v>2906</v>
      </c>
      <c r="R209" s="28" t="s">
        <v>2907</v>
      </c>
      <c r="S209" s="28" t="s">
        <v>1037</v>
      </c>
      <c r="T209" s="28" t="s">
        <v>570</v>
      </c>
      <c r="U209" s="28" t="s">
        <v>2351</v>
      </c>
      <c r="V209" s="28" t="s">
        <v>718</v>
      </c>
      <c r="W209" s="28">
        <v>60</v>
      </c>
      <c r="X209" s="28">
        <v>60</v>
      </c>
      <c r="Y209" s="28"/>
      <c r="Z209" s="28"/>
      <c r="AA209" s="33">
        <f t="shared" si="4"/>
        <v>60</v>
      </c>
      <c r="AB209" s="28">
        <v>60</v>
      </c>
      <c r="AC209" s="28"/>
      <c r="AD209" s="28"/>
      <c r="AE209" s="28"/>
      <c r="AF209" s="28"/>
      <c r="AG209" s="28"/>
      <c r="AH209" s="28"/>
    </row>
    <row r="210" s="4" customFormat="1" ht="65" customHeight="1" spans="1:34">
      <c r="A210" s="28" t="s">
        <v>1016</v>
      </c>
      <c r="B210" s="28">
        <v>203</v>
      </c>
      <c r="C210" s="28" t="s">
        <v>2939</v>
      </c>
      <c r="D210" s="28" t="s">
        <v>110</v>
      </c>
      <c r="E210" s="28" t="s">
        <v>111</v>
      </c>
      <c r="F210" s="28" t="s">
        <v>175</v>
      </c>
      <c r="G210" s="28" t="s">
        <v>2940</v>
      </c>
      <c r="H210" s="28" t="s">
        <v>114</v>
      </c>
      <c r="I210" s="28" t="s">
        <v>515</v>
      </c>
      <c r="J210" s="28" t="s">
        <v>2941</v>
      </c>
      <c r="K210" s="28" t="s">
        <v>2903</v>
      </c>
      <c r="L210" s="28" t="s">
        <v>2941</v>
      </c>
      <c r="M210" s="28" t="s">
        <v>2942</v>
      </c>
      <c r="N210" s="28" t="s">
        <v>2874</v>
      </c>
      <c r="O210" s="28" t="s">
        <v>196</v>
      </c>
      <c r="P210" s="28" t="s">
        <v>2905</v>
      </c>
      <c r="Q210" s="28" t="s">
        <v>2943</v>
      </c>
      <c r="R210" s="28" t="s">
        <v>2944</v>
      </c>
      <c r="S210" s="28" t="s">
        <v>1037</v>
      </c>
      <c r="T210" s="28" t="s">
        <v>570</v>
      </c>
      <c r="U210" s="28" t="s">
        <v>2351</v>
      </c>
      <c r="V210" s="28" t="s">
        <v>523</v>
      </c>
      <c r="W210" s="28">
        <v>30</v>
      </c>
      <c r="X210" s="28">
        <v>30</v>
      </c>
      <c r="Y210" s="28"/>
      <c r="Z210" s="28"/>
      <c r="AA210" s="33">
        <f t="shared" si="4"/>
        <v>30</v>
      </c>
      <c r="AB210" s="28">
        <v>30</v>
      </c>
      <c r="AC210" s="28"/>
      <c r="AD210" s="28"/>
      <c r="AE210" s="28"/>
      <c r="AF210" s="28"/>
      <c r="AG210" s="28"/>
      <c r="AH210" s="28"/>
    </row>
    <row r="211" s="4" customFormat="1" ht="65" customHeight="1" spans="1:34">
      <c r="A211" s="28" t="s">
        <v>1016</v>
      </c>
      <c r="B211" s="28">
        <v>204</v>
      </c>
      <c r="C211" s="28" t="s">
        <v>2946</v>
      </c>
      <c r="D211" s="28" t="s">
        <v>110</v>
      </c>
      <c r="E211" s="28" t="s">
        <v>111</v>
      </c>
      <c r="F211" s="28" t="s">
        <v>175</v>
      </c>
      <c r="G211" s="28" t="s">
        <v>2901</v>
      </c>
      <c r="H211" s="28" t="s">
        <v>114</v>
      </c>
      <c r="I211" s="28" t="s">
        <v>691</v>
      </c>
      <c r="J211" s="28" t="s">
        <v>2930</v>
      </c>
      <c r="K211" s="28" t="s">
        <v>2903</v>
      </c>
      <c r="L211" s="28" t="s">
        <v>2930</v>
      </c>
      <c r="M211" s="28" t="s">
        <v>2904</v>
      </c>
      <c r="N211" s="28" t="s">
        <v>2874</v>
      </c>
      <c r="O211" s="28" t="s">
        <v>196</v>
      </c>
      <c r="P211" s="28" t="s">
        <v>2905</v>
      </c>
      <c r="Q211" s="28" t="s">
        <v>2906</v>
      </c>
      <c r="R211" s="28" t="s">
        <v>2907</v>
      </c>
      <c r="S211" s="28" t="s">
        <v>1037</v>
      </c>
      <c r="T211" s="28" t="s">
        <v>570</v>
      </c>
      <c r="U211" s="28" t="s">
        <v>2351</v>
      </c>
      <c r="V211" s="28" t="s">
        <v>696</v>
      </c>
      <c r="W211" s="28">
        <v>60</v>
      </c>
      <c r="X211" s="28">
        <v>60</v>
      </c>
      <c r="Y211" s="28"/>
      <c r="Z211" s="28"/>
      <c r="AA211" s="33">
        <f t="shared" si="4"/>
        <v>60</v>
      </c>
      <c r="AB211" s="28">
        <v>60</v>
      </c>
      <c r="AC211" s="28"/>
      <c r="AD211" s="28"/>
      <c r="AE211" s="28"/>
      <c r="AF211" s="28"/>
      <c r="AG211" s="28"/>
      <c r="AH211" s="28"/>
    </row>
    <row r="212" s="4" customFormat="1" ht="65" customHeight="1" spans="1:34">
      <c r="A212" s="28" t="s">
        <v>1016</v>
      </c>
      <c r="B212" s="28">
        <v>205</v>
      </c>
      <c r="C212" s="28" t="s">
        <v>2948</v>
      </c>
      <c r="D212" s="28" t="s">
        <v>110</v>
      </c>
      <c r="E212" s="28" t="s">
        <v>111</v>
      </c>
      <c r="F212" s="28" t="s">
        <v>175</v>
      </c>
      <c r="G212" s="28" t="s">
        <v>2949</v>
      </c>
      <c r="H212" s="28" t="s">
        <v>114</v>
      </c>
      <c r="I212" s="28" t="s">
        <v>584</v>
      </c>
      <c r="J212" s="28" t="s">
        <v>2950</v>
      </c>
      <c r="K212" s="28" t="s">
        <v>2903</v>
      </c>
      <c r="L212" s="28" t="s">
        <v>2950</v>
      </c>
      <c r="M212" s="28" t="s">
        <v>2951</v>
      </c>
      <c r="N212" s="28" t="s">
        <v>2874</v>
      </c>
      <c r="O212" s="28" t="s">
        <v>196</v>
      </c>
      <c r="P212" s="28" t="s">
        <v>2913</v>
      </c>
      <c r="Q212" s="28" t="s">
        <v>2952</v>
      </c>
      <c r="R212" s="28" t="s">
        <v>2944</v>
      </c>
      <c r="S212" s="28" t="s">
        <v>1037</v>
      </c>
      <c r="T212" s="28" t="s">
        <v>570</v>
      </c>
      <c r="U212" s="28" t="s">
        <v>2351</v>
      </c>
      <c r="V212" s="28" t="s">
        <v>589</v>
      </c>
      <c r="W212" s="28">
        <v>35.25</v>
      </c>
      <c r="X212" s="28">
        <v>35.25</v>
      </c>
      <c r="Y212" s="28"/>
      <c r="Z212" s="28"/>
      <c r="AA212" s="33">
        <f t="shared" ref="AA212:AA239" si="6">AB212+AC212+AD212+AE212+AF212+AG212+AH212</f>
        <v>35.25</v>
      </c>
      <c r="AB212" s="28">
        <v>35.25</v>
      </c>
      <c r="AC212" s="28"/>
      <c r="AD212" s="28"/>
      <c r="AE212" s="28"/>
      <c r="AF212" s="28"/>
      <c r="AG212" s="28"/>
      <c r="AH212" s="28"/>
    </row>
    <row r="213" s="4" customFormat="1" ht="71" customHeight="1" spans="1:34">
      <c r="A213" s="28" t="s">
        <v>1016</v>
      </c>
      <c r="B213" s="28">
        <v>206</v>
      </c>
      <c r="C213" s="28" t="s">
        <v>2953</v>
      </c>
      <c r="D213" s="28" t="s">
        <v>110</v>
      </c>
      <c r="E213" s="28" t="s">
        <v>111</v>
      </c>
      <c r="F213" s="28" t="s">
        <v>175</v>
      </c>
      <c r="G213" s="28" t="s">
        <v>2954</v>
      </c>
      <c r="H213" s="28" t="s">
        <v>114</v>
      </c>
      <c r="I213" s="28" t="s">
        <v>699</v>
      </c>
      <c r="J213" s="28" t="s">
        <v>2955</v>
      </c>
      <c r="K213" s="28" t="s">
        <v>2956</v>
      </c>
      <c r="L213" s="28" t="s">
        <v>2955</v>
      </c>
      <c r="M213" s="28" t="s">
        <v>2957</v>
      </c>
      <c r="N213" s="28" t="s">
        <v>2886</v>
      </c>
      <c r="O213" s="28" t="s">
        <v>196</v>
      </c>
      <c r="P213" s="28" t="s">
        <v>2958</v>
      </c>
      <c r="Q213" s="28" t="s">
        <v>2959</v>
      </c>
      <c r="R213" s="28" t="s">
        <v>2907</v>
      </c>
      <c r="S213" s="28" t="s">
        <v>1037</v>
      </c>
      <c r="T213" s="28" t="s">
        <v>570</v>
      </c>
      <c r="U213" s="28" t="s">
        <v>2351</v>
      </c>
      <c r="V213" s="28" t="s">
        <v>704</v>
      </c>
      <c r="W213" s="28">
        <v>50</v>
      </c>
      <c r="X213" s="28">
        <v>50</v>
      </c>
      <c r="Y213" s="28"/>
      <c r="Z213" s="28"/>
      <c r="AA213" s="33">
        <f t="shared" si="6"/>
        <v>50</v>
      </c>
      <c r="AB213" s="28">
        <v>50</v>
      </c>
      <c r="AC213" s="28"/>
      <c r="AD213" s="28"/>
      <c r="AE213" s="28"/>
      <c r="AF213" s="28"/>
      <c r="AG213" s="28"/>
      <c r="AH213" s="28"/>
    </row>
    <row r="214" s="11" customFormat="1" ht="63" customHeight="1" spans="1:34">
      <c r="A214" s="28" t="s">
        <v>1130</v>
      </c>
      <c r="B214" s="28">
        <v>207</v>
      </c>
      <c r="C214" s="28" t="s">
        <v>1131</v>
      </c>
      <c r="D214" s="28" t="s">
        <v>110</v>
      </c>
      <c r="E214" s="28" t="s">
        <v>111</v>
      </c>
      <c r="F214" s="28" t="s">
        <v>112</v>
      </c>
      <c r="G214" s="28" t="s">
        <v>1132</v>
      </c>
      <c r="H214" s="28" t="s">
        <v>114</v>
      </c>
      <c r="I214" s="28" t="s">
        <v>1133</v>
      </c>
      <c r="J214" s="28" t="s">
        <v>1134</v>
      </c>
      <c r="K214" s="28" t="s">
        <v>1135</v>
      </c>
      <c r="L214" s="28" t="s">
        <v>1136</v>
      </c>
      <c r="M214" s="28" t="s">
        <v>1137</v>
      </c>
      <c r="N214" s="28" t="s">
        <v>82</v>
      </c>
      <c r="O214" s="28" t="s">
        <v>101</v>
      </c>
      <c r="P214" s="28" t="s">
        <v>1138</v>
      </c>
      <c r="Q214" s="28" t="s">
        <v>1139</v>
      </c>
      <c r="R214" s="28" t="s">
        <v>1140</v>
      </c>
      <c r="S214" s="28" t="s">
        <v>569</v>
      </c>
      <c r="T214" s="28" t="s">
        <v>570</v>
      </c>
      <c r="U214" s="28" t="s">
        <v>123</v>
      </c>
      <c r="V214" s="28" t="s">
        <v>523</v>
      </c>
      <c r="W214" s="28">
        <v>80</v>
      </c>
      <c r="X214" s="28">
        <v>80</v>
      </c>
      <c r="Y214" s="28"/>
      <c r="Z214" s="28"/>
      <c r="AA214" s="33">
        <f t="shared" si="6"/>
        <v>80</v>
      </c>
      <c r="AB214" s="28">
        <v>80</v>
      </c>
      <c r="AC214" s="28"/>
      <c r="AD214" s="28"/>
      <c r="AE214" s="28"/>
      <c r="AF214" s="28"/>
      <c r="AG214" s="28"/>
      <c r="AH214" s="28"/>
    </row>
    <row r="215" s="11" customFormat="1" ht="75" customHeight="1" spans="1:34">
      <c r="A215" s="28" t="s">
        <v>1130</v>
      </c>
      <c r="B215" s="28">
        <v>208</v>
      </c>
      <c r="C215" s="28" t="s">
        <v>1141</v>
      </c>
      <c r="D215" s="28" t="s">
        <v>110</v>
      </c>
      <c r="E215" s="28" t="s">
        <v>111</v>
      </c>
      <c r="F215" s="28" t="s">
        <v>112</v>
      </c>
      <c r="G215" s="28" t="s">
        <v>1142</v>
      </c>
      <c r="H215" s="28" t="s">
        <v>114</v>
      </c>
      <c r="I215" s="28" t="s">
        <v>1143</v>
      </c>
      <c r="J215" s="28" t="s">
        <v>1144</v>
      </c>
      <c r="K215" s="28" t="s">
        <v>1145</v>
      </c>
      <c r="L215" s="28" t="s">
        <v>1144</v>
      </c>
      <c r="M215" s="28" t="s">
        <v>1146</v>
      </c>
      <c r="N215" s="28" t="s">
        <v>181</v>
      </c>
      <c r="O215" s="28" t="s">
        <v>101</v>
      </c>
      <c r="P215" s="28" t="s">
        <v>1147</v>
      </c>
      <c r="Q215" s="28" t="s">
        <v>1148</v>
      </c>
      <c r="R215" s="28" t="s">
        <v>212</v>
      </c>
      <c r="S215" s="28" t="s">
        <v>569</v>
      </c>
      <c r="T215" s="28" t="s">
        <v>570</v>
      </c>
      <c r="U215" s="28" t="s">
        <v>123</v>
      </c>
      <c r="V215" s="28" t="s">
        <v>718</v>
      </c>
      <c r="W215" s="28">
        <v>130</v>
      </c>
      <c r="X215" s="28">
        <v>130</v>
      </c>
      <c r="Y215" s="28"/>
      <c r="Z215" s="28"/>
      <c r="AA215" s="33">
        <f t="shared" si="6"/>
        <v>130</v>
      </c>
      <c r="AB215" s="28">
        <v>130</v>
      </c>
      <c r="AC215" s="28"/>
      <c r="AD215" s="28"/>
      <c r="AE215" s="28"/>
      <c r="AF215" s="28"/>
      <c r="AG215" s="28"/>
      <c r="AH215" s="28"/>
    </row>
    <row r="216" s="11" customFormat="1" ht="123" customHeight="1" spans="1:34">
      <c r="A216" s="28" t="s">
        <v>1130</v>
      </c>
      <c r="B216" s="28">
        <v>209</v>
      </c>
      <c r="C216" s="28" t="s">
        <v>1150</v>
      </c>
      <c r="D216" s="28" t="s">
        <v>110</v>
      </c>
      <c r="E216" s="28" t="s">
        <v>111</v>
      </c>
      <c r="F216" s="28" t="s">
        <v>112</v>
      </c>
      <c r="G216" s="28" t="s">
        <v>1151</v>
      </c>
      <c r="H216" s="28" t="s">
        <v>114</v>
      </c>
      <c r="I216" s="28" t="s">
        <v>650</v>
      </c>
      <c r="J216" s="28" t="s">
        <v>1152</v>
      </c>
      <c r="K216" s="28" t="s">
        <v>1153</v>
      </c>
      <c r="L216" s="28" t="s">
        <v>1152</v>
      </c>
      <c r="M216" s="28" t="s">
        <v>1154</v>
      </c>
      <c r="N216" s="28" t="s">
        <v>82</v>
      </c>
      <c r="O216" s="28" t="s">
        <v>101</v>
      </c>
      <c r="P216" s="28" t="s">
        <v>1155</v>
      </c>
      <c r="Q216" s="28" t="s">
        <v>1156</v>
      </c>
      <c r="R216" s="28" t="s">
        <v>1157</v>
      </c>
      <c r="S216" s="28" t="s">
        <v>569</v>
      </c>
      <c r="T216" s="28" t="s">
        <v>570</v>
      </c>
      <c r="U216" s="28" t="s">
        <v>123</v>
      </c>
      <c r="V216" s="28" t="s">
        <v>511</v>
      </c>
      <c r="W216" s="28">
        <v>400</v>
      </c>
      <c r="X216" s="28">
        <v>400</v>
      </c>
      <c r="Y216" s="28"/>
      <c r="Z216" s="28"/>
      <c r="AA216" s="33">
        <f t="shared" si="6"/>
        <v>200</v>
      </c>
      <c r="AB216" s="28">
        <v>200</v>
      </c>
      <c r="AC216" s="28"/>
      <c r="AD216" s="28"/>
      <c r="AE216" s="28"/>
      <c r="AF216" s="28"/>
      <c r="AG216" s="28"/>
      <c r="AH216" s="28"/>
    </row>
    <row r="217" s="12" customFormat="1" ht="110" customHeight="1" spans="1:34">
      <c r="A217" s="28" t="s">
        <v>1130</v>
      </c>
      <c r="B217" s="28">
        <v>210</v>
      </c>
      <c r="C217" s="28" t="s">
        <v>1159</v>
      </c>
      <c r="D217" s="28" t="s">
        <v>110</v>
      </c>
      <c r="E217" s="28" t="s">
        <v>111</v>
      </c>
      <c r="F217" s="28" t="s">
        <v>112</v>
      </c>
      <c r="G217" s="28" t="s">
        <v>1160</v>
      </c>
      <c r="H217" s="28" t="s">
        <v>114</v>
      </c>
      <c r="I217" s="28" t="s">
        <v>1161</v>
      </c>
      <c r="J217" s="28" t="s">
        <v>1162</v>
      </c>
      <c r="K217" s="28" t="s">
        <v>1163</v>
      </c>
      <c r="L217" s="28" t="s">
        <v>1162</v>
      </c>
      <c r="M217" s="28" t="s">
        <v>1160</v>
      </c>
      <c r="N217" s="28" t="s">
        <v>82</v>
      </c>
      <c r="O217" s="28" t="s">
        <v>101</v>
      </c>
      <c r="P217" s="28" t="s">
        <v>1164</v>
      </c>
      <c r="Q217" s="28" t="s">
        <v>1156</v>
      </c>
      <c r="R217" s="28" t="s">
        <v>1165</v>
      </c>
      <c r="S217" s="28" t="s">
        <v>1065</v>
      </c>
      <c r="T217" s="28" t="s">
        <v>570</v>
      </c>
      <c r="U217" s="28" t="s">
        <v>123</v>
      </c>
      <c r="V217" s="28" t="s">
        <v>443</v>
      </c>
      <c r="W217" s="28">
        <v>600</v>
      </c>
      <c r="X217" s="28">
        <v>600</v>
      </c>
      <c r="Y217" s="28"/>
      <c r="Z217" s="28"/>
      <c r="AA217" s="33">
        <f t="shared" si="6"/>
        <v>500</v>
      </c>
      <c r="AB217" s="28">
        <v>500</v>
      </c>
      <c r="AC217" s="28"/>
      <c r="AD217" s="28"/>
      <c r="AE217" s="28"/>
      <c r="AF217" s="28"/>
      <c r="AG217" s="28"/>
      <c r="AH217" s="28"/>
    </row>
    <row r="218" s="12" customFormat="1" ht="91" customHeight="1" spans="1:34">
      <c r="A218" s="28" t="s">
        <v>1130</v>
      </c>
      <c r="B218" s="28">
        <v>211</v>
      </c>
      <c r="C218" s="28" t="s">
        <v>1166</v>
      </c>
      <c r="D218" s="28" t="s">
        <v>110</v>
      </c>
      <c r="E218" s="28" t="s">
        <v>111</v>
      </c>
      <c r="F218" s="28" t="s">
        <v>112</v>
      </c>
      <c r="G218" s="28" t="s">
        <v>1167</v>
      </c>
      <c r="H218" s="28" t="s">
        <v>114</v>
      </c>
      <c r="I218" s="28" t="s">
        <v>1168</v>
      </c>
      <c r="J218" s="28" t="s">
        <v>1169</v>
      </c>
      <c r="K218" s="28" t="s">
        <v>1170</v>
      </c>
      <c r="L218" s="28" t="s">
        <v>1169</v>
      </c>
      <c r="M218" s="28" t="s">
        <v>1171</v>
      </c>
      <c r="N218" s="28" t="s">
        <v>82</v>
      </c>
      <c r="O218" s="28" t="s">
        <v>196</v>
      </c>
      <c r="P218" s="28" t="s">
        <v>1172</v>
      </c>
      <c r="Q218" s="28" t="s">
        <v>1173</v>
      </c>
      <c r="R218" s="28" t="s">
        <v>1174</v>
      </c>
      <c r="S218" s="28" t="s">
        <v>105</v>
      </c>
      <c r="T218" s="28" t="s">
        <v>570</v>
      </c>
      <c r="U218" s="28" t="s">
        <v>123</v>
      </c>
      <c r="V218" s="28" t="s">
        <v>688</v>
      </c>
      <c r="W218" s="28">
        <v>1000</v>
      </c>
      <c r="X218" s="28">
        <v>1000</v>
      </c>
      <c r="Y218" s="28"/>
      <c r="Z218" s="28"/>
      <c r="AA218" s="33">
        <f t="shared" si="6"/>
        <v>500</v>
      </c>
      <c r="AB218" s="28">
        <v>500</v>
      </c>
      <c r="AC218" s="28"/>
      <c r="AD218" s="28"/>
      <c r="AE218" s="28"/>
      <c r="AF218" s="28"/>
      <c r="AG218" s="28"/>
      <c r="AH218" s="28"/>
    </row>
    <row r="219" s="12" customFormat="1" ht="157" customHeight="1" spans="1:34">
      <c r="A219" s="28" t="s">
        <v>1130</v>
      </c>
      <c r="B219" s="28">
        <v>212</v>
      </c>
      <c r="C219" s="28" t="s">
        <v>1177</v>
      </c>
      <c r="D219" s="28" t="s">
        <v>110</v>
      </c>
      <c r="E219" s="28" t="s">
        <v>160</v>
      </c>
      <c r="F219" s="28" t="s">
        <v>1018</v>
      </c>
      <c r="G219" s="28" t="s">
        <v>1178</v>
      </c>
      <c r="H219" s="28" t="s">
        <v>114</v>
      </c>
      <c r="I219" s="28" t="s">
        <v>1179</v>
      </c>
      <c r="J219" s="28" t="s">
        <v>1180</v>
      </c>
      <c r="K219" s="28" t="s">
        <v>1181</v>
      </c>
      <c r="L219" s="28" t="s">
        <v>1180</v>
      </c>
      <c r="M219" s="28" t="s">
        <v>1178</v>
      </c>
      <c r="N219" s="28" t="s">
        <v>82</v>
      </c>
      <c r="O219" s="28" t="s">
        <v>275</v>
      </c>
      <c r="P219" s="28" t="s">
        <v>1182</v>
      </c>
      <c r="Q219" s="28" t="s">
        <v>1183</v>
      </c>
      <c r="R219" s="28" t="s">
        <v>1184</v>
      </c>
      <c r="S219" s="28" t="s">
        <v>569</v>
      </c>
      <c r="T219" s="28" t="s">
        <v>570</v>
      </c>
      <c r="U219" s="28" t="s">
        <v>123</v>
      </c>
      <c r="V219" s="28" t="s">
        <v>554</v>
      </c>
      <c r="W219" s="28">
        <v>450</v>
      </c>
      <c r="X219" s="28">
        <v>450</v>
      </c>
      <c r="Y219" s="28"/>
      <c r="Z219" s="28"/>
      <c r="AA219" s="33">
        <f t="shared" si="6"/>
        <v>450</v>
      </c>
      <c r="AB219" s="28">
        <v>450</v>
      </c>
      <c r="AC219" s="28"/>
      <c r="AD219" s="28"/>
      <c r="AE219" s="28"/>
      <c r="AF219" s="28"/>
      <c r="AG219" s="28"/>
      <c r="AH219" s="28"/>
    </row>
    <row r="220" s="4" customFormat="1" ht="96" customHeight="1" spans="1:34">
      <c r="A220" s="28" t="s">
        <v>1130</v>
      </c>
      <c r="B220" s="28">
        <v>213</v>
      </c>
      <c r="C220" s="28" t="s">
        <v>3293</v>
      </c>
      <c r="D220" s="28" t="s">
        <v>110</v>
      </c>
      <c r="E220" s="28" t="s">
        <v>160</v>
      </c>
      <c r="F220" s="28" t="s">
        <v>1041</v>
      </c>
      <c r="G220" s="28" t="s">
        <v>3294</v>
      </c>
      <c r="H220" s="28" t="s">
        <v>114</v>
      </c>
      <c r="I220" s="28" t="s">
        <v>352</v>
      </c>
      <c r="J220" s="28" t="s">
        <v>3295</v>
      </c>
      <c r="K220" s="28" t="s">
        <v>3296</v>
      </c>
      <c r="L220" s="28" t="s">
        <v>3295</v>
      </c>
      <c r="M220" s="28" t="s">
        <v>3297</v>
      </c>
      <c r="N220" s="28" t="s">
        <v>1023</v>
      </c>
      <c r="O220" s="28" t="s">
        <v>182</v>
      </c>
      <c r="P220" s="28" t="s">
        <v>3298</v>
      </c>
      <c r="Q220" s="28" t="s">
        <v>3124</v>
      </c>
      <c r="R220" s="28" t="s">
        <v>3299</v>
      </c>
      <c r="S220" s="28" t="s">
        <v>569</v>
      </c>
      <c r="T220" s="28" t="s">
        <v>570</v>
      </c>
      <c r="U220" s="28" t="s">
        <v>3126</v>
      </c>
      <c r="V220" s="28" t="s">
        <v>3126</v>
      </c>
      <c r="W220" s="28">
        <v>1000</v>
      </c>
      <c r="X220" s="28">
        <v>1000</v>
      </c>
      <c r="Y220" s="28"/>
      <c r="Z220" s="28"/>
      <c r="AA220" s="33">
        <f t="shared" si="6"/>
        <v>500</v>
      </c>
      <c r="AB220" s="28">
        <v>500</v>
      </c>
      <c r="AC220" s="28"/>
      <c r="AD220" s="28"/>
      <c r="AE220" s="28"/>
      <c r="AF220" s="28"/>
      <c r="AG220" s="28"/>
      <c r="AH220" s="28"/>
    </row>
    <row r="221" s="8" customFormat="1" ht="168" customHeight="1" spans="1:34">
      <c r="A221" s="28" t="s">
        <v>1130</v>
      </c>
      <c r="B221" s="28">
        <v>214</v>
      </c>
      <c r="C221" s="28" t="s">
        <v>3336</v>
      </c>
      <c r="D221" s="28" t="s">
        <v>110</v>
      </c>
      <c r="E221" s="28" t="s">
        <v>111</v>
      </c>
      <c r="F221" s="28" t="s">
        <v>3337</v>
      </c>
      <c r="G221" s="28" t="s">
        <v>3338</v>
      </c>
      <c r="H221" s="28" t="s">
        <v>114</v>
      </c>
      <c r="I221" s="28" t="s">
        <v>3339</v>
      </c>
      <c r="J221" s="28" t="s">
        <v>3340</v>
      </c>
      <c r="K221" s="28" t="s">
        <v>3341</v>
      </c>
      <c r="L221" s="28" t="s">
        <v>3340</v>
      </c>
      <c r="M221" s="28" t="s">
        <v>3342</v>
      </c>
      <c r="N221" s="28" t="s">
        <v>82</v>
      </c>
      <c r="O221" s="28" t="s">
        <v>101</v>
      </c>
      <c r="P221" s="28" t="s">
        <v>3343</v>
      </c>
      <c r="Q221" s="28" t="s">
        <v>3344</v>
      </c>
      <c r="R221" s="28" t="s">
        <v>1074</v>
      </c>
      <c r="S221" s="28" t="s">
        <v>1118</v>
      </c>
      <c r="T221" s="28" t="s">
        <v>171</v>
      </c>
      <c r="U221" s="28" t="s">
        <v>123</v>
      </c>
      <c r="V221" s="28" t="s">
        <v>237</v>
      </c>
      <c r="W221" s="28">
        <v>500</v>
      </c>
      <c r="X221" s="28">
        <v>500</v>
      </c>
      <c r="Y221" s="28"/>
      <c r="Z221" s="28"/>
      <c r="AA221" s="33">
        <f t="shared" si="6"/>
        <v>300</v>
      </c>
      <c r="AB221" s="28">
        <v>300</v>
      </c>
      <c r="AC221" s="28"/>
      <c r="AD221" s="28"/>
      <c r="AE221" s="28"/>
      <c r="AF221" s="28"/>
      <c r="AG221" s="28"/>
      <c r="AH221" s="28"/>
    </row>
    <row r="222" s="2" customFormat="1" ht="175" customHeight="1" spans="1:34">
      <c r="A222" s="28" t="s">
        <v>1050</v>
      </c>
      <c r="B222" s="28">
        <v>215</v>
      </c>
      <c r="C222" s="28" t="s">
        <v>1051</v>
      </c>
      <c r="D222" s="28" t="s">
        <v>110</v>
      </c>
      <c r="E222" s="28" t="s">
        <v>111</v>
      </c>
      <c r="F222" s="28" t="s">
        <v>175</v>
      </c>
      <c r="G222" s="28" t="s">
        <v>1052</v>
      </c>
      <c r="H222" s="28" t="s">
        <v>114</v>
      </c>
      <c r="I222" s="28" t="s">
        <v>1053</v>
      </c>
      <c r="J222" s="28" t="s">
        <v>1054</v>
      </c>
      <c r="K222" s="28" t="s">
        <v>1055</v>
      </c>
      <c r="L222" s="28" t="s">
        <v>1054</v>
      </c>
      <c r="M222" s="28" t="s">
        <v>1056</v>
      </c>
      <c r="N222" s="28" t="s">
        <v>82</v>
      </c>
      <c r="O222" s="28" t="s">
        <v>1034</v>
      </c>
      <c r="P222" s="28" t="s">
        <v>1057</v>
      </c>
      <c r="Q222" s="28" t="s">
        <v>1025</v>
      </c>
      <c r="R222" s="28" t="s">
        <v>477</v>
      </c>
      <c r="S222" s="28" t="s">
        <v>1002</v>
      </c>
      <c r="T222" s="28" t="s">
        <v>570</v>
      </c>
      <c r="U222" s="28" t="s">
        <v>123</v>
      </c>
      <c r="V222" s="28" t="s">
        <v>123</v>
      </c>
      <c r="W222" s="28">
        <v>400</v>
      </c>
      <c r="X222" s="28">
        <v>0</v>
      </c>
      <c r="Y222" s="28">
        <v>400</v>
      </c>
      <c r="Z222" s="28"/>
      <c r="AA222" s="33">
        <f t="shared" si="6"/>
        <v>400</v>
      </c>
      <c r="AB222" s="28">
        <v>400</v>
      </c>
      <c r="AC222" s="28"/>
      <c r="AD222" s="28"/>
      <c r="AE222" s="28"/>
      <c r="AF222" s="28"/>
      <c r="AG222" s="28"/>
      <c r="AH222" s="28"/>
    </row>
    <row r="223" s="2" customFormat="1" ht="133" customHeight="1" spans="1:34">
      <c r="A223" s="28" t="s">
        <v>1050</v>
      </c>
      <c r="B223" s="28">
        <v>216</v>
      </c>
      <c r="C223" s="28" t="s">
        <v>1058</v>
      </c>
      <c r="D223" s="28" t="s">
        <v>110</v>
      </c>
      <c r="E223" s="28" t="s">
        <v>111</v>
      </c>
      <c r="F223" s="28" t="s">
        <v>175</v>
      </c>
      <c r="G223" s="28" t="s">
        <v>1059</v>
      </c>
      <c r="H223" s="28" t="s">
        <v>114</v>
      </c>
      <c r="I223" s="28" t="s">
        <v>352</v>
      </c>
      <c r="J223" s="28" t="s">
        <v>1060</v>
      </c>
      <c r="K223" s="28" t="s">
        <v>1061</v>
      </c>
      <c r="L223" s="28" t="s">
        <v>1060</v>
      </c>
      <c r="M223" s="28" t="s">
        <v>1062</v>
      </c>
      <c r="N223" s="28" t="s">
        <v>82</v>
      </c>
      <c r="O223" s="28" t="s">
        <v>1034</v>
      </c>
      <c r="P223" s="28" t="s">
        <v>1063</v>
      </c>
      <c r="Q223" s="28" t="s">
        <v>1025</v>
      </c>
      <c r="R223" s="28" t="s">
        <v>1064</v>
      </c>
      <c r="S223" s="28" t="s">
        <v>1065</v>
      </c>
      <c r="T223" s="28" t="s">
        <v>570</v>
      </c>
      <c r="U223" s="28" t="s">
        <v>123</v>
      </c>
      <c r="V223" s="28" t="s">
        <v>123</v>
      </c>
      <c r="W223" s="28">
        <v>350</v>
      </c>
      <c r="X223" s="28">
        <v>0</v>
      </c>
      <c r="Y223" s="28">
        <v>350</v>
      </c>
      <c r="Z223" s="28"/>
      <c r="AA223" s="33">
        <f t="shared" si="6"/>
        <v>350</v>
      </c>
      <c r="AB223" s="28">
        <v>350</v>
      </c>
      <c r="AC223" s="28"/>
      <c r="AD223" s="28"/>
      <c r="AE223" s="28"/>
      <c r="AF223" s="28"/>
      <c r="AG223" s="28"/>
      <c r="AH223" s="28"/>
    </row>
    <row r="224" s="2" customFormat="1" ht="87" customHeight="1" spans="1:34">
      <c r="A224" s="28" t="s">
        <v>1050</v>
      </c>
      <c r="B224" s="28">
        <v>217</v>
      </c>
      <c r="C224" s="28" t="s">
        <v>1076</v>
      </c>
      <c r="D224" s="28" t="s">
        <v>110</v>
      </c>
      <c r="E224" s="28" t="s">
        <v>111</v>
      </c>
      <c r="F224" s="28" t="s">
        <v>175</v>
      </c>
      <c r="G224" s="28" t="s">
        <v>1077</v>
      </c>
      <c r="H224" s="28" t="s">
        <v>114</v>
      </c>
      <c r="I224" s="28" t="s">
        <v>1078</v>
      </c>
      <c r="J224" s="28" t="s">
        <v>1079</v>
      </c>
      <c r="K224" s="28" t="s">
        <v>1080</v>
      </c>
      <c r="L224" s="28" t="s">
        <v>1079</v>
      </c>
      <c r="M224" s="28" t="s">
        <v>1081</v>
      </c>
      <c r="N224" s="28" t="s">
        <v>82</v>
      </c>
      <c r="O224" s="28" t="s">
        <v>1034</v>
      </c>
      <c r="P224" s="28" t="s">
        <v>1082</v>
      </c>
      <c r="Q224" s="28" t="s">
        <v>1083</v>
      </c>
      <c r="R224" s="28" t="s">
        <v>224</v>
      </c>
      <c r="S224" s="28" t="s">
        <v>1065</v>
      </c>
      <c r="T224" s="28" t="s">
        <v>570</v>
      </c>
      <c r="U224" s="28" t="s">
        <v>123</v>
      </c>
      <c r="V224" s="28" t="s">
        <v>123</v>
      </c>
      <c r="W224" s="28">
        <v>300</v>
      </c>
      <c r="X224" s="28"/>
      <c r="Y224" s="28">
        <v>300</v>
      </c>
      <c r="Z224" s="28"/>
      <c r="AA224" s="33">
        <f t="shared" si="6"/>
        <v>300</v>
      </c>
      <c r="AB224" s="28">
        <v>300</v>
      </c>
      <c r="AC224" s="28"/>
      <c r="AD224" s="28"/>
      <c r="AE224" s="28"/>
      <c r="AF224" s="28"/>
      <c r="AG224" s="28"/>
      <c r="AH224" s="28"/>
    </row>
    <row r="225" s="2" customFormat="1" ht="81" customHeight="1" spans="1:34">
      <c r="A225" s="28" t="s">
        <v>1050</v>
      </c>
      <c r="B225" s="28">
        <v>218</v>
      </c>
      <c r="C225" s="28" t="s">
        <v>1084</v>
      </c>
      <c r="D225" s="28" t="s">
        <v>110</v>
      </c>
      <c r="E225" s="28" t="s">
        <v>111</v>
      </c>
      <c r="F225" s="28" t="s">
        <v>175</v>
      </c>
      <c r="G225" s="28" t="s">
        <v>1085</v>
      </c>
      <c r="H225" s="28" t="s">
        <v>114</v>
      </c>
      <c r="I225" s="28" t="s">
        <v>1086</v>
      </c>
      <c r="J225" s="28" t="s">
        <v>1087</v>
      </c>
      <c r="K225" s="28" t="s">
        <v>1088</v>
      </c>
      <c r="L225" s="28" t="s">
        <v>1087</v>
      </c>
      <c r="M225" s="28" t="s">
        <v>1089</v>
      </c>
      <c r="N225" s="28" t="s">
        <v>1023</v>
      </c>
      <c r="O225" s="28" t="s">
        <v>83</v>
      </c>
      <c r="P225" s="28" t="s">
        <v>1090</v>
      </c>
      <c r="Q225" s="28" t="s">
        <v>1025</v>
      </c>
      <c r="R225" s="28" t="s">
        <v>1064</v>
      </c>
      <c r="S225" s="28" t="s">
        <v>1015</v>
      </c>
      <c r="T225" s="28" t="s">
        <v>570</v>
      </c>
      <c r="U225" s="28" t="s">
        <v>123</v>
      </c>
      <c r="V225" s="28" t="s">
        <v>756</v>
      </c>
      <c r="W225" s="28">
        <v>300</v>
      </c>
      <c r="X225" s="28">
        <v>300</v>
      </c>
      <c r="Y225" s="28"/>
      <c r="Z225" s="28"/>
      <c r="AA225" s="33">
        <f t="shared" si="6"/>
        <v>300</v>
      </c>
      <c r="AB225" s="28">
        <v>300</v>
      </c>
      <c r="AC225" s="28"/>
      <c r="AD225" s="28"/>
      <c r="AE225" s="28"/>
      <c r="AF225" s="28"/>
      <c r="AG225" s="28"/>
      <c r="AH225" s="28"/>
    </row>
    <row r="226" s="2" customFormat="1" ht="92" customHeight="1" spans="1:34">
      <c r="A226" s="28" t="s">
        <v>1050</v>
      </c>
      <c r="B226" s="28">
        <v>219</v>
      </c>
      <c r="C226" s="28" t="s">
        <v>1093</v>
      </c>
      <c r="D226" s="28" t="s">
        <v>110</v>
      </c>
      <c r="E226" s="28" t="s">
        <v>111</v>
      </c>
      <c r="F226" s="28" t="s">
        <v>175</v>
      </c>
      <c r="G226" s="28" t="s">
        <v>1094</v>
      </c>
      <c r="H226" s="28" t="s">
        <v>1095</v>
      </c>
      <c r="I226" s="28" t="s">
        <v>515</v>
      </c>
      <c r="J226" s="28" t="s">
        <v>1096</v>
      </c>
      <c r="K226" s="28" t="s">
        <v>1097</v>
      </c>
      <c r="L226" s="28" t="s">
        <v>1096</v>
      </c>
      <c r="M226" s="28" t="s">
        <v>1098</v>
      </c>
      <c r="N226" s="28" t="s">
        <v>82</v>
      </c>
      <c r="O226" s="28" t="s">
        <v>101</v>
      </c>
      <c r="P226" s="28" t="s">
        <v>1099</v>
      </c>
      <c r="Q226" s="28" t="s">
        <v>1025</v>
      </c>
      <c r="R226" s="28" t="s">
        <v>1100</v>
      </c>
      <c r="S226" s="28" t="s">
        <v>569</v>
      </c>
      <c r="T226" s="28" t="s">
        <v>570</v>
      </c>
      <c r="U226" s="28" t="s">
        <v>123</v>
      </c>
      <c r="V226" s="28" t="s">
        <v>523</v>
      </c>
      <c r="W226" s="28">
        <v>400</v>
      </c>
      <c r="X226" s="28">
        <v>400</v>
      </c>
      <c r="Y226" s="28"/>
      <c r="Z226" s="28"/>
      <c r="AA226" s="33">
        <f t="shared" si="6"/>
        <v>400</v>
      </c>
      <c r="AB226" s="28">
        <v>400</v>
      </c>
      <c r="AC226" s="28"/>
      <c r="AD226" s="28"/>
      <c r="AE226" s="28"/>
      <c r="AF226" s="28"/>
      <c r="AG226" s="28"/>
      <c r="AH226" s="28"/>
    </row>
    <row r="227" s="2" customFormat="1" ht="66" customHeight="1" spans="1:34">
      <c r="A227" s="28" t="s">
        <v>1050</v>
      </c>
      <c r="B227" s="28">
        <v>220</v>
      </c>
      <c r="C227" s="28" t="s">
        <v>1110</v>
      </c>
      <c r="D227" s="28" t="s">
        <v>110</v>
      </c>
      <c r="E227" s="28" t="s">
        <v>111</v>
      </c>
      <c r="F227" s="28" t="s">
        <v>175</v>
      </c>
      <c r="G227" s="28" t="s">
        <v>1111</v>
      </c>
      <c r="H227" s="28" t="s">
        <v>114</v>
      </c>
      <c r="I227" s="28" t="s">
        <v>1112</v>
      </c>
      <c r="J227" s="28" t="s">
        <v>1113</v>
      </c>
      <c r="K227" s="28" t="s">
        <v>1114</v>
      </c>
      <c r="L227" s="28" t="s">
        <v>1113</v>
      </c>
      <c r="M227" s="28" t="s">
        <v>1115</v>
      </c>
      <c r="N227" s="28" t="s">
        <v>82</v>
      </c>
      <c r="O227" s="28" t="s">
        <v>101</v>
      </c>
      <c r="P227" s="28" t="s">
        <v>1116</v>
      </c>
      <c r="Q227" s="28" t="s">
        <v>1025</v>
      </c>
      <c r="R227" s="28" t="s">
        <v>1117</v>
      </c>
      <c r="S227" s="28" t="s">
        <v>1118</v>
      </c>
      <c r="T227" s="28" t="s">
        <v>570</v>
      </c>
      <c r="U227" s="28" t="s">
        <v>123</v>
      </c>
      <c r="V227" s="28" t="s">
        <v>443</v>
      </c>
      <c r="W227" s="28">
        <v>100</v>
      </c>
      <c r="X227" s="28">
        <v>100</v>
      </c>
      <c r="Y227" s="28"/>
      <c r="Z227" s="28"/>
      <c r="AA227" s="33">
        <f t="shared" si="6"/>
        <v>100</v>
      </c>
      <c r="AB227" s="28">
        <v>100</v>
      </c>
      <c r="AC227" s="28"/>
      <c r="AD227" s="28"/>
      <c r="AE227" s="28"/>
      <c r="AF227" s="28"/>
      <c r="AG227" s="28"/>
      <c r="AH227" s="28"/>
    </row>
    <row r="228" s="2" customFormat="1" ht="72" customHeight="1" spans="1:34">
      <c r="A228" s="28" t="s">
        <v>1050</v>
      </c>
      <c r="B228" s="28">
        <v>221</v>
      </c>
      <c r="C228" s="28" t="s">
        <v>1120</v>
      </c>
      <c r="D228" s="28" t="s">
        <v>110</v>
      </c>
      <c r="E228" s="28" t="s">
        <v>111</v>
      </c>
      <c r="F228" s="28" t="s">
        <v>175</v>
      </c>
      <c r="G228" s="28" t="s">
        <v>1121</v>
      </c>
      <c r="H228" s="28" t="s">
        <v>114</v>
      </c>
      <c r="I228" s="28" t="s">
        <v>1122</v>
      </c>
      <c r="J228" s="28" t="s">
        <v>1123</v>
      </c>
      <c r="K228" s="28" t="s">
        <v>1124</v>
      </c>
      <c r="L228" s="28" t="s">
        <v>1125</v>
      </c>
      <c r="M228" s="28" t="s">
        <v>1121</v>
      </c>
      <c r="N228" s="28" t="s">
        <v>82</v>
      </c>
      <c r="O228" s="28" t="s">
        <v>1034</v>
      </c>
      <c r="P228" s="28" t="s">
        <v>1126</v>
      </c>
      <c r="Q228" s="28" t="s">
        <v>1127</v>
      </c>
      <c r="R228" s="28" t="s">
        <v>1128</v>
      </c>
      <c r="S228" s="28" t="s">
        <v>105</v>
      </c>
      <c r="T228" s="28" t="s">
        <v>570</v>
      </c>
      <c r="U228" s="28" t="s">
        <v>123</v>
      </c>
      <c r="V228" s="28" t="s">
        <v>741</v>
      </c>
      <c r="W228" s="28">
        <v>85</v>
      </c>
      <c r="X228" s="28">
        <v>85</v>
      </c>
      <c r="Y228" s="28"/>
      <c r="Z228" s="28"/>
      <c r="AA228" s="33">
        <f t="shared" si="6"/>
        <v>85</v>
      </c>
      <c r="AB228" s="28">
        <v>85</v>
      </c>
      <c r="AC228" s="28"/>
      <c r="AD228" s="28"/>
      <c r="AE228" s="28"/>
      <c r="AF228" s="28"/>
      <c r="AG228" s="28"/>
      <c r="AH228" s="28"/>
    </row>
    <row r="229" s="2" customFormat="1" ht="136" customHeight="1" spans="1:34">
      <c r="A229" s="28" t="s">
        <v>1186</v>
      </c>
      <c r="B229" s="28">
        <v>222</v>
      </c>
      <c r="C229" s="28" t="s">
        <v>1187</v>
      </c>
      <c r="D229" s="28" t="s">
        <v>110</v>
      </c>
      <c r="E229" s="28" t="s">
        <v>111</v>
      </c>
      <c r="F229" s="28" t="s">
        <v>175</v>
      </c>
      <c r="G229" s="28" t="s">
        <v>1188</v>
      </c>
      <c r="H229" s="28" t="s">
        <v>114</v>
      </c>
      <c r="I229" s="28" t="s">
        <v>1189</v>
      </c>
      <c r="J229" s="28" t="s">
        <v>1190</v>
      </c>
      <c r="K229" s="28" t="s">
        <v>1191</v>
      </c>
      <c r="L229" s="28" t="s">
        <v>1192</v>
      </c>
      <c r="M229" s="28" t="s">
        <v>1193</v>
      </c>
      <c r="N229" s="28" t="s">
        <v>82</v>
      </c>
      <c r="O229" s="28" t="s">
        <v>101</v>
      </c>
      <c r="P229" s="28" t="s">
        <v>1194</v>
      </c>
      <c r="Q229" s="28" t="s">
        <v>1025</v>
      </c>
      <c r="R229" s="28" t="s">
        <v>224</v>
      </c>
      <c r="S229" s="28" t="s">
        <v>569</v>
      </c>
      <c r="T229" s="28" t="s">
        <v>570</v>
      </c>
      <c r="U229" s="28" t="s">
        <v>1195</v>
      </c>
      <c r="V229" s="28" t="s">
        <v>1195</v>
      </c>
      <c r="W229" s="28">
        <v>800</v>
      </c>
      <c r="X229" s="28">
        <v>800</v>
      </c>
      <c r="Y229" s="28"/>
      <c r="Z229" s="28"/>
      <c r="AA229" s="33">
        <f t="shared" si="6"/>
        <v>600</v>
      </c>
      <c r="AB229" s="28">
        <v>600</v>
      </c>
      <c r="AC229" s="28"/>
      <c r="AD229" s="28"/>
      <c r="AE229" s="28"/>
      <c r="AF229" s="28"/>
      <c r="AG229" s="28"/>
      <c r="AH229" s="28"/>
    </row>
    <row r="230" s="2" customFormat="1" ht="88" customHeight="1" spans="1:34">
      <c r="A230" s="28" t="s">
        <v>1186</v>
      </c>
      <c r="B230" s="28">
        <v>223</v>
      </c>
      <c r="C230" s="28" t="s">
        <v>1197</v>
      </c>
      <c r="D230" s="28" t="s">
        <v>110</v>
      </c>
      <c r="E230" s="28" t="s">
        <v>111</v>
      </c>
      <c r="F230" s="28" t="s">
        <v>175</v>
      </c>
      <c r="G230" s="28" t="s">
        <v>1198</v>
      </c>
      <c r="H230" s="28" t="s">
        <v>114</v>
      </c>
      <c r="I230" s="28" t="s">
        <v>1199</v>
      </c>
      <c r="J230" s="28" t="s">
        <v>1200</v>
      </c>
      <c r="K230" s="28" t="s">
        <v>1201</v>
      </c>
      <c r="L230" s="28" t="s">
        <v>1200</v>
      </c>
      <c r="M230" s="28" t="s">
        <v>1202</v>
      </c>
      <c r="N230" s="28" t="s">
        <v>82</v>
      </c>
      <c r="O230" s="28" t="s">
        <v>101</v>
      </c>
      <c r="P230" s="28" t="s">
        <v>1203</v>
      </c>
      <c r="Q230" s="28" t="s">
        <v>1156</v>
      </c>
      <c r="R230" s="28" t="s">
        <v>1204</v>
      </c>
      <c r="S230" s="28" t="s">
        <v>569</v>
      </c>
      <c r="T230" s="28" t="s">
        <v>570</v>
      </c>
      <c r="U230" s="28" t="s">
        <v>1195</v>
      </c>
      <c r="V230" s="28" t="s">
        <v>1199</v>
      </c>
      <c r="W230" s="28">
        <v>1500</v>
      </c>
      <c r="X230" s="28">
        <v>1500</v>
      </c>
      <c r="Y230" s="28"/>
      <c r="Z230" s="28"/>
      <c r="AA230" s="33">
        <f t="shared" si="6"/>
        <v>1000</v>
      </c>
      <c r="AB230" s="28">
        <v>1000</v>
      </c>
      <c r="AC230" s="28"/>
      <c r="AD230" s="28"/>
      <c r="AE230" s="28"/>
      <c r="AF230" s="28"/>
      <c r="AG230" s="28"/>
      <c r="AH230" s="28"/>
    </row>
    <row r="231" s="2" customFormat="1" ht="121" customHeight="1" spans="1:34">
      <c r="A231" s="28" t="s">
        <v>1186</v>
      </c>
      <c r="B231" s="28">
        <v>224</v>
      </c>
      <c r="C231" s="28" t="s">
        <v>1206</v>
      </c>
      <c r="D231" s="28" t="s">
        <v>110</v>
      </c>
      <c r="E231" s="28" t="s">
        <v>111</v>
      </c>
      <c r="F231" s="28" t="s">
        <v>175</v>
      </c>
      <c r="G231" s="28" t="s">
        <v>1207</v>
      </c>
      <c r="H231" s="28" t="s">
        <v>114</v>
      </c>
      <c r="I231" s="28" t="s">
        <v>1208</v>
      </c>
      <c r="J231" s="28" t="s">
        <v>1209</v>
      </c>
      <c r="K231" s="28" t="s">
        <v>1210</v>
      </c>
      <c r="L231" s="28" t="s">
        <v>1209</v>
      </c>
      <c r="M231" s="28" t="s">
        <v>1211</v>
      </c>
      <c r="N231" s="28" t="s">
        <v>82</v>
      </c>
      <c r="O231" s="28" t="s">
        <v>101</v>
      </c>
      <c r="P231" s="28" t="s">
        <v>1212</v>
      </c>
      <c r="Q231" s="28" t="s">
        <v>1156</v>
      </c>
      <c r="R231" s="28" t="s">
        <v>1213</v>
      </c>
      <c r="S231" s="28" t="s">
        <v>569</v>
      </c>
      <c r="T231" s="28" t="s">
        <v>570</v>
      </c>
      <c r="U231" s="28" t="s">
        <v>1195</v>
      </c>
      <c r="V231" s="28" t="s">
        <v>1208</v>
      </c>
      <c r="W231" s="28">
        <v>1500</v>
      </c>
      <c r="X231" s="28">
        <v>1500</v>
      </c>
      <c r="Y231" s="28"/>
      <c r="Z231" s="28"/>
      <c r="AA231" s="33">
        <f t="shared" si="6"/>
        <v>1000</v>
      </c>
      <c r="AB231" s="28">
        <v>1000</v>
      </c>
      <c r="AC231" s="28"/>
      <c r="AD231" s="28"/>
      <c r="AE231" s="28"/>
      <c r="AF231" s="28"/>
      <c r="AG231" s="28"/>
      <c r="AH231" s="28"/>
    </row>
    <row r="232" s="2" customFormat="1" ht="135" spans="1:34">
      <c r="A232" s="28" t="s">
        <v>1186</v>
      </c>
      <c r="B232" s="28">
        <v>225</v>
      </c>
      <c r="C232" s="28" t="s">
        <v>1215</v>
      </c>
      <c r="D232" s="28" t="s">
        <v>110</v>
      </c>
      <c r="E232" s="28" t="s">
        <v>111</v>
      </c>
      <c r="F232" s="28" t="s">
        <v>175</v>
      </c>
      <c r="G232" s="28" t="s">
        <v>1216</v>
      </c>
      <c r="H232" s="28" t="s">
        <v>114</v>
      </c>
      <c r="I232" s="28" t="s">
        <v>352</v>
      </c>
      <c r="J232" s="28" t="s">
        <v>1217</v>
      </c>
      <c r="K232" s="28" t="s">
        <v>1218</v>
      </c>
      <c r="L232" s="28" t="s">
        <v>1217</v>
      </c>
      <c r="M232" s="28" t="s">
        <v>1219</v>
      </c>
      <c r="N232" s="28" t="s">
        <v>82</v>
      </c>
      <c r="O232" s="28" t="s">
        <v>101</v>
      </c>
      <c r="P232" s="28" t="s">
        <v>1220</v>
      </c>
      <c r="Q232" s="28" t="s">
        <v>1221</v>
      </c>
      <c r="R232" s="28" t="s">
        <v>1222</v>
      </c>
      <c r="S232" s="28" t="s">
        <v>569</v>
      </c>
      <c r="T232" s="28" t="s">
        <v>570</v>
      </c>
      <c r="U232" s="28" t="s">
        <v>123</v>
      </c>
      <c r="V232" s="28" t="s">
        <v>123</v>
      </c>
      <c r="W232" s="28">
        <v>1000</v>
      </c>
      <c r="X232" s="28">
        <v>1000</v>
      </c>
      <c r="Y232" s="28"/>
      <c r="Z232" s="28"/>
      <c r="AA232" s="33">
        <f t="shared" si="6"/>
        <v>800</v>
      </c>
      <c r="AB232" s="28">
        <v>800</v>
      </c>
      <c r="AC232" s="28"/>
      <c r="AD232" s="28"/>
      <c r="AE232" s="28"/>
      <c r="AF232" s="28"/>
      <c r="AG232" s="28"/>
      <c r="AH232" s="28"/>
    </row>
    <row r="233" s="2" customFormat="1" ht="70" customHeight="1" spans="1:34">
      <c r="A233" s="28" t="s">
        <v>1186</v>
      </c>
      <c r="B233" s="28">
        <v>226</v>
      </c>
      <c r="C233" s="28" t="s">
        <v>1223</v>
      </c>
      <c r="D233" s="28" t="s">
        <v>110</v>
      </c>
      <c r="E233" s="28" t="s">
        <v>111</v>
      </c>
      <c r="F233" s="28" t="s">
        <v>175</v>
      </c>
      <c r="G233" s="28" t="s">
        <v>1224</v>
      </c>
      <c r="H233" s="28" t="s">
        <v>114</v>
      </c>
      <c r="I233" s="28" t="s">
        <v>1225</v>
      </c>
      <c r="J233" s="28" t="s">
        <v>1226</v>
      </c>
      <c r="K233" s="28" t="s">
        <v>1227</v>
      </c>
      <c r="L233" s="28" t="s">
        <v>1226</v>
      </c>
      <c r="M233" s="28" t="s">
        <v>1228</v>
      </c>
      <c r="N233" s="28" t="s">
        <v>82</v>
      </c>
      <c r="O233" s="28" t="s">
        <v>101</v>
      </c>
      <c r="P233" s="28" t="s">
        <v>1229</v>
      </c>
      <c r="Q233" s="28" t="s">
        <v>1230</v>
      </c>
      <c r="R233" s="28" t="s">
        <v>1231</v>
      </c>
      <c r="S233" s="28" t="s">
        <v>569</v>
      </c>
      <c r="T233" s="28" t="s">
        <v>570</v>
      </c>
      <c r="U233" s="28" t="s">
        <v>123</v>
      </c>
      <c r="V233" s="28" t="s">
        <v>201</v>
      </c>
      <c r="W233" s="28">
        <v>500</v>
      </c>
      <c r="X233" s="28">
        <v>500</v>
      </c>
      <c r="Y233" s="28"/>
      <c r="Z233" s="28"/>
      <c r="AA233" s="33">
        <f t="shared" si="6"/>
        <v>500</v>
      </c>
      <c r="AB233" s="28">
        <v>500</v>
      </c>
      <c r="AC233" s="28"/>
      <c r="AD233" s="28"/>
      <c r="AE233" s="28"/>
      <c r="AF233" s="28"/>
      <c r="AG233" s="28"/>
      <c r="AH233" s="28"/>
    </row>
    <row r="234" s="2" customFormat="1" ht="79" customHeight="1" spans="1:34">
      <c r="A234" s="28" t="s">
        <v>1186</v>
      </c>
      <c r="B234" s="28">
        <v>227</v>
      </c>
      <c r="C234" s="28" t="s">
        <v>2569</v>
      </c>
      <c r="D234" s="28" t="s">
        <v>110</v>
      </c>
      <c r="E234" s="28" t="s">
        <v>111</v>
      </c>
      <c r="F234" s="28" t="s">
        <v>175</v>
      </c>
      <c r="G234" s="28" t="s">
        <v>2570</v>
      </c>
      <c r="H234" s="28" t="s">
        <v>114</v>
      </c>
      <c r="I234" s="28" t="s">
        <v>2571</v>
      </c>
      <c r="J234" s="28" t="s">
        <v>2572</v>
      </c>
      <c r="K234" s="28" t="s">
        <v>2573</v>
      </c>
      <c r="L234" s="28" t="s">
        <v>2572</v>
      </c>
      <c r="M234" s="28" t="s">
        <v>2574</v>
      </c>
      <c r="N234" s="28" t="s">
        <v>82</v>
      </c>
      <c r="O234" s="28" t="s">
        <v>196</v>
      </c>
      <c r="P234" s="28" t="s">
        <v>2575</v>
      </c>
      <c r="Q234" s="28" t="s">
        <v>2576</v>
      </c>
      <c r="R234" s="28" t="s">
        <v>104</v>
      </c>
      <c r="S234" s="28" t="s">
        <v>1015</v>
      </c>
      <c r="T234" s="28" t="s">
        <v>570</v>
      </c>
      <c r="U234" s="28" t="s">
        <v>214</v>
      </c>
      <c r="V234" s="28" t="s">
        <v>90</v>
      </c>
      <c r="W234" s="28">
        <v>300</v>
      </c>
      <c r="X234" s="28">
        <v>300</v>
      </c>
      <c r="Y234" s="28"/>
      <c r="Z234" s="28"/>
      <c r="AA234" s="33">
        <f t="shared" si="6"/>
        <v>200</v>
      </c>
      <c r="AB234" s="28">
        <v>200</v>
      </c>
      <c r="AC234" s="28"/>
      <c r="AD234" s="28"/>
      <c r="AE234" s="28"/>
      <c r="AF234" s="28"/>
      <c r="AG234" s="28"/>
      <c r="AH234" s="28"/>
    </row>
    <row r="235" s="2" customFormat="1" ht="108" customHeight="1" spans="1:34">
      <c r="A235" s="28" t="s">
        <v>1239</v>
      </c>
      <c r="B235" s="28">
        <v>228</v>
      </c>
      <c r="C235" s="28" t="s">
        <v>1240</v>
      </c>
      <c r="D235" s="28" t="s">
        <v>110</v>
      </c>
      <c r="E235" s="28" t="s">
        <v>111</v>
      </c>
      <c r="F235" s="28" t="s">
        <v>175</v>
      </c>
      <c r="G235" s="28" t="s">
        <v>1241</v>
      </c>
      <c r="H235" s="28" t="s">
        <v>114</v>
      </c>
      <c r="I235" s="28" t="s">
        <v>683</v>
      </c>
      <c r="J235" s="28" t="s">
        <v>1242</v>
      </c>
      <c r="K235" s="28" t="s">
        <v>1243</v>
      </c>
      <c r="L235" s="28" t="s">
        <v>1242</v>
      </c>
      <c r="M235" s="28" t="s">
        <v>1244</v>
      </c>
      <c r="N235" s="28" t="s">
        <v>82</v>
      </c>
      <c r="O235" s="28" t="s">
        <v>1034</v>
      </c>
      <c r="P235" s="28" t="s">
        <v>1245</v>
      </c>
      <c r="Q235" s="28" t="s">
        <v>1156</v>
      </c>
      <c r="R235" s="28" t="s">
        <v>1246</v>
      </c>
      <c r="S235" s="28" t="s">
        <v>569</v>
      </c>
      <c r="T235" s="28" t="s">
        <v>570</v>
      </c>
      <c r="U235" s="28" t="s">
        <v>123</v>
      </c>
      <c r="V235" s="28" t="s">
        <v>688</v>
      </c>
      <c r="W235" s="28">
        <v>1000</v>
      </c>
      <c r="X235" s="28">
        <v>1000</v>
      </c>
      <c r="Y235" s="28"/>
      <c r="Z235" s="28"/>
      <c r="AA235" s="33">
        <f t="shared" si="6"/>
        <v>800</v>
      </c>
      <c r="AB235" s="28">
        <v>800</v>
      </c>
      <c r="AC235" s="28"/>
      <c r="AD235" s="28"/>
      <c r="AE235" s="28"/>
      <c r="AF235" s="28"/>
      <c r="AG235" s="28"/>
      <c r="AH235" s="28"/>
    </row>
    <row r="236" s="2" customFormat="1" ht="243" spans="1:34">
      <c r="A236" s="28" t="s">
        <v>1249</v>
      </c>
      <c r="B236" s="28">
        <v>229</v>
      </c>
      <c r="C236" s="28" t="s">
        <v>1250</v>
      </c>
      <c r="D236" s="28" t="s">
        <v>110</v>
      </c>
      <c r="E236" s="28" t="s">
        <v>111</v>
      </c>
      <c r="F236" s="28" t="s">
        <v>112</v>
      </c>
      <c r="G236" s="28" t="s">
        <v>1251</v>
      </c>
      <c r="H236" s="28" t="s">
        <v>114</v>
      </c>
      <c r="I236" s="28" t="s">
        <v>352</v>
      </c>
      <c r="J236" s="28" t="s">
        <v>1252</v>
      </c>
      <c r="K236" s="28" t="s">
        <v>1253</v>
      </c>
      <c r="L236" s="28" t="s">
        <v>1254</v>
      </c>
      <c r="M236" s="28" t="s">
        <v>1255</v>
      </c>
      <c r="N236" s="28" t="s">
        <v>82</v>
      </c>
      <c r="O236" s="28" t="s">
        <v>101</v>
      </c>
      <c r="P236" s="28" t="s">
        <v>1256</v>
      </c>
      <c r="Q236" s="28" t="s">
        <v>1257</v>
      </c>
      <c r="R236" s="28" t="s">
        <v>1258</v>
      </c>
      <c r="S236" s="28" t="s">
        <v>569</v>
      </c>
      <c r="T236" s="28" t="s">
        <v>570</v>
      </c>
      <c r="U236" s="28" t="s">
        <v>123</v>
      </c>
      <c r="V236" s="28" t="s">
        <v>1259</v>
      </c>
      <c r="W236" s="28">
        <v>2000</v>
      </c>
      <c r="X236" s="28">
        <v>2000</v>
      </c>
      <c r="Y236" s="28"/>
      <c r="Z236" s="28"/>
      <c r="AA236" s="33">
        <f t="shared" si="6"/>
        <v>1000</v>
      </c>
      <c r="AB236" s="28">
        <v>1000</v>
      </c>
      <c r="AC236" s="28"/>
      <c r="AD236" s="28"/>
      <c r="AE236" s="28"/>
      <c r="AF236" s="28"/>
      <c r="AG236" s="28"/>
      <c r="AH236" s="28"/>
    </row>
    <row r="237" s="2" customFormat="1" ht="179" customHeight="1" spans="1:34">
      <c r="A237" s="28" t="s">
        <v>2548</v>
      </c>
      <c r="B237" s="28">
        <v>230</v>
      </c>
      <c r="C237" s="28" t="s">
        <v>2549</v>
      </c>
      <c r="D237" s="28" t="s">
        <v>110</v>
      </c>
      <c r="E237" s="28" t="s">
        <v>111</v>
      </c>
      <c r="F237" s="28" t="s">
        <v>175</v>
      </c>
      <c r="G237" s="28" t="s">
        <v>2550</v>
      </c>
      <c r="H237" s="28" t="s">
        <v>114</v>
      </c>
      <c r="I237" s="28" t="s">
        <v>2551</v>
      </c>
      <c r="J237" s="28" t="s">
        <v>2552</v>
      </c>
      <c r="K237" s="28" t="s">
        <v>2553</v>
      </c>
      <c r="L237" s="28" t="s">
        <v>2552</v>
      </c>
      <c r="M237" s="28" t="s">
        <v>2554</v>
      </c>
      <c r="N237" s="28" t="s">
        <v>82</v>
      </c>
      <c r="O237" s="28" t="s">
        <v>196</v>
      </c>
      <c r="P237" s="28" t="s">
        <v>2555</v>
      </c>
      <c r="Q237" s="28" t="s">
        <v>2556</v>
      </c>
      <c r="R237" s="28" t="s">
        <v>477</v>
      </c>
      <c r="S237" s="28" t="s">
        <v>105</v>
      </c>
      <c r="T237" s="28" t="s">
        <v>570</v>
      </c>
      <c r="U237" s="28" t="s">
        <v>2351</v>
      </c>
      <c r="V237" s="28" t="s">
        <v>90</v>
      </c>
      <c r="W237" s="28">
        <v>650</v>
      </c>
      <c r="X237" s="28">
        <v>650</v>
      </c>
      <c r="Y237" s="28"/>
      <c r="Z237" s="28"/>
      <c r="AA237" s="33">
        <f t="shared" si="6"/>
        <v>300</v>
      </c>
      <c r="AB237" s="28">
        <v>300</v>
      </c>
      <c r="AC237" s="28"/>
      <c r="AD237" s="28"/>
      <c r="AE237" s="28"/>
      <c r="AF237" s="28"/>
      <c r="AG237" s="28"/>
      <c r="AH237" s="28"/>
    </row>
    <row r="238" s="2" customFormat="1" ht="109" customHeight="1" spans="1:34">
      <c r="A238" s="28" t="s">
        <v>2617</v>
      </c>
      <c r="B238" s="28">
        <v>231</v>
      </c>
      <c r="C238" s="28" t="s">
        <v>2618</v>
      </c>
      <c r="D238" s="28" t="s">
        <v>110</v>
      </c>
      <c r="E238" s="28" t="s">
        <v>111</v>
      </c>
      <c r="F238" s="28" t="s">
        <v>175</v>
      </c>
      <c r="G238" s="28" t="s">
        <v>2619</v>
      </c>
      <c r="H238" s="28" t="s">
        <v>114</v>
      </c>
      <c r="I238" s="28" t="s">
        <v>657</v>
      </c>
      <c r="J238" s="28" t="s">
        <v>2620</v>
      </c>
      <c r="K238" s="28" t="s">
        <v>2621</v>
      </c>
      <c r="L238" s="28" t="s">
        <v>2620</v>
      </c>
      <c r="M238" s="28" t="s">
        <v>2622</v>
      </c>
      <c r="N238" s="28" t="s">
        <v>82</v>
      </c>
      <c r="O238" s="28" t="s">
        <v>196</v>
      </c>
      <c r="P238" s="28" t="s">
        <v>2623</v>
      </c>
      <c r="Q238" s="28" t="s">
        <v>2624</v>
      </c>
      <c r="R238" s="28" t="s">
        <v>2625</v>
      </c>
      <c r="S238" s="28" t="s">
        <v>1015</v>
      </c>
      <c r="T238" s="28" t="s">
        <v>570</v>
      </c>
      <c r="U238" s="28" t="s">
        <v>214</v>
      </c>
      <c r="V238" s="28" t="s">
        <v>90</v>
      </c>
      <c r="W238" s="28">
        <v>250</v>
      </c>
      <c r="X238" s="28">
        <v>250</v>
      </c>
      <c r="Y238" s="28"/>
      <c r="Z238" s="28"/>
      <c r="AA238" s="33">
        <f t="shared" si="6"/>
        <v>250</v>
      </c>
      <c r="AB238" s="28">
        <v>250</v>
      </c>
      <c r="AC238" s="28"/>
      <c r="AD238" s="28"/>
      <c r="AE238" s="28"/>
      <c r="AF238" s="28"/>
      <c r="AG238" s="28"/>
      <c r="AH238" s="28"/>
    </row>
    <row r="239" s="2" customFormat="1" ht="116" customHeight="1" spans="1:34">
      <c r="A239" s="28" t="s">
        <v>1504</v>
      </c>
      <c r="B239" s="28">
        <v>232</v>
      </c>
      <c r="C239" s="28" t="s">
        <v>2587</v>
      </c>
      <c r="D239" s="28" t="s">
        <v>110</v>
      </c>
      <c r="E239" s="28" t="s">
        <v>111</v>
      </c>
      <c r="F239" s="28" t="s">
        <v>175</v>
      </c>
      <c r="G239" s="28" t="s">
        <v>2588</v>
      </c>
      <c r="H239" s="28" t="s">
        <v>114</v>
      </c>
      <c r="I239" s="28" t="s">
        <v>2589</v>
      </c>
      <c r="J239" s="28" t="s">
        <v>2590</v>
      </c>
      <c r="K239" s="28" t="s">
        <v>2591</v>
      </c>
      <c r="L239" s="28" t="s">
        <v>2590</v>
      </c>
      <c r="M239" s="28" t="s">
        <v>2592</v>
      </c>
      <c r="N239" s="28" t="s">
        <v>82</v>
      </c>
      <c r="O239" s="28" t="s">
        <v>196</v>
      </c>
      <c r="P239" s="28" t="s">
        <v>2593</v>
      </c>
      <c r="Q239" s="28" t="s">
        <v>2594</v>
      </c>
      <c r="R239" s="28" t="s">
        <v>2595</v>
      </c>
      <c r="S239" s="28" t="s">
        <v>1015</v>
      </c>
      <c r="T239" s="28" t="s">
        <v>570</v>
      </c>
      <c r="U239" s="28" t="s">
        <v>214</v>
      </c>
      <c r="V239" s="28" t="s">
        <v>90</v>
      </c>
      <c r="W239" s="28">
        <v>500</v>
      </c>
      <c r="X239" s="28">
        <v>500</v>
      </c>
      <c r="Y239" s="28"/>
      <c r="Z239" s="28"/>
      <c r="AA239" s="33">
        <f t="shared" si="6"/>
        <v>300</v>
      </c>
      <c r="AB239" s="28">
        <v>300</v>
      </c>
      <c r="AC239" s="28"/>
      <c r="AD239" s="28"/>
      <c r="AE239" s="28"/>
      <c r="AF239" s="28"/>
      <c r="AG239" s="28"/>
      <c r="AH239" s="28"/>
    </row>
    <row r="240" s="2" customFormat="1" ht="59" customHeight="1" spans="1:34">
      <c r="A240" s="28" t="s">
        <v>1286</v>
      </c>
      <c r="B240" s="28">
        <v>233</v>
      </c>
      <c r="C240" s="28" t="s">
        <v>1287</v>
      </c>
      <c r="D240" s="28" t="s">
        <v>110</v>
      </c>
      <c r="E240" s="28" t="s">
        <v>111</v>
      </c>
      <c r="F240" s="28" t="s">
        <v>175</v>
      </c>
      <c r="G240" s="28" t="s">
        <v>1288</v>
      </c>
      <c r="H240" s="28" t="s">
        <v>114</v>
      </c>
      <c r="I240" s="28" t="s">
        <v>1289</v>
      </c>
      <c r="J240" s="28" t="s">
        <v>1290</v>
      </c>
      <c r="K240" s="28" t="s">
        <v>1291</v>
      </c>
      <c r="L240" s="28" t="s">
        <v>1290</v>
      </c>
      <c r="M240" s="28" t="s">
        <v>1288</v>
      </c>
      <c r="N240" s="28" t="s">
        <v>82</v>
      </c>
      <c r="O240" s="28" t="s">
        <v>275</v>
      </c>
      <c r="P240" s="28" t="s">
        <v>1292</v>
      </c>
      <c r="Q240" s="28" t="s">
        <v>1293</v>
      </c>
      <c r="R240" s="28" t="s">
        <v>1294</v>
      </c>
      <c r="S240" s="28" t="s">
        <v>569</v>
      </c>
      <c r="T240" s="28" t="s">
        <v>570</v>
      </c>
      <c r="U240" s="28" t="s">
        <v>123</v>
      </c>
      <c r="V240" s="28" t="s">
        <v>90</v>
      </c>
      <c r="W240" s="28">
        <v>28.8</v>
      </c>
      <c r="X240" s="28">
        <v>28.8</v>
      </c>
      <c r="Y240" s="28"/>
      <c r="Z240" s="28"/>
      <c r="AA240" s="33">
        <f t="shared" ref="AA240:AA277" si="7">AB240+AC240+AD240+AE240+AF240+AG240+AH240</f>
        <v>28.8</v>
      </c>
      <c r="AB240" s="28">
        <v>28.8</v>
      </c>
      <c r="AC240" s="28"/>
      <c r="AD240" s="28"/>
      <c r="AE240" s="28"/>
      <c r="AF240" s="28"/>
      <c r="AG240" s="28"/>
      <c r="AH240" s="28"/>
    </row>
    <row r="241" s="2" customFormat="1" ht="59" customHeight="1" spans="1:34">
      <c r="A241" s="28" t="s">
        <v>1286</v>
      </c>
      <c r="B241" s="28">
        <v>234</v>
      </c>
      <c r="C241" s="28" t="s">
        <v>1296</v>
      </c>
      <c r="D241" s="28" t="s">
        <v>110</v>
      </c>
      <c r="E241" s="28" t="s">
        <v>111</v>
      </c>
      <c r="F241" s="28" t="s">
        <v>175</v>
      </c>
      <c r="G241" s="28" t="s">
        <v>1297</v>
      </c>
      <c r="H241" s="28" t="s">
        <v>114</v>
      </c>
      <c r="I241" s="28" t="s">
        <v>241</v>
      </c>
      <c r="J241" s="28" t="s">
        <v>1298</v>
      </c>
      <c r="K241" s="28" t="s">
        <v>1299</v>
      </c>
      <c r="L241" s="28" t="s">
        <v>1298</v>
      </c>
      <c r="M241" s="28" t="s">
        <v>1300</v>
      </c>
      <c r="N241" s="28" t="s">
        <v>82</v>
      </c>
      <c r="O241" s="28" t="s">
        <v>275</v>
      </c>
      <c r="P241" s="28" t="s">
        <v>1292</v>
      </c>
      <c r="Q241" s="28" t="s">
        <v>1293</v>
      </c>
      <c r="R241" s="28" t="s">
        <v>1301</v>
      </c>
      <c r="S241" s="28" t="s">
        <v>569</v>
      </c>
      <c r="T241" s="28" t="s">
        <v>570</v>
      </c>
      <c r="U241" s="28" t="s">
        <v>123</v>
      </c>
      <c r="V241" s="28" t="s">
        <v>90</v>
      </c>
      <c r="W241" s="28">
        <v>14.4</v>
      </c>
      <c r="X241" s="28">
        <v>14.4</v>
      </c>
      <c r="Y241" s="28"/>
      <c r="Z241" s="28"/>
      <c r="AA241" s="33">
        <f t="shared" si="7"/>
        <v>14.4</v>
      </c>
      <c r="AB241" s="28">
        <v>14.4</v>
      </c>
      <c r="AC241" s="28"/>
      <c r="AD241" s="28"/>
      <c r="AE241" s="28"/>
      <c r="AF241" s="28"/>
      <c r="AG241" s="28"/>
      <c r="AH241" s="28"/>
    </row>
    <row r="242" s="2" customFormat="1" ht="59" customHeight="1" spans="1:34">
      <c r="A242" s="28" t="s">
        <v>1286</v>
      </c>
      <c r="B242" s="28">
        <v>235</v>
      </c>
      <c r="C242" s="28" t="s">
        <v>1302</v>
      </c>
      <c r="D242" s="28" t="s">
        <v>110</v>
      </c>
      <c r="E242" s="28" t="s">
        <v>111</v>
      </c>
      <c r="F242" s="28" t="s">
        <v>175</v>
      </c>
      <c r="G242" s="28" t="s">
        <v>1303</v>
      </c>
      <c r="H242" s="28" t="s">
        <v>114</v>
      </c>
      <c r="I242" s="28" t="s">
        <v>218</v>
      </c>
      <c r="J242" s="28" t="s">
        <v>1304</v>
      </c>
      <c r="K242" s="28" t="s">
        <v>1305</v>
      </c>
      <c r="L242" s="28" t="s">
        <v>1304</v>
      </c>
      <c r="M242" s="28" t="s">
        <v>1306</v>
      </c>
      <c r="N242" s="28" t="s">
        <v>82</v>
      </c>
      <c r="O242" s="28" t="s">
        <v>275</v>
      </c>
      <c r="P242" s="28" t="s">
        <v>1292</v>
      </c>
      <c r="Q242" s="28" t="s">
        <v>1293</v>
      </c>
      <c r="R242" s="28" t="s">
        <v>810</v>
      </c>
      <c r="S242" s="28" t="s">
        <v>569</v>
      </c>
      <c r="T242" s="28" t="s">
        <v>570</v>
      </c>
      <c r="U242" s="28" t="s">
        <v>123</v>
      </c>
      <c r="V242" s="28" t="s">
        <v>90</v>
      </c>
      <c r="W242" s="28">
        <v>36</v>
      </c>
      <c r="X242" s="28">
        <v>36</v>
      </c>
      <c r="Y242" s="28"/>
      <c r="Z242" s="28"/>
      <c r="AA242" s="33">
        <f t="shared" si="7"/>
        <v>36</v>
      </c>
      <c r="AB242" s="28">
        <v>36</v>
      </c>
      <c r="AC242" s="28"/>
      <c r="AD242" s="28"/>
      <c r="AE242" s="28"/>
      <c r="AF242" s="28"/>
      <c r="AG242" s="28"/>
      <c r="AH242" s="28"/>
    </row>
    <row r="243" s="2" customFormat="1" ht="59" customHeight="1" spans="1:34">
      <c r="A243" s="28" t="s">
        <v>1286</v>
      </c>
      <c r="B243" s="28">
        <v>236</v>
      </c>
      <c r="C243" s="28" t="s">
        <v>1307</v>
      </c>
      <c r="D243" s="28" t="s">
        <v>110</v>
      </c>
      <c r="E243" s="28" t="s">
        <v>111</v>
      </c>
      <c r="F243" s="28" t="s">
        <v>175</v>
      </c>
      <c r="G243" s="28" t="s">
        <v>1297</v>
      </c>
      <c r="H243" s="28" t="s">
        <v>114</v>
      </c>
      <c r="I243" s="28" t="s">
        <v>314</v>
      </c>
      <c r="J243" s="28" t="s">
        <v>1308</v>
      </c>
      <c r="K243" s="28" t="s">
        <v>1309</v>
      </c>
      <c r="L243" s="28" t="s">
        <v>1308</v>
      </c>
      <c r="M243" s="28" t="s">
        <v>1300</v>
      </c>
      <c r="N243" s="28" t="s">
        <v>82</v>
      </c>
      <c r="O243" s="28" t="s">
        <v>275</v>
      </c>
      <c r="P243" s="28" t="s">
        <v>1292</v>
      </c>
      <c r="Q243" s="28" t="s">
        <v>1293</v>
      </c>
      <c r="R243" s="28" t="s">
        <v>1014</v>
      </c>
      <c r="S243" s="28" t="s">
        <v>569</v>
      </c>
      <c r="T243" s="28" t="s">
        <v>570</v>
      </c>
      <c r="U243" s="28" t="s">
        <v>123</v>
      </c>
      <c r="V243" s="28" t="s">
        <v>741</v>
      </c>
      <c r="W243" s="28">
        <v>14.4</v>
      </c>
      <c r="X243" s="28">
        <v>14.4</v>
      </c>
      <c r="Y243" s="28"/>
      <c r="Z243" s="28"/>
      <c r="AA243" s="33">
        <f t="shared" si="7"/>
        <v>14.4</v>
      </c>
      <c r="AB243" s="28">
        <v>14.4</v>
      </c>
      <c r="AC243" s="28"/>
      <c r="AD243" s="28"/>
      <c r="AE243" s="28"/>
      <c r="AF243" s="28"/>
      <c r="AG243" s="28"/>
      <c r="AH243" s="28"/>
    </row>
    <row r="244" s="2" customFormat="1" ht="59" customHeight="1" spans="1:34">
      <c r="A244" s="28" t="s">
        <v>1286</v>
      </c>
      <c r="B244" s="28">
        <v>237</v>
      </c>
      <c r="C244" s="28" t="s">
        <v>1311</v>
      </c>
      <c r="D244" s="28" t="s">
        <v>110</v>
      </c>
      <c r="E244" s="28" t="s">
        <v>160</v>
      </c>
      <c r="F244" s="28" t="s">
        <v>216</v>
      </c>
      <c r="G244" s="28" t="s">
        <v>1312</v>
      </c>
      <c r="H244" s="28" t="s">
        <v>114</v>
      </c>
      <c r="I244" s="28" t="s">
        <v>1313</v>
      </c>
      <c r="J244" s="28" t="s">
        <v>1314</v>
      </c>
      <c r="K244" s="28" t="s">
        <v>1315</v>
      </c>
      <c r="L244" s="28" t="s">
        <v>1314</v>
      </c>
      <c r="M244" s="28" t="s">
        <v>1316</v>
      </c>
      <c r="N244" s="28" t="s">
        <v>82</v>
      </c>
      <c r="O244" s="28" t="s">
        <v>275</v>
      </c>
      <c r="P244" s="28" t="s">
        <v>1292</v>
      </c>
      <c r="Q244" s="28" t="s">
        <v>1293</v>
      </c>
      <c r="R244" s="28" t="s">
        <v>1294</v>
      </c>
      <c r="S244" s="28" t="s">
        <v>569</v>
      </c>
      <c r="T244" s="28" t="s">
        <v>570</v>
      </c>
      <c r="U244" s="28" t="s">
        <v>123</v>
      </c>
      <c r="V244" s="28" t="s">
        <v>467</v>
      </c>
      <c r="W244" s="28">
        <v>21.6</v>
      </c>
      <c r="X244" s="28">
        <v>21.6</v>
      </c>
      <c r="Y244" s="28"/>
      <c r="Z244" s="28"/>
      <c r="AA244" s="33">
        <f t="shared" si="7"/>
        <v>21.6</v>
      </c>
      <c r="AB244" s="28">
        <v>21.6</v>
      </c>
      <c r="AC244" s="28"/>
      <c r="AD244" s="28"/>
      <c r="AE244" s="28"/>
      <c r="AF244" s="28"/>
      <c r="AG244" s="28"/>
      <c r="AH244" s="28"/>
    </row>
    <row r="245" s="2" customFormat="1" ht="59" customHeight="1" spans="1:34">
      <c r="A245" s="28" t="s">
        <v>1286</v>
      </c>
      <c r="B245" s="28">
        <v>238</v>
      </c>
      <c r="C245" s="28" t="s">
        <v>1318</v>
      </c>
      <c r="D245" s="28" t="s">
        <v>110</v>
      </c>
      <c r="E245" s="28" t="s">
        <v>111</v>
      </c>
      <c r="F245" s="28" t="s">
        <v>175</v>
      </c>
      <c r="G245" s="28" t="s">
        <v>1319</v>
      </c>
      <c r="H245" s="28" t="s">
        <v>114</v>
      </c>
      <c r="I245" s="28" t="s">
        <v>1320</v>
      </c>
      <c r="J245" s="28" t="s">
        <v>1321</v>
      </c>
      <c r="K245" s="28" t="s">
        <v>1322</v>
      </c>
      <c r="L245" s="28" t="s">
        <v>1321</v>
      </c>
      <c r="M245" s="28" t="s">
        <v>1323</v>
      </c>
      <c r="N245" s="28" t="s">
        <v>82</v>
      </c>
      <c r="O245" s="28" t="s">
        <v>275</v>
      </c>
      <c r="P245" s="28" t="s">
        <v>1292</v>
      </c>
      <c r="Q245" s="28" t="s">
        <v>1293</v>
      </c>
      <c r="R245" s="28" t="s">
        <v>1324</v>
      </c>
      <c r="S245" s="28" t="s">
        <v>569</v>
      </c>
      <c r="T245" s="28" t="s">
        <v>570</v>
      </c>
      <c r="U245" s="28" t="s">
        <v>123</v>
      </c>
      <c r="V245" s="28" t="s">
        <v>718</v>
      </c>
      <c r="W245" s="28">
        <v>43.2</v>
      </c>
      <c r="X245" s="28">
        <v>43.2</v>
      </c>
      <c r="Y245" s="28"/>
      <c r="Z245" s="28"/>
      <c r="AA245" s="33">
        <f t="shared" si="7"/>
        <v>43.2</v>
      </c>
      <c r="AB245" s="28">
        <v>43.2</v>
      </c>
      <c r="AC245" s="28"/>
      <c r="AD245" s="28"/>
      <c r="AE245" s="28"/>
      <c r="AF245" s="28"/>
      <c r="AG245" s="28"/>
      <c r="AH245" s="28"/>
    </row>
    <row r="246" s="2" customFormat="1" ht="59" customHeight="1" spans="1:34">
      <c r="A246" s="28" t="s">
        <v>1286</v>
      </c>
      <c r="B246" s="28">
        <v>239</v>
      </c>
      <c r="C246" s="28" t="s">
        <v>1326</v>
      </c>
      <c r="D246" s="28" t="s">
        <v>110</v>
      </c>
      <c r="E246" s="28" t="s">
        <v>111</v>
      </c>
      <c r="F246" s="28" t="s">
        <v>175</v>
      </c>
      <c r="G246" s="28" t="s">
        <v>1312</v>
      </c>
      <c r="H246" s="28" t="s">
        <v>114</v>
      </c>
      <c r="I246" s="28" t="s">
        <v>1327</v>
      </c>
      <c r="J246" s="28" t="s">
        <v>1328</v>
      </c>
      <c r="K246" s="28" t="s">
        <v>1329</v>
      </c>
      <c r="L246" s="28" t="s">
        <v>1328</v>
      </c>
      <c r="M246" s="28" t="s">
        <v>1316</v>
      </c>
      <c r="N246" s="28" t="s">
        <v>82</v>
      </c>
      <c r="O246" s="28" t="s">
        <v>275</v>
      </c>
      <c r="P246" s="28" t="s">
        <v>1292</v>
      </c>
      <c r="Q246" s="28" t="s">
        <v>1293</v>
      </c>
      <c r="R246" s="28" t="s">
        <v>1330</v>
      </c>
      <c r="S246" s="28" t="s">
        <v>569</v>
      </c>
      <c r="T246" s="28" t="s">
        <v>570</v>
      </c>
      <c r="U246" s="28" t="s">
        <v>123</v>
      </c>
      <c r="V246" s="28" t="s">
        <v>156</v>
      </c>
      <c r="W246" s="28">
        <v>21.6</v>
      </c>
      <c r="X246" s="28">
        <v>21.6</v>
      </c>
      <c r="Y246" s="28"/>
      <c r="Z246" s="28"/>
      <c r="AA246" s="33">
        <f t="shared" si="7"/>
        <v>21.6</v>
      </c>
      <c r="AB246" s="28">
        <v>21.6</v>
      </c>
      <c r="AC246" s="28"/>
      <c r="AD246" s="28"/>
      <c r="AE246" s="28"/>
      <c r="AF246" s="28"/>
      <c r="AG246" s="28"/>
      <c r="AH246" s="28"/>
    </row>
    <row r="247" s="2" customFormat="1" ht="59" customHeight="1" spans="1:34">
      <c r="A247" s="28" t="s">
        <v>1286</v>
      </c>
      <c r="B247" s="28">
        <v>240</v>
      </c>
      <c r="C247" s="28" t="s">
        <v>1331</v>
      </c>
      <c r="D247" s="28" t="s">
        <v>110</v>
      </c>
      <c r="E247" s="28" t="s">
        <v>111</v>
      </c>
      <c r="F247" s="28" t="s">
        <v>175</v>
      </c>
      <c r="G247" s="28" t="s">
        <v>1319</v>
      </c>
      <c r="H247" s="28" t="s">
        <v>114</v>
      </c>
      <c r="I247" s="28" t="s">
        <v>1332</v>
      </c>
      <c r="J247" s="28" t="s">
        <v>1333</v>
      </c>
      <c r="K247" s="28" t="s">
        <v>1334</v>
      </c>
      <c r="L247" s="28" t="s">
        <v>1333</v>
      </c>
      <c r="M247" s="28" t="s">
        <v>1323</v>
      </c>
      <c r="N247" s="28" t="s">
        <v>82</v>
      </c>
      <c r="O247" s="28" t="s">
        <v>275</v>
      </c>
      <c r="P247" s="28" t="s">
        <v>1292</v>
      </c>
      <c r="Q247" s="28" t="s">
        <v>1293</v>
      </c>
      <c r="R247" s="28" t="s">
        <v>1324</v>
      </c>
      <c r="S247" s="28" t="s">
        <v>569</v>
      </c>
      <c r="T247" s="28" t="s">
        <v>570</v>
      </c>
      <c r="U247" s="28" t="s">
        <v>123</v>
      </c>
      <c r="V247" s="28" t="s">
        <v>156</v>
      </c>
      <c r="W247" s="28">
        <v>43.2</v>
      </c>
      <c r="X247" s="28">
        <v>43.2</v>
      </c>
      <c r="Y247" s="28"/>
      <c r="Z247" s="28"/>
      <c r="AA247" s="33">
        <f t="shared" si="7"/>
        <v>43.2</v>
      </c>
      <c r="AB247" s="28">
        <v>43.2</v>
      </c>
      <c r="AC247" s="28"/>
      <c r="AD247" s="28"/>
      <c r="AE247" s="28"/>
      <c r="AF247" s="28"/>
      <c r="AG247" s="28"/>
      <c r="AH247" s="28"/>
    </row>
    <row r="248" s="2" customFormat="1" ht="59" customHeight="1" spans="1:34">
      <c r="A248" s="28" t="s">
        <v>1286</v>
      </c>
      <c r="B248" s="28">
        <v>241</v>
      </c>
      <c r="C248" s="28" t="s">
        <v>1335</v>
      </c>
      <c r="D248" s="28" t="s">
        <v>110</v>
      </c>
      <c r="E248" s="28" t="s">
        <v>111</v>
      </c>
      <c r="F248" s="28" t="s">
        <v>175</v>
      </c>
      <c r="G248" s="28" t="s">
        <v>1312</v>
      </c>
      <c r="H248" s="28" t="s">
        <v>114</v>
      </c>
      <c r="I248" s="28" t="s">
        <v>1336</v>
      </c>
      <c r="J248" s="28" t="s">
        <v>1314</v>
      </c>
      <c r="K248" s="28" t="s">
        <v>1315</v>
      </c>
      <c r="L248" s="28" t="s">
        <v>1314</v>
      </c>
      <c r="M248" s="28" t="s">
        <v>1316</v>
      </c>
      <c r="N248" s="28" t="s">
        <v>82</v>
      </c>
      <c r="O248" s="28" t="s">
        <v>275</v>
      </c>
      <c r="P248" s="28" t="s">
        <v>1292</v>
      </c>
      <c r="Q248" s="28" t="s">
        <v>1293</v>
      </c>
      <c r="R248" s="28" t="s">
        <v>1294</v>
      </c>
      <c r="S248" s="28" t="s">
        <v>569</v>
      </c>
      <c r="T248" s="28" t="s">
        <v>570</v>
      </c>
      <c r="U248" s="28" t="s">
        <v>123</v>
      </c>
      <c r="V248" s="28" t="s">
        <v>511</v>
      </c>
      <c r="W248" s="28">
        <v>21.6</v>
      </c>
      <c r="X248" s="28">
        <v>21.6</v>
      </c>
      <c r="Y248" s="28"/>
      <c r="Z248" s="28"/>
      <c r="AA248" s="33">
        <f t="shared" si="7"/>
        <v>21.6</v>
      </c>
      <c r="AB248" s="28">
        <v>21.6</v>
      </c>
      <c r="AC248" s="28"/>
      <c r="AD248" s="28"/>
      <c r="AE248" s="28"/>
      <c r="AF248" s="28"/>
      <c r="AG248" s="28"/>
      <c r="AH248" s="28"/>
    </row>
    <row r="249" s="2" customFormat="1" ht="59" customHeight="1" spans="1:34">
      <c r="A249" s="28" t="s">
        <v>1286</v>
      </c>
      <c r="B249" s="28">
        <v>242</v>
      </c>
      <c r="C249" s="28" t="s">
        <v>1338</v>
      </c>
      <c r="D249" s="28" t="s">
        <v>110</v>
      </c>
      <c r="E249" s="28" t="s">
        <v>111</v>
      </c>
      <c r="F249" s="28" t="s">
        <v>175</v>
      </c>
      <c r="G249" s="28" t="s">
        <v>1339</v>
      </c>
      <c r="H249" s="28" t="s">
        <v>114</v>
      </c>
      <c r="I249" s="28" t="s">
        <v>1340</v>
      </c>
      <c r="J249" s="28" t="s">
        <v>1341</v>
      </c>
      <c r="K249" s="28" t="s">
        <v>1342</v>
      </c>
      <c r="L249" s="28" t="s">
        <v>1341</v>
      </c>
      <c r="M249" s="28" t="s">
        <v>1288</v>
      </c>
      <c r="N249" s="28" t="s">
        <v>82</v>
      </c>
      <c r="O249" s="28" t="s">
        <v>275</v>
      </c>
      <c r="P249" s="28" t="s">
        <v>1292</v>
      </c>
      <c r="Q249" s="28" t="s">
        <v>1293</v>
      </c>
      <c r="R249" s="28" t="s">
        <v>1330</v>
      </c>
      <c r="S249" s="28" t="s">
        <v>569</v>
      </c>
      <c r="T249" s="28" t="s">
        <v>570</v>
      </c>
      <c r="U249" s="28" t="s">
        <v>123</v>
      </c>
      <c r="V249" s="28" t="s">
        <v>668</v>
      </c>
      <c r="W249" s="28">
        <v>28.8</v>
      </c>
      <c r="X249" s="28">
        <v>28.8</v>
      </c>
      <c r="Y249" s="28"/>
      <c r="Z249" s="28"/>
      <c r="AA249" s="33">
        <f t="shared" si="7"/>
        <v>28.8</v>
      </c>
      <c r="AB249" s="28">
        <v>28.8</v>
      </c>
      <c r="AC249" s="28"/>
      <c r="AD249" s="28"/>
      <c r="AE249" s="28"/>
      <c r="AF249" s="28"/>
      <c r="AG249" s="28"/>
      <c r="AH249" s="28"/>
    </row>
    <row r="250" s="2" customFormat="1" ht="59" customHeight="1" spans="1:34">
      <c r="A250" s="28" t="s">
        <v>1286</v>
      </c>
      <c r="B250" s="28">
        <v>243</v>
      </c>
      <c r="C250" s="28" t="s">
        <v>1344</v>
      </c>
      <c r="D250" s="28" t="s">
        <v>110</v>
      </c>
      <c r="E250" s="28" t="s">
        <v>111</v>
      </c>
      <c r="F250" s="28" t="s">
        <v>175</v>
      </c>
      <c r="G250" s="28" t="s">
        <v>1297</v>
      </c>
      <c r="H250" s="28" t="s">
        <v>114</v>
      </c>
      <c r="I250" s="28" t="s">
        <v>1345</v>
      </c>
      <c r="J250" s="28" t="s">
        <v>1308</v>
      </c>
      <c r="K250" s="28" t="s">
        <v>1309</v>
      </c>
      <c r="L250" s="28" t="s">
        <v>1308</v>
      </c>
      <c r="M250" s="28" t="s">
        <v>1300</v>
      </c>
      <c r="N250" s="28" t="s">
        <v>82</v>
      </c>
      <c r="O250" s="28" t="s">
        <v>275</v>
      </c>
      <c r="P250" s="28" t="s">
        <v>1292</v>
      </c>
      <c r="Q250" s="28" t="s">
        <v>1293</v>
      </c>
      <c r="R250" s="28" t="s">
        <v>1014</v>
      </c>
      <c r="S250" s="28" t="s">
        <v>569</v>
      </c>
      <c r="T250" s="28" t="s">
        <v>570</v>
      </c>
      <c r="U250" s="28" t="s">
        <v>123</v>
      </c>
      <c r="V250" s="28" t="s">
        <v>458</v>
      </c>
      <c r="W250" s="28">
        <v>14.4</v>
      </c>
      <c r="X250" s="28">
        <v>14.4</v>
      </c>
      <c r="Y250" s="28"/>
      <c r="Z250" s="28"/>
      <c r="AA250" s="33">
        <f t="shared" si="7"/>
        <v>14.4</v>
      </c>
      <c r="AB250" s="28">
        <v>14.4</v>
      </c>
      <c r="AC250" s="28"/>
      <c r="AD250" s="28"/>
      <c r="AE250" s="28"/>
      <c r="AF250" s="28"/>
      <c r="AG250" s="28"/>
      <c r="AH250" s="28"/>
    </row>
    <row r="251" s="2" customFormat="1" ht="59" customHeight="1" spans="1:34">
      <c r="A251" s="28" t="s">
        <v>1286</v>
      </c>
      <c r="B251" s="28">
        <v>244</v>
      </c>
      <c r="C251" s="28" t="s">
        <v>1347</v>
      </c>
      <c r="D251" s="28" t="s">
        <v>110</v>
      </c>
      <c r="E251" s="28" t="s">
        <v>111</v>
      </c>
      <c r="F251" s="28" t="s">
        <v>175</v>
      </c>
      <c r="G251" s="28" t="s">
        <v>1312</v>
      </c>
      <c r="H251" s="28" t="s">
        <v>114</v>
      </c>
      <c r="I251" s="28" t="s">
        <v>1348</v>
      </c>
      <c r="J251" s="28" t="s">
        <v>1314</v>
      </c>
      <c r="K251" s="28" t="s">
        <v>1315</v>
      </c>
      <c r="L251" s="28" t="s">
        <v>1314</v>
      </c>
      <c r="M251" s="28" t="s">
        <v>1316</v>
      </c>
      <c r="N251" s="28" t="s">
        <v>82</v>
      </c>
      <c r="O251" s="28" t="s">
        <v>275</v>
      </c>
      <c r="P251" s="28" t="s">
        <v>1292</v>
      </c>
      <c r="Q251" s="28" t="s">
        <v>1293</v>
      </c>
      <c r="R251" s="28" t="s">
        <v>1294</v>
      </c>
      <c r="S251" s="28" t="s">
        <v>569</v>
      </c>
      <c r="T251" s="28" t="s">
        <v>570</v>
      </c>
      <c r="U251" s="28" t="s">
        <v>123</v>
      </c>
      <c r="V251" s="28" t="s">
        <v>458</v>
      </c>
      <c r="W251" s="28">
        <v>21.6</v>
      </c>
      <c r="X251" s="28">
        <v>21.6</v>
      </c>
      <c r="Y251" s="28"/>
      <c r="Z251" s="28"/>
      <c r="AA251" s="33">
        <f t="shared" si="7"/>
        <v>21.6</v>
      </c>
      <c r="AB251" s="28">
        <v>21.6</v>
      </c>
      <c r="AC251" s="28"/>
      <c r="AD251" s="28"/>
      <c r="AE251" s="28"/>
      <c r="AF251" s="28"/>
      <c r="AG251" s="28"/>
      <c r="AH251" s="28"/>
    </row>
    <row r="252" s="2" customFormat="1" ht="59" customHeight="1" spans="1:34">
      <c r="A252" s="28" t="s">
        <v>1286</v>
      </c>
      <c r="B252" s="28">
        <v>245</v>
      </c>
      <c r="C252" s="28" t="s">
        <v>1349</v>
      </c>
      <c r="D252" s="28" t="s">
        <v>110</v>
      </c>
      <c r="E252" s="28" t="s">
        <v>111</v>
      </c>
      <c r="F252" s="28" t="s">
        <v>175</v>
      </c>
      <c r="G252" s="28" t="s">
        <v>1312</v>
      </c>
      <c r="H252" s="28" t="s">
        <v>114</v>
      </c>
      <c r="I252" s="28" t="s">
        <v>1350</v>
      </c>
      <c r="J252" s="28" t="s">
        <v>1314</v>
      </c>
      <c r="K252" s="28" t="s">
        <v>1315</v>
      </c>
      <c r="L252" s="28" t="s">
        <v>1314</v>
      </c>
      <c r="M252" s="28" t="s">
        <v>1316</v>
      </c>
      <c r="N252" s="28" t="s">
        <v>82</v>
      </c>
      <c r="O252" s="28" t="s">
        <v>275</v>
      </c>
      <c r="P252" s="28" t="s">
        <v>1292</v>
      </c>
      <c r="Q252" s="28" t="s">
        <v>1293</v>
      </c>
      <c r="R252" s="28" t="s">
        <v>1294</v>
      </c>
      <c r="S252" s="28" t="s">
        <v>569</v>
      </c>
      <c r="T252" s="28" t="s">
        <v>570</v>
      </c>
      <c r="U252" s="28" t="s">
        <v>123</v>
      </c>
      <c r="V252" s="28" t="s">
        <v>458</v>
      </c>
      <c r="W252" s="28">
        <v>21.6</v>
      </c>
      <c r="X252" s="28">
        <v>21.6</v>
      </c>
      <c r="Y252" s="28"/>
      <c r="Z252" s="28"/>
      <c r="AA252" s="33">
        <f t="shared" si="7"/>
        <v>21.6</v>
      </c>
      <c r="AB252" s="28">
        <v>21.6</v>
      </c>
      <c r="AC252" s="28"/>
      <c r="AD252" s="28"/>
      <c r="AE252" s="28"/>
      <c r="AF252" s="28"/>
      <c r="AG252" s="28"/>
      <c r="AH252" s="28"/>
    </row>
    <row r="253" s="2" customFormat="1" ht="59" customHeight="1" spans="1:34">
      <c r="A253" s="28" t="s">
        <v>1286</v>
      </c>
      <c r="B253" s="28">
        <v>246</v>
      </c>
      <c r="C253" s="28" t="s">
        <v>1351</v>
      </c>
      <c r="D253" s="28" t="s">
        <v>110</v>
      </c>
      <c r="E253" s="28" t="s">
        <v>111</v>
      </c>
      <c r="F253" s="28" t="s">
        <v>175</v>
      </c>
      <c r="G253" s="28" t="s">
        <v>1339</v>
      </c>
      <c r="H253" s="28" t="s">
        <v>114</v>
      </c>
      <c r="I253" s="28" t="s">
        <v>1112</v>
      </c>
      <c r="J253" s="28" t="s">
        <v>1341</v>
      </c>
      <c r="K253" s="28" t="s">
        <v>1342</v>
      </c>
      <c r="L253" s="28" t="s">
        <v>1341</v>
      </c>
      <c r="M253" s="28" t="s">
        <v>1288</v>
      </c>
      <c r="N253" s="28" t="s">
        <v>82</v>
      </c>
      <c r="O253" s="28" t="s">
        <v>275</v>
      </c>
      <c r="P253" s="28" t="s">
        <v>1292</v>
      </c>
      <c r="Q253" s="28" t="s">
        <v>1293</v>
      </c>
      <c r="R253" s="28" t="s">
        <v>1330</v>
      </c>
      <c r="S253" s="28" t="s">
        <v>569</v>
      </c>
      <c r="T253" s="28" t="s">
        <v>570</v>
      </c>
      <c r="U253" s="28" t="s">
        <v>123</v>
      </c>
      <c r="V253" s="28" t="s">
        <v>443</v>
      </c>
      <c r="W253" s="28">
        <v>28.8</v>
      </c>
      <c r="X253" s="28">
        <v>28.8</v>
      </c>
      <c r="Y253" s="28"/>
      <c r="Z253" s="28"/>
      <c r="AA253" s="33">
        <f t="shared" si="7"/>
        <v>28.8</v>
      </c>
      <c r="AB253" s="28">
        <v>28.8</v>
      </c>
      <c r="AC253" s="28"/>
      <c r="AD253" s="28"/>
      <c r="AE253" s="28"/>
      <c r="AF253" s="28"/>
      <c r="AG253" s="28"/>
      <c r="AH253" s="28"/>
    </row>
    <row r="254" s="2" customFormat="1" ht="59" customHeight="1" spans="1:34">
      <c r="A254" s="28" t="s">
        <v>1286</v>
      </c>
      <c r="B254" s="28">
        <v>247</v>
      </c>
      <c r="C254" s="28" t="s">
        <v>1353</v>
      </c>
      <c r="D254" s="28" t="s">
        <v>110</v>
      </c>
      <c r="E254" s="28" t="s">
        <v>111</v>
      </c>
      <c r="F254" s="28" t="s">
        <v>175</v>
      </c>
      <c r="G254" s="28" t="s">
        <v>1319</v>
      </c>
      <c r="H254" s="28" t="s">
        <v>114</v>
      </c>
      <c r="I254" s="28" t="s">
        <v>434</v>
      </c>
      <c r="J254" s="28" t="s">
        <v>1354</v>
      </c>
      <c r="K254" s="28" t="s">
        <v>1355</v>
      </c>
      <c r="L254" s="28" t="s">
        <v>1354</v>
      </c>
      <c r="M254" s="28" t="s">
        <v>1323</v>
      </c>
      <c r="N254" s="28" t="s">
        <v>82</v>
      </c>
      <c r="O254" s="28" t="s">
        <v>275</v>
      </c>
      <c r="P254" s="28" t="s">
        <v>1292</v>
      </c>
      <c r="Q254" s="28" t="s">
        <v>1293</v>
      </c>
      <c r="R254" s="28" t="s">
        <v>477</v>
      </c>
      <c r="S254" s="28" t="s">
        <v>569</v>
      </c>
      <c r="T254" s="28" t="s">
        <v>570</v>
      </c>
      <c r="U254" s="28" t="s">
        <v>123</v>
      </c>
      <c r="V254" s="28" t="s">
        <v>443</v>
      </c>
      <c r="W254" s="28">
        <v>43.2</v>
      </c>
      <c r="X254" s="28">
        <v>43.2</v>
      </c>
      <c r="Y254" s="28"/>
      <c r="Z254" s="28"/>
      <c r="AA254" s="33">
        <f t="shared" si="7"/>
        <v>43.2</v>
      </c>
      <c r="AB254" s="28">
        <v>43.2</v>
      </c>
      <c r="AC254" s="28"/>
      <c r="AD254" s="28"/>
      <c r="AE254" s="28"/>
      <c r="AF254" s="28"/>
      <c r="AG254" s="28"/>
      <c r="AH254" s="28"/>
    </row>
    <row r="255" s="2" customFormat="1" ht="59" customHeight="1" spans="1:34">
      <c r="A255" s="28" t="s">
        <v>1286</v>
      </c>
      <c r="B255" s="28">
        <v>248</v>
      </c>
      <c r="C255" s="28" t="s">
        <v>1356</v>
      </c>
      <c r="D255" s="28" t="s">
        <v>110</v>
      </c>
      <c r="E255" s="28" t="s">
        <v>111</v>
      </c>
      <c r="F255" s="28" t="s">
        <v>175</v>
      </c>
      <c r="G255" s="28" t="s">
        <v>1357</v>
      </c>
      <c r="H255" s="28" t="s">
        <v>114</v>
      </c>
      <c r="I255" s="28" t="s">
        <v>1358</v>
      </c>
      <c r="J255" s="28" t="s">
        <v>1359</v>
      </c>
      <c r="K255" s="28" t="s">
        <v>1360</v>
      </c>
      <c r="L255" s="28" t="s">
        <v>1359</v>
      </c>
      <c r="M255" s="28" t="s">
        <v>1361</v>
      </c>
      <c r="N255" s="28" t="s">
        <v>82</v>
      </c>
      <c r="O255" s="28" t="s">
        <v>275</v>
      </c>
      <c r="P255" s="28" t="s">
        <v>1292</v>
      </c>
      <c r="Q255" s="28" t="s">
        <v>1293</v>
      </c>
      <c r="R255" s="28" t="s">
        <v>1362</v>
      </c>
      <c r="S255" s="28" t="s">
        <v>569</v>
      </c>
      <c r="T255" s="28" t="s">
        <v>570</v>
      </c>
      <c r="U255" s="28" t="s">
        <v>123</v>
      </c>
      <c r="V255" s="28" t="s">
        <v>443</v>
      </c>
      <c r="W255" s="28">
        <v>3.6</v>
      </c>
      <c r="X255" s="28">
        <v>3.6</v>
      </c>
      <c r="Y255" s="28"/>
      <c r="Z255" s="28"/>
      <c r="AA255" s="33">
        <f t="shared" si="7"/>
        <v>3.6</v>
      </c>
      <c r="AB255" s="28">
        <v>3.6</v>
      </c>
      <c r="AC255" s="28"/>
      <c r="AD255" s="28"/>
      <c r="AE255" s="28"/>
      <c r="AF255" s="28"/>
      <c r="AG255" s="28"/>
      <c r="AH255" s="28"/>
    </row>
    <row r="256" s="2" customFormat="1" ht="59" customHeight="1" spans="1:34">
      <c r="A256" s="28" t="s">
        <v>1286</v>
      </c>
      <c r="B256" s="28">
        <v>249</v>
      </c>
      <c r="C256" s="28" t="s">
        <v>1363</v>
      </c>
      <c r="D256" s="28" t="s">
        <v>110</v>
      </c>
      <c r="E256" s="28" t="s">
        <v>160</v>
      </c>
      <c r="F256" s="28" t="s">
        <v>216</v>
      </c>
      <c r="G256" s="28" t="s">
        <v>1297</v>
      </c>
      <c r="H256" s="28" t="s">
        <v>114</v>
      </c>
      <c r="I256" s="28" t="s">
        <v>1364</v>
      </c>
      <c r="J256" s="28" t="s">
        <v>1298</v>
      </c>
      <c r="K256" s="28" t="s">
        <v>1299</v>
      </c>
      <c r="L256" s="28" t="s">
        <v>1298</v>
      </c>
      <c r="M256" s="28" t="s">
        <v>1300</v>
      </c>
      <c r="N256" s="28" t="s">
        <v>82</v>
      </c>
      <c r="O256" s="28" t="s">
        <v>275</v>
      </c>
      <c r="P256" s="28" t="s">
        <v>1292</v>
      </c>
      <c r="Q256" s="28" t="s">
        <v>1293</v>
      </c>
      <c r="R256" s="28" t="s">
        <v>1301</v>
      </c>
      <c r="S256" s="28" t="s">
        <v>569</v>
      </c>
      <c r="T256" s="28" t="s">
        <v>570</v>
      </c>
      <c r="U256" s="28" t="s">
        <v>123</v>
      </c>
      <c r="V256" s="28" t="s">
        <v>704</v>
      </c>
      <c r="W256" s="28">
        <v>14.4</v>
      </c>
      <c r="X256" s="28">
        <v>14.4</v>
      </c>
      <c r="Y256" s="28"/>
      <c r="Z256" s="28"/>
      <c r="AA256" s="33">
        <f t="shared" si="7"/>
        <v>14.4</v>
      </c>
      <c r="AB256" s="28">
        <v>14.4</v>
      </c>
      <c r="AC256" s="28"/>
      <c r="AD256" s="28"/>
      <c r="AE256" s="28"/>
      <c r="AF256" s="28"/>
      <c r="AG256" s="28"/>
      <c r="AH256" s="28"/>
    </row>
    <row r="257" s="2" customFormat="1" ht="59" customHeight="1" spans="1:34">
      <c r="A257" s="28" t="s">
        <v>1286</v>
      </c>
      <c r="B257" s="28">
        <v>250</v>
      </c>
      <c r="C257" s="28" t="s">
        <v>1366</v>
      </c>
      <c r="D257" s="28" t="s">
        <v>110</v>
      </c>
      <c r="E257" s="28" t="s">
        <v>111</v>
      </c>
      <c r="F257" s="28" t="s">
        <v>175</v>
      </c>
      <c r="G257" s="28" t="s">
        <v>1297</v>
      </c>
      <c r="H257" s="28" t="s">
        <v>114</v>
      </c>
      <c r="I257" s="28" t="s">
        <v>1367</v>
      </c>
      <c r="J257" s="28" t="s">
        <v>1308</v>
      </c>
      <c r="K257" s="28" t="s">
        <v>1309</v>
      </c>
      <c r="L257" s="28" t="s">
        <v>1308</v>
      </c>
      <c r="M257" s="28" t="s">
        <v>1300</v>
      </c>
      <c r="N257" s="28" t="s">
        <v>82</v>
      </c>
      <c r="O257" s="28" t="s">
        <v>275</v>
      </c>
      <c r="P257" s="28" t="s">
        <v>1292</v>
      </c>
      <c r="Q257" s="28" t="s">
        <v>1293</v>
      </c>
      <c r="R257" s="28" t="s">
        <v>1014</v>
      </c>
      <c r="S257" s="28" t="s">
        <v>569</v>
      </c>
      <c r="T257" s="28" t="s">
        <v>570</v>
      </c>
      <c r="U257" s="28" t="s">
        <v>123</v>
      </c>
      <c r="V257" s="28" t="s">
        <v>696</v>
      </c>
      <c r="W257" s="28">
        <v>14.4</v>
      </c>
      <c r="X257" s="28">
        <v>14.4</v>
      </c>
      <c r="Y257" s="28"/>
      <c r="Z257" s="28"/>
      <c r="AA257" s="33">
        <f t="shared" si="7"/>
        <v>14.4</v>
      </c>
      <c r="AB257" s="28">
        <v>14.4</v>
      </c>
      <c r="AC257" s="28"/>
      <c r="AD257" s="28"/>
      <c r="AE257" s="28"/>
      <c r="AF257" s="28"/>
      <c r="AG257" s="28"/>
      <c r="AH257" s="28"/>
    </row>
    <row r="258" s="2" customFormat="1" ht="59" customHeight="1" spans="1:34">
      <c r="A258" s="28" t="s">
        <v>1286</v>
      </c>
      <c r="B258" s="28">
        <v>251</v>
      </c>
      <c r="C258" s="28" t="s">
        <v>1368</v>
      </c>
      <c r="D258" s="28" t="s">
        <v>110</v>
      </c>
      <c r="E258" s="28" t="s">
        <v>111</v>
      </c>
      <c r="F258" s="28" t="s">
        <v>175</v>
      </c>
      <c r="G258" s="28" t="s">
        <v>1312</v>
      </c>
      <c r="H258" s="28" t="s">
        <v>114</v>
      </c>
      <c r="I258" s="28" t="s">
        <v>1086</v>
      </c>
      <c r="J258" s="28" t="s">
        <v>1369</v>
      </c>
      <c r="K258" s="28" t="s">
        <v>1370</v>
      </c>
      <c r="L258" s="28" t="s">
        <v>1371</v>
      </c>
      <c r="M258" s="28" t="s">
        <v>1316</v>
      </c>
      <c r="N258" s="28" t="s">
        <v>82</v>
      </c>
      <c r="O258" s="28" t="s">
        <v>275</v>
      </c>
      <c r="P258" s="28" t="s">
        <v>1292</v>
      </c>
      <c r="Q258" s="28" t="s">
        <v>1293</v>
      </c>
      <c r="R258" s="28" t="s">
        <v>1330</v>
      </c>
      <c r="S258" s="28" t="s">
        <v>569</v>
      </c>
      <c r="T258" s="28" t="s">
        <v>570</v>
      </c>
      <c r="U258" s="28" t="s">
        <v>123</v>
      </c>
      <c r="V258" s="28" t="s">
        <v>696</v>
      </c>
      <c r="W258" s="28">
        <v>21.6</v>
      </c>
      <c r="X258" s="28">
        <v>21.6</v>
      </c>
      <c r="Y258" s="28"/>
      <c r="Z258" s="28"/>
      <c r="AA258" s="33">
        <f t="shared" si="7"/>
        <v>21.6</v>
      </c>
      <c r="AB258" s="28">
        <v>21.6</v>
      </c>
      <c r="AC258" s="28"/>
      <c r="AD258" s="28"/>
      <c r="AE258" s="28"/>
      <c r="AF258" s="28"/>
      <c r="AG258" s="28"/>
      <c r="AH258" s="28"/>
    </row>
    <row r="259" s="2" customFormat="1" ht="59" customHeight="1" spans="1:34">
      <c r="A259" s="28" t="s">
        <v>1286</v>
      </c>
      <c r="B259" s="28">
        <v>252</v>
      </c>
      <c r="C259" s="28" t="s">
        <v>1372</v>
      </c>
      <c r="D259" s="28" t="s">
        <v>110</v>
      </c>
      <c r="E259" s="28" t="s">
        <v>160</v>
      </c>
      <c r="F259" s="28" t="s">
        <v>1018</v>
      </c>
      <c r="G259" s="28" t="s">
        <v>1373</v>
      </c>
      <c r="H259" s="28" t="s">
        <v>114</v>
      </c>
      <c r="I259" s="28" t="s">
        <v>1374</v>
      </c>
      <c r="J259" s="28" t="s">
        <v>1375</v>
      </c>
      <c r="K259" s="28" t="s">
        <v>1376</v>
      </c>
      <c r="L259" s="28" t="s">
        <v>1375</v>
      </c>
      <c r="M259" s="28" t="s">
        <v>1377</v>
      </c>
      <c r="N259" s="28" t="s">
        <v>82</v>
      </c>
      <c r="O259" s="28" t="s">
        <v>196</v>
      </c>
      <c r="P259" s="28" t="s">
        <v>1292</v>
      </c>
      <c r="Q259" s="28" t="s">
        <v>1293</v>
      </c>
      <c r="R259" s="28" t="s">
        <v>1362</v>
      </c>
      <c r="S259" s="28" t="s">
        <v>87</v>
      </c>
      <c r="T259" s="28" t="s">
        <v>570</v>
      </c>
      <c r="U259" s="28" t="s">
        <v>123</v>
      </c>
      <c r="V259" s="28" t="s">
        <v>124</v>
      </c>
      <c r="W259" s="28">
        <v>21.6</v>
      </c>
      <c r="X259" s="28">
        <v>21.6</v>
      </c>
      <c r="Y259" s="28"/>
      <c r="Z259" s="28"/>
      <c r="AA259" s="33">
        <f t="shared" si="7"/>
        <v>21.6</v>
      </c>
      <c r="AB259" s="28">
        <v>21.6</v>
      </c>
      <c r="AC259" s="28"/>
      <c r="AD259" s="28"/>
      <c r="AE259" s="28"/>
      <c r="AF259" s="28"/>
      <c r="AG259" s="28"/>
      <c r="AH259" s="28"/>
    </row>
    <row r="260" s="2" customFormat="1" ht="59" customHeight="1" spans="1:34">
      <c r="A260" s="28" t="s">
        <v>1286</v>
      </c>
      <c r="B260" s="28">
        <v>253</v>
      </c>
      <c r="C260" s="28" t="s">
        <v>1379</v>
      </c>
      <c r="D260" s="28" t="s">
        <v>110</v>
      </c>
      <c r="E260" s="28" t="s">
        <v>160</v>
      </c>
      <c r="F260" s="28" t="s">
        <v>1018</v>
      </c>
      <c r="G260" s="28" t="s">
        <v>1380</v>
      </c>
      <c r="H260" s="28" t="s">
        <v>114</v>
      </c>
      <c r="I260" s="28" t="s">
        <v>1381</v>
      </c>
      <c r="J260" s="28" t="s">
        <v>1382</v>
      </c>
      <c r="K260" s="28" t="s">
        <v>1383</v>
      </c>
      <c r="L260" s="28" t="s">
        <v>1382</v>
      </c>
      <c r="M260" s="28" t="s">
        <v>1384</v>
      </c>
      <c r="N260" s="28" t="s">
        <v>82</v>
      </c>
      <c r="O260" s="28" t="s">
        <v>196</v>
      </c>
      <c r="P260" s="28" t="s">
        <v>1292</v>
      </c>
      <c r="Q260" s="28" t="s">
        <v>1293</v>
      </c>
      <c r="R260" s="28" t="s">
        <v>1385</v>
      </c>
      <c r="S260" s="28" t="s">
        <v>87</v>
      </c>
      <c r="T260" s="28" t="s">
        <v>570</v>
      </c>
      <c r="U260" s="28" t="s">
        <v>123</v>
      </c>
      <c r="V260" s="28" t="s">
        <v>124</v>
      </c>
      <c r="W260" s="28">
        <v>7.2</v>
      </c>
      <c r="X260" s="28">
        <v>7.2</v>
      </c>
      <c r="Y260" s="28"/>
      <c r="Z260" s="28"/>
      <c r="AA260" s="33">
        <f t="shared" si="7"/>
        <v>7.2</v>
      </c>
      <c r="AB260" s="28">
        <v>7.2</v>
      </c>
      <c r="AC260" s="28"/>
      <c r="AD260" s="28"/>
      <c r="AE260" s="28"/>
      <c r="AF260" s="28"/>
      <c r="AG260" s="28"/>
      <c r="AH260" s="28"/>
    </row>
    <row r="261" s="2" customFormat="1" ht="59" customHeight="1" spans="1:34">
      <c r="A261" s="28" t="s">
        <v>1286</v>
      </c>
      <c r="B261" s="28">
        <v>254</v>
      </c>
      <c r="C261" s="28" t="s">
        <v>1386</v>
      </c>
      <c r="D261" s="28" t="s">
        <v>110</v>
      </c>
      <c r="E261" s="28" t="s">
        <v>160</v>
      </c>
      <c r="F261" s="28" t="s">
        <v>1018</v>
      </c>
      <c r="G261" s="28" t="s">
        <v>1387</v>
      </c>
      <c r="H261" s="28" t="s">
        <v>114</v>
      </c>
      <c r="I261" s="28" t="s">
        <v>1388</v>
      </c>
      <c r="J261" s="28" t="s">
        <v>1389</v>
      </c>
      <c r="K261" s="28" t="s">
        <v>1390</v>
      </c>
      <c r="L261" s="28" t="s">
        <v>1389</v>
      </c>
      <c r="M261" s="28" t="s">
        <v>1391</v>
      </c>
      <c r="N261" s="28" t="s">
        <v>82</v>
      </c>
      <c r="O261" s="28" t="s">
        <v>196</v>
      </c>
      <c r="P261" s="28" t="s">
        <v>1292</v>
      </c>
      <c r="Q261" s="28" t="s">
        <v>1392</v>
      </c>
      <c r="R261" s="28" t="s">
        <v>1393</v>
      </c>
      <c r="S261" s="28" t="s">
        <v>87</v>
      </c>
      <c r="T261" s="28" t="s">
        <v>570</v>
      </c>
      <c r="U261" s="28" t="s">
        <v>123</v>
      </c>
      <c r="V261" s="28" t="s">
        <v>632</v>
      </c>
      <c r="W261" s="28">
        <v>43.2</v>
      </c>
      <c r="X261" s="28">
        <v>43.2</v>
      </c>
      <c r="Y261" s="28"/>
      <c r="Z261" s="28"/>
      <c r="AA261" s="33">
        <f t="shared" si="7"/>
        <v>43.2</v>
      </c>
      <c r="AB261" s="28">
        <v>43.2</v>
      </c>
      <c r="AC261" s="28"/>
      <c r="AD261" s="28"/>
      <c r="AE261" s="28"/>
      <c r="AF261" s="28"/>
      <c r="AG261" s="28"/>
      <c r="AH261" s="28"/>
    </row>
    <row r="262" s="2" customFormat="1" ht="59" customHeight="1" spans="1:34">
      <c r="A262" s="28" t="s">
        <v>1286</v>
      </c>
      <c r="B262" s="28">
        <v>255</v>
      </c>
      <c r="C262" s="28" t="s">
        <v>1395</v>
      </c>
      <c r="D262" s="28" t="s">
        <v>110</v>
      </c>
      <c r="E262" s="28" t="s">
        <v>160</v>
      </c>
      <c r="F262" s="28" t="s">
        <v>1018</v>
      </c>
      <c r="G262" s="28" t="s">
        <v>1387</v>
      </c>
      <c r="H262" s="28" t="s">
        <v>114</v>
      </c>
      <c r="I262" s="28" t="s">
        <v>1396</v>
      </c>
      <c r="J262" s="28" t="s">
        <v>1397</v>
      </c>
      <c r="K262" s="28" t="s">
        <v>1398</v>
      </c>
      <c r="L262" s="28" t="s">
        <v>1397</v>
      </c>
      <c r="M262" s="28" t="s">
        <v>1391</v>
      </c>
      <c r="N262" s="28" t="s">
        <v>82</v>
      </c>
      <c r="O262" s="28" t="s">
        <v>196</v>
      </c>
      <c r="P262" s="28" t="s">
        <v>1292</v>
      </c>
      <c r="Q262" s="28" t="s">
        <v>1399</v>
      </c>
      <c r="R262" s="28" t="s">
        <v>1362</v>
      </c>
      <c r="S262" s="28" t="s">
        <v>87</v>
      </c>
      <c r="T262" s="28" t="s">
        <v>570</v>
      </c>
      <c r="U262" s="28" t="s">
        <v>123</v>
      </c>
      <c r="V262" s="28" t="s">
        <v>589</v>
      </c>
      <c r="W262" s="28">
        <v>43.2</v>
      </c>
      <c r="X262" s="28">
        <v>43.2</v>
      </c>
      <c r="Y262" s="28"/>
      <c r="Z262" s="28"/>
      <c r="AA262" s="33">
        <f t="shared" si="7"/>
        <v>43.2</v>
      </c>
      <c r="AB262" s="28">
        <v>43.2</v>
      </c>
      <c r="AC262" s="28"/>
      <c r="AD262" s="28"/>
      <c r="AE262" s="28"/>
      <c r="AF262" s="28"/>
      <c r="AG262" s="28"/>
      <c r="AH262" s="28"/>
    </row>
    <row r="263" s="2" customFormat="1" ht="59" customHeight="1" spans="1:34">
      <c r="A263" s="28" t="s">
        <v>1286</v>
      </c>
      <c r="B263" s="28">
        <v>256</v>
      </c>
      <c r="C263" s="28" t="s">
        <v>1401</v>
      </c>
      <c r="D263" s="28" t="s">
        <v>110</v>
      </c>
      <c r="E263" s="28" t="s">
        <v>160</v>
      </c>
      <c r="F263" s="28" t="s">
        <v>216</v>
      </c>
      <c r="G263" s="28" t="s">
        <v>1402</v>
      </c>
      <c r="H263" s="28" t="s">
        <v>114</v>
      </c>
      <c r="I263" s="28" t="s">
        <v>1403</v>
      </c>
      <c r="J263" s="28" t="s">
        <v>1404</v>
      </c>
      <c r="K263" s="28" t="s">
        <v>1405</v>
      </c>
      <c r="L263" s="28" t="s">
        <v>1404</v>
      </c>
      <c r="M263" s="28" t="s">
        <v>1406</v>
      </c>
      <c r="N263" s="28" t="s">
        <v>82</v>
      </c>
      <c r="O263" s="28" t="s">
        <v>196</v>
      </c>
      <c r="P263" s="28" t="s">
        <v>1292</v>
      </c>
      <c r="Q263" s="28" t="s">
        <v>1293</v>
      </c>
      <c r="R263" s="28" t="s">
        <v>1184</v>
      </c>
      <c r="S263" s="28" t="s">
        <v>87</v>
      </c>
      <c r="T263" s="28" t="s">
        <v>570</v>
      </c>
      <c r="U263" s="28" t="s">
        <v>123</v>
      </c>
      <c r="V263" s="28" t="s">
        <v>589</v>
      </c>
      <c r="W263" s="28">
        <v>36</v>
      </c>
      <c r="X263" s="28">
        <v>36</v>
      </c>
      <c r="Y263" s="28"/>
      <c r="Z263" s="28"/>
      <c r="AA263" s="33">
        <f t="shared" si="7"/>
        <v>36</v>
      </c>
      <c r="AB263" s="28">
        <v>36</v>
      </c>
      <c r="AC263" s="28"/>
      <c r="AD263" s="28"/>
      <c r="AE263" s="28"/>
      <c r="AF263" s="28"/>
      <c r="AG263" s="28"/>
      <c r="AH263" s="28"/>
    </row>
    <row r="264" s="2" customFormat="1" ht="59" customHeight="1" spans="1:34">
      <c r="A264" s="28" t="s">
        <v>1286</v>
      </c>
      <c r="B264" s="28">
        <v>257</v>
      </c>
      <c r="C264" s="28" t="s">
        <v>1407</v>
      </c>
      <c r="D264" s="28" t="s">
        <v>110</v>
      </c>
      <c r="E264" s="28" t="s">
        <v>160</v>
      </c>
      <c r="F264" s="28" t="s">
        <v>1018</v>
      </c>
      <c r="G264" s="28" t="s">
        <v>1387</v>
      </c>
      <c r="H264" s="28" t="s">
        <v>114</v>
      </c>
      <c r="I264" s="28" t="s">
        <v>1408</v>
      </c>
      <c r="J264" s="28" t="s">
        <v>1409</v>
      </c>
      <c r="K264" s="28" t="s">
        <v>1410</v>
      </c>
      <c r="L264" s="28" t="s">
        <v>1409</v>
      </c>
      <c r="M264" s="28" t="s">
        <v>1391</v>
      </c>
      <c r="N264" s="28" t="s">
        <v>82</v>
      </c>
      <c r="O264" s="28" t="s">
        <v>196</v>
      </c>
      <c r="P264" s="28" t="s">
        <v>1292</v>
      </c>
      <c r="Q264" s="28" t="s">
        <v>1411</v>
      </c>
      <c r="R264" s="28" t="s">
        <v>1362</v>
      </c>
      <c r="S264" s="28" t="s">
        <v>87</v>
      </c>
      <c r="T264" s="28" t="s">
        <v>570</v>
      </c>
      <c r="U264" s="28" t="s">
        <v>123</v>
      </c>
      <c r="V264" s="28" t="s">
        <v>534</v>
      </c>
      <c r="W264" s="28">
        <v>43.2</v>
      </c>
      <c r="X264" s="28">
        <v>43.2</v>
      </c>
      <c r="Y264" s="28"/>
      <c r="Z264" s="28"/>
      <c r="AA264" s="33">
        <f t="shared" si="7"/>
        <v>43.2</v>
      </c>
      <c r="AB264" s="28">
        <v>43.2</v>
      </c>
      <c r="AC264" s="28"/>
      <c r="AD264" s="28"/>
      <c r="AE264" s="28"/>
      <c r="AF264" s="28"/>
      <c r="AG264" s="28"/>
      <c r="AH264" s="28"/>
    </row>
    <row r="265" s="2" customFormat="1" ht="59" customHeight="1" spans="1:34">
      <c r="A265" s="28" t="s">
        <v>1286</v>
      </c>
      <c r="B265" s="28">
        <v>258</v>
      </c>
      <c r="C265" s="28" t="s">
        <v>1414</v>
      </c>
      <c r="D265" s="28" t="s">
        <v>110</v>
      </c>
      <c r="E265" s="28" t="s">
        <v>160</v>
      </c>
      <c r="F265" s="28" t="s">
        <v>1018</v>
      </c>
      <c r="G265" s="28" t="s">
        <v>1415</v>
      </c>
      <c r="H265" s="28" t="s">
        <v>114</v>
      </c>
      <c r="I265" s="28" t="s">
        <v>1416</v>
      </c>
      <c r="J265" s="28" t="s">
        <v>1417</v>
      </c>
      <c r="K265" s="28" t="s">
        <v>1418</v>
      </c>
      <c r="L265" s="28" t="s">
        <v>1417</v>
      </c>
      <c r="M265" s="28" t="s">
        <v>1419</v>
      </c>
      <c r="N265" s="28" t="s">
        <v>82</v>
      </c>
      <c r="O265" s="28" t="s">
        <v>196</v>
      </c>
      <c r="P265" s="28" t="s">
        <v>1292</v>
      </c>
      <c r="Q265" s="28" t="s">
        <v>1399</v>
      </c>
      <c r="R265" s="28" t="s">
        <v>1420</v>
      </c>
      <c r="S265" s="28" t="s">
        <v>87</v>
      </c>
      <c r="T265" s="28" t="s">
        <v>570</v>
      </c>
      <c r="U265" s="28" t="s">
        <v>123</v>
      </c>
      <c r="V265" s="28" t="s">
        <v>534</v>
      </c>
      <c r="W265" s="28">
        <v>57.6</v>
      </c>
      <c r="X265" s="28">
        <v>57.6</v>
      </c>
      <c r="Y265" s="28"/>
      <c r="Z265" s="28"/>
      <c r="AA265" s="33">
        <f t="shared" si="7"/>
        <v>57.6</v>
      </c>
      <c r="AB265" s="28">
        <v>57.6</v>
      </c>
      <c r="AC265" s="28"/>
      <c r="AD265" s="28"/>
      <c r="AE265" s="28"/>
      <c r="AF265" s="28"/>
      <c r="AG265" s="28"/>
      <c r="AH265" s="28"/>
    </row>
    <row r="266" s="2" customFormat="1" ht="59" customHeight="1" spans="1:34">
      <c r="A266" s="28" t="s">
        <v>1286</v>
      </c>
      <c r="B266" s="28">
        <v>259</v>
      </c>
      <c r="C266" s="28" t="s">
        <v>1421</v>
      </c>
      <c r="D266" s="28" t="s">
        <v>110</v>
      </c>
      <c r="E266" s="28" t="s">
        <v>160</v>
      </c>
      <c r="F266" s="28" t="s">
        <v>1018</v>
      </c>
      <c r="G266" s="28" t="s">
        <v>1402</v>
      </c>
      <c r="H266" s="28" t="s">
        <v>114</v>
      </c>
      <c r="I266" s="28" t="s">
        <v>1422</v>
      </c>
      <c r="J266" s="28" t="s">
        <v>1423</v>
      </c>
      <c r="K266" s="28" t="s">
        <v>1424</v>
      </c>
      <c r="L266" s="28" t="s">
        <v>1423</v>
      </c>
      <c r="M266" s="28" t="s">
        <v>1406</v>
      </c>
      <c r="N266" s="28" t="s">
        <v>82</v>
      </c>
      <c r="O266" s="28" t="s">
        <v>196</v>
      </c>
      <c r="P266" s="28" t="s">
        <v>1292</v>
      </c>
      <c r="Q266" s="28" t="s">
        <v>1411</v>
      </c>
      <c r="R266" s="28" t="s">
        <v>1362</v>
      </c>
      <c r="S266" s="28" t="s">
        <v>87</v>
      </c>
      <c r="T266" s="28" t="s">
        <v>570</v>
      </c>
      <c r="U266" s="28" t="s">
        <v>123</v>
      </c>
      <c r="V266" s="28" t="s">
        <v>768</v>
      </c>
      <c r="W266" s="28">
        <v>36</v>
      </c>
      <c r="X266" s="28">
        <v>36</v>
      </c>
      <c r="Y266" s="28"/>
      <c r="Z266" s="28"/>
      <c r="AA266" s="33">
        <f t="shared" si="7"/>
        <v>36</v>
      </c>
      <c r="AB266" s="28">
        <v>36</v>
      </c>
      <c r="AC266" s="28"/>
      <c r="AD266" s="28"/>
      <c r="AE266" s="28"/>
      <c r="AF266" s="28"/>
      <c r="AG266" s="28"/>
      <c r="AH266" s="28"/>
    </row>
    <row r="267" s="2" customFormat="1" ht="59" customHeight="1" spans="1:34">
      <c r="A267" s="28" t="s">
        <v>1286</v>
      </c>
      <c r="B267" s="28">
        <v>260</v>
      </c>
      <c r="C267" s="28" t="s">
        <v>1426</v>
      </c>
      <c r="D267" s="28" t="s">
        <v>110</v>
      </c>
      <c r="E267" s="28" t="s">
        <v>160</v>
      </c>
      <c r="F267" s="28" t="s">
        <v>1018</v>
      </c>
      <c r="G267" s="28" t="s">
        <v>1387</v>
      </c>
      <c r="H267" s="28" t="s">
        <v>114</v>
      </c>
      <c r="I267" s="28" t="s">
        <v>1427</v>
      </c>
      <c r="J267" s="28" t="s">
        <v>1428</v>
      </c>
      <c r="K267" s="28" t="s">
        <v>1429</v>
      </c>
      <c r="L267" s="28" t="s">
        <v>1428</v>
      </c>
      <c r="M267" s="28" t="s">
        <v>1391</v>
      </c>
      <c r="N267" s="28" t="s">
        <v>82</v>
      </c>
      <c r="O267" s="28" t="s">
        <v>196</v>
      </c>
      <c r="P267" s="28" t="s">
        <v>1292</v>
      </c>
      <c r="Q267" s="28" t="s">
        <v>1392</v>
      </c>
      <c r="R267" s="28" t="s">
        <v>1184</v>
      </c>
      <c r="S267" s="28" t="s">
        <v>87</v>
      </c>
      <c r="T267" s="28" t="s">
        <v>570</v>
      </c>
      <c r="U267" s="28" t="s">
        <v>123</v>
      </c>
      <c r="V267" s="28" t="s">
        <v>768</v>
      </c>
      <c r="W267" s="28">
        <v>43.2</v>
      </c>
      <c r="X267" s="28">
        <v>43.2</v>
      </c>
      <c r="Y267" s="28"/>
      <c r="Z267" s="28"/>
      <c r="AA267" s="33">
        <f t="shared" si="7"/>
        <v>43.2</v>
      </c>
      <c r="AB267" s="28">
        <v>43.2</v>
      </c>
      <c r="AC267" s="28"/>
      <c r="AD267" s="28"/>
      <c r="AE267" s="28"/>
      <c r="AF267" s="28"/>
      <c r="AG267" s="28"/>
      <c r="AH267" s="28"/>
    </row>
    <row r="268" s="2" customFormat="1" ht="59" customHeight="1" spans="1:34">
      <c r="A268" s="28" t="s">
        <v>1286</v>
      </c>
      <c r="B268" s="28">
        <v>261</v>
      </c>
      <c r="C268" s="28" t="s">
        <v>1430</v>
      </c>
      <c r="D268" s="28" t="s">
        <v>110</v>
      </c>
      <c r="E268" s="28" t="s">
        <v>160</v>
      </c>
      <c r="F268" s="28" t="s">
        <v>1018</v>
      </c>
      <c r="G268" s="28" t="s">
        <v>1373</v>
      </c>
      <c r="H268" s="28" t="s">
        <v>114</v>
      </c>
      <c r="I268" s="28" t="s">
        <v>1431</v>
      </c>
      <c r="J268" s="28" t="s">
        <v>1375</v>
      </c>
      <c r="K268" s="28" t="s">
        <v>1432</v>
      </c>
      <c r="L268" s="28" t="s">
        <v>1375</v>
      </c>
      <c r="M268" s="28" t="s">
        <v>1377</v>
      </c>
      <c r="N268" s="28" t="s">
        <v>82</v>
      </c>
      <c r="O268" s="28" t="s">
        <v>196</v>
      </c>
      <c r="P268" s="28" t="s">
        <v>1292</v>
      </c>
      <c r="Q268" s="28" t="s">
        <v>1411</v>
      </c>
      <c r="R268" s="28" t="s">
        <v>1362</v>
      </c>
      <c r="S268" s="28" t="s">
        <v>87</v>
      </c>
      <c r="T268" s="28" t="s">
        <v>570</v>
      </c>
      <c r="U268" s="28" t="s">
        <v>123</v>
      </c>
      <c r="V268" s="28" t="s">
        <v>647</v>
      </c>
      <c r="W268" s="28">
        <v>21.6</v>
      </c>
      <c r="X268" s="28">
        <v>21.6</v>
      </c>
      <c r="Y268" s="28"/>
      <c r="Z268" s="28"/>
      <c r="AA268" s="33">
        <f t="shared" si="7"/>
        <v>21.6</v>
      </c>
      <c r="AB268" s="28">
        <v>21.6</v>
      </c>
      <c r="AC268" s="28"/>
      <c r="AD268" s="28"/>
      <c r="AE268" s="28"/>
      <c r="AF268" s="28"/>
      <c r="AG268" s="28"/>
      <c r="AH268" s="28"/>
    </row>
    <row r="269" s="2" customFormat="1" ht="59" customHeight="1" spans="1:34">
      <c r="A269" s="28" t="s">
        <v>1286</v>
      </c>
      <c r="B269" s="28">
        <v>262</v>
      </c>
      <c r="C269" s="28" t="s">
        <v>1435</v>
      </c>
      <c r="D269" s="28" t="s">
        <v>110</v>
      </c>
      <c r="E269" s="28" t="s">
        <v>160</v>
      </c>
      <c r="F269" s="28" t="s">
        <v>1018</v>
      </c>
      <c r="G269" s="28" t="s">
        <v>1387</v>
      </c>
      <c r="H269" s="28" t="s">
        <v>114</v>
      </c>
      <c r="I269" s="28" t="s">
        <v>1436</v>
      </c>
      <c r="J269" s="28" t="s">
        <v>1437</v>
      </c>
      <c r="K269" s="28" t="s">
        <v>1438</v>
      </c>
      <c r="L269" s="28" t="s">
        <v>1437</v>
      </c>
      <c r="M269" s="28" t="s">
        <v>1391</v>
      </c>
      <c r="N269" s="28" t="s">
        <v>82</v>
      </c>
      <c r="O269" s="28" t="s">
        <v>196</v>
      </c>
      <c r="P269" s="28" t="s">
        <v>1292</v>
      </c>
      <c r="Q269" s="28" t="s">
        <v>1399</v>
      </c>
      <c r="R269" s="28" t="s">
        <v>1362</v>
      </c>
      <c r="S269" s="28" t="s">
        <v>87</v>
      </c>
      <c r="T269" s="28" t="s">
        <v>570</v>
      </c>
      <c r="U269" s="28" t="s">
        <v>123</v>
      </c>
      <c r="V269" s="28" t="s">
        <v>554</v>
      </c>
      <c r="W269" s="28">
        <v>43.2</v>
      </c>
      <c r="X269" s="28">
        <v>43.2</v>
      </c>
      <c r="Y269" s="28"/>
      <c r="Z269" s="28"/>
      <c r="AA269" s="33">
        <f t="shared" si="7"/>
        <v>43.2</v>
      </c>
      <c r="AB269" s="28">
        <v>43.2</v>
      </c>
      <c r="AC269" s="28"/>
      <c r="AD269" s="28"/>
      <c r="AE269" s="28"/>
      <c r="AF269" s="28"/>
      <c r="AG269" s="28"/>
      <c r="AH269" s="28"/>
    </row>
    <row r="270" s="2" customFormat="1" ht="59" customHeight="1" spans="1:34">
      <c r="A270" s="28" t="s">
        <v>1286</v>
      </c>
      <c r="B270" s="28">
        <v>263</v>
      </c>
      <c r="C270" s="28" t="s">
        <v>1441</v>
      </c>
      <c r="D270" s="28" t="s">
        <v>110</v>
      </c>
      <c r="E270" s="28" t="s">
        <v>160</v>
      </c>
      <c r="F270" s="28" t="s">
        <v>1018</v>
      </c>
      <c r="G270" s="28" t="s">
        <v>1380</v>
      </c>
      <c r="H270" s="28" t="s">
        <v>114</v>
      </c>
      <c r="I270" s="28" t="s">
        <v>1442</v>
      </c>
      <c r="J270" s="28" t="s">
        <v>1443</v>
      </c>
      <c r="K270" s="28" t="s">
        <v>1444</v>
      </c>
      <c r="L270" s="28" t="s">
        <v>1443</v>
      </c>
      <c r="M270" s="28" t="s">
        <v>1384</v>
      </c>
      <c r="N270" s="28" t="s">
        <v>82</v>
      </c>
      <c r="O270" s="28" t="s">
        <v>196</v>
      </c>
      <c r="P270" s="28" t="s">
        <v>1292</v>
      </c>
      <c r="Q270" s="28" t="s">
        <v>1293</v>
      </c>
      <c r="R270" s="28" t="s">
        <v>1362</v>
      </c>
      <c r="S270" s="28" t="s">
        <v>87</v>
      </c>
      <c r="T270" s="28" t="s">
        <v>570</v>
      </c>
      <c r="U270" s="28" t="s">
        <v>123</v>
      </c>
      <c r="V270" s="28" t="s">
        <v>554</v>
      </c>
      <c r="W270" s="28">
        <v>7.2</v>
      </c>
      <c r="X270" s="28">
        <v>7.2</v>
      </c>
      <c r="Y270" s="28"/>
      <c r="Z270" s="28"/>
      <c r="AA270" s="33">
        <f t="shared" si="7"/>
        <v>7.2</v>
      </c>
      <c r="AB270" s="28">
        <v>7.2</v>
      </c>
      <c r="AC270" s="28"/>
      <c r="AD270" s="28"/>
      <c r="AE270" s="28"/>
      <c r="AF270" s="28"/>
      <c r="AG270" s="28"/>
      <c r="AH270" s="28"/>
    </row>
    <row r="271" s="2" customFormat="1" ht="59" customHeight="1" spans="1:34">
      <c r="A271" s="28" t="s">
        <v>1286</v>
      </c>
      <c r="B271" s="28">
        <v>264</v>
      </c>
      <c r="C271" s="28" t="s">
        <v>1445</v>
      </c>
      <c r="D271" s="28" t="s">
        <v>110</v>
      </c>
      <c r="E271" s="28" t="s">
        <v>160</v>
      </c>
      <c r="F271" s="28" t="s">
        <v>1018</v>
      </c>
      <c r="G271" s="28" t="s">
        <v>1446</v>
      </c>
      <c r="H271" s="28" t="s">
        <v>114</v>
      </c>
      <c r="I271" s="28" t="s">
        <v>1447</v>
      </c>
      <c r="J271" s="28" t="s">
        <v>1448</v>
      </c>
      <c r="K271" s="28" t="s">
        <v>1449</v>
      </c>
      <c r="L271" s="28" t="s">
        <v>1448</v>
      </c>
      <c r="M271" s="28" t="s">
        <v>1450</v>
      </c>
      <c r="N271" s="28" t="s">
        <v>82</v>
      </c>
      <c r="O271" s="28" t="s">
        <v>196</v>
      </c>
      <c r="P271" s="28" t="s">
        <v>1292</v>
      </c>
      <c r="Q271" s="28" t="s">
        <v>1411</v>
      </c>
      <c r="R271" s="28" t="s">
        <v>1362</v>
      </c>
      <c r="S271" s="28" t="s">
        <v>87</v>
      </c>
      <c r="T271" s="28" t="s">
        <v>570</v>
      </c>
      <c r="U271" s="28" t="s">
        <v>123</v>
      </c>
      <c r="V271" s="28" t="s">
        <v>554</v>
      </c>
      <c r="W271" s="28">
        <v>14.4</v>
      </c>
      <c r="X271" s="28">
        <v>14.4</v>
      </c>
      <c r="Y271" s="28"/>
      <c r="Z271" s="28"/>
      <c r="AA271" s="33">
        <f t="shared" si="7"/>
        <v>14.4</v>
      </c>
      <c r="AB271" s="28">
        <v>14.4</v>
      </c>
      <c r="AC271" s="28"/>
      <c r="AD271" s="28"/>
      <c r="AE271" s="28"/>
      <c r="AF271" s="28"/>
      <c r="AG271" s="28"/>
      <c r="AH271" s="28"/>
    </row>
    <row r="272" s="2" customFormat="1" ht="59" customHeight="1" spans="1:34">
      <c r="A272" s="28" t="s">
        <v>1286</v>
      </c>
      <c r="B272" s="28">
        <v>265</v>
      </c>
      <c r="C272" s="28" t="s">
        <v>1451</v>
      </c>
      <c r="D272" s="28" t="s">
        <v>110</v>
      </c>
      <c r="E272" s="28" t="s">
        <v>160</v>
      </c>
      <c r="F272" s="28" t="s">
        <v>1018</v>
      </c>
      <c r="G272" s="28" t="s">
        <v>1373</v>
      </c>
      <c r="H272" s="28" t="s">
        <v>114</v>
      </c>
      <c r="I272" s="28" t="s">
        <v>1452</v>
      </c>
      <c r="J272" s="28" t="s">
        <v>1375</v>
      </c>
      <c r="K272" s="28" t="s">
        <v>1453</v>
      </c>
      <c r="L272" s="28" t="s">
        <v>1375</v>
      </c>
      <c r="M272" s="28" t="s">
        <v>1377</v>
      </c>
      <c r="N272" s="28" t="s">
        <v>82</v>
      </c>
      <c r="O272" s="28" t="s">
        <v>196</v>
      </c>
      <c r="P272" s="28" t="s">
        <v>1292</v>
      </c>
      <c r="Q272" s="28" t="s">
        <v>1411</v>
      </c>
      <c r="R272" s="28" t="s">
        <v>1362</v>
      </c>
      <c r="S272" s="28" t="s">
        <v>87</v>
      </c>
      <c r="T272" s="28" t="s">
        <v>570</v>
      </c>
      <c r="U272" s="28" t="s">
        <v>123</v>
      </c>
      <c r="V272" s="28" t="s">
        <v>523</v>
      </c>
      <c r="W272" s="28">
        <v>21.6</v>
      </c>
      <c r="X272" s="28">
        <v>21.6</v>
      </c>
      <c r="Y272" s="28"/>
      <c r="Z272" s="28"/>
      <c r="AA272" s="33">
        <f t="shared" si="7"/>
        <v>21.6</v>
      </c>
      <c r="AB272" s="28">
        <v>21.6</v>
      </c>
      <c r="AC272" s="28"/>
      <c r="AD272" s="28"/>
      <c r="AE272" s="28"/>
      <c r="AF272" s="28"/>
      <c r="AG272" s="28"/>
      <c r="AH272" s="28"/>
    </row>
    <row r="273" s="2" customFormat="1" ht="59" customHeight="1" spans="1:34">
      <c r="A273" s="28" t="s">
        <v>1286</v>
      </c>
      <c r="B273" s="28">
        <v>266</v>
      </c>
      <c r="C273" s="28" t="s">
        <v>1456</v>
      </c>
      <c r="D273" s="28" t="s">
        <v>110</v>
      </c>
      <c r="E273" s="28" t="s">
        <v>160</v>
      </c>
      <c r="F273" s="28" t="s">
        <v>1018</v>
      </c>
      <c r="G273" s="28" t="s">
        <v>1446</v>
      </c>
      <c r="H273" s="28" t="s">
        <v>114</v>
      </c>
      <c r="I273" s="28" t="s">
        <v>1457</v>
      </c>
      <c r="J273" s="28" t="s">
        <v>1458</v>
      </c>
      <c r="K273" s="28" t="s">
        <v>1459</v>
      </c>
      <c r="L273" s="28" t="s">
        <v>1458</v>
      </c>
      <c r="M273" s="28" t="s">
        <v>1450</v>
      </c>
      <c r="N273" s="28" t="s">
        <v>82</v>
      </c>
      <c r="O273" s="28" t="s">
        <v>196</v>
      </c>
      <c r="P273" s="28" t="s">
        <v>1292</v>
      </c>
      <c r="Q273" s="28" t="s">
        <v>1293</v>
      </c>
      <c r="R273" s="28" t="s">
        <v>1184</v>
      </c>
      <c r="S273" s="28" t="s">
        <v>87</v>
      </c>
      <c r="T273" s="28" t="s">
        <v>570</v>
      </c>
      <c r="U273" s="28" t="s">
        <v>123</v>
      </c>
      <c r="V273" s="28" t="s">
        <v>523</v>
      </c>
      <c r="W273" s="28">
        <v>14.4</v>
      </c>
      <c r="X273" s="28">
        <v>14.4</v>
      </c>
      <c r="Y273" s="28"/>
      <c r="Z273" s="28"/>
      <c r="AA273" s="33">
        <f t="shared" si="7"/>
        <v>14.4</v>
      </c>
      <c r="AB273" s="28">
        <v>14.4</v>
      </c>
      <c r="AC273" s="28"/>
      <c r="AD273" s="28"/>
      <c r="AE273" s="28"/>
      <c r="AF273" s="28"/>
      <c r="AG273" s="28"/>
      <c r="AH273" s="28"/>
    </row>
    <row r="274" s="2" customFormat="1" ht="59" customHeight="1" spans="1:34">
      <c r="A274" s="28" t="s">
        <v>1286</v>
      </c>
      <c r="B274" s="28">
        <v>267</v>
      </c>
      <c r="C274" s="28" t="s">
        <v>1460</v>
      </c>
      <c r="D274" s="28" t="s">
        <v>110</v>
      </c>
      <c r="E274" s="28" t="s">
        <v>160</v>
      </c>
      <c r="F274" s="28" t="s">
        <v>1018</v>
      </c>
      <c r="G274" s="28" t="s">
        <v>1380</v>
      </c>
      <c r="H274" s="28" t="s">
        <v>114</v>
      </c>
      <c r="I274" s="28" t="s">
        <v>1461</v>
      </c>
      <c r="J274" s="28" t="s">
        <v>1462</v>
      </c>
      <c r="K274" s="28" t="s">
        <v>1463</v>
      </c>
      <c r="L274" s="28" t="s">
        <v>1462</v>
      </c>
      <c r="M274" s="28" t="s">
        <v>1384</v>
      </c>
      <c r="N274" s="28" t="s">
        <v>82</v>
      </c>
      <c r="O274" s="28" t="s">
        <v>196</v>
      </c>
      <c r="P274" s="28" t="s">
        <v>1292</v>
      </c>
      <c r="Q274" s="28" t="s">
        <v>1411</v>
      </c>
      <c r="R274" s="28" t="s">
        <v>1362</v>
      </c>
      <c r="S274" s="28" t="s">
        <v>87</v>
      </c>
      <c r="T274" s="28" t="s">
        <v>570</v>
      </c>
      <c r="U274" s="28" t="s">
        <v>123</v>
      </c>
      <c r="V274" s="28" t="s">
        <v>523</v>
      </c>
      <c r="W274" s="28">
        <v>7.2</v>
      </c>
      <c r="X274" s="28">
        <v>7.2</v>
      </c>
      <c r="Y274" s="28"/>
      <c r="Z274" s="28"/>
      <c r="AA274" s="33">
        <f t="shared" si="7"/>
        <v>7.2</v>
      </c>
      <c r="AB274" s="28">
        <v>7.2</v>
      </c>
      <c r="AC274" s="28"/>
      <c r="AD274" s="28"/>
      <c r="AE274" s="28"/>
      <c r="AF274" s="28"/>
      <c r="AG274" s="28"/>
      <c r="AH274" s="28"/>
    </row>
    <row r="275" s="2" customFormat="1" ht="79" customHeight="1" spans="1:34">
      <c r="A275" s="28" t="s">
        <v>1286</v>
      </c>
      <c r="B275" s="28">
        <v>268</v>
      </c>
      <c r="C275" s="28" t="s">
        <v>2578</v>
      </c>
      <c r="D275" s="28" t="s">
        <v>110</v>
      </c>
      <c r="E275" s="28" t="s">
        <v>111</v>
      </c>
      <c r="F275" s="28" t="s">
        <v>175</v>
      </c>
      <c r="G275" s="28" t="s">
        <v>2579</v>
      </c>
      <c r="H275" s="28" t="s">
        <v>114</v>
      </c>
      <c r="I275" s="28" t="s">
        <v>2580</v>
      </c>
      <c r="J275" s="28" t="s">
        <v>2581</v>
      </c>
      <c r="K275" s="28" t="s">
        <v>2582</v>
      </c>
      <c r="L275" s="28" t="s">
        <v>2581</v>
      </c>
      <c r="M275" s="28" t="s">
        <v>2583</v>
      </c>
      <c r="N275" s="28" t="s">
        <v>82</v>
      </c>
      <c r="O275" s="28" t="s">
        <v>196</v>
      </c>
      <c r="P275" s="28" t="s">
        <v>2584</v>
      </c>
      <c r="Q275" s="28" t="s">
        <v>2585</v>
      </c>
      <c r="R275" s="28" t="s">
        <v>2586</v>
      </c>
      <c r="S275" s="28" t="s">
        <v>1015</v>
      </c>
      <c r="T275" s="28" t="s">
        <v>570</v>
      </c>
      <c r="U275" s="28" t="s">
        <v>214</v>
      </c>
      <c r="V275" s="28" t="s">
        <v>90</v>
      </c>
      <c r="W275" s="28">
        <v>650</v>
      </c>
      <c r="X275" s="28">
        <v>650</v>
      </c>
      <c r="Y275" s="28"/>
      <c r="Z275" s="28"/>
      <c r="AA275" s="33">
        <f t="shared" si="7"/>
        <v>300</v>
      </c>
      <c r="AB275" s="28">
        <v>300</v>
      </c>
      <c r="AC275" s="28"/>
      <c r="AD275" s="28"/>
      <c r="AE275" s="28"/>
      <c r="AF275" s="28"/>
      <c r="AG275" s="28"/>
      <c r="AH275" s="28"/>
    </row>
    <row r="276" s="2" customFormat="1" ht="80" customHeight="1" spans="1:34">
      <c r="A276" s="28" t="s">
        <v>1004</v>
      </c>
      <c r="B276" s="28">
        <v>269</v>
      </c>
      <c r="C276" s="28" t="s">
        <v>1005</v>
      </c>
      <c r="D276" s="28" t="s">
        <v>110</v>
      </c>
      <c r="E276" s="28" t="s">
        <v>111</v>
      </c>
      <c r="F276" s="28" t="s">
        <v>175</v>
      </c>
      <c r="G276" s="28" t="s">
        <v>1006</v>
      </c>
      <c r="H276" s="28" t="s">
        <v>114</v>
      </c>
      <c r="I276" s="28" t="s">
        <v>1007</v>
      </c>
      <c r="J276" s="28" t="s">
        <v>1008</v>
      </c>
      <c r="K276" s="28" t="s">
        <v>1009</v>
      </c>
      <c r="L276" s="28" t="s">
        <v>1008</v>
      </c>
      <c r="M276" s="28" t="s">
        <v>1010</v>
      </c>
      <c r="N276" s="28" t="s">
        <v>1011</v>
      </c>
      <c r="O276" s="28" t="s">
        <v>196</v>
      </c>
      <c r="P276" s="28" t="s">
        <v>1012</v>
      </c>
      <c r="Q276" s="28" t="s">
        <v>1013</v>
      </c>
      <c r="R276" s="28" t="s">
        <v>1014</v>
      </c>
      <c r="S276" s="28" t="s">
        <v>1015</v>
      </c>
      <c r="T276" s="28" t="s">
        <v>570</v>
      </c>
      <c r="U276" s="28" t="s">
        <v>123</v>
      </c>
      <c r="V276" s="28" t="s">
        <v>90</v>
      </c>
      <c r="W276" s="28">
        <v>500</v>
      </c>
      <c r="X276" s="28">
        <v>500</v>
      </c>
      <c r="Y276" s="28"/>
      <c r="Z276" s="28"/>
      <c r="AA276" s="33">
        <f t="shared" si="7"/>
        <v>300</v>
      </c>
      <c r="AB276" s="28">
        <v>300</v>
      </c>
      <c r="AC276" s="28"/>
      <c r="AD276" s="28"/>
      <c r="AE276" s="28"/>
      <c r="AF276" s="28"/>
      <c r="AG276" s="28"/>
      <c r="AH276" s="28"/>
    </row>
    <row r="277" s="2" customFormat="1" ht="157" customHeight="1" spans="1:34">
      <c r="A277" s="28" t="s">
        <v>1004</v>
      </c>
      <c r="B277" s="28">
        <v>270</v>
      </c>
      <c r="C277" s="28" t="s">
        <v>1464</v>
      </c>
      <c r="D277" s="28" t="s">
        <v>110</v>
      </c>
      <c r="E277" s="28" t="s">
        <v>111</v>
      </c>
      <c r="F277" s="28" t="s">
        <v>175</v>
      </c>
      <c r="G277" s="28" t="s">
        <v>1465</v>
      </c>
      <c r="H277" s="28" t="s">
        <v>114</v>
      </c>
      <c r="I277" s="28" t="s">
        <v>1466</v>
      </c>
      <c r="J277" s="28" t="s">
        <v>1467</v>
      </c>
      <c r="K277" s="28" t="s">
        <v>1468</v>
      </c>
      <c r="L277" s="28" t="s">
        <v>1467</v>
      </c>
      <c r="M277" s="28" t="s">
        <v>1469</v>
      </c>
      <c r="N277" s="28" t="s">
        <v>167</v>
      </c>
      <c r="O277" s="28" t="s">
        <v>83</v>
      </c>
      <c r="P277" s="28" t="s">
        <v>1470</v>
      </c>
      <c r="Q277" s="28" t="s">
        <v>1471</v>
      </c>
      <c r="R277" s="28" t="s">
        <v>1472</v>
      </c>
      <c r="S277" s="28" t="s">
        <v>87</v>
      </c>
      <c r="T277" s="28" t="s">
        <v>570</v>
      </c>
      <c r="U277" s="28" t="s">
        <v>123</v>
      </c>
      <c r="V277" s="28" t="s">
        <v>632</v>
      </c>
      <c r="W277" s="28">
        <v>100</v>
      </c>
      <c r="X277" s="28">
        <v>100</v>
      </c>
      <c r="Y277" s="28"/>
      <c r="Z277" s="28"/>
      <c r="AA277" s="33">
        <f t="shared" si="7"/>
        <v>100</v>
      </c>
      <c r="AB277" s="28">
        <v>100</v>
      </c>
      <c r="AC277" s="28"/>
      <c r="AD277" s="28"/>
      <c r="AE277" s="28"/>
      <c r="AF277" s="28"/>
      <c r="AG277" s="28"/>
      <c r="AH277" s="28"/>
    </row>
  </sheetData>
  <sheetProtection formatCells="0" insertHyperlinks="0" autoFilter="0"/>
  <autoFilter ref="A6:AH277">
    <extLst/>
  </autoFilter>
  <mergeCells count="40">
    <mergeCell ref="A1:C1"/>
    <mergeCell ref="A2:AH2"/>
    <mergeCell ref="L3:T3"/>
    <mergeCell ref="U3:V3"/>
    <mergeCell ref="W3:Z3"/>
    <mergeCell ref="AA3:AH3"/>
    <mergeCell ref="M4:P4"/>
    <mergeCell ref="Q4:S4"/>
    <mergeCell ref="X4:Z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4:W6"/>
    <mergeCell ref="X5:X6"/>
    <mergeCell ref="Y5:Y6"/>
    <mergeCell ref="Z5:Z6"/>
    <mergeCell ref="AA4:AA6"/>
    <mergeCell ref="AE4:AE5"/>
    <mergeCell ref="AH4:AH5"/>
    <mergeCell ref="AB4:AD5"/>
    <mergeCell ref="AF4:AG5"/>
  </mergeCells>
  <dataValidations count="2">
    <dataValidation type="list" allowBlank="1" showInputMessage="1" showErrorMessage="1" sqref="D152 D154">
      <formula1>项目类型</formula1>
    </dataValidation>
    <dataValidation type="list" allowBlank="1" showInputMessage="1" showErrorMessage="1" sqref="F154">
      <formula1>INDIRECT(E154)</formula1>
    </dataValidation>
  </dataValidations>
  <hyperlinks>
    <hyperlink ref="C185" r:id="rId3" display="巫溪县2024年冷链物流中心基础设施建设项目"/>
  </hyperlinks>
  <printOptions horizontalCentered="1"/>
  <pageMargins left="0.306944444444444" right="0.306944444444444" top="0.751388888888889" bottom="0.751388888888889" header="0.298611111111111" footer="0.298611111111111"/>
  <pageSetup paperSize="8" orientation="landscape"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�^��SO�sT��cD�ё@b(u�N�v;N���^���Q�[ $\�`up �~He�vh�bJT�^���Q�[+ �[�eTHe�g0�S�N�{�QFO/f��ߍT�~ch|T�^��MQ�w�v $\�`up�~He�vh��ϑS��Ǐ�^��* * * y��v�Q�[�y��v�[�eT��S㉳Q* * Qg* * 7b* * �N�QL�0u�N�����S�v�O* * 7b�vQ-N1�+�7b�T�vKm�[a�* * �Npe� �O�SNcy��v	��b�eQgl�v�SN�`�Q�^��[�e�SN�`�Q0 
 )R�vT��~:g6R/f1�+�7b�vKm7b�v�S�vb__��^�fnx&^�R�X6e06e�vR�~0�R�]�X6e0/e�Qe�PI{ $\�`up S_t^�^���[�e�[b�vy��v�t^�^;`�vhN�~He�vh<h_�Q�[ N�� 
 N��S_t^�[�e�[�k�v��N�S f,gt^�^�Q�[ $\�`up �^��SO�sT��cD�ё@b(u�N�v;N���^���Q�[ $\�`up �~He�vh�bJT�^���Q�[+ �[�eTHe�g0�S�N�{�QFO/f��ߍT�~ch|T�^��MQ�w�v $\�`up �O�SNcy��v	��b�eQgl�v�SN�`�Q�^��[�e�SN�`�Q0 
 )R�vT��~:g6R/f1�+�7b�vKm7b�v�S�vb__��^�fnx&^�R�X6e06e�vR�~0�R�]�X6e0/e�Qe�PI{ $\�`up S_t^�^���[�e�[b�vy��v�t^�^;`�vhN�~He�vh<h_�Q�[ N�� 
 N��S_t^�[�e�[�k�v��N�S f,gt^�^�Q�[ $\�`up 
</file>

<file path=customXml/item4.xml>�� �]�n�S���SaN t^�:S�W�N�e��Ry��v �]�n�S܀)RaN t^�:S�W�N�e��Ry��v �]�n�S0u]WG� t^�:S�W�N�e��Ry��v �]�n�S}v�G� t^�:S�W�N�e��Ry��v �]�n�S�_�[G� t^�:S�W�N�e��Ry��v �]�n�S�ghgW�S� t^�:S�W�N�e��Ry��v �]�n�S�W�SG� t^�:S�W�N�e��Ry��v �]�n�S�BhaN t^�:S�W�N�e��Ry��v �]�n�SW�WG� t^�:S�W�N�e��Ry��v �]�n�S�S�G� t^�:S�W�N�e��Ry��v �]�n�S�S3�aN t^�:S�W�N�e��Ry��v �]�n�S�e�\G� t^�:S�W�N�e��Ry��v �]�n�Sg3�G� t^�:S�W�N�e��Ry��v �]�n�S\q\G� t^�:S�W�N�e��Ry��v �]�n�S|�ޜaN t^�:S�W�N�e��Ry��v �]�n�S�҉G� t^�:S�W�N�e��Ry��v �]�n�S����G� t^�:S�W�N�e��Ry��v �]�n�S'Y�laN t^�:S�W�N�e��Ry��v �]�n�S�[�SG� t^�:S�W�N�e��Ry��v �]�n�S�[�lW�S��R�NY t^�:S�W�N�e��Ry��v �]�n�S)YfaN t^�:S�W�N�e��Ry��v �]�n�S)YCQaN t^�:S�W�N�e��Ry��v �]�n�SXXJWG� t^�:S�W�N�e��Ry��v �]�n�S�~`l]WG� t^�:S�W�N�e��Ry��v �]�n�S�\upG� t^�:S�W�N�e��Ry��v �]�n�S-N�haN t^�:S�W�N�e��Ry��v �]�n�SpQ�aN t^�:S�W�N�e��Ry��v �]�n�S�Q�QG� t^�:S�W�N�e��Ry��v �]�n�S��WG� t^�:S�W�N�e��Ry��v �]�n�S
N�xG� t^�:S�W�N�e��Ry��v �]�n�SLN��aN t^�:S�W�N�e��Ry��v �]�n�SN!XG� t^�:S�W�N�e��Ry��v �]�n�S�N�RD��n>yO�O��@\ �]�n�SaNQg/ctQ@\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8</vt:i4>
      </vt:variant>
    </vt:vector>
  </HeadingPairs>
  <TitlesOfParts>
    <vt:vector size="8" baseType="lpstr">
      <vt:lpstr>巫溪-1</vt:lpstr>
      <vt:lpstr>Sheet1</vt:lpstr>
      <vt:lpstr>巫溪-1 (打印)</vt:lpstr>
      <vt:lpstr>巫溪-1 (20231212晚11.23) </vt:lpstr>
      <vt:lpstr>导出计数_主管部门 (2)</vt:lpstr>
      <vt:lpstr>Sheet3</vt:lpstr>
      <vt:lpstr>Sheet2</vt:lpstr>
      <vt:lpstr>巫溪-1 (保留分配)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文静</cp:lastModifiedBy>
  <dcterms:created xsi:type="dcterms:W3CDTF">2006-09-18T08:00:00Z</dcterms:created>
  <dcterms:modified xsi:type="dcterms:W3CDTF">2024-05-16T07:15:57Z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A41DAF51C086473B89245642433D810C_13</vt:lpwstr>
  </property>
  <property fmtid="{D5CDD505-2E9C-101B-9397-08002B2CF9AE}" pid="3" name="KSOProductBuildVer">
    <vt:lpwstr>2052-12.1.0.15374</vt:lpwstr>
  </property>
</Properties>
</file>